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Desktop\trainity\five\"/>
    </mc:Choice>
  </mc:AlternateContent>
  <xr:revisionPtr revIDLastSave="0" documentId="13_ncr:1_{59B6647E-991E-49FA-9015-4EC7131CE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_dataset (1)" sheetId="1" r:id="rId1"/>
    <sheet name="Sheet4" sheetId="17" r:id="rId2"/>
    <sheet name="Sheet7" sheetId="20" r:id="rId3"/>
    <sheet name="Sheet8" sheetId="9" r:id="rId4"/>
    <sheet name="Sheet2" sheetId="3" r:id="rId5"/>
    <sheet name="Sheet9" sheetId="10" r:id="rId6"/>
  </sheets>
  <definedNames>
    <definedName name="_xlnm._FilterDatabase" localSheetId="0" hidden="1">'cleaned_dataset (1)'!$A$1:$AY$3757</definedName>
  </definedNames>
  <calcPr calcId="191029"/>
  <pivotCaches>
    <pivotCache cacheId="0" r:id="rId7"/>
    <pivotCache cacheId="1" r:id="rId8"/>
    <pivotCache cacheId="2" r:id="rId9"/>
    <pivotCache cacheId="3" r:id="rId10"/>
  </pivotCaches>
</workbook>
</file>

<file path=xl/calcChain.xml><?xml version="1.0" encoding="utf-8"?>
<calcChain xmlns="http://schemas.openxmlformats.org/spreadsheetml/2006/main">
  <c r="F3" i="1" l="1"/>
  <c r="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H3299" i="1"/>
  <c r="AH3300" i="1"/>
  <c r="AH3301" i="1"/>
  <c r="AH3302" i="1"/>
  <c r="AH3303" i="1"/>
  <c r="AH3304" i="1"/>
  <c r="AH3305" i="1"/>
  <c r="AH3306" i="1"/>
  <c r="AH3307" i="1"/>
  <c r="AH3308" i="1"/>
  <c r="AH3309" i="1"/>
  <c r="AH3310" i="1"/>
  <c r="AH3311" i="1"/>
  <c r="AH3312" i="1"/>
  <c r="AH3313" i="1"/>
  <c r="AH3314" i="1"/>
  <c r="AH3315" i="1"/>
  <c r="AH3316" i="1"/>
  <c r="AH3317" i="1"/>
  <c r="AH3318" i="1"/>
  <c r="AH3319" i="1"/>
  <c r="AH3320" i="1"/>
  <c r="AH3321" i="1"/>
  <c r="AH3322" i="1"/>
  <c r="AH3323" i="1"/>
  <c r="AH3324" i="1"/>
  <c r="AH3325" i="1"/>
  <c r="AH3326" i="1"/>
  <c r="AH3327" i="1"/>
  <c r="AH3328" i="1"/>
  <c r="AH3329" i="1"/>
  <c r="AH3330" i="1"/>
  <c r="AH3331" i="1"/>
  <c r="AH3332" i="1"/>
  <c r="AH3333" i="1"/>
  <c r="AH3334" i="1"/>
  <c r="AH3335" i="1"/>
  <c r="AH3336" i="1"/>
  <c r="AH3337" i="1"/>
  <c r="AH3338" i="1"/>
  <c r="AH3339" i="1"/>
  <c r="AH3340" i="1"/>
  <c r="AH3341" i="1"/>
  <c r="AH3342" i="1"/>
  <c r="AH3343" i="1"/>
  <c r="AH3344" i="1"/>
  <c r="AH3345" i="1"/>
  <c r="AH3346" i="1"/>
  <c r="AH3347" i="1"/>
  <c r="AH3348" i="1"/>
  <c r="AH3349" i="1"/>
  <c r="AH3350" i="1"/>
  <c r="AH3351" i="1"/>
  <c r="AH3352" i="1"/>
  <c r="AH3353" i="1"/>
  <c r="AH3354" i="1"/>
  <c r="AH3355" i="1"/>
  <c r="AH3356" i="1"/>
  <c r="AH3357" i="1"/>
  <c r="AH3358" i="1"/>
  <c r="AH3359" i="1"/>
  <c r="AH3360" i="1"/>
  <c r="AH3361" i="1"/>
  <c r="AH3362" i="1"/>
  <c r="AH3363" i="1"/>
  <c r="AH3364" i="1"/>
  <c r="AH3365" i="1"/>
  <c r="AH3366" i="1"/>
  <c r="AH3367" i="1"/>
  <c r="AH3368" i="1"/>
  <c r="AH3369" i="1"/>
  <c r="AH3370" i="1"/>
  <c r="AH3371" i="1"/>
  <c r="AH3372" i="1"/>
  <c r="AH3373" i="1"/>
  <c r="AH3374" i="1"/>
  <c r="AH3375" i="1"/>
  <c r="AH3376" i="1"/>
  <c r="AH3377" i="1"/>
  <c r="AH3378" i="1"/>
  <c r="AH3379" i="1"/>
  <c r="AH3380" i="1"/>
  <c r="AH3381" i="1"/>
  <c r="AH3382" i="1"/>
  <c r="AH3383" i="1"/>
  <c r="AH3384" i="1"/>
  <c r="AH3385" i="1"/>
  <c r="AH3386" i="1"/>
  <c r="AH3387" i="1"/>
  <c r="AH3388" i="1"/>
  <c r="AH3389" i="1"/>
  <c r="AH3390" i="1"/>
  <c r="AH3391" i="1"/>
  <c r="AH3392" i="1"/>
  <c r="AH3393" i="1"/>
  <c r="AH3394" i="1"/>
  <c r="AH3395" i="1"/>
  <c r="AH3396" i="1"/>
  <c r="AH3397" i="1"/>
  <c r="AH3398" i="1"/>
  <c r="AH3399" i="1"/>
  <c r="AH3400" i="1"/>
  <c r="AH3401" i="1"/>
  <c r="AH3402" i="1"/>
  <c r="AH3403" i="1"/>
  <c r="AH3404" i="1"/>
  <c r="AH3405" i="1"/>
  <c r="AH3406" i="1"/>
  <c r="AH3407" i="1"/>
  <c r="AH3408" i="1"/>
  <c r="AH3409" i="1"/>
  <c r="AH3410" i="1"/>
  <c r="AH3411" i="1"/>
  <c r="AH3412" i="1"/>
  <c r="AH3413" i="1"/>
  <c r="AH3414" i="1"/>
  <c r="AH3415" i="1"/>
  <c r="AH3416" i="1"/>
  <c r="AH3417" i="1"/>
  <c r="AH3418" i="1"/>
  <c r="AH3419" i="1"/>
  <c r="AH3420" i="1"/>
  <c r="AH3421" i="1"/>
  <c r="AH3422" i="1"/>
  <c r="AH3423" i="1"/>
  <c r="AH3424" i="1"/>
  <c r="AH3425" i="1"/>
  <c r="AH3426" i="1"/>
  <c r="AH3427" i="1"/>
  <c r="AH3428" i="1"/>
  <c r="AH3429" i="1"/>
  <c r="AH3430" i="1"/>
  <c r="AH3431" i="1"/>
  <c r="AH3432" i="1"/>
  <c r="AH3433" i="1"/>
  <c r="AH3434" i="1"/>
  <c r="AH3435" i="1"/>
  <c r="AH3436" i="1"/>
  <c r="AH3437" i="1"/>
  <c r="AH3438" i="1"/>
  <c r="AH3439" i="1"/>
  <c r="AH3440" i="1"/>
  <c r="AH3441" i="1"/>
  <c r="AH3442" i="1"/>
  <c r="AH3443" i="1"/>
  <c r="AH3444" i="1"/>
  <c r="AH3445" i="1"/>
  <c r="AH3446" i="1"/>
  <c r="AH3447" i="1"/>
  <c r="AH3448" i="1"/>
  <c r="AH3449" i="1"/>
  <c r="AH3450" i="1"/>
  <c r="AH3451" i="1"/>
  <c r="AH3452" i="1"/>
  <c r="AH3453" i="1"/>
  <c r="AH3454" i="1"/>
  <c r="AH3455" i="1"/>
  <c r="AH3456" i="1"/>
  <c r="AH3457" i="1"/>
  <c r="AH3458" i="1"/>
  <c r="AH3459" i="1"/>
  <c r="AH3460" i="1"/>
  <c r="AH3461" i="1"/>
  <c r="AH3462" i="1"/>
  <c r="AH3463" i="1"/>
  <c r="AH3464" i="1"/>
  <c r="AH3465" i="1"/>
  <c r="AH3466" i="1"/>
  <c r="AH3467" i="1"/>
  <c r="AH3468" i="1"/>
  <c r="AH3469" i="1"/>
  <c r="AH3470" i="1"/>
  <c r="AH3471" i="1"/>
  <c r="AH3472" i="1"/>
  <c r="AH3473" i="1"/>
  <c r="AH3474" i="1"/>
  <c r="AH3475" i="1"/>
  <c r="AH3476" i="1"/>
  <c r="AH3477" i="1"/>
  <c r="AH3478" i="1"/>
  <c r="AH3479" i="1"/>
  <c r="AH3480" i="1"/>
  <c r="AH3481" i="1"/>
  <c r="AH3482" i="1"/>
  <c r="AH3483" i="1"/>
  <c r="AH3484" i="1"/>
  <c r="AH3485" i="1"/>
  <c r="AH3486" i="1"/>
  <c r="AH3487" i="1"/>
  <c r="AH3488" i="1"/>
  <c r="AH3489" i="1"/>
  <c r="AH3490" i="1"/>
  <c r="AH3491" i="1"/>
  <c r="AH3492" i="1"/>
  <c r="AH3493" i="1"/>
  <c r="AH3494" i="1"/>
  <c r="AH3495" i="1"/>
  <c r="AH3496" i="1"/>
  <c r="AH3497" i="1"/>
  <c r="AH3498" i="1"/>
  <c r="AH3499" i="1"/>
  <c r="AH3500" i="1"/>
  <c r="AH3501" i="1"/>
  <c r="AH3502" i="1"/>
  <c r="AH3503" i="1"/>
  <c r="AH3504" i="1"/>
  <c r="AH3505" i="1"/>
  <c r="AH3506" i="1"/>
  <c r="AH3507" i="1"/>
  <c r="AH3508" i="1"/>
  <c r="AH3509" i="1"/>
  <c r="AH3510" i="1"/>
  <c r="AH3511" i="1"/>
  <c r="AH3512" i="1"/>
  <c r="AH3513" i="1"/>
  <c r="AH3514" i="1"/>
  <c r="AH3515" i="1"/>
  <c r="AH3516" i="1"/>
  <c r="AH3517" i="1"/>
  <c r="AH3518" i="1"/>
  <c r="AH3519" i="1"/>
  <c r="AH3520" i="1"/>
  <c r="AH3521" i="1"/>
  <c r="AH3522" i="1"/>
  <c r="AH3523" i="1"/>
  <c r="AH3524" i="1"/>
  <c r="AH3525" i="1"/>
  <c r="AH3526" i="1"/>
  <c r="AH3527" i="1"/>
  <c r="AH3528" i="1"/>
  <c r="AH3529" i="1"/>
  <c r="AH3530" i="1"/>
  <c r="AH3531" i="1"/>
  <c r="AH3532" i="1"/>
  <c r="AH3533" i="1"/>
  <c r="AH3534" i="1"/>
  <c r="AH3535" i="1"/>
  <c r="AH3536" i="1"/>
  <c r="AH3537" i="1"/>
  <c r="AH3538" i="1"/>
  <c r="AH3539" i="1"/>
  <c r="AH3540" i="1"/>
  <c r="AH3541" i="1"/>
  <c r="AH3542" i="1"/>
  <c r="AH3543" i="1"/>
  <c r="AH3544" i="1"/>
  <c r="AH3545" i="1"/>
  <c r="AH3546" i="1"/>
  <c r="AH3547" i="1"/>
  <c r="AH3548" i="1"/>
  <c r="AH3549" i="1"/>
  <c r="AH3550" i="1"/>
  <c r="AH3551" i="1"/>
  <c r="AH3552" i="1"/>
  <c r="AH3553" i="1"/>
  <c r="AH3554" i="1"/>
  <c r="AH3555" i="1"/>
  <c r="AH3556" i="1"/>
  <c r="AH3557" i="1"/>
  <c r="AH3558" i="1"/>
  <c r="AH3559" i="1"/>
  <c r="AH3560" i="1"/>
  <c r="AH3561" i="1"/>
  <c r="AH3562" i="1"/>
  <c r="AH3563" i="1"/>
  <c r="AH3564" i="1"/>
  <c r="AH3565" i="1"/>
  <c r="AH3566" i="1"/>
  <c r="AH3567" i="1"/>
  <c r="AH3568" i="1"/>
  <c r="AH3569" i="1"/>
  <c r="AH3570" i="1"/>
  <c r="AH3571" i="1"/>
  <c r="AH3572" i="1"/>
  <c r="AH3573" i="1"/>
  <c r="AH3574" i="1"/>
  <c r="AH3575" i="1"/>
  <c r="AH3576" i="1"/>
  <c r="AH3577" i="1"/>
  <c r="AH3578" i="1"/>
  <c r="AH3579" i="1"/>
  <c r="AH3580" i="1"/>
  <c r="AH3581" i="1"/>
  <c r="AH3582" i="1"/>
  <c r="AH3583" i="1"/>
  <c r="AH3584" i="1"/>
  <c r="AH3585" i="1"/>
  <c r="AH3586" i="1"/>
  <c r="AH3587" i="1"/>
  <c r="AH3588" i="1"/>
  <c r="AH3589" i="1"/>
  <c r="AH3590" i="1"/>
  <c r="AH3591" i="1"/>
  <c r="AH3592" i="1"/>
  <c r="AH3593" i="1"/>
  <c r="AH3594" i="1"/>
  <c r="AH3595" i="1"/>
  <c r="AH3596" i="1"/>
  <c r="AH3597" i="1"/>
  <c r="AH3598" i="1"/>
  <c r="AH3599" i="1"/>
  <c r="AH3600" i="1"/>
  <c r="AH3601" i="1"/>
  <c r="AH3602" i="1"/>
  <c r="AH3603" i="1"/>
  <c r="AH3604" i="1"/>
  <c r="AH3605" i="1"/>
  <c r="AH3606" i="1"/>
  <c r="AH3607" i="1"/>
  <c r="AH3608" i="1"/>
  <c r="AH3609" i="1"/>
  <c r="AH3610" i="1"/>
  <c r="AH3611" i="1"/>
  <c r="AH3612" i="1"/>
  <c r="AH3613" i="1"/>
  <c r="AH3614" i="1"/>
  <c r="AH3615" i="1"/>
  <c r="AH3616" i="1"/>
  <c r="AH3617" i="1"/>
  <c r="AH3618" i="1"/>
  <c r="AH3619" i="1"/>
  <c r="AH3620" i="1"/>
  <c r="AH3621" i="1"/>
  <c r="AH3622" i="1"/>
  <c r="AH3623" i="1"/>
  <c r="AH3624" i="1"/>
  <c r="AH3625" i="1"/>
  <c r="AH3626" i="1"/>
  <c r="AH3627" i="1"/>
  <c r="AH3628" i="1"/>
  <c r="AH3629" i="1"/>
  <c r="AH3630" i="1"/>
  <c r="AH3631" i="1"/>
  <c r="AH3632" i="1"/>
  <c r="AH3633" i="1"/>
  <c r="AH3634" i="1"/>
  <c r="AH3635" i="1"/>
  <c r="AH3636" i="1"/>
  <c r="AH3637" i="1"/>
  <c r="AH3638" i="1"/>
  <c r="AH3639" i="1"/>
  <c r="AH3640" i="1"/>
  <c r="AH3641" i="1"/>
  <c r="AH3642" i="1"/>
  <c r="AH3643" i="1"/>
  <c r="AH3644" i="1"/>
  <c r="AH3645" i="1"/>
  <c r="AH3646" i="1"/>
  <c r="AH3647" i="1"/>
  <c r="AH3648" i="1"/>
  <c r="AH3649" i="1"/>
  <c r="AH3650" i="1"/>
  <c r="AH3651" i="1"/>
  <c r="AH3652" i="1"/>
  <c r="AH3653" i="1"/>
  <c r="AH3654" i="1"/>
  <c r="AH3655" i="1"/>
  <c r="AH3656" i="1"/>
  <c r="AH3657" i="1"/>
  <c r="AH3658" i="1"/>
  <c r="AH3659" i="1"/>
  <c r="AH3660" i="1"/>
  <c r="AH3661" i="1"/>
  <c r="AH3662" i="1"/>
  <c r="AH3663" i="1"/>
  <c r="AH3664" i="1"/>
  <c r="AH3665" i="1"/>
  <c r="AH3666" i="1"/>
  <c r="AH3667" i="1"/>
  <c r="AH3668" i="1"/>
  <c r="AH3669" i="1"/>
  <c r="AH3670" i="1"/>
  <c r="AH3671" i="1"/>
  <c r="AH3672" i="1"/>
  <c r="AH3673" i="1"/>
  <c r="AH3674" i="1"/>
  <c r="AH3675" i="1"/>
  <c r="AH3676" i="1"/>
  <c r="AH3677" i="1"/>
  <c r="AH3678" i="1"/>
  <c r="AH3679" i="1"/>
  <c r="AH3680" i="1"/>
  <c r="AH3681" i="1"/>
  <c r="AH3682" i="1"/>
  <c r="AH3683" i="1"/>
  <c r="AH3684" i="1"/>
  <c r="AH3685" i="1"/>
  <c r="AH3686" i="1"/>
  <c r="AH3687" i="1"/>
  <c r="AH3688" i="1"/>
  <c r="AH3689" i="1"/>
  <c r="AH3690" i="1"/>
  <c r="AH3691" i="1"/>
  <c r="AH3692" i="1"/>
  <c r="AH3693" i="1"/>
  <c r="AH3694" i="1"/>
  <c r="AH3695" i="1"/>
  <c r="AH3696" i="1"/>
  <c r="AH3697" i="1"/>
  <c r="AH3698" i="1"/>
  <c r="AH3699" i="1"/>
  <c r="AH3700" i="1"/>
  <c r="AH3701" i="1"/>
  <c r="AH3702" i="1"/>
  <c r="AH3703" i="1"/>
  <c r="AH3704" i="1"/>
  <c r="AH3705" i="1"/>
  <c r="AH3706" i="1"/>
  <c r="AH3707" i="1"/>
  <c r="AH3708" i="1"/>
  <c r="AH3709" i="1"/>
  <c r="AH3710" i="1"/>
  <c r="AH3711" i="1"/>
  <c r="AH3712" i="1"/>
  <c r="AH3713" i="1"/>
  <c r="AH3714" i="1"/>
  <c r="AH3715" i="1"/>
  <c r="AH3716" i="1"/>
  <c r="AH3717" i="1"/>
  <c r="AH3718" i="1"/>
  <c r="AH3719" i="1"/>
  <c r="AH3720" i="1"/>
  <c r="AH3721" i="1"/>
  <c r="AH3722" i="1"/>
  <c r="AH3723" i="1"/>
  <c r="AH3724" i="1"/>
  <c r="AH3725" i="1"/>
  <c r="AH3726" i="1"/>
  <c r="AH3727" i="1"/>
  <c r="AH3728" i="1"/>
  <c r="AH3729" i="1"/>
  <c r="AH3730" i="1"/>
  <c r="AH3731" i="1"/>
  <c r="AH3732" i="1"/>
  <c r="AH3733" i="1"/>
  <c r="AH3734" i="1"/>
  <c r="AH3735" i="1"/>
  <c r="AH3736" i="1"/>
  <c r="AH3737" i="1"/>
  <c r="AH3738" i="1"/>
  <c r="AH3739" i="1"/>
  <c r="AH3740" i="1"/>
  <c r="AH3741" i="1"/>
  <c r="AH3742" i="1"/>
  <c r="AH3743" i="1"/>
  <c r="AH3744" i="1"/>
  <c r="AH3745" i="1"/>
  <c r="AH3746" i="1"/>
  <c r="AH3747" i="1"/>
  <c r="AH3748" i="1"/>
  <c r="AH3749" i="1"/>
  <c r="AH3750" i="1"/>
  <c r="AH3751" i="1"/>
  <c r="AH3752" i="1"/>
  <c r="AH3753" i="1"/>
  <c r="AH3754" i="1"/>
  <c r="AH3755" i="1"/>
  <c r="AH3756" i="1"/>
  <c r="AH3757" i="1"/>
  <c r="AH2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3281" i="1"/>
  <c r="AG3282" i="1"/>
  <c r="AG3283" i="1"/>
  <c r="AG3284" i="1"/>
  <c r="AG3285" i="1"/>
  <c r="AG3286" i="1"/>
  <c r="AG3287" i="1"/>
  <c r="AG3288" i="1"/>
  <c r="AG3289" i="1"/>
  <c r="AG3290" i="1"/>
  <c r="AG3291" i="1"/>
  <c r="AG3292" i="1"/>
  <c r="AG3293" i="1"/>
  <c r="AG3294" i="1"/>
  <c r="AG3295" i="1"/>
  <c r="AG3296" i="1"/>
  <c r="AG3297" i="1"/>
  <c r="AG3298" i="1"/>
  <c r="AG3299" i="1"/>
  <c r="AG3300" i="1"/>
  <c r="AG3301" i="1"/>
  <c r="AG3302" i="1"/>
  <c r="AG3303" i="1"/>
  <c r="AG3304" i="1"/>
  <c r="AG3305" i="1"/>
  <c r="AG3306" i="1"/>
  <c r="AG3307" i="1"/>
  <c r="AG3308" i="1"/>
  <c r="AG3309" i="1"/>
  <c r="AG3310" i="1"/>
  <c r="AG3311" i="1"/>
  <c r="AG3312" i="1"/>
  <c r="AG3313" i="1"/>
  <c r="AG3314" i="1"/>
  <c r="AG3315" i="1"/>
  <c r="AG3316" i="1"/>
  <c r="AG3317" i="1"/>
  <c r="AG3318" i="1"/>
  <c r="AG3319" i="1"/>
  <c r="AG3320" i="1"/>
  <c r="AG3321" i="1"/>
  <c r="AG3322" i="1"/>
  <c r="AG3323" i="1"/>
  <c r="AG3324" i="1"/>
  <c r="AG3325" i="1"/>
  <c r="AG3326" i="1"/>
  <c r="AG3327" i="1"/>
  <c r="AG3328" i="1"/>
  <c r="AG3329" i="1"/>
  <c r="AG3330" i="1"/>
  <c r="AG3331" i="1"/>
  <c r="AG3332" i="1"/>
  <c r="AG3333" i="1"/>
  <c r="AG3334" i="1"/>
  <c r="AG3335" i="1"/>
  <c r="AG3336" i="1"/>
  <c r="AG3337" i="1"/>
  <c r="AG3338" i="1"/>
  <c r="AG3339" i="1"/>
  <c r="AG3340" i="1"/>
  <c r="AG3341" i="1"/>
  <c r="AG3342" i="1"/>
  <c r="AG3343" i="1"/>
  <c r="AG3344" i="1"/>
  <c r="AG3345" i="1"/>
  <c r="AG3346" i="1"/>
  <c r="AG3347" i="1"/>
  <c r="AG3348" i="1"/>
  <c r="AG3349" i="1"/>
  <c r="AG3350" i="1"/>
  <c r="AG3351" i="1"/>
  <c r="AG3352" i="1"/>
  <c r="AG3353" i="1"/>
  <c r="AG3354" i="1"/>
  <c r="AG3355" i="1"/>
  <c r="AG3356" i="1"/>
  <c r="AG3357" i="1"/>
  <c r="AG3358" i="1"/>
  <c r="AG3359" i="1"/>
  <c r="AG3360" i="1"/>
  <c r="AG3361" i="1"/>
  <c r="AG3362" i="1"/>
  <c r="AG3363" i="1"/>
  <c r="AG3364" i="1"/>
  <c r="AG3365" i="1"/>
  <c r="AG3366" i="1"/>
  <c r="AG3367" i="1"/>
  <c r="AG3368" i="1"/>
  <c r="AG3369" i="1"/>
  <c r="AG3370" i="1"/>
  <c r="AG3371" i="1"/>
  <c r="AG3372" i="1"/>
  <c r="AG3373" i="1"/>
  <c r="AG3374" i="1"/>
  <c r="AG3375" i="1"/>
  <c r="AG3376" i="1"/>
  <c r="AG3377" i="1"/>
  <c r="AG3378" i="1"/>
  <c r="AG3379" i="1"/>
  <c r="AG3380" i="1"/>
  <c r="AG3381" i="1"/>
  <c r="AG3382" i="1"/>
  <c r="AG3383" i="1"/>
  <c r="AG3384" i="1"/>
  <c r="AG3385" i="1"/>
  <c r="AG3386" i="1"/>
  <c r="AG3387" i="1"/>
  <c r="AG3388" i="1"/>
  <c r="AG3389" i="1"/>
  <c r="AG3390" i="1"/>
  <c r="AG3391" i="1"/>
  <c r="AG3392" i="1"/>
  <c r="AG3393" i="1"/>
  <c r="AG3394" i="1"/>
  <c r="AG3395" i="1"/>
  <c r="AG3396" i="1"/>
  <c r="AG3397" i="1"/>
  <c r="AG3398" i="1"/>
  <c r="AG3399" i="1"/>
  <c r="AG3400" i="1"/>
  <c r="AG3401" i="1"/>
  <c r="AG3402" i="1"/>
  <c r="AG3403" i="1"/>
  <c r="AG3404" i="1"/>
  <c r="AG3405" i="1"/>
  <c r="AG3406" i="1"/>
  <c r="AG3407" i="1"/>
  <c r="AG3408" i="1"/>
  <c r="AG3409" i="1"/>
  <c r="AG3410" i="1"/>
  <c r="AG3411" i="1"/>
  <c r="AG3412" i="1"/>
  <c r="AG3413" i="1"/>
  <c r="AG3414" i="1"/>
  <c r="AG3415" i="1"/>
  <c r="AG3416" i="1"/>
  <c r="AG3417" i="1"/>
  <c r="AG3418" i="1"/>
  <c r="AG3419" i="1"/>
  <c r="AG3420" i="1"/>
  <c r="AG3421" i="1"/>
  <c r="AG3422" i="1"/>
  <c r="AG3423" i="1"/>
  <c r="AG3424" i="1"/>
  <c r="AG3425" i="1"/>
  <c r="AG3426" i="1"/>
  <c r="AG3427" i="1"/>
  <c r="AG3428" i="1"/>
  <c r="AG3429" i="1"/>
  <c r="AG3430" i="1"/>
  <c r="AG3431" i="1"/>
  <c r="AG3432" i="1"/>
  <c r="AG3433" i="1"/>
  <c r="AG3434" i="1"/>
  <c r="AG3435" i="1"/>
  <c r="AG3436" i="1"/>
  <c r="AG3437" i="1"/>
  <c r="AG3438" i="1"/>
  <c r="AG3439" i="1"/>
  <c r="AG3440" i="1"/>
  <c r="AG3441" i="1"/>
  <c r="AG3442" i="1"/>
  <c r="AG3443" i="1"/>
  <c r="AG3444" i="1"/>
  <c r="AG3445" i="1"/>
  <c r="AG3446" i="1"/>
  <c r="AG3447" i="1"/>
  <c r="AG3448" i="1"/>
  <c r="AG3449" i="1"/>
  <c r="AG3450" i="1"/>
  <c r="AG3451" i="1"/>
  <c r="AG3452" i="1"/>
  <c r="AG3453" i="1"/>
  <c r="AG3454" i="1"/>
  <c r="AG3455" i="1"/>
  <c r="AG3456" i="1"/>
  <c r="AG3457" i="1"/>
  <c r="AG3458" i="1"/>
  <c r="AG3459" i="1"/>
  <c r="AG3460" i="1"/>
  <c r="AG3461" i="1"/>
  <c r="AG3462" i="1"/>
  <c r="AG3463" i="1"/>
  <c r="AG3464" i="1"/>
  <c r="AG3465" i="1"/>
  <c r="AG3466" i="1"/>
  <c r="AG3467" i="1"/>
  <c r="AG3468" i="1"/>
  <c r="AG3469" i="1"/>
  <c r="AG3470" i="1"/>
  <c r="AG3471" i="1"/>
  <c r="AG3472" i="1"/>
  <c r="AG3473" i="1"/>
  <c r="AG3474" i="1"/>
  <c r="AG3475" i="1"/>
  <c r="AG3476" i="1"/>
  <c r="AG3477" i="1"/>
  <c r="AG3478" i="1"/>
  <c r="AG3479" i="1"/>
  <c r="AG3480" i="1"/>
  <c r="AG3481" i="1"/>
  <c r="AG3482" i="1"/>
  <c r="AG3483" i="1"/>
  <c r="AG3484" i="1"/>
  <c r="AG3485" i="1"/>
  <c r="AG3486" i="1"/>
  <c r="AG3487" i="1"/>
  <c r="AG3488" i="1"/>
  <c r="AG3489" i="1"/>
  <c r="AG3490" i="1"/>
  <c r="AG3491" i="1"/>
  <c r="AG3492" i="1"/>
  <c r="AG3493" i="1"/>
  <c r="AG3494" i="1"/>
  <c r="AG3495" i="1"/>
  <c r="AG3496" i="1"/>
  <c r="AG3497" i="1"/>
  <c r="AG3498" i="1"/>
  <c r="AG3499" i="1"/>
  <c r="AG3500" i="1"/>
  <c r="AG3501" i="1"/>
  <c r="AG3502" i="1"/>
  <c r="AG3503" i="1"/>
  <c r="AG3504" i="1"/>
  <c r="AG3505" i="1"/>
  <c r="AG3506" i="1"/>
  <c r="AG3507" i="1"/>
  <c r="AG3508" i="1"/>
  <c r="AG3509" i="1"/>
  <c r="AG3510" i="1"/>
  <c r="AG3511" i="1"/>
  <c r="AG3512" i="1"/>
  <c r="AG3513" i="1"/>
  <c r="AG3514" i="1"/>
  <c r="AG3515" i="1"/>
  <c r="AG3516" i="1"/>
  <c r="AG3517" i="1"/>
  <c r="AG3518" i="1"/>
  <c r="AG3519" i="1"/>
  <c r="AG3520" i="1"/>
  <c r="AG3521" i="1"/>
  <c r="AG3522" i="1"/>
  <c r="AG3523" i="1"/>
  <c r="AG3524" i="1"/>
  <c r="AG3525" i="1"/>
  <c r="AG3526" i="1"/>
  <c r="AG3527" i="1"/>
  <c r="AG3528" i="1"/>
  <c r="AG3529" i="1"/>
  <c r="AG3530" i="1"/>
  <c r="AG3531" i="1"/>
  <c r="AG3532" i="1"/>
  <c r="AG3533" i="1"/>
  <c r="AG3534" i="1"/>
  <c r="AG3535" i="1"/>
  <c r="AG3536" i="1"/>
  <c r="AG3537" i="1"/>
  <c r="AG3538" i="1"/>
  <c r="AG3539" i="1"/>
  <c r="AG3540" i="1"/>
  <c r="AG3541" i="1"/>
  <c r="AG3542" i="1"/>
  <c r="AG3543" i="1"/>
  <c r="AG3544" i="1"/>
  <c r="AG3545" i="1"/>
  <c r="AG3546" i="1"/>
  <c r="AG3547" i="1"/>
  <c r="AG3548" i="1"/>
  <c r="AG3549" i="1"/>
  <c r="AG3550" i="1"/>
  <c r="AG3551" i="1"/>
  <c r="AG3552" i="1"/>
  <c r="AG3553" i="1"/>
  <c r="AG3554" i="1"/>
  <c r="AG3555" i="1"/>
  <c r="AG3556" i="1"/>
  <c r="AG3557" i="1"/>
  <c r="AG3558" i="1"/>
  <c r="AG3559" i="1"/>
  <c r="AG3560" i="1"/>
  <c r="AG3561" i="1"/>
  <c r="AG3562" i="1"/>
  <c r="AG3563" i="1"/>
  <c r="AG3564" i="1"/>
  <c r="AG3565" i="1"/>
  <c r="AG3566" i="1"/>
  <c r="AG3567" i="1"/>
  <c r="AG3568" i="1"/>
  <c r="AG3569" i="1"/>
  <c r="AG3570" i="1"/>
  <c r="AG3571" i="1"/>
  <c r="AG3572" i="1"/>
  <c r="AG3573" i="1"/>
  <c r="AG3574" i="1"/>
  <c r="AG3575" i="1"/>
  <c r="AG3576" i="1"/>
  <c r="AG3577" i="1"/>
  <c r="AG3578" i="1"/>
  <c r="AG3579" i="1"/>
  <c r="AG3580" i="1"/>
  <c r="AG3581" i="1"/>
  <c r="AG3582" i="1"/>
  <c r="AG3583" i="1"/>
  <c r="AG3584" i="1"/>
  <c r="AG3585" i="1"/>
  <c r="AG3586" i="1"/>
  <c r="AG3587" i="1"/>
  <c r="AG3588" i="1"/>
  <c r="AG3589" i="1"/>
  <c r="AG3590" i="1"/>
  <c r="AG3591" i="1"/>
  <c r="AG3592" i="1"/>
  <c r="AG3593" i="1"/>
  <c r="AG3594" i="1"/>
  <c r="AG3595" i="1"/>
  <c r="AG3596" i="1"/>
  <c r="AG3597" i="1"/>
  <c r="AG3598" i="1"/>
  <c r="AG3599" i="1"/>
  <c r="AG3600" i="1"/>
  <c r="AG3601" i="1"/>
  <c r="AG3602" i="1"/>
  <c r="AG3603" i="1"/>
  <c r="AG3604" i="1"/>
  <c r="AG3605" i="1"/>
  <c r="AG3606" i="1"/>
  <c r="AG3607" i="1"/>
  <c r="AG3608" i="1"/>
  <c r="AG3609" i="1"/>
  <c r="AG3610" i="1"/>
  <c r="AG3611" i="1"/>
  <c r="AG3612" i="1"/>
  <c r="AG3613" i="1"/>
  <c r="AG3614" i="1"/>
  <c r="AG3615" i="1"/>
  <c r="AG3616" i="1"/>
  <c r="AG3617" i="1"/>
  <c r="AG3618" i="1"/>
  <c r="AG3619" i="1"/>
  <c r="AG3620" i="1"/>
  <c r="AG3621" i="1"/>
  <c r="AG3622" i="1"/>
  <c r="AG3623" i="1"/>
  <c r="AG3624" i="1"/>
  <c r="AG3625" i="1"/>
  <c r="AG3626" i="1"/>
  <c r="AG3627" i="1"/>
  <c r="AG3628" i="1"/>
  <c r="AG3629" i="1"/>
  <c r="AG3630" i="1"/>
  <c r="AG3631" i="1"/>
  <c r="AG3632" i="1"/>
  <c r="AG3633" i="1"/>
  <c r="AG3634" i="1"/>
  <c r="AG3635" i="1"/>
  <c r="AG3636" i="1"/>
  <c r="AG3637" i="1"/>
  <c r="AG3638" i="1"/>
  <c r="AG3639" i="1"/>
  <c r="AG3640" i="1"/>
  <c r="AG3641" i="1"/>
  <c r="AG3642" i="1"/>
  <c r="AG3643" i="1"/>
  <c r="AG3644" i="1"/>
  <c r="AG3645" i="1"/>
  <c r="AG3646" i="1"/>
  <c r="AG3647" i="1"/>
  <c r="AG3648" i="1"/>
  <c r="AG3649" i="1"/>
  <c r="AG3650" i="1"/>
  <c r="AG3651" i="1"/>
  <c r="AG3652" i="1"/>
  <c r="AG3653" i="1"/>
  <c r="AG3654" i="1"/>
  <c r="AG3655" i="1"/>
  <c r="AG3656" i="1"/>
  <c r="AG3657" i="1"/>
  <c r="AG3658" i="1"/>
  <c r="AG3659" i="1"/>
  <c r="AG3660" i="1"/>
  <c r="AG3661" i="1"/>
  <c r="AG3662" i="1"/>
  <c r="AG3663" i="1"/>
  <c r="AG3664" i="1"/>
  <c r="AG3665" i="1"/>
  <c r="AG3666" i="1"/>
  <c r="AG3667" i="1"/>
  <c r="AG3668" i="1"/>
  <c r="AG3669" i="1"/>
  <c r="AG3670" i="1"/>
  <c r="AG3671" i="1"/>
  <c r="AG3672" i="1"/>
  <c r="AG3673" i="1"/>
  <c r="AG3674" i="1"/>
  <c r="AG3675" i="1"/>
  <c r="AG3676" i="1"/>
  <c r="AG3677" i="1"/>
  <c r="AG3678" i="1"/>
  <c r="AG3679" i="1"/>
  <c r="AG3680" i="1"/>
  <c r="AG3681" i="1"/>
  <c r="AG3682" i="1"/>
  <c r="AG3683" i="1"/>
  <c r="AG3684" i="1"/>
  <c r="AG3685" i="1"/>
  <c r="AG3686" i="1"/>
  <c r="AG3687" i="1"/>
  <c r="AG3688" i="1"/>
  <c r="AG3689" i="1"/>
  <c r="AG3690" i="1"/>
  <c r="AG3691" i="1"/>
  <c r="AG3692" i="1"/>
  <c r="AG3693" i="1"/>
  <c r="AG3694" i="1"/>
  <c r="AG3695" i="1"/>
  <c r="AG3696" i="1"/>
  <c r="AG3697" i="1"/>
  <c r="AG3698" i="1"/>
  <c r="AG3699" i="1"/>
  <c r="AG3700" i="1"/>
  <c r="AG3701" i="1"/>
  <c r="AG3702" i="1"/>
  <c r="AG3703" i="1"/>
  <c r="AG3704" i="1"/>
  <c r="AG3705" i="1"/>
  <c r="AG3706" i="1"/>
  <c r="AG3707" i="1"/>
  <c r="AG3708" i="1"/>
  <c r="AG3709" i="1"/>
  <c r="AG3710" i="1"/>
  <c r="AG3711" i="1"/>
  <c r="AG3712" i="1"/>
  <c r="AG3713" i="1"/>
  <c r="AG3714" i="1"/>
  <c r="AG3715" i="1"/>
  <c r="AG3716" i="1"/>
  <c r="AG3717" i="1"/>
  <c r="AG3718" i="1"/>
  <c r="AG3719" i="1"/>
  <c r="AG3720" i="1"/>
  <c r="AG3721" i="1"/>
  <c r="AG3722" i="1"/>
  <c r="AG3723" i="1"/>
  <c r="AG3724" i="1"/>
  <c r="AG3725" i="1"/>
  <c r="AG3726" i="1"/>
  <c r="AG3727" i="1"/>
  <c r="AG3728" i="1"/>
  <c r="AG3729" i="1"/>
  <c r="AG3730" i="1"/>
  <c r="AG3731" i="1"/>
  <c r="AG3732" i="1"/>
  <c r="AG3733" i="1"/>
  <c r="AG3734" i="1"/>
  <c r="AG3735" i="1"/>
  <c r="AG3736" i="1"/>
  <c r="AG3737" i="1"/>
  <c r="AG3738" i="1"/>
  <c r="AG3739" i="1"/>
  <c r="AG3740" i="1"/>
  <c r="AG3741" i="1"/>
  <c r="AG3742" i="1"/>
  <c r="AG3743" i="1"/>
  <c r="AG3744" i="1"/>
  <c r="AG3745" i="1"/>
  <c r="AG3746" i="1"/>
  <c r="AG3747" i="1"/>
  <c r="AG3748" i="1"/>
  <c r="AG3749" i="1"/>
  <c r="AG3750" i="1"/>
  <c r="AG3751" i="1"/>
  <c r="AG3752" i="1"/>
  <c r="AG3753" i="1"/>
  <c r="AG3754" i="1"/>
  <c r="AG3755" i="1"/>
  <c r="AG3756" i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2" i="1" a="1"/>
  <c r="D2" i="1" s="1"/>
  <c r="AC3" i="1" a="1"/>
  <c r="AC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C10" i="1" a="1"/>
  <c r="AC10" i="1" s="1"/>
  <c r="AC11" i="1" a="1"/>
  <c r="AC11" i="1" s="1"/>
  <c r="AC12" i="1" a="1"/>
  <c r="AC12" i="1" s="1"/>
  <c r="AC13" i="1" a="1"/>
  <c r="AC13" i="1" s="1"/>
  <c r="AC14" i="1" a="1"/>
  <c r="AC14" i="1" s="1"/>
  <c r="AC15" i="1" a="1"/>
  <c r="AC15" i="1" s="1"/>
  <c r="AC16" i="1" a="1"/>
  <c r="AC16" i="1" s="1"/>
  <c r="AC17" i="1" a="1"/>
  <c r="AC17" i="1" s="1"/>
  <c r="AC18" i="1" a="1"/>
  <c r="AC18" i="1" s="1"/>
  <c r="AC19" i="1" a="1"/>
  <c r="AC19" i="1" s="1"/>
  <c r="AC20" i="1" a="1"/>
  <c r="AC20" i="1" s="1"/>
  <c r="AC21" i="1" a="1"/>
  <c r="AC21" i="1" s="1"/>
  <c r="AC22" i="1" a="1"/>
  <c r="AC22" i="1" s="1"/>
  <c r="AC23" i="1" a="1"/>
  <c r="AC23" i="1" s="1"/>
  <c r="AC24" i="1" a="1"/>
  <c r="AC24" i="1" s="1"/>
  <c r="AC25" i="1" a="1"/>
  <c r="AC25" i="1" s="1"/>
  <c r="AC26" i="1" a="1"/>
  <c r="AC26" i="1" s="1"/>
  <c r="AC27" i="1" a="1"/>
  <c r="AC27" i="1" s="1"/>
  <c r="AC28" i="1" a="1"/>
  <c r="AC28" i="1" s="1"/>
  <c r="AC29" i="1" a="1"/>
  <c r="AC29" i="1" s="1"/>
  <c r="AC30" i="1" a="1"/>
  <c r="AC30" i="1" s="1"/>
  <c r="AC31" i="1" a="1"/>
  <c r="AC31" i="1" s="1"/>
  <c r="AC32" i="1" a="1"/>
  <c r="AC32" i="1" s="1"/>
  <c r="AC33" i="1" a="1"/>
  <c r="AC33" i="1" s="1"/>
  <c r="AC34" i="1" a="1"/>
  <c r="AC34" i="1" s="1"/>
  <c r="AC35" i="1" a="1"/>
  <c r="AC35" i="1" s="1"/>
  <c r="AC2" i="1" a="1"/>
  <c r="AC2" i="1" s="1"/>
  <c r="AA2" i="1" a="1"/>
  <c r="AA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2" i="1" a="1"/>
  <c r="AB2" i="1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R2" i="1" a="1"/>
  <c r="R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2" i="1" a="1"/>
  <c r="Z2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" i="1" a="1"/>
  <c r="U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" i="1" a="1"/>
  <c r="T2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" i="1"/>
  <c r="E19" i="1" l="1"/>
  <c r="F19" i="1" s="1"/>
  <c r="E11" i="1"/>
  <c r="F11" i="1" s="1"/>
  <c r="E3" i="1"/>
  <c r="E18" i="1"/>
  <c r="F18" i="1" s="1"/>
  <c r="E10" i="1"/>
  <c r="F10" i="1" s="1"/>
  <c r="E17" i="1"/>
  <c r="F17" i="1" s="1"/>
  <c r="E9" i="1"/>
  <c r="F9" i="1" s="1"/>
  <c r="E16" i="1"/>
  <c r="F16" i="1" s="1"/>
  <c r="E8" i="1"/>
  <c r="F8" i="1" s="1"/>
  <c r="E23" i="1"/>
  <c r="F23" i="1" s="1"/>
  <c r="E15" i="1"/>
  <c r="F15" i="1" s="1"/>
  <c r="E7" i="1"/>
  <c r="F7" i="1" s="1"/>
  <c r="E22" i="1"/>
  <c r="F22" i="1" s="1"/>
  <c r="E14" i="1"/>
  <c r="F14" i="1" s="1"/>
  <c r="E6" i="1"/>
  <c r="F6" i="1" s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306" i="1"/>
  <c r="E314" i="1"/>
  <c r="E322" i="1"/>
  <c r="E330" i="1"/>
  <c r="E338" i="1"/>
  <c r="E346" i="1"/>
  <c r="E354" i="1"/>
  <c r="E362" i="1"/>
  <c r="E370" i="1"/>
  <c r="E378" i="1"/>
  <c r="E386" i="1"/>
  <c r="E394" i="1"/>
  <c r="E402" i="1"/>
  <c r="E410" i="1"/>
  <c r="E418" i="1"/>
  <c r="E426" i="1"/>
  <c r="E434" i="1"/>
  <c r="E442" i="1"/>
  <c r="E450" i="1"/>
  <c r="E458" i="1"/>
  <c r="E466" i="1"/>
  <c r="E474" i="1"/>
  <c r="E482" i="1"/>
  <c r="E490" i="1"/>
  <c r="E498" i="1"/>
  <c r="E506" i="1"/>
  <c r="E514" i="1"/>
  <c r="E522" i="1"/>
  <c r="E530" i="1"/>
  <c r="E538" i="1"/>
  <c r="E546" i="1"/>
  <c r="E554" i="1"/>
  <c r="E562" i="1"/>
  <c r="E570" i="1"/>
  <c r="E578" i="1"/>
  <c r="E586" i="1"/>
  <c r="E594" i="1"/>
  <c r="E602" i="1"/>
  <c r="E610" i="1"/>
  <c r="E618" i="1"/>
  <c r="E626" i="1"/>
  <c r="E634" i="1"/>
  <c r="E642" i="1"/>
  <c r="E650" i="1"/>
  <c r="E658" i="1"/>
  <c r="E666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E411" i="1"/>
  <c r="E419" i="1"/>
  <c r="E427" i="1"/>
  <c r="E435" i="1"/>
  <c r="E443" i="1"/>
  <c r="E451" i="1"/>
  <c r="E459" i="1"/>
  <c r="E467" i="1"/>
  <c r="E475" i="1"/>
  <c r="E483" i="1"/>
  <c r="E491" i="1"/>
  <c r="E499" i="1"/>
  <c r="E507" i="1"/>
  <c r="E515" i="1"/>
  <c r="E523" i="1"/>
  <c r="E531" i="1"/>
  <c r="E539" i="1"/>
  <c r="E547" i="1"/>
  <c r="E555" i="1"/>
  <c r="E563" i="1"/>
  <c r="E571" i="1"/>
  <c r="E579" i="1"/>
  <c r="E587" i="1"/>
  <c r="E595" i="1"/>
  <c r="E603" i="1"/>
  <c r="E611" i="1"/>
  <c r="E619" i="1"/>
  <c r="E627" i="1"/>
  <c r="E635" i="1"/>
  <c r="E643" i="1"/>
  <c r="E651" i="1"/>
  <c r="E659" i="1"/>
  <c r="E667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4" i="1"/>
  <c r="E332" i="1"/>
  <c r="E340" i="1"/>
  <c r="E348" i="1"/>
  <c r="E356" i="1"/>
  <c r="E364" i="1"/>
  <c r="E372" i="1"/>
  <c r="E380" i="1"/>
  <c r="E388" i="1"/>
  <c r="E396" i="1"/>
  <c r="E404" i="1"/>
  <c r="E412" i="1"/>
  <c r="E420" i="1"/>
  <c r="E428" i="1"/>
  <c r="E436" i="1"/>
  <c r="E444" i="1"/>
  <c r="E452" i="1"/>
  <c r="E460" i="1"/>
  <c r="E468" i="1"/>
  <c r="E476" i="1"/>
  <c r="E484" i="1"/>
  <c r="E492" i="1"/>
  <c r="E500" i="1"/>
  <c r="E508" i="1"/>
  <c r="E516" i="1"/>
  <c r="E524" i="1"/>
  <c r="E532" i="1"/>
  <c r="E540" i="1"/>
  <c r="E548" i="1"/>
  <c r="E556" i="1"/>
  <c r="E564" i="1"/>
  <c r="E572" i="1"/>
  <c r="E580" i="1"/>
  <c r="E588" i="1"/>
  <c r="E596" i="1"/>
  <c r="E604" i="1"/>
  <c r="E612" i="1"/>
  <c r="E620" i="1"/>
  <c r="E628" i="1"/>
  <c r="E636" i="1"/>
  <c r="E644" i="1"/>
  <c r="E652" i="1"/>
  <c r="E660" i="1"/>
  <c r="E668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333" i="1"/>
  <c r="E341" i="1"/>
  <c r="E349" i="1"/>
  <c r="E357" i="1"/>
  <c r="E365" i="1"/>
  <c r="E373" i="1"/>
  <c r="E381" i="1"/>
  <c r="E389" i="1"/>
  <c r="E397" i="1"/>
  <c r="E405" i="1"/>
  <c r="E413" i="1"/>
  <c r="E421" i="1"/>
  <c r="E429" i="1"/>
  <c r="E437" i="1"/>
  <c r="E445" i="1"/>
  <c r="E453" i="1"/>
  <c r="E461" i="1"/>
  <c r="E469" i="1"/>
  <c r="E477" i="1"/>
  <c r="E485" i="1"/>
  <c r="E493" i="1"/>
  <c r="E501" i="1"/>
  <c r="E509" i="1"/>
  <c r="E517" i="1"/>
  <c r="E525" i="1"/>
  <c r="E533" i="1"/>
  <c r="E541" i="1"/>
  <c r="E549" i="1"/>
  <c r="E557" i="1"/>
  <c r="E565" i="1"/>
  <c r="E573" i="1"/>
  <c r="E581" i="1"/>
  <c r="E589" i="1"/>
  <c r="E597" i="1"/>
  <c r="E605" i="1"/>
  <c r="E613" i="1"/>
  <c r="E621" i="1"/>
  <c r="E629" i="1"/>
  <c r="E637" i="1"/>
  <c r="E645" i="1"/>
  <c r="E653" i="1"/>
  <c r="E661" i="1"/>
  <c r="E669" i="1"/>
  <c r="E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198" i="1"/>
  <c r="E206" i="1"/>
  <c r="E214" i="1"/>
  <c r="E222" i="1"/>
  <c r="E230" i="1"/>
  <c r="E238" i="1"/>
  <c r="E246" i="1"/>
  <c r="E254" i="1"/>
  <c r="E262" i="1"/>
  <c r="E270" i="1"/>
  <c r="E278" i="1"/>
  <c r="E286" i="1"/>
  <c r="E294" i="1"/>
  <c r="E302" i="1"/>
  <c r="E310" i="1"/>
  <c r="E318" i="1"/>
  <c r="E326" i="1"/>
  <c r="E334" i="1"/>
  <c r="E342" i="1"/>
  <c r="E350" i="1"/>
  <c r="E358" i="1"/>
  <c r="E366" i="1"/>
  <c r="E374" i="1"/>
  <c r="E382" i="1"/>
  <c r="E390" i="1"/>
  <c r="E398" i="1"/>
  <c r="E406" i="1"/>
  <c r="E414" i="1"/>
  <c r="E422" i="1"/>
  <c r="E430" i="1"/>
  <c r="E438" i="1"/>
  <c r="E446" i="1"/>
  <c r="E454" i="1"/>
  <c r="E462" i="1"/>
  <c r="E470" i="1"/>
  <c r="E478" i="1"/>
  <c r="E486" i="1"/>
  <c r="E494" i="1"/>
  <c r="E502" i="1"/>
  <c r="E510" i="1"/>
  <c r="E518" i="1"/>
  <c r="E526" i="1"/>
  <c r="E534" i="1"/>
  <c r="E542" i="1"/>
  <c r="E550" i="1"/>
  <c r="E558" i="1"/>
  <c r="E566" i="1"/>
  <c r="E574" i="1"/>
  <c r="E582" i="1"/>
  <c r="E590" i="1"/>
  <c r="E598" i="1"/>
  <c r="E606" i="1"/>
  <c r="E614" i="1"/>
  <c r="E622" i="1"/>
  <c r="E630" i="1"/>
  <c r="E638" i="1"/>
  <c r="E646" i="1"/>
  <c r="E654" i="1"/>
  <c r="E662" i="1"/>
  <c r="E670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7" i="1"/>
  <c r="E335" i="1"/>
  <c r="E343" i="1"/>
  <c r="E351" i="1"/>
  <c r="E359" i="1"/>
  <c r="E367" i="1"/>
  <c r="E375" i="1"/>
  <c r="E383" i="1"/>
  <c r="E391" i="1"/>
  <c r="E399" i="1"/>
  <c r="E407" i="1"/>
  <c r="E415" i="1"/>
  <c r="E423" i="1"/>
  <c r="E431" i="1"/>
  <c r="E439" i="1"/>
  <c r="E447" i="1"/>
  <c r="E455" i="1"/>
  <c r="E463" i="1"/>
  <c r="E471" i="1"/>
  <c r="E479" i="1"/>
  <c r="E487" i="1"/>
  <c r="E495" i="1"/>
  <c r="E503" i="1"/>
  <c r="E511" i="1"/>
  <c r="E519" i="1"/>
  <c r="E527" i="1"/>
  <c r="E535" i="1"/>
  <c r="E543" i="1"/>
  <c r="E551" i="1"/>
  <c r="E559" i="1"/>
  <c r="E567" i="1"/>
  <c r="E575" i="1"/>
  <c r="E583" i="1"/>
  <c r="E591" i="1"/>
  <c r="E599" i="1"/>
  <c r="E607" i="1"/>
  <c r="E615" i="1"/>
  <c r="E623" i="1"/>
  <c r="E631" i="1"/>
  <c r="E639" i="1"/>
  <c r="E647" i="1"/>
  <c r="E655" i="1"/>
  <c r="E663" i="1"/>
  <c r="E671" i="1"/>
  <c r="E24" i="1"/>
  <c r="F24" i="1" s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80" i="1"/>
  <c r="E288" i="1"/>
  <c r="E296" i="1"/>
  <c r="E304" i="1"/>
  <c r="E312" i="1"/>
  <c r="E320" i="1"/>
  <c r="E328" i="1"/>
  <c r="E336" i="1"/>
  <c r="E344" i="1"/>
  <c r="E352" i="1"/>
  <c r="E360" i="1"/>
  <c r="E368" i="1"/>
  <c r="E376" i="1"/>
  <c r="E384" i="1"/>
  <c r="E392" i="1"/>
  <c r="E400" i="1"/>
  <c r="E408" i="1"/>
  <c r="E416" i="1"/>
  <c r="E424" i="1"/>
  <c r="E432" i="1"/>
  <c r="E440" i="1"/>
  <c r="E448" i="1"/>
  <c r="E456" i="1"/>
  <c r="E464" i="1"/>
  <c r="E472" i="1"/>
  <c r="E480" i="1"/>
  <c r="E488" i="1"/>
  <c r="E496" i="1"/>
  <c r="E504" i="1"/>
  <c r="E512" i="1"/>
  <c r="E520" i="1"/>
  <c r="E528" i="1"/>
  <c r="E536" i="1"/>
  <c r="E544" i="1"/>
  <c r="E552" i="1"/>
  <c r="E560" i="1"/>
  <c r="E568" i="1"/>
  <c r="E576" i="1"/>
  <c r="E584" i="1"/>
  <c r="E592" i="1"/>
  <c r="E600" i="1"/>
  <c r="E608" i="1"/>
  <c r="E616" i="1"/>
  <c r="E624" i="1"/>
  <c r="E632" i="1"/>
  <c r="E640" i="1"/>
  <c r="E648" i="1"/>
  <c r="E656" i="1"/>
  <c r="E664" i="1"/>
  <c r="E672" i="1"/>
  <c r="E65" i="1"/>
  <c r="E129" i="1"/>
  <c r="E193" i="1"/>
  <c r="E257" i="1"/>
  <c r="E321" i="1"/>
  <c r="E385" i="1"/>
  <c r="E449" i="1"/>
  <c r="E513" i="1"/>
  <c r="E577" i="1"/>
  <c r="E641" i="1"/>
  <c r="E677" i="1"/>
  <c r="E685" i="1"/>
  <c r="E693" i="1"/>
  <c r="E701" i="1"/>
  <c r="E709" i="1"/>
  <c r="E717" i="1"/>
  <c r="E725" i="1"/>
  <c r="E733" i="1"/>
  <c r="E741" i="1"/>
  <c r="E749" i="1"/>
  <c r="E757" i="1"/>
  <c r="E765" i="1"/>
  <c r="E773" i="1"/>
  <c r="E781" i="1"/>
  <c r="E789" i="1"/>
  <c r="E797" i="1"/>
  <c r="E805" i="1"/>
  <c r="E813" i="1"/>
  <c r="E821" i="1"/>
  <c r="E829" i="1"/>
  <c r="E837" i="1"/>
  <c r="E845" i="1"/>
  <c r="E853" i="1"/>
  <c r="E861" i="1"/>
  <c r="E869" i="1"/>
  <c r="E877" i="1"/>
  <c r="E885" i="1"/>
  <c r="E893" i="1"/>
  <c r="E901" i="1"/>
  <c r="E909" i="1"/>
  <c r="E917" i="1"/>
  <c r="E925" i="1"/>
  <c r="E933" i="1"/>
  <c r="E941" i="1"/>
  <c r="E949" i="1"/>
  <c r="E957" i="1"/>
  <c r="E965" i="1"/>
  <c r="E973" i="1"/>
  <c r="E981" i="1"/>
  <c r="E989" i="1"/>
  <c r="E997" i="1"/>
  <c r="E1005" i="1"/>
  <c r="E1013" i="1"/>
  <c r="E1021" i="1"/>
  <c r="E1029" i="1"/>
  <c r="E1037" i="1"/>
  <c r="E1045" i="1"/>
  <c r="E1053" i="1"/>
  <c r="E1061" i="1"/>
  <c r="E1069" i="1"/>
  <c r="E1077" i="1"/>
  <c r="E1085" i="1"/>
  <c r="E1093" i="1"/>
  <c r="E1101" i="1"/>
  <c r="E1109" i="1"/>
  <c r="E1117" i="1"/>
  <c r="E1125" i="1"/>
  <c r="E1133" i="1"/>
  <c r="E1141" i="1"/>
  <c r="E1149" i="1"/>
  <c r="E1157" i="1"/>
  <c r="E1165" i="1"/>
  <c r="E1173" i="1"/>
  <c r="E1181" i="1"/>
  <c r="E1189" i="1"/>
  <c r="E1197" i="1"/>
  <c r="E1205" i="1"/>
  <c r="E1213" i="1"/>
  <c r="E1221" i="1"/>
  <c r="E1229" i="1"/>
  <c r="E1237" i="1"/>
  <c r="E1245" i="1"/>
  <c r="E1253" i="1"/>
  <c r="E1261" i="1"/>
  <c r="E1269" i="1"/>
  <c r="E1277" i="1"/>
  <c r="E1285" i="1"/>
  <c r="E1293" i="1"/>
  <c r="E1301" i="1"/>
  <c r="E1309" i="1"/>
  <c r="E1317" i="1"/>
  <c r="E1325" i="1"/>
  <c r="E1333" i="1"/>
  <c r="E1341" i="1"/>
  <c r="E1349" i="1"/>
  <c r="E1357" i="1"/>
  <c r="E1365" i="1"/>
  <c r="E1373" i="1"/>
  <c r="E1381" i="1"/>
  <c r="E1389" i="1"/>
  <c r="E1397" i="1"/>
  <c r="E1405" i="1"/>
  <c r="E1413" i="1"/>
  <c r="E1421" i="1"/>
  <c r="E1429" i="1"/>
  <c r="E1437" i="1"/>
  <c r="E1445" i="1"/>
  <c r="E1453" i="1"/>
  <c r="E1461" i="1"/>
  <c r="E1469" i="1"/>
  <c r="E1477" i="1"/>
  <c r="E1485" i="1"/>
  <c r="E1493" i="1"/>
  <c r="E1501" i="1"/>
  <c r="E1509" i="1"/>
  <c r="E1517" i="1"/>
  <c r="E1525" i="1"/>
  <c r="E1533" i="1"/>
  <c r="E1541" i="1"/>
  <c r="E1549" i="1"/>
  <c r="E1557" i="1"/>
  <c r="E1565" i="1"/>
  <c r="E1573" i="1"/>
  <c r="E1581" i="1"/>
  <c r="E1589" i="1"/>
  <c r="E1597" i="1"/>
  <c r="E1605" i="1"/>
  <c r="E1613" i="1"/>
  <c r="E1621" i="1"/>
  <c r="E1629" i="1"/>
  <c r="E1637" i="1"/>
  <c r="E1645" i="1"/>
  <c r="E1653" i="1"/>
  <c r="E73" i="1"/>
  <c r="E137" i="1"/>
  <c r="E201" i="1"/>
  <c r="E265" i="1"/>
  <c r="E329" i="1"/>
  <c r="E393" i="1"/>
  <c r="E457" i="1"/>
  <c r="E521" i="1"/>
  <c r="E585" i="1"/>
  <c r="E649" i="1"/>
  <c r="E678" i="1"/>
  <c r="E686" i="1"/>
  <c r="E694" i="1"/>
  <c r="E702" i="1"/>
  <c r="E710" i="1"/>
  <c r="E718" i="1"/>
  <c r="E726" i="1"/>
  <c r="E734" i="1"/>
  <c r="E742" i="1"/>
  <c r="E750" i="1"/>
  <c r="E758" i="1"/>
  <c r="E766" i="1"/>
  <c r="E774" i="1"/>
  <c r="E782" i="1"/>
  <c r="E790" i="1"/>
  <c r="E798" i="1"/>
  <c r="E806" i="1"/>
  <c r="E814" i="1"/>
  <c r="E822" i="1"/>
  <c r="E830" i="1"/>
  <c r="E838" i="1"/>
  <c r="E846" i="1"/>
  <c r="E854" i="1"/>
  <c r="E862" i="1"/>
  <c r="E870" i="1"/>
  <c r="E878" i="1"/>
  <c r="E886" i="1"/>
  <c r="E894" i="1"/>
  <c r="E902" i="1"/>
  <c r="E910" i="1"/>
  <c r="E918" i="1"/>
  <c r="E926" i="1"/>
  <c r="E934" i="1"/>
  <c r="E942" i="1"/>
  <c r="E950" i="1"/>
  <c r="E958" i="1"/>
  <c r="E966" i="1"/>
  <c r="E974" i="1"/>
  <c r="E982" i="1"/>
  <c r="E990" i="1"/>
  <c r="E998" i="1"/>
  <c r="E1006" i="1"/>
  <c r="E1014" i="1"/>
  <c r="E1022" i="1"/>
  <c r="E1030" i="1"/>
  <c r="E1038" i="1"/>
  <c r="E1046" i="1"/>
  <c r="E1054" i="1"/>
  <c r="E1062" i="1"/>
  <c r="E1070" i="1"/>
  <c r="E1078" i="1"/>
  <c r="E1086" i="1"/>
  <c r="E1094" i="1"/>
  <c r="E1102" i="1"/>
  <c r="E1110" i="1"/>
  <c r="E1118" i="1"/>
  <c r="E1126" i="1"/>
  <c r="E1134" i="1"/>
  <c r="E1142" i="1"/>
  <c r="E1150" i="1"/>
  <c r="E1158" i="1"/>
  <c r="E1166" i="1"/>
  <c r="E1174" i="1"/>
  <c r="E1182" i="1"/>
  <c r="E1190" i="1"/>
  <c r="E1198" i="1"/>
  <c r="E1206" i="1"/>
  <c r="E1214" i="1"/>
  <c r="E1222" i="1"/>
  <c r="E1230" i="1"/>
  <c r="E1238" i="1"/>
  <c r="E1246" i="1"/>
  <c r="E1254" i="1"/>
  <c r="E1262" i="1"/>
  <c r="E1270" i="1"/>
  <c r="E1278" i="1"/>
  <c r="E1286" i="1"/>
  <c r="E1294" i="1"/>
  <c r="E1302" i="1"/>
  <c r="E1310" i="1"/>
  <c r="E1318" i="1"/>
  <c r="E1326" i="1"/>
  <c r="E1334" i="1"/>
  <c r="E1342" i="1"/>
  <c r="E1350" i="1"/>
  <c r="E1358" i="1"/>
  <c r="E1366" i="1"/>
  <c r="E1374" i="1"/>
  <c r="E1382" i="1"/>
  <c r="E1390" i="1"/>
  <c r="E1398" i="1"/>
  <c r="E1406" i="1"/>
  <c r="E1414" i="1"/>
  <c r="E1422" i="1"/>
  <c r="E1430" i="1"/>
  <c r="E1438" i="1"/>
  <c r="E1446" i="1"/>
  <c r="E1454" i="1"/>
  <c r="E1462" i="1"/>
  <c r="E1470" i="1"/>
  <c r="E1478" i="1"/>
  <c r="E1486" i="1"/>
  <c r="E1494" i="1"/>
  <c r="E1502" i="1"/>
  <c r="E1510" i="1"/>
  <c r="E1518" i="1"/>
  <c r="E1526" i="1"/>
  <c r="E1534" i="1"/>
  <c r="E1542" i="1"/>
  <c r="E1550" i="1"/>
  <c r="E1558" i="1"/>
  <c r="E1566" i="1"/>
  <c r="E1574" i="1"/>
  <c r="E1582" i="1"/>
  <c r="E1590" i="1"/>
  <c r="E1598" i="1"/>
  <c r="E1606" i="1"/>
  <c r="E1614" i="1"/>
  <c r="E1622" i="1"/>
  <c r="E1630" i="1"/>
  <c r="E1638" i="1"/>
  <c r="E1646" i="1"/>
  <c r="E1654" i="1"/>
  <c r="E81" i="1"/>
  <c r="E145" i="1"/>
  <c r="E209" i="1"/>
  <c r="E273" i="1"/>
  <c r="E337" i="1"/>
  <c r="E401" i="1"/>
  <c r="E465" i="1"/>
  <c r="E529" i="1"/>
  <c r="E593" i="1"/>
  <c r="E657" i="1"/>
  <c r="E679" i="1"/>
  <c r="E687" i="1"/>
  <c r="E695" i="1"/>
  <c r="E703" i="1"/>
  <c r="E711" i="1"/>
  <c r="E719" i="1"/>
  <c r="E727" i="1"/>
  <c r="E735" i="1"/>
  <c r="E743" i="1"/>
  <c r="E751" i="1"/>
  <c r="E759" i="1"/>
  <c r="E767" i="1"/>
  <c r="E775" i="1"/>
  <c r="E783" i="1"/>
  <c r="E791" i="1"/>
  <c r="E799" i="1"/>
  <c r="E807" i="1"/>
  <c r="E815" i="1"/>
  <c r="E823" i="1"/>
  <c r="E831" i="1"/>
  <c r="E839" i="1"/>
  <c r="E847" i="1"/>
  <c r="E855" i="1"/>
  <c r="E863" i="1"/>
  <c r="E871" i="1"/>
  <c r="E879" i="1"/>
  <c r="E887" i="1"/>
  <c r="E895" i="1"/>
  <c r="E903" i="1"/>
  <c r="E911" i="1"/>
  <c r="E919" i="1"/>
  <c r="E927" i="1"/>
  <c r="E935" i="1"/>
  <c r="E943" i="1"/>
  <c r="E951" i="1"/>
  <c r="E959" i="1"/>
  <c r="E967" i="1"/>
  <c r="E975" i="1"/>
  <c r="E983" i="1"/>
  <c r="E991" i="1"/>
  <c r="E999" i="1"/>
  <c r="E1007" i="1"/>
  <c r="E1015" i="1"/>
  <c r="E1023" i="1"/>
  <c r="E1031" i="1"/>
  <c r="E1039" i="1"/>
  <c r="E1047" i="1"/>
  <c r="E1055" i="1"/>
  <c r="E1063" i="1"/>
  <c r="E1071" i="1"/>
  <c r="E1079" i="1"/>
  <c r="E1087" i="1"/>
  <c r="E1095" i="1"/>
  <c r="E1103" i="1"/>
  <c r="E1111" i="1"/>
  <c r="E1119" i="1"/>
  <c r="E1127" i="1"/>
  <c r="E1135" i="1"/>
  <c r="E1143" i="1"/>
  <c r="E1151" i="1"/>
  <c r="E1159" i="1"/>
  <c r="E1167" i="1"/>
  <c r="E1175" i="1"/>
  <c r="E1183" i="1"/>
  <c r="E1191" i="1"/>
  <c r="E1199" i="1"/>
  <c r="E1207" i="1"/>
  <c r="E1215" i="1"/>
  <c r="E1223" i="1"/>
  <c r="E1231" i="1"/>
  <c r="E1239" i="1"/>
  <c r="E1247" i="1"/>
  <c r="E1255" i="1"/>
  <c r="E1263" i="1"/>
  <c r="E1271" i="1"/>
  <c r="E1279" i="1"/>
  <c r="E1287" i="1"/>
  <c r="E1295" i="1"/>
  <c r="E1303" i="1"/>
  <c r="E1311" i="1"/>
  <c r="E1319" i="1"/>
  <c r="E1327" i="1"/>
  <c r="E1335" i="1"/>
  <c r="E1343" i="1"/>
  <c r="E1351" i="1"/>
  <c r="E1359" i="1"/>
  <c r="E1367" i="1"/>
  <c r="E1375" i="1"/>
  <c r="E1383" i="1"/>
  <c r="E1391" i="1"/>
  <c r="E1399" i="1"/>
  <c r="E1407" i="1"/>
  <c r="E1415" i="1"/>
  <c r="E1423" i="1"/>
  <c r="E1431" i="1"/>
  <c r="E1439" i="1"/>
  <c r="E1447" i="1"/>
  <c r="E1455" i="1"/>
  <c r="E1463" i="1"/>
  <c r="E1471" i="1"/>
  <c r="E1479" i="1"/>
  <c r="E1487" i="1"/>
  <c r="E1495" i="1"/>
  <c r="E1503" i="1"/>
  <c r="E1511" i="1"/>
  <c r="E1519" i="1"/>
  <c r="E1527" i="1"/>
  <c r="E1535" i="1"/>
  <c r="E1543" i="1"/>
  <c r="E1551" i="1"/>
  <c r="E1559" i="1"/>
  <c r="E1567" i="1"/>
  <c r="E1575" i="1"/>
  <c r="E1583" i="1"/>
  <c r="E1591" i="1"/>
  <c r="E1599" i="1"/>
  <c r="E1607" i="1"/>
  <c r="E1615" i="1"/>
  <c r="E1623" i="1"/>
  <c r="E1631" i="1"/>
  <c r="E1639" i="1"/>
  <c r="E1647" i="1"/>
  <c r="E1655" i="1"/>
  <c r="E25" i="1"/>
  <c r="F25" i="1" s="1"/>
  <c r="E89" i="1"/>
  <c r="E153" i="1"/>
  <c r="E217" i="1"/>
  <c r="E281" i="1"/>
  <c r="E345" i="1"/>
  <c r="E409" i="1"/>
  <c r="E473" i="1"/>
  <c r="E537" i="1"/>
  <c r="E601" i="1"/>
  <c r="E665" i="1"/>
  <c r="E680" i="1"/>
  <c r="E688" i="1"/>
  <c r="E696" i="1"/>
  <c r="E704" i="1"/>
  <c r="E712" i="1"/>
  <c r="E720" i="1"/>
  <c r="E728" i="1"/>
  <c r="E736" i="1"/>
  <c r="E744" i="1"/>
  <c r="E752" i="1"/>
  <c r="E760" i="1"/>
  <c r="E768" i="1"/>
  <c r="E776" i="1"/>
  <c r="E784" i="1"/>
  <c r="E792" i="1"/>
  <c r="E800" i="1"/>
  <c r="E808" i="1"/>
  <c r="E816" i="1"/>
  <c r="E824" i="1"/>
  <c r="E832" i="1"/>
  <c r="E840" i="1"/>
  <c r="E848" i="1"/>
  <c r="E856" i="1"/>
  <c r="E864" i="1"/>
  <c r="E872" i="1"/>
  <c r="E880" i="1"/>
  <c r="E888" i="1"/>
  <c r="E896" i="1"/>
  <c r="E904" i="1"/>
  <c r="E912" i="1"/>
  <c r="E920" i="1"/>
  <c r="E928" i="1"/>
  <c r="E936" i="1"/>
  <c r="E944" i="1"/>
  <c r="E952" i="1"/>
  <c r="E960" i="1"/>
  <c r="E968" i="1"/>
  <c r="E976" i="1"/>
  <c r="E984" i="1"/>
  <c r="E992" i="1"/>
  <c r="E1000" i="1"/>
  <c r="E1008" i="1"/>
  <c r="E1016" i="1"/>
  <c r="E1024" i="1"/>
  <c r="E1032" i="1"/>
  <c r="E1040" i="1"/>
  <c r="E1048" i="1"/>
  <c r="E1056" i="1"/>
  <c r="E1064" i="1"/>
  <c r="E1072" i="1"/>
  <c r="E1080" i="1"/>
  <c r="E1088" i="1"/>
  <c r="E1096" i="1"/>
  <c r="E1104" i="1"/>
  <c r="E1112" i="1"/>
  <c r="E1120" i="1"/>
  <c r="E1128" i="1"/>
  <c r="E1136" i="1"/>
  <c r="E1144" i="1"/>
  <c r="E1152" i="1"/>
  <c r="E1160" i="1"/>
  <c r="E1168" i="1"/>
  <c r="E1176" i="1"/>
  <c r="E1184" i="1"/>
  <c r="E1192" i="1"/>
  <c r="E1200" i="1"/>
  <c r="E1208" i="1"/>
  <c r="E1216" i="1"/>
  <c r="E1224" i="1"/>
  <c r="E1232" i="1"/>
  <c r="E1240" i="1"/>
  <c r="E1248" i="1"/>
  <c r="E1256" i="1"/>
  <c r="E1264" i="1"/>
  <c r="E1272" i="1"/>
  <c r="E1280" i="1"/>
  <c r="E1288" i="1"/>
  <c r="E1296" i="1"/>
  <c r="E1304" i="1"/>
  <c r="E1312" i="1"/>
  <c r="E1320" i="1"/>
  <c r="E1328" i="1"/>
  <c r="E1336" i="1"/>
  <c r="E1344" i="1"/>
  <c r="E1352" i="1"/>
  <c r="E1360" i="1"/>
  <c r="E1368" i="1"/>
  <c r="E1376" i="1"/>
  <c r="E1384" i="1"/>
  <c r="E1392" i="1"/>
  <c r="E1400" i="1"/>
  <c r="E1408" i="1"/>
  <c r="E1416" i="1"/>
  <c r="E1424" i="1"/>
  <c r="E1432" i="1"/>
  <c r="E1440" i="1"/>
  <c r="E1448" i="1"/>
  <c r="E1456" i="1"/>
  <c r="E1464" i="1"/>
  <c r="E1472" i="1"/>
  <c r="E1480" i="1"/>
  <c r="E1488" i="1"/>
  <c r="E1496" i="1"/>
  <c r="E1504" i="1"/>
  <c r="E1512" i="1"/>
  <c r="E1520" i="1"/>
  <c r="E1528" i="1"/>
  <c r="E1536" i="1"/>
  <c r="E1544" i="1"/>
  <c r="E1552" i="1"/>
  <c r="E1560" i="1"/>
  <c r="E1568" i="1"/>
  <c r="E1576" i="1"/>
  <c r="E1584" i="1"/>
  <c r="E1592" i="1"/>
  <c r="E1600" i="1"/>
  <c r="E1608" i="1"/>
  <c r="E1616" i="1"/>
  <c r="E1624" i="1"/>
  <c r="E1632" i="1"/>
  <c r="E1640" i="1"/>
  <c r="E1648" i="1"/>
  <c r="E1656" i="1"/>
  <c r="E33" i="1"/>
  <c r="E97" i="1"/>
  <c r="E161" i="1"/>
  <c r="E225" i="1"/>
  <c r="E289" i="1"/>
  <c r="E353" i="1"/>
  <c r="E417" i="1"/>
  <c r="E481" i="1"/>
  <c r="E545" i="1"/>
  <c r="E609" i="1"/>
  <c r="E673" i="1"/>
  <c r="E681" i="1"/>
  <c r="E689" i="1"/>
  <c r="E697" i="1"/>
  <c r="E705" i="1"/>
  <c r="E713" i="1"/>
  <c r="E721" i="1"/>
  <c r="E729" i="1"/>
  <c r="E737" i="1"/>
  <c r="E745" i="1"/>
  <c r="E753" i="1"/>
  <c r="E761" i="1"/>
  <c r="E769" i="1"/>
  <c r="E777" i="1"/>
  <c r="E785" i="1"/>
  <c r="E793" i="1"/>
  <c r="E801" i="1"/>
  <c r="E809" i="1"/>
  <c r="E817" i="1"/>
  <c r="E825" i="1"/>
  <c r="E833" i="1"/>
  <c r="E841" i="1"/>
  <c r="E849" i="1"/>
  <c r="E857" i="1"/>
  <c r="E865" i="1"/>
  <c r="E873" i="1"/>
  <c r="E881" i="1"/>
  <c r="E889" i="1"/>
  <c r="E897" i="1"/>
  <c r="E905" i="1"/>
  <c r="E913" i="1"/>
  <c r="E921" i="1"/>
  <c r="E929" i="1"/>
  <c r="E937" i="1"/>
  <c r="E945" i="1"/>
  <c r="E953" i="1"/>
  <c r="E961" i="1"/>
  <c r="E969" i="1"/>
  <c r="E977" i="1"/>
  <c r="E985" i="1"/>
  <c r="E993" i="1"/>
  <c r="E1001" i="1"/>
  <c r="E1009" i="1"/>
  <c r="E1017" i="1"/>
  <c r="E1025" i="1"/>
  <c r="E1033" i="1"/>
  <c r="E1041" i="1"/>
  <c r="E1049" i="1"/>
  <c r="E1057" i="1"/>
  <c r="E1065" i="1"/>
  <c r="E1073" i="1"/>
  <c r="E1081" i="1"/>
  <c r="E1089" i="1"/>
  <c r="E1097" i="1"/>
  <c r="E1105" i="1"/>
  <c r="E1113" i="1"/>
  <c r="E1121" i="1"/>
  <c r="E1129" i="1"/>
  <c r="E1137" i="1"/>
  <c r="E1145" i="1"/>
  <c r="E1153" i="1"/>
  <c r="E1161" i="1"/>
  <c r="E1169" i="1"/>
  <c r="E1177" i="1"/>
  <c r="E1185" i="1"/>
  <c r="E1193" i="1"/>
  <c r="E1201" i="1"/>
  <c r="E1209" i="1"/>
  <c r="E1217" i="1"/>
  <c r="E1225" i="1"/>
  <c r="E1233" i="1"/>
  <c r="E1241" i="1"/>
  <c r="E1249" i="1"/>
  <c r="E1257" i="1"/>
  <c r="E1265" i="1"/>
  <c r="E1273" i="1"/>
  <c r="E1281" i="1"/>
  <c r="E1289" i="1"/>
  <c r="E1297" i="1"/>
  <c r="E1305" i="1"/>
  <c r="E1313" i="1"/>
  <c r="E1321" i="1"/>
  <c r="E1329" i="1"/>
  <c r="E1337" i="1"/>
  <c r="E1345" i="1"/>
  <c r="E1353" i="1"/>
  <c r="E1361" i="1"/>
  <c r="E1369" i="1"/>
  <c r="E1377" i="1"/>
  <c r="E1385" i="1"/>
  <c r="E1393" i="1"/>
  <c r="E1401" i="1"/>
  <c r="E1409" i="1"/>
  <c r="E1417" i="1"/>
  <c r="E1425" i="1"/>
  <c r="E1433" i="1"/>
  <c r="E1441" i="1"/>
  <c r="E1449" i="1"/>
  <c r="E1457" i="1"/>
  <c r="E1465" i="1"/>
  <c r="E1473" i="1"/>
  <c r="E1481" i="1"/>
  <c r="E1489" i="1"/>
  <c r="E1497" i="1"/>
  <c r="E1505" i="1"/>
  <c r="E1513" i="1"/>
  <c r="E1521" i="1"/>
  <c r="E1529" i="1"/>
  <c r="E1537" i="1"/>
  <c r="E1545" i="1"/>
  <c r="E1553" i="1"/>
  <c r="E1561" i="1"/>
  <c r="E1569" i="1"/>
  <c r="E1577" i="1"/>
  <c r="E1585" i="1"/>
  <c r="E1593" i="1"/>
  <c r="E1601" i="1"/>
  <c r="E1609" i="1"/>
  <c r="E1617" i="1"/>
  <c r="E1625" i="1"/>
  <c r="E1633" i="1"/>
  <c r="E1641" i="1"/>
  <c r="E1649" i="1"/>
  <c r="E1657" i="1"/>
  <c r="E41" i="1"/>
  <c r="E105" i="1"/>
  <c r="E169" i="1"/>
  <c r="E233" i="1"/>
  <c r="E297" i="1"/>
  <c r="E361" i="1"/>
  <c r="E425" i="1"/>
  <c r="E489" i="1"/>
  <c r="E553" i="1"/>
  <c r="E617" i="1"/>
  <c r="E674" i="1"/>
  <c r="E682" i="1"/>
  <c r="E690" i="1"/>
  <c r="E698" i="1"/>
  <c r="E706" i="1"/>
  <c r="E714" i="1"/>
  <c r="E722" i="1"/>
  <c r="E730" i="1"/>
  <c r="E738" i="1"/>
  <c r="E746" i="1"/>
  <c r="E754" i="1"/>
  <c r="E762" i="1"/>
  <c r="E770" i="1"/>
  <c r="E778" i="1"/>
  <c r="E786" i="1"/>
  <c r="E794" i="1"/>
  <c r="E802" i="1"/>
  <c r="E810" i="1"/>
  <c r="E818" i="1"/>
  <c r="E826" i="1"/>
  <c r="E834" i="1"/>
  <c r="E842" i="1"/>
  <c r="E850" i="1"/>
  <c r="E858" i="1"/>
  <c r="E866" i="1"/>
  <c r="E874" i="1"/>
  <c r="E882" i="1"/>
  <c r="E890" i="1"/>
  <c r="E898" i="1"/>
  <c r="E906" i="1"/>
  <c r="E914" i="1"/>
  <c r="E922" i="1"/>
  <c r="E930" i="1"/>
  <c r="E938" i="1"/>
  <c r="E946" i="1"/>
  <c r="E954" i="1"/>
  <c r="E962" i="1"/>
  <c r="E970" i="1"/>
  <c r="E978" i="1"/>
  <c r="E986" i="1"/>
  <c r="E994" i="1"/>
  <c r="E1002" i="1"/>
  <c r="E1010" i="1"/>
  <c r="E1018" i="1"/>
  <c r="E1026" i="1"/>
  <c r="E1034" i="1"/>
  <c r="E1042" i="1"/>
  <c r="E1050" i="1"/>
  <c r="E1058" i="1"/>
  <c r="E1066" i="1"/>
  <c r="E1074" i="1"/>
  <c r="E1082" i="1"/>
  <c r="E1090" i="1"/>
  <c r="E1098" i="1"/>
  <c r="E1106" i="1"/>
  <c r="E1114" i="1"/>
  <c r="E1122" i="1"/>
  <c r="E1130" i="1"/>
  <c r="E1138" i="1"/>
  <c r="E1146" i="1"/>
  <c r="E1154" i="1"/>
  <c r="E1162" i="1"/>
  <c r="E1170" i="1"/>
  <c r="E1178" i="1"/>
  <c r="E1186" i="1"/>
  <c r="E1194" i="1"/>
  <c r="E1202" i="1"/>
  <c r="E1210" i="1"/>
  <c r="E1218" i="1"/>
  <c r="E1226" i="1"/>
  <c r="E1234" i="1"/>
  <c r="E1242" i="1"/>
  <c r="E1250" i="1"/>
  <c r="E1258" i="1"/>
  <c r="E1266" i="1"/>
  <c r="E1274" i="1"/>
  <c r="E1282" i="1"/>
  <c r="E1290" i="1"/>
  <c r="E1298" i="1"/>
  <c r="E1306" i="1"/>
  <c r="E1314" i="1"/>
  <c r="E1322" i="1"/>
  <c r="E1330" i="1"/>
  <c r="E1338" i="1"/>
  <c r="E1346" i="1"/>
  <c r="E1354" i="1"/>
  <c r="E1362" i="1"/>
  <c r="E1370" i="1"/>
  <c r="E1378" i="1"/>
  <c r="E1386" i="1"/>
  <c r="E1394" i="1"/>
  <c r="E1402" i="1"/>
  <c r="E1410" i="1"/>
  <c r="E1418" i="1"/>
  <c r="E1426" i="1"/>
  <c r="E1434" i="1"/>
  <c r="E1442" i="1"/>
  <c r="E1450" i="1"/>
  <c r="E1458" i="1"/>
  <c r="E1466" i="1"/>
  <c r="E1474" i="1"/>
  <c r="E1482" i="1"/>
  <c r="E1490" i="1"/>
  <c r="E1498" i="1"/>
  <c r="E1506" i="1"/>
  <c r="E1514" i="1"/>
  <c r="E1522" i="1"/>
  <c r="E1530" i="1"/>
  <c r="E1538" i="1"/>
  <c r="E1546" i="1"/>
  <c r="E1554" i="1"/>
  <c r="E1562" i="1"/>
  <c r="E1570" i="1"/>
  <c r="E1578" i="1"/>
  <c r="E1586" i="1"/>
  <c r="E1594" i="1"/>
  <c r="E1602" i="1"/>
  <c r="E1610" i="1"/>
  <c r="E1618" i="1"/>
  <c r="E1626" i="1"/>
  <c r="E1634" i="1"/>
  <c r="E1642" i="1"/>
  <c r="E1650" i="1"/>
  <c r="E1658" i="1"/>
  <c r="E49" i="1"/>
  <c r="E113" i="1"/>
  <c r="E177" i="1"/>
  <c r="E241" i="1"/>
  <c r="E305" i="1"/>
  <c r="E369" i="1"/>
  <c r="E433" i="1"/>
  <c r="E497" i="1"/>
  <c r="E561" i="1"/>
  <c r="E625" i="1"/>
  <c r="E675" i="1"/>
  <c r="E683" i="1"/>
  <c r="E691" i="1"/>
  <c r="E699" i="1"/>
  <c r="E707" i="1"/>
  <c r="E715" i="1"/>
  <c r="E723" i="1"/>
  <c r="E731" i="1"/>
  <c r="E739" i="1"/>
  <c r="E747" i="1"/>
  <c r="E755" i="1"/>
  <c r="E763" i="1"/>
  <c r="E771" i="1"/>
  <c r="E779" i="1"/>
  <c r="E787" i="1"/>
  <c r="E795" i="1"/>
  <c r="E803" i="1"/>
  <c r="E811" i="1"/>
  <c r="E819" i="1"/>
  <c r="E827" i="1"/>
  <c r="E835" i="1"/>
  <c r="E843" i="1"/>
  <c r="E851" i="1"/>
  <c r="E859" i="1"/>
  <c r="E867" i="1"/>
  <c r="E875" i="1"/>
  <c r="E883" i="1"/>
  <c r="E891" i="1"/>
  <c r="E899" i="1"/>
  <c r="E907" i="1"/>
  <c r="E915" i="1"/>
  <c r="E923" i="1"/>
  <c r="E931" i="1"/>
  <c r="E939" i="1"/>
  <c r="E947" i="1"/>
  <c r="E955" i="1"/>
  <c r="E963" i="1"/>
  <c r="E971" i="1"/>
  <c r="E979" i="1"/>
  <c r="E987" i="1"/>
  <c r="E995" i="1"/>
  <c r="E1003" i="1"/>
  <c r="E1011" i="1"/>
  <c r="E1019" i="1"/>
  <c r="E1027" i="1"/>
  <c r="E1035" i="1"/>
  <c r="E1043" i="1"/>
  <c r="E1051" i="1"/>
  <c r="E1059" i="1"/>
  <c r="E1067" i="1"/>
  <c r="E1075" i="1"/>
  <c r="E1083" i="1"/>
  <c r="E1091" i="1"/>
  <c r="E1099" i="1"/>
  <c r="E1107" i="1"/>
  <c r="E1115" i="1"/>
  <c r="E1123" i="1"/>
  <c r="E1131" i="1"/>
  <c r="E1139" i="1"/>
  <c r="E1147" i="1"/>
  <c r="E1155" i="1"/>
  <c r="E1163" i="1"/>
  <c r="E1171" i="1"/>
  <c r="E1179" i="1"/>
  <c r="E1187" i="1"/>
  <c r="E1195" i="1"/>
  <c r="E1203" i="1"/>
  <c r="E1211" i="1"/>
  <c r="E1219" i="1"/>
  <c r="E1227" i="1"/>
  <c r="E1235" i="1"/>
  <c r="E1243" i="1"/>
  <c r="E1251" i="1"/>
  <c r="E1259" i="1"/>
  <c r="E1267" i="1"/>
  <c r="E1275" i="1"/>
  <c r="E1283" i="1"/>
  <c r="E1291" i="1"/>
  <c r="E1299" i="1"/>
  <c r="E1307" i="1"/>
  <c r="E1315" i="1"/>
  <c r="E1323" i="1"/>
  <c r="E1331" i="1"/>
  <c r="E1339" i="1"/>
  <c r="E1347" i="1"/>
  <c r="E1355" i="1"/>
  <c r="E1363" i="1"/>
  <c r="E1371" i="1"/>
  <c r="E1379" i="1"/>
  <c r="E1387" i="1"/>
  <c r="E1395" i="1"/>
  <c r="E1403" i="1"/>
  <c r="E1411" i="1"/>
  <c r="E1419" i="1"/>
  <c r="E1427" i="1"/>
  <c r="E1435" i="1"/>
  <c r="E1443" i="1"/>
  <c r="E1451" i="1"/>
  <c r="E1459" i="1"/>
  <c r="E1467" i="1"/>
  <c r="E1475" i="1"/>
  <c r="E1483" i="1"/>
  <c r="E1491" i="1"/>
  <c r="E1499" i="1"/>
  <c r="E1507" i="1"/>
  <c r="E1515" i="1"/>
  <c r="E1523" i="1"/>
  <c r="E1531" i="1"/>
  <c r="E1539" i="1"/>
  <c r="E1547" i="1"/>
  <c r="E1555" i="1"/>
  <c r="E1563" i="1"/>
  <c r="E1571" i="1"/>
  <c r="E1579" i="1"/>
  <c r="E1587" i="1"/>
  <c r="E1595" i="1"/>
  <c r="E1603" i="1"/>
  <c r="E1611" i="1"/>
  <c r="E1619" i="1"/>
  <c r="E1627" i="1"/>
  <c r="E1635" i="1"/>
  <c r="E1643" i="1"/>
  <c r="E1651" i="1"/>
  <c r="E1659" i="1"/>
  <c r="E57" i="1"/>
  <c r="E121" i="1"/>
  <c r="E185" i="1"/>
  <c r="E249" i="1"/>
  <c r="E313" i="1"/>
  <c r="E377" i="1"/>
  <c r="E441" i="1"/>
  <c r="E505" i="1"/>
  <c r="E569" i="1"/>
  <c r="E633" i="1"/>
  <c r="E676" i="1"/>
  <c r="E684" i="1"/>
  <c r="E692" i="1"/>
  <c r="E700" i="1"/>
  <c r="E708" i="1"/>
  <c r="E716" i="1"/>
  <c r="E724" i="1"/>
  <c r="E732" i="1"/>
  <c r="E740" i="1"/>
  <c r="E748" i="1"/>
  <c r="E756" i="1"/>
  <c r="E764" i="1"/>
  <c r="E772" i="1"/>
  <c r="E780" i="1"/>
  <c r="E788" i="1"/>
  <c r="E796" i="1"/>
  <c r="E804" i="1"/>
  <c r="E812" i="1"/>
  <c r="E820" i="1"/>
  <c r="E828" i="1"/>
  <c r="E836" i="1"/>
  <c r="E844" i="1"/>
  <c r="E852" i="1"/>
  <c r="E860" i="1"/>
  <c r="E868" i="1"/>
  <c r="E876" i="1"/>
  <c r="E884" i="1"/>
  <c r="E892" i="1"/>
  <c r="E900" i="1"/>
  <c r="E908" i="1"/>
  <c r="E916" i="1"/>
  <c r="E924" i="1"/>
  <c r="E932" i="1"/>
  <c r="E940" i="1"/>
  <c r="E948" i="1"/>
  <c r="E956" i="1"/>
  <c r="E964" i="1"/>
  <c r="E972" i="1"/>
  <c r="E980" i="1"/>
  <c r="E988" i="1"/>
  <c r="E996" i="1"/>
  <c r="E1004" i="1"/>
  <c r="E1012" i="1"/>
  <c r="E1020" i="1"/>
  <c r="E1028" i="1"/>
  <c r="E1036" i="1"/>
  <c r="E1044" i="1"/>
  <c r="E1052" i="1"/>
  <c r="E1060" i="1"/>
  <c r="E1068" i="1"/>
  <c r="E1076" i="1"/>
  <c r="E1084" i="1"/>
  <c r="E1092" i="1"/>
  <c r="E1100" i="1"/>
  <c r="E1108" i="1"/>
  <c r="E1116" i="1"/>
  <c r="E1124" i="1"/>
  <c r="E1132" i="1"/>
  <c r="E1140" i="1"/>
  <c r="E1148" i="1"/>
  <c r="E1156" i="1"/>
  <c r="E1164" i="1"/>
  <c r="E1172" i="1"/>
  <c r="E1180" i="1"/>
  <c r="E1188" i="1"/>
  <c r="E1196" i="1"/>
  <c r="E1204" i="1"/>
  <c r="E1212" i="1"/>
  <c r="E1220" i="1"/>
  <c r="E1228" i="1"/>
  <c r="E1236" i="1"/>
  <c r="E1244" i="1"/>
  <c r="E1252" i="1"/>
  <c r="E1260" i="1"/>
  <c r="E1268" i="1"/>
  <c r="E1276" i="1"/>
  <c r="E1340" i="1"/>
  <c r="E1404" i="1"/>
  <c r="E1468" i="1"/>
  <c r="E1532" i="1"/>
  <c r="E1596" i="1"/>
  <c r="E1660" i="1"/>
  <c r="E1284" i="1"/>
  <c r="E1348" i="1"/>
  <c r="E1412" i="1"/>
  <c r="E1476" i="1"/>
  <c r="E1540" i="1"/>
  <c r="E1604" i="1"/>
  <c r="E1292" i="1"/>
  <c r="E1356" i="1"/>
  <c r="E1420" i="1"/>
  <c r="E1484" i="1"/>
  <c r="E1548" i="1"/>
  <c r="E1612" i="1"/>
  <c r="E1300" i="1"/>
  <c r="E1364" i="1"/>
  <c r="E1428" i="1"/>
  <c r="E1492" i="1"/>
  <c r="E1556" i="1"/>
  <c r="E1620" i="1"/>
  <c r="E1308" i="1"/>
  <c r="E1372" i="1"/>
  <c r="E1436" i="1"/>
  <c r="E1500" i="1"/>
  <c r="E1564" i="1"/>
  <c r="E1628" i="1"/>
  <c r="E1316" i="1"/>
  <c r="E1380" i="1"/>
  <c r="E1444" i="1"/>
  <c r="E1508" i="1"/>
  <c r="E1572" i="1"/>
  <c r="E1636" i="1"/>
  <c r="E1324" i="1"/>
  <c r="E1388" i="1"/>
  <c r="E1452" i="1"/>
  <c r="E1516" i="1"/>
  <c r="E1580" i="1"/>
  <c r="E1644" i="1"/>
  <c r="E1332" i="1"/>
  <c r="E1396" i="1"/>
  <c r="E1460" i="1"/>
  <c r="E1524" i="1"/>
  <c r="E1588" i="1"/>
  <c r="E1652" i="1"/>
  <c r="E21" i="1"/>
  <c r="F21" i="1" s="1"/>
  <c r="E13" i="1"/>
  <c r="F13" i="1" s="1"/>
  <c r="E5" i="1"/>
  <c r="F5" i="1" s="1"/>
  <c r="E20" i="1"/>
  <c r="F20" i="1" s="1"/>
  <c r="E12" i="1"/>
  <c r="F12" i="1" s="1"/>
  <c r="E4" i="1"/>
  <c r="F4" i="1" s="1"/>
  <c r="AI10" i="1" a="1"/>
  <c r="AI10" i="1" s="1"/>
  <c r="AJ10" i="1" s="1"/>
  <c r="AI17" i="1" a="1"/>
  <c r="AI17" i="1" s="1"/>
  <c r="AJ17" i="1" s="1"/>
  <c r="AI9" i="1" a="1"/>
  <c r="AI9" i="1" s="1"/>
  <c r="AJ9" i="1" s="1"/>
  <c r="AI16" i="1" a="1"/>
  <c r="AI16" i="1" s="1"/>
  <c r="AJ16" i="1" s="1"/>
  <c r="AI8" i="1" a="1"/>
  <c r="AI8" i="1" s="1"/>
  <c r="AJ8" i="1" s="1"/>
  <c r="AI15" i="1" a="1"/>
  <c r="AI15" i="1" s="1"/>
  <c r="AJ15" i="1" s="1"/>
  <c r="AI7" i="1" a="1"/>
  <c r="AI7" i="1" s="1"/>
  <c r="AJ7" i="1" s="1"/>
  <c r="AI2" i="1" a="1"/>
  <c r="AI2" i="1" s="1"/>
  <c r="AJ2" i="1" s="1"/>
  <c r="AI19" i="1" a="1"/>
  <c r="AI19" i="1" s="1"/>
  <c r="AJ19" i="1" s="1"/>
  <c r="AI14" i="1" a="1"/>
  <c r="AI14" i="1" s="1"/>
  <c r="AJ14" i="1" s="1"/>
  <c r="AI5" i="1" a="1"/>
  <c r="AI5" i="1" s="1"/>
  <c r="AJ5" i="1" s="1"/>
  <c r="AI13" i="1" a="1"/>
  <c r="AI13" i="1" s="1"/>
  <c r="AJ13" i="1" s="1"/>
  <c r="AI18" i="1" a="1"/>
  <c r="AI18" i="1" s="1"/>
  <c r="AJ18" i="1" s="1"/>
  <c r="AI12" i="1" a="1"/>
  <c r="AI12" i="1" s="1"/>
  <c r="AJ12" i="1" s="1"/>
  <c r="AI4" i="1" a="1"/>
  <c r="AI4" i="1" s="1"/>
  <c r="AJ4" i="1" s="1"/>
  <c r="AI11" i="1" a="1"/>
  <c r="AI11" i="1" s="1"/>
  <c r="AJ11" i="1" s="1"/>
  <c r="AI3" i="1" a="1"/>
  <c r="AI3" i="1" s="1"/>
  <c r="AJ3" i="1" s="1"/>
  <c r="AI6" i="1" a="1"/>
  <c r="AI6" i="1" s="1"/>
  <c r="AJ6" i="1" s="1"/>
  <c r="AI20" i="1" a="1"/>
  <c r="AI20" i="1" s="1"/>
  <c r="AJ20" i="1" s="1"/>
  <c r="AG1149" i="1"/>
  <c r="AG1141" i="1"/>
  <c r="AG1133" i="1"/>
  <c r="AG1125" i="1"/>
  <c r="AG1117" i="1"/>
  <c r="AG1109" i="1"/>
  <c r="AG1101" i="1"/>
  <c r="AG1093" i="1"/>
  <c r="AG1085" i="1"/>
  <c r="AG1077" i="1"/>
  <c r="AG1069" i="1"/>
  <c r="AG1061" i="1"/>
  <c r="AG1053" i="1"/>
  <c r="AG1045" i="1"/>
  <c r="AG1037" i="1"/>
  <c r="AG1029" i="1"/>
  <c r="AG1021" i="1"/>
  <c r="AG1013" i="1"/>
  <c r="AG1005" i="1"/>
  <c r="AG997" i="1"/>
  <c r="AG989" i="1"/>
  <c r="AG981" i="1"/>
  <c r="AG973" i="1"/>
  <c r="AG965" i="1"/>
  <c r="AG957" i="1"/>
  <c r="AG949" i="1"/>
  <c r="AG941" i="1"/>
  <c r="AG933" i="1"/>
  <c r="AG925" i="1"/>
  <c r="AG917" i="1"/>
  <c r="AG909" i="1"/>
  <c r="AG901" i="1"/>
  <c r="AG893" i="1"/>
  <c r="AG885" i="1"/>
  <c r="AG877" i="1"/>
  <c r="AG869" i="1"/>
  <c r="AG861" i="1"/>
  <c r="AG853" i="1"/>
  <c r="AG845" i="1"/>
  <c r="AG837" i="1"/>
  <c r="AG829" i="1"/>
  <c r="AG821" i="1"/>
  <c r="AG813" i="1"/>
  <c r="AG802" i="1"/>
  <c r="AG790" i="1"/>
  <c r="AG776" i="1"/>
  <c r="AG757" i="1"/>
  <c r="AG736" i="1"/>
  <c r="AG716" i="1"/>
  <c r="AG693" i="1"/>
  <c r="AG672" i="1"/>
  <c r="AG652" i="1"/>
  <c r="AG629" i="1"/>
  <c r="AG608" i="1"/>
  <c r="AG588" i="1"/>
  <c r="AG565" i="1"/>
  <c r="AG540" i="1"/>
  <c r="AG508" i="1"/>
  <c r="AG476" i="1"/>
  <c r="AG436" i="1"/>
  <c r="AG1148" i="1"/>
  <c r="AG1140" i="1"/>
  <c r="AG1132" i="1"/>
  <c r="AG1124" i="1"/>
  <c r="AG1116" i="1"/>
  <c r="AG1108" i="1"/>
  <c r="AG1100" i="1"/>
  <c r="AG1092" i="1"/>
  <c r="AG1084" i="1"/>
  <c r="AG1076" i="1"/>
  <c r="AG1068" i="1"/>
  <c r="AG1060" i="1"/>
  <c r="AG1052" i="1"/>
  <c r="AG1044" i="1"/>
  <c r="AG1036" i="1"/>
  <c r="AG1028" i="1"/>
  <c r="AG1020" i="1"/>
  <c r="AG1012" i="1"/>
  <c r="AG1004" i="1"/>
  <c r="AG996" i="1"/>
  <c r="AG988" i="1"/>
  <c r="AG980" i="1"/>
  <c r="AG972" i="1"/>
  <c r="AG964" i="1"/>
  <c r="AG956" i="1"/>
  <c r="AG948" i="1"/>
  <c r="AG940" i="1"/>
  <c r="AG932" i="1"/>
  <c r="AG924" i="1"/>
  <c r="AG916" i="1"/>
  <c r="AG908" i="1"/>
  <c r="AG900" i="1"/>
  <c r="AG892" i="1"/>
  <c r="AG884" i="1"/>
  <c r="AG876" i="1"/>
  <c r="AG868" i="1"/>
  <c r="AG860" i="1"/>
  <c r="AG852" i="1"/>
  <c r="AG844" i="1"/>
  <c r="AG836" i="1"/>
  <c r="AG828" i="1"/>
  <c r="AG820" i="1"/>
  <c r="AG812" i="1"/>
  <c r="AG800" i="1"/>
  <c r="AG789" i="1"/>
  <c r="AG774" i="1"/>
  <c r="AG756" i="1"/>
  <c r="AG733" i="1"/>
  <c r="AG712" i="1"/>
  <c r="AG692" i="1"/>
  <c r="AG669" i="1"/>
  <c r="AG648" i="1"/>
  <c r="AG628" i="1"/>
  <c r="AG605" i="1"/>
  <c r="AG584" i="1"/>
  <c r="AG564" i="1"/>
  <c r="AG533" i="1"/>
  <c r="AG501" i="1"/>
  <c r="AG469" i="1"/>
  <c r="AG428" i="1"/>
  <c r="AG1147" i="1"/>
  <c r="AG1139" i="1"/>
  <c r="AG1131" i="1"/>
  <c r="AG1123" i="1"/>
  <c r="AG1115" i="1"/>
  <c r="AG1107" i="1"/>
  <c r="AG1099" i="1"/>
  <c r="AG1091" i="1"/>
  <c r="AG1083" i="1"/>
  <c r="AG1075" i="1"/>
  <c r="AG1067" i="1"/>
  <c r="AG1059" i="1"/>
  <c r="AG1051" i="1"/>
  <c r="AG1043" i="1"/>
  <c r="AG1035" i="1"/>
  <c r="AG1027" i="1"/>
  <c r="AG1019" i="1"/>
  <c r="AG1011" i="1"/>
  <c r="AG1003" i="1"/>
  <c r="AG995" i="1"/>
  <c r="AG987" i="1"/>
  <c r="AG979" i="1"/>
  <c r="AG971" i="1"/>
  <c r="AG963" i="1"/>
  <c r="AG955" i="1"/>
  <c r="AG947" i="1"/>
  <c r="AG939" i="1"/>
  <c r="AG931" i="1"/>
  <c r="AG923" i="1"/>
  <c r="AG915" i="1"/>
  <c r="AG907" i="1"/>
  <c r="AG899" i="1"/>
  <c r="AG891" i="1"/>
  <c r="AG883" i="1"/>
  <c r="AG875" i="1"/>
  <c r="AG867" i="1"/>
  <c r="AG859" i="1"/>
  <c r="AG851" i="1"/>
  <c r="AG843" i="1"/>
  <c r="AG835" i="1"/>
  <c r="AG827" i="1"/>
  <c r="AG819" i="1"/>
  <c r="AG810" i="1"/>
  <c r="AG799" i="1"/>
  <c r="AG788" i="1"/>
  <c r="AG773" i="1"/>
  <c r="AG752" i="1"/>
  <c r="AG732" i="1"/>
  <c r="AG709" i="1"/>
  <c r="AG688" i="1"/>
  <c r="AG668" i="1"/>
  <c r="AG645" i="1"/>
  <c r="AG624" i="1"/>
  <c r="AG604" i="1"/>
  <c r="AG581" i="1"/>
  <c r="AG560" i="1"/>
  <c r="AG532" i="1"/>
  <c r="AG500" i="1"/>
  <c r="AG468" i="1"/>
  <c r="AG420" i="1"/>
  <c r="AG1146" i="1"/>
  <c r="AG1138" i="1"/>
  <c r="AG1130" i="1"/>
  <c r="AG1122" i="1"/>
  <c r="AG1114" i="1"/>
  <c r="AG1106" i="1"/>
  <c r="AG1098" i="1"/>
  <c r="AG1090" i="1"/>
  <c r="AG1082" i="1"/>
  <c r="AG1074" i="1"/>
  <c r="AG1066" i="1"/>
  <c r="AG1058" i="1"/>
  <c r="AG1050" i="1"/>
  <c r="AG1042" i="1"/>
  <c r="AG1034" i="1"/>
  <c r="AG1026" i="1"/>
  <c r="AG1018" i="1"/>
  <c r="AG1010" i="1"/>
  <c r="AG1002" i="1"/>
  <c r="AG994" i="1"/>
  <c r="AG986" i="1"/>
  <c r="AG978" i="1"/>
  <c r="AG970" i="1"/>
  <c r="AG962" i="1"/>
  <c r="AG954" i="1"/>
  <c r="AG946" i="1"/>
  <c r="AG938" i="1"/>
  <c r="AG930" i="1"/>
  <c r="AG922" i="1"/>
  <c r="AG914" i="1"/>
  <c r="AG906" i="1"/>
  <c r="AG898" i="1"/>
  <c r="AG890" i="1"/>
  <c r="AG882" i="1"/>
  <c r="AG874" i="1"/>
  <c r="AG866" i="1"/>
  <c r="AG858" i="1"/>
  <c r="AG850" i="1"/>
  <c r="AG842" i="1"/>
  <c r="AG834" i="1"/>
  <c r="AG826" i="1"/>
  <c r="AG818" i="1"/>
  <c r="AG808" i="1"/>
  <c r="AG798" i="1"/>
  <c r="AG786" i="1"/>
  <c r="AG772" i="1"/>
  <c r="AG749" i="1"/>
  <c r="AG728" i="1"/>
  <c r="AG708" i="1"/>
  <c r="AG685" i="1"/>
  <c r="AG664" i="1"/>
  <c r="AG644" i="1"/>
  <c r="AG621" i="1"/>
  <c r="AG600" i="1"/>
  <c r="AG580" i="1"/>
  <c r="AG557" i="1"/>
  <c r="AG525" i="1"/>
  <c r="AG493" i="1"/>
  <c r="AG461" i="1"/>
  <c r="AG412" i="1"/>
  <c r="AG1145" i="1"/>
  <c r="AG1137" i="1"/>
  <c r="AG1129" i="1"/>
  <c r="AG1121" i="1"/>
  <c r="AG1113" i="1"/>
  <c r="AG1105" i="1"/>
  <c r="AG1097" i="1"/>
  <c r="AG1089" i="1"/>
  <c r="AG1081" i="1"/>
  <c r="AG1073" i="1"/>
  <c r="AG1065" i="1"/>
  <c r="AG1057" i="1"/>
  <c r="AG1049" i="1"/>
  <c r="AG1041" i="1"/>
  <c r="AG1033" i="1"/>
  <c r="AG1025" i="1"/>
  <c r="AG1017" i="1"/>
  <c r="AG1009" i="1"/>
  <c r="AG1001" i="1"/>
  <c r="AG993" i="1"/>
  <c r="AG985" i="1"/>
  <c r="AG977" i="1"/>
  <c r="AG969" i="1"/>
  <c r="AG961" i="1"/>
  <c r="AG953" i="1"/>
  <c r="AG945" i="1"/>
  <c r="AG937" i="1"/>
  <c r="AG929" i="1"/>
  <c r="AG921" i="1"/>
  <c r="AG913" i="1"/>
  <c r="AG905" i="1"/>
  <c r="AG897" i="1"/>
  <c r="AG889" i="1"/>
  <c r="AG881" i="1"/>
  <c r="AG873" i="1"/>
  <c r="AG865" i="1"/>
  <c r="AG857" i="1"/>
  <c r="AG849" i="1"/>
  <c r="AG841" i="1"/>
  <c r="AG833" i="1"/>
  <c r="AG825" i="1"/>
  <c r="AG817" i="1"/>
  <c r="AG807" i="1"/>
  <c r="AG797" i="1"/>
  <c r="AG784" i="1"/>
  <c r="AG768" i="1"/>
  <c r="AG748" i="1"/>
  <c r="AG725" i="1"/>
  <c r="AG704" i="1"/>
  <c r="AG684" i="1"/>
  <c r="AG661" i="1"/>
  <c r="AG640" i="1"/>
  <c r="AG620" i="1"/>
  <c r="AG597" i="1"/>
  <c r="AG576" i="1"/>
  <c r="AG556" i="1"/>
  <c r="AG524" i="1"/>
  <c r="AG492" i="1"/>
  <c r="AG460" i="1"/>
  <c r="AG1144" i="1"/>
  <c r="AG1136" i="1"/>
  <c r="AG1128" i="1"/>
  <c r="AG1120" i="1"/>
  <c r="AG1112" i="1"/>
  <c r="AG1104" i="1"/>
  <c r="AG1096" i="1"/>
  <c r="AG1088" i="1"/>
  <c r="AG1080" i="1"/>
  <c r="AG1072" i="1"/>
  <c r="AG1064" i="1"/>
  <c r="AG1056" i="1"/>
  <c r="AG1048" i="1"/>
  <c r="AG1040" i="1"/>
  <c r="AG1032" i="1"/>
  <c r="AG1024" i="1"/>
  <c r="AG1016" i="1"/>
  <c r="AG1008" i="1"/>
  <c r="AG1000" i="1"/>
  <c r="AG992" i="1"/>
  <c r="AG984" i="1"/>
  <c r="AG976" i="1"/>
  <c r="AG968" i="1"/>
  <c r="AG960" i="1"/>
  <c r="AG952" i="1"/>
  <c r="AG944" i="1"/>
  <c r="AG936" i="1"/>
  <c r="AG928" i="1"/>
  <c r="AG920" i="1"/>
  <c r="AG912" i="1"/>
  <c r="AG904" i="1"/>
  <c r="AG896" i="1"/>
  <c r="AG888" i="1"/>
  <c r="AG880" i="1"/>
  <c r="AG872" i="1"/>
  <c r="AG864" i="1"/>
  <c r="AG856" i="1"/>
  <c r="AG848" i="1"/>
  <c r="AG840" i="1"/>
  <c r="AG832" i="1"/>
  <c r="AG824" i="1"/>
  <c r="AG816" i="1"/>
  <c r="AG806" i="1"/>
  <c r="AG796" i="1"/>
  <c r="AG782" i="1"/>
  <c r="AG765" i="1"/>
  <c r="AG744" i="1"/>
  <c r="AG724" i="1"/>
  <c r="AG701" i="1"/>
  <c r="AG680" i="1"/>
  <c r="AG660" i="1"/>
  <c r="AG637" i="1"/>
  <c r="AG616" i="1"/>
  <c r="AG596" i="1"/>
  <c r="AG573" i="1"/>
  <c r="AG549" i="1"/>
  <c r="AG517" i="1"/>
  <c r="AG485" i="1"/>
  <c r="AG453" i="1"/>
  <c r="AG1143" i="1"/>
  <c r="AG1135" i="1"/>
  <c r="AG1127" i="1"/>
  <c r="AG1119" i="1"/>
  <c r="AG1111" i="1"/>
  <c r="AG1103" i="1"/>
  <c r="AG1095" i="1"/>
  <c r="AG1087" i="1"/>
  <c r="AG1079" i="1"/>
  <c r="AG1071" i="1"/>
  <c r="AG1063" i="1"/>
  <c r="AG1055" i="1"/>
  <c r="AG1047" i="1"/>
  <c r="AG1039" i="1"/>
  <c r="AG1031" i="1"/>
  <c r="AG1023" i="1"/>
  <c r="AG1015" i="1"/>
  <c r="AG1007" i="1"/>
  <c r="AG999" i="1"/>
  <c r="AG991" i="1"/>
  <c r="AG983" i="1"/>
  <c r="AG975" i="1"/>
  <c r="AG967" i="1"/>
  <c r="AG959" i="1"/>
  <c r="AG951" i="1"/>
  <c r="AG943" i="1"/>
  <c r="AG935" i="1"/>
  <c r="AG927" i="1"/>
  <c r="AG919" i="1"/>
  <c r="AG911" i="1"/>
  <c r="AG903" i="1"/>
  <c r="AG895" i="1"/>
  <c r="AG887" i="1"/>
  <c r="AG879" i="1"/>
  <c r="AG871" i="1"/>
  <c r="AG863" i="1"/>
  <c r="AG855" i="1"/>
  <c r="AG847" i="1"/>
  <c r="AG839" i="1"/>
  <c r="AG831" i="1"/>
  <c r="AG823" i="1"/>
  <c r="AG815" i="1"/>
  <c r="AG805" i="1"/>
  <c r="AG794" i="1"/>
  <c r="AG781" i="1"/>
  <c r="AG764" i="1"/>
  <c r="AG741" i="1"/>
  <c r="AG720" i="1"/>
  <c r="AG700" i="1"/>
  <c r="AG677" i="1"/>
  <c r="AG656" i="1"/>
  <c r="AG636" i="1"/>
  <c r="AG613" i="1"/>
  <c r="AG592" i="1"/>
  <c r="AG572" i="1"/>
  <c r="AG548" i="1"/>
  <c r="AG516" i="1"/>
  <c r="AG484" i="1"/>
  <c r="AG452" i="1"/>
  <c r="AG1142" i="1"/>
  <c r="AG1134" i="1"/>
  <c r="AG1126" i="1"/>
  <c r="AG1118" i="1"/>
  <c r="AG1110" i="1"/>
  <c r="AG1102" i="1"/>
  <c r="AG1094" i="1"/>
  <c r="AG1086" i="1"/>
  <c r="AG1078" i="1"/>
  <c r="AG1070" i="1"/>
  <c r="AG1062" i="1"/>
  <c r="AG1054" i="1"/>
  <c r="AG1046" i="1"/>
  <c r="AG1038" i="1"/>
  <c r="AG1030" i="1"/>
  <c r="AG1022" i="1"/>
  <c r="AG1014" i="1"/>
  <c r="AG1006" i="1"/>
  <c r="AG998" i="1"/>
  <c r="AG990" i="1"/>
  <c r="AG982" i="1"/>
  <c r="AG974" i="1"/>
  <c r="AG966" i="1"/>
  <c r="AG958" i="1"/>
  <c r="AG950" i="1"/>
  <c r="AG942" i="1"/>
  <c r="AG934" i="1"/>
  <c r="AG926" i="1"/>
  <c r="AG918" i="1"/>
  <c r="AG910" i="1"/>
  <c r="AG902" i="1"/>
  <c r="AG894" i="1"/>
  <c r="AG886" i="1"/>
  <c r="AG878" i="1"/>
  <c r="AG870" i="1"/>
  <c r="AG862" i="1"/>
  <c r="AG854" i="1"/>
  <c r="AG846" i="1"/>
  <c r="AG838" i="1"/>
  <c r="AG830" i="1"/>
  <c r="AG822" i="1"/>
  <c r="AG814" i="1"/>
  <c r="AG804" i="1"/>
  <c r="AG792" i="1"/>
  <c r="AG780" i="1"/>
  <c r="AG760" i="1"/>
  <c r="AG740" i="1"/>
  <c r="AG717" i="1"/>
  <c r="AG696" i="1"/>
  <c r="AG676" i="1"/>
  <c r="AG653" i="1"/>
  <c r="AG632" i="1"/>
  <c r="AG612" i="1"/>
  <c r="AG589" i="1"/>
  <c r="AG568" i="1"/>
  <c r="AG541" i="1"/>
  <c r="AG509" i="1"/>
  <c r="AG477" i="1"/>
  <c r="AG444" i="1"/>
  <c r="AG811" i="1"/>
  <c r="AG803" i="1"/>
  <c r="AG795" i="1"/>
  <c r="AG787" i="1"/>
  <c r="AG779" i="1"/>
  <c r="AG771" i="1"/>
  <c r="AG763" i="1"/>
  <c r="AG755" i="1"/>
  <c r="AG747" i="1"/>
  <c r="AG739" i="1"/>
  <c r="AG731" i="1"/>
  <c r="AG723" i="1"/>
  <c r="AG715" i="1"/>
  <c r="AG707" i="1"/>
  <c r="AG699" i="1"/>
  <c r="AG691" i="1"/>
  <c r="AG683" i="1"/>
  <c r="AG675" i="1"/>
  <c r="AG667" i="1"/>
  <c r="AG659" i="1"/>
  <c r="AG651" i="1"/>
  <c r="AG643" i="1"/>
  <c r="AG635" i="1"/>
  <c r="AG627" i="1"/>
  <c r="AG619" i="1"/>
  <c r="AG611" i="1"/>
  <c r="AG603" i="1"/>
  <c r="AG595" i="1"/>
  <c r="AG587" i="1"/>
  <c r="AG579" i="1"/>
  <c r="AG571" i="1"/>
  <c r="AG563" i="1"/>
  <c r="AG555" i="1"/>
  <c r="AG547" i="1"/>
  <c r="AG539" i="1"/>
  <c r="AG531" i="1"/>
  <c r="AG523" i="1"/>
  <c r="AG515" i="1"/>
  <c r="AG507" i="1"/>
  <c r="AG499" i="1"/>
  <c r="AG491" i="1"/>
  <c r="AG483" i="1"/>
  <c r="AG475" i="1"/>
  <c r="AG467" i="1"/>
  <c r="AG459" i="1"/>
  <c r="AG451" i="1"/>
  <c r="AG443" i="1"/>
  <c r="AG435" i="1"/>
  <c r="AG427" i="1"/>
  <c r="AG419" i="1"/>
  <c r="AG411" i="1"/>
  <c r="AG403" i="1"/>
  <c r="AG395" i="1"/>
  <c r="AG387" i="1"/>
  <c r="AG379" i="1"/>
  <c r="AG371" i="1"/>
  <c r="AG363" i="1"/>
  <c r="AG355" i="1"/>
  <c r="AG347" i="1"/>
  <c r="AG339" i="1"/>
  <c r="AG331" i="1"/>
  <c r="AG323" i="1"/>
  <c r="AG315" i="1"/>
  <c r="AG307" i="1"/>
  <c r="AG299" i="1"/>
  <c r="AG291" i="1"/>
  <c r="AG283" i="1"/>
  <c r="AG275" i="1"/>
  <c r="AG267" i="1"/>
  <c r="AG259" i="1"/>
  <c r="AG251" i="1"/>
  <c r="AG243" i="1"/>
  <c r="AG235" i="1"/>
  <c r="AG227" i="1"/>
  <c r="AG219" i="1"/>
  <c r="AG211" i="1"/>
  <c r="AG203" i="1"/>
  <c r="AG195" i="1"/>
  <c r="AG187" i="1"/>
  <c r="AG179" i="1"/>
  <c r="AG171" i="1"/>
  <c r="AG163" i="1"/>
  <c r="AG155" i="1"/>
  <c r="AG147" i="1"/>
  <c r="AG139" i="1"/>
  <c r="AG131" i="1"/>
  <c r="AG123" i="1"/>
  <c r="AG115" i="1"/>
  <c r="AG107" i="1"/>
  <c r="AG99" i="1"/>
  <c r="AG91" i="1"/>
  <c r="AG83" i="1"/>
  <c r="AG75" i="1"/>
  <c r="AG67" i="1"/>
  <c r="AG59" i="1"/>
  <c r="AG51" i="1"/>
  <c r="AG43" i="1"/>
  <c r="AG35" i="1"/>
  <c r="AG1655" i="1"/>
  <c r="AG1647" i="1"/>
  <c r="AG1639" i="1"/>
  <c r="AG1631" i="1"/>
  <c r="AG1623" i="1"/>
  <c r="AG1615" i="1"/>
  <c r="AG1607" i="1"/>
  <c r="AG1599" i="1"/>
  <c r="AG1591" i="1"/>
  <c r="AG1583" i="1"/>
  <c r="AG1575" i="1"/>
  <c r="AG1567" i="1"/>
  <c r="AG1559" i="1"/>
  <c r="AG1551" i="1"/>
  <c r="AG1543" i="1"/>
  <c r="AG1535" i="1"/>
  <c r="AG1527" i="1"/>
  <c r="AG1519" i="1"/>
  <c r="AG1511" i="1"/>
  <c r="AG1503" i="1"/>
  <c r="AG1495" i="1"/>
  <c r="AG1487" i="1"/>
  <c r="AG1479" i="1"/>
  <c r="AG1471" i="1"/>
  <c r="AG1463" i="1"/>
  <c r="AG1455" i="1"/>
  <c r="AG1447" i="1"/>
  <c r="AG1439" i="1"/>
  <c r="AG1431" i="1"/>
  <c r="AG1423" i="1"/>
  <c r="AG1415" i="1"/>
  <c r="AG1407" i="1"/>
  <c r="AG1399" i="1"/>
  <c r="AG1391" i="1"/>
  <c r="AG1383" i="1"/>
  <c r="AG1375" i="1"/>
  <c r="AG1367" i="1"/>
  <c r="AG1359" i="1"/>
  <c r="AG1351" i="1"/>
  <c r="AG1343" i="1"/>
  <c r="AG1335" i="1"/>
  <c r="AG1327" i="1"/>
  <c r="AG1319" i="1"/>
  <c r="AG1311" i="1"/>
  <c r="AG1303" i="1"/>
  <c r="AG1295" i="1"/>
  <c r="AG1287" i="1"/>
  <c r="AG1279" i="1"/>
  <c r="AG1271" i="1"/>
  <c r="AG1263" i="1"/>
  <c r="AG1255" i="1"/>
  <c r="AG1247" i="1"/>
  <c r="AG1239" i="1"/>
  <c r="AG1231" i="1"/>
  <c r="AG1223" i="1"/>
  <c r="AG1215" i="1"/>
  <c r="AG1207" i="1"/>
  <c r="AG1199" i="1"/>
  <c r="AG1191" i="1"/>
  <c r="AG1183" i="1"/>
  <c r="AG1175" i="1"/>
  <c r="AG1167" i="1"/>
  <c r="AG1159" i="1"/>
  <c r="AG778" i="1"/>
  <c r="AG770" i="1"/>
  <c r="AG762" i="1"/>
  <c r="AG754" i="1"/>
  <c r="AG746" i="1"/>
  <c r="AG738" i="1"/>
  <c r="AG730" i="1"/>
  <c r="AG722" i="1"/>
  <c r="AG714" i="1"/>
  <c r="AG706" i="1"/>
  <c r="AG698" i="1"/>
  <c r="AG690" i="1"/>
  <c r="AG682" i="1"/>
  <c r="AG674" i="1"/>
  <c r="AG666" i="1"/>
  <c r="AG658" i="1"/>
  <c r="AG650" i="1"/>
  <c r="AG642" i="1"/>
  <c r="AG634" i="1"/>
  <c r="AG626" i="1"/>
  <c r="AG618" i="1"/>
  <c r="AG610" i="1"/>
  <c r="AG602" i="1"/>
  <c r="AG594" i="1"/>
  <c r="AG586" i="1"/>
  <c r="AG578" i="1"/>
  <c r="AG570" i="1"/>
  <c r="AG562" i="1"/>
  <c r="AG554" i="1"/>
  <c r="AG546" i="1"/>
  <c r="AG538" i="1"/>
  <c r="AG530" i="1"/>
  <c r="AG522" i="1"/>
  <c r="AG514" i="1"/>
  <c r="AG506" i="1"/>
  <c r="AG498" i="1"/>
  <c r="AG490" i="1"/>
  <c r="AG482" i="1"/>
  <c r="AG474" i="1"/>
  <c r="AG466" i="1"/>
  <c r="AG458" i="1"/>
  <c r="AG450" i="1"/>
  <c r="AG442" i="1"/>
  <c r="AG434" i="1"/>
  <c r="AG426" i="1"/>
  <c r="AG418" i="1"/>
  <c r="AG410" i="1"/>
  <c r="AG402" i="1"/>
  <c r="AG394" i="1"/>
  <c r="AG386" i="1"/>
  <c r="AG378" i="1"/>
  <c r="AG370" i="1"/>
  <c r="AG362" i="1"/>
  <c r="AG354" i="1"/>
  <c r="AG346" i="1"/>
  <c r="AG338" i="1"/>
  <c r="AG330" i="1"/>
  <c r="AG322" i="1"/>
  <c r="AG314" i="1"/>
  <c r="AG306" i="1"/>
  <c r="AG298" i="1"/>
  <c r="AG290" i="1"/>
  <c r="AG282" i="1"/>
  <c r="AG274" i="1"/>
  <c r="AG266" i="1"/>
  <c r="AG258" i="1"/>
  <c r="AG250" i="1"/>
  <c r="AG242" i="1"/>
  <c r="AG234" i="1"/>
  <c r="AG226" i="1"/>
  <c r="AG218" i="1"/>
  <c r="AG210" i="1"/>
  <c r="AG202" i="1"/>
  <c r="AG194" i="1"/>
  <c r="AG186" i="1"/>
  <c r="AG178" i="1"/>
  <c r="AG170" i="1"/>
  <c r="AG162" i="1"/>
  <c r="AG154" i="1"/>
  <c r="AG146" i="1"/>
  <c r="AG138" i="1"/>
  <c r="AG130" i="1"/>
  <c r="AG122" i="1"/>
  <c r="AG114" i="1"/>
  <c r="AG106" i="1"/>
  <c r="AG98" i="1"/>
  <c r="AG90" i="1"/>
  <c r="AG82" i="1"/>
  <c r="AG74" i="1"/>
  <c r="AG66" i="1"/>
  <c r="AG58" i="1"/>
  <c r="AG50" i="1"/>
  <c r="AG42" i="1"/>
  <c r="AG34" i="1"/>
  <c r="AG1654" i="1"/>
  <c r="AG1646" i="1"/>
  <c r="AG1638" i="1"/>
  <c r="AG1630" i="1"/>
  <c r="AG1622" i="1"/>
  <c r="AG1614" i="1"/>
  <c r="AG1606" i="1"/>
  <c r="AG1598" i="1"/>
  <c r="AG1590" i="1"/>
  <c r="AG1582" i="1"/>
  <c r="AG1574" i="1"/>
  <c r="AG1566" i="1"/>
  <c r="AG1558" i="1"/>
  <c r="AG1550" i="1"/>
  <c r="AG1542" i="1"/>
  <c r="AG1534" i="1"/>
  <c r="AG1526" i="1"/>
  <c r="AG1518" i="1"/>
  <c r="AG1510" i="1"/>
  <c r="AG1502" i="1"/>
  <c r="AG1494" i="1"/>
  <c r="AG1486" i="1"/>
  <c r="AG1478" i="1"/>
  <c r="AG1470" i="1"/>
  <c r="AG1462" i="1"/>
  <c r="AG1454" i="1"/>
  <c r="AG1446" i="1"/>
  <c r="AG1438" i="1"/>
  <c r="AG1430" i="1"/>
  <c r="AG1422" i="1"/>
  <c r="AG1414" i="1"/>
  <c r="AG1406" i="1"/>
  <c r="AG1398" i="1"/>
  <c r="AG1390" i="1"/>
  <c r="AG1382" i="1"/>
  <c r="AG1374" i="1"/>
  <c r="AG1366" i="1"/>
  <c r="AG1358" i="1"/>
  <c r="AG1350" i="1"/>
  <c r="AG1342" i="1"/>
  <c r="AG1334" i="1"/>
  <c r="AG1326" i="1"/>
  <c r="AG1318" i="1"/>
  <c r="AG1310" i="1"/>
  <c r="AG1302" i="1"/>
  <c r="AG1294" i="1"/>
  <c r="AG1286" i="1"/>
  <c r="AG1278" i="1"/>
  <c r="AG1270" i="1"/>
  <c r="AG1262" i="1"/>
  <c r="AG1254" i="1"/>
  <c r="AG1246" i="1"/>
  <c r="AG1238" i="1"/>
  <c r="AG1230" i="1"/>
  <c r="AG1222" i="1"/>
  <c r="AG1214" i="1"/>
  <c r="AG1206" i="1"/>
  <c r="AG1198" i="1"/>
  <c r="AG1190" i="1"/>
  <c r="AG1182" i="1"/>
  <c r="AG1174" i="1"/>
  <c r="AG1166" i="1"/>
  <c r="AG1158" i="1"/>
  <c r="AG809" i="1"/>
  <c r="AG801" i="1"/>
  <c r="AG793" i="1"/>
  <c r="AG785" i="1"/>
  <c r="AG777" i="1"/>
  <c r="AG769" i="1"/>
  <c r="AG761" i="1"/>
  <c r="AG753" i="1"/>
  <c r="AG745" i="1"/>
  <c r="AG737" i="1"/>
  <c r="AG729" i="1"/>
  <c r="AG721" i="1"/>
  <c r="AG713" i="1"/>
  <c r="AG705" i="1"/>
  <c r="AG697" i="1"/>
  <c r="AG689" i="1"/>
  <c r="AG681" i="1"/>
  <c r="AG673" i="1"/>
  <c r="AG665" i="1"/>
  <c r="AG657" i="1"/>
  <c r="AG649" i="1"/>
  <c r="AG641" i="1"/>
  <c r="AG633" i="1"/>
  <c r="AG625" i="1"/>
  <c r="AG617" i="1"/>
  <c r="AG609" i="1"/>
  <c r="AG601" i="1"/>
  <c r="AG593" i="1"/>
  <c r="AG585" i="1"/>
  <c r="AG577" i="1"/>
  <c r="AG569" i="1"/>
  <c r="AG561" i="1"/>
  <c r="AG553" i="1"/>
  <c r="AG545" i="1"/>
  <c r="AG537" i="1"/>
  <c r="AG529" i="1"/>
  <c r="AG521" i="1"/>
  <c r="AG513" i="1"/>
  <c r="AG505" i="1"/>
  <c r="AG497" i="1"/>
  <c r="AG489" i="1"/>
  <c r="AG481" i="1"/>
  <c r="AG473" i="1"/>
  <c r="AG465" i="1"/>
  <c r="AG457" i="1"/>
  <c r="AG449" i="1"/>
  <c r="AG441" i="1"/>
  <c r="AG433" i="1"/>
  <c r="AG425" i="1"/>
  <c r="AG417" i="1"/>
  <c r="AG409" i="1"/>
  <c r="AG401" i="1"/>
  <c r="AG393" i="1"/>
  <c r="AG385" i="1"/>
  <c r="AG377" i="1"/>
  <c r="AG369" i="1"/>
  <c r="AG361" i="1"/>
  <c r="AG353" i="1"/>
  <c r="AG345" i="1"/>
  <c r="AG337" i="1"/>
  <c r="AG329" i="1"/>
  <c r="AG321" i="1"/>
  <c r="AG313" i="1"/>
  <c r="AG305" i="1"/>
  <c r="AG297" i="1"/>
  <c r="AG289" i="1"/>
  <c r="AG281" i="1"/>
  <c r="AG273" i="1"/>
  <c r="AG265" i="1"/>
  <c r="AG257" i="1"/>
  <c r="AG249" i="1"/>
  <c r="AG241" i="1"/>
  <c r="AG233" i="1"/>
  <c r="AG225" i="1"/>
  <c r="AG217" i="1"/>
  <c r="AG209" i="1"/>
  <c r="AG201" i="1"/>
  <c r="AG193" i="1"/>
  <c r="AG185" i="1"/>
  <c r="AG177" i="1"/>
  <c r="AG169" i="1"/>
  <c r="AG161" i="1"/>
  <c r="AG153" i="1"/>
  <c r="AG145" i="1"/>
  <c r="AG137" i="1"/>
  <c r="AG129" i="1"/>
  <c r="AG121" i="1"/>
  <c r="AG113" i="1"/>
  <c r="AG105" i="1"/>
  <c r="AG97" i="1"/>
  <c r="AG89" i="1"/>
  <c r="AG81" i="1"/>
  <c r="AG73" i="1"/>
  <c r="AG65" i="1"/>
  <c r="AG57" i="1"/>
  <c r="AG49" i="1"/>
  <c r="AG41" i="1"/>
  <c r="AG33" i="1"/>
  <c r="AG1653" i="1"/>
  <c r="AG1645" i="1"/>
  <c r="AG1637" i="1"/>
  <c r="AG1629" i="1"/>
  <c r="AG1621" i="1"/>
  <c r="AG1613" i="1"/>
  <c r="AG1605" i="1"/>
  <c r="AG1597" i="1"/>
  <c r="AG1589" i="1"/>
  <c r="AG1581" i="1"/>
  <c r="AG1573" i="1"/>
  <c r="AG1565" i="1"/>
  <c r="AG1557" i="1"/>
  <c r="AG1549" i="1"/>
  <c r="AG1541" i="1"/>
  <c r="AG1533" i="1"/>
  <c r="AG1525" i="1"/>
  <c r="AG1517" i="1"/>
  <c r="AG1509" i="1"/>
  <c r="AG1501" i="1"/>
  <c r="AG1493" i="1"/>
  <c r="AG1485" i="1"/>
  <c r="AG1477" i="1"/>
  <c r="AG1469" i="1"/>
  <c r="AG1461" i="1"/>
  <c r="AG1453" i="1"/>
  <c r="AG1445" i="1"/>
  <c r="AG1437" i="1"/>
  <c r="AG1429" i="1"/>
  <c r="AG1421" i="1"/>
  <c r="AG1413" i="1"/>
  <c r="AG1405" i="1"/>
  <c r="AG1397" i="1"/>
  <c r="AG1389" i="1"/>
  <c r="AG1381" i="1"/>
  <c r="AG1373" i="1"/>
  <c r="AG1365" i="1"/>
  <c r="AG1357" i="1"/>
  <c r="AG1349" i="1"/>
  <c r="AG1341" i="1"/>
  <c r="AG1333" i="1"/>
  <c r="AG1325" i="1"/>
  <c r="AG1317" i="1"/>
  <c r="AG1309" i="1"/>
  <c r="AG1301" i="1"/>
  <c r="AG1293" i="1"/>
  <c r="AG1285" i="1"/>
  <c r="AG1277" i="1"/>
  <c r="AG1269" i="1"/>
  <c r="AG1261" i="1"/>
  <c r="AG1253" i="1"/>
  <c r="AG1245" i="1"/>
  <c r="AG1237" i="1"/>
  <c r="AG1229" i="1"/>
  <c r="AG1221" i="1"/>
  <c r="AG1213" i="1"/>
  <c r="AG1205" i="1"/>
  <c r="AG1197" i="1"/>
  <c r="AG1189" i="1"/>
  <c r="AG1181" i="1"/>
  <c r="AG1173" i="1"/>
  <c r="AG1165" i="1"/>
  <c r="AG1153" i="1"/>
  <c r="AG552" i="1"/>
  <c r="AG544" i="1"/>
  <c r="AG536" i="1"/>
  <c r="AG528" i="1"/>
  <c r="AG520" i="1"/>
  <c r="AG512" i="1"/>
  <c r="AG504" i="1"/>
  <c r="AG496" i="1"/>
  <c r="AG488" i="1"/>
  <c r="AG480" i="1"/>
  <c r="AG472" i="1"/>
  <c r="AG464" i="1"/>
  <c r="AG456" i="1"/>
  <c r="AG448" i="1"/>
  <c r="AG440" i="1"/>
  <c r="AG432" i="1"/>
  <c r="AG424" i="1"/>
  <c r="AG416" i="1"/>
  <c r="AG408" i="1"/>
  <c r="AG400" i="1"/>
  <c r="AG392" i="1"/>
  <c r="AG384" i="1"/>
  <c r="AG376" i="1"/>
  <c r="AG368" i="1"/>
  <c r="AG360" i="1"/>
  <c r="AG352" i="1"/>
  <c r="AG344" i="1"/>
  <c r="AG336" i="1"/>
  <c r="AG328" i="1"/>
  <c r="AG320" i="1"/>
  <c r="AG312" i="1"/>
  <c r="AG304" i="1"/>
  <c r="AG296" i="1"/>
  <c r="AG288" i="1"/>
  <c r="AG280" i="1"/>
  <c r="AG272" i="1"/>
  <c r="AG264" i="1"/>
  <c r="AG256" i="1"/>
  <c r="AG248" i="1"/>
  <c r="AG240" i="1"/>
  <c r="AG232" i="1"/>
  <c r="AG224" i="1"/>
  <c r="AG216" i="1"/>
  <c r="AG208" i="1"/>
  <c r="AG200" i="1"/>
  <c r="AG192" i="1"/>
  <c r="AG184" i="1"/>
  <c r="AG176" i="1"/>
  <c r="AG168" i="1"/>
  <c r="AG160" i="1"/>
  <c r="AG152" i="1"/>
  <c r="AG144" i="1"/>
  <c r="AG136" i="1"/>
  <c r="AG128" i="1"/>
  <c r="AG120" i="1"/>
  <c r="AG112" i="1"/>
  <c r="AG104" i="1"/>
  <c r="AG96" i="1"/>
  <c r="AG88" i="1"/>
  <c r="AG80" i="1"/>
  <c r="AG72" i="1"/>
  <c r="AG64" i="1"/>
  <c r="AG56" i="1"/>
  <c r="AG48" i="1"/>
  <c r="AG40" i="1"/>
  <c r="AG32" i="1"/>
  <c r="AG1660" i="1"/>
  <c r="AG1652" i="1"/>
  <c r="AG1644" i="1"/>
  <c r="AG1636" i="1"/>
  <c r="AG1628" i="1"/>
  <c r="AG1620" i="1"/>
  <c r="AG1612" i="1"/>
  <c r="AG1604" i="1"/>
  <c r="AG1596" i="1"/>
  <c r="AG1588" i="1"/>
  <c r="AG1580" i="1"/>
  <c r="AG1572" i="1"/>
  <c r="AG1564" i="1"/>
  <c r="AG1556" i="1"/>
  <c r="AG1548" i="1"/>
  <c r="AG1540" i="1"/>
  <c r="AG1532" i="1"/>
  <c r="AG1524" i="1"/>
  <c r="AG1516" i="1"/>
  <c r="AG1508" i="1"/>
  <c r="AG1500" i="1"/>
  <c r="AG1492" i="1"/>
  <c r="AG1484" i="1"/>
  <c r="AG1476" i="1"/>
  <c r="AG1468" i="1"/>
  <c r="AG1460" i="1"/>
  <c r="AG1452" i="1"/>
  <c r="AG1444" i="1"/>
  <c r="AG1436" i="1"/>
  <c r="AG1428" i="1"/>
  <c r="AG1420" i="1"/>
  <c r="AG1412" i="1"/>
  <c r="AG1404" i="1"/>
  <c r="AG1396" i="1"/>
  <c r="AG1388" i="1"/>
  <c r="AG1380" i="1"/>
  <c r="AG1372" i="1"/>
  <c r="AG1364" i="1"/>
  <c r="AG1356" i="1"/>
  <c r="AG1348" i="1"/>
  <c r="AG1340" i="1"/>
  <c r="AG1332" i="1"/>
  <c r="AG1324" i="1"/>
  <c r="AG1316" i="1"/>
  <c r="AG1308" i="1"/>
  <c r="AG1300" i="1"/>
  <c r="AG1292" i="1"/>
  <c r="AG1284" i="1"/>
  <c r="AG1276" i="1"/>
  <c r="AG1268" i="1"/>
  <c r="AG1260" i="1"/>
  <c r="AG1252" i="1"/>
  <c r="AG1244" i="1"/>
  <c r="AG1236" i="1"/>
  <c r="AG1228" i="1"/>
  <c r="AG1220" i="1"/>
  <c r="AG1212" i="1"/>
  <c r="AG1204" i="1"/>
  <c r="AG1196" i="1"/>
  <c r="AG1188" i="1"/>
  <c r="AG1180" i="1"/>
  <c r="AG1172" i="1"/>
  <c r="AG1164" i="1"/>
  <c r="AG791" i="1"/>
  <c r="AG783" i="1"/>
  <c r="AG775" i="1"/>
  <c r="AG767" i="1"/>
  <c r="AG759" i="1"/>
  <c r="AG751" i="1"/>
  <c r="AG743" i="1"/>
  <c r="AG735" i="1"/>
  <c r="AG727" i="1"/>
  <c r="AG719" i="1"/>
  <c r="AG711" i="1"/>
  <c r="AG703" i="1"/>
  <c r="AG695" i="1"/>
  <c r="AG687" i="1"/>
  <c r="AG679" i="1"/>
  <c r="AG671" i="1"/>
  <c r="AG663" i="1"/>
  <c r="AG655" i="1"/>
  <c r="AG647" i="1"/>
  <c r="AG639" i="1"/>
  <c r="AG631" i="1"/>
  <c r="AG623" i="1"/>
  <c r="AG615" i="1"/>
  <c r="AG607" i="1"/>
  <c r="AG599" i="1"/>
  <c r="AG591" i="1"/>
  <c r="AG583" i="1"/>
  <c r="AG575" i="1"/>
  <c r="AG567" i="1"/>
  <c r="AG559" i="1"/>
  <c r="AG551" i="1"/>
  <c r="AG543" i="1"/>
  <c r="AG535" i="1"/>
  <c r="AG527" i="1"/>
  <c r="AG519" i="1"/>
  <c r="AG511" i="1"/>
  <c r="AG503" i="1"/>
  <c r="AG495" i="1"/>
  <c r="AG487" i="1"/>
  <c r="AG479" i="1"/>
  <c r="AG471" i="1"/>
  <c r="AG463" i="1"/>
  <c r="AG455" i="1"/>
  <c r="AG447" i="1"/>
  <c r="AG439" i="1"/>
  <c r="AG431" i="1"/>
  <c r="AG423" i="1"/>
  <c r="AG415" i="1"/>
  <c r="AG407" i="1"/>
  <c r="AG399" i="1"/>
  <c r="AG391" i="1"/>
  <c r="AG383" i="1"/>
  <c r="AG375" i="1"/>
  <c r="AG367" i="1"/>
  <c r="AG359" i="1"/>
  <c r="AG351" i="1"/>
  <c r="AG343" i="1"/>
  <c r="AG335" i="1"/>
  <c r="AG327" i="1"/>
  <c r="AG319" i="1"/>
  <c r="AG311" i="1"/>
  <c r="AG303" i="1"/>
  <c r="AG295" i="1"/>
  <c r="AG287" i="1"/>
  <c r="AG279" i="1"/>
  <c r="AG271" i="1"/>
  <c r="AG263" i="1"/>
  <c r="AG255" i="1"/>
  <c r="AG247" i="1"/>
  <c r="AG239" i="1"/>
  <c r="AG231" i="1"/>
  <c r="AG223" i="1"/>
  <c r="AG215" i="1"/>
  <c r="AG207" i="1"/>
  <c r="AG199" i="1"/>
  <c r="AG191" i="1"/>
  <c r="AG183" i="1"/>
  <c r="AG175" i="1"/>
  <c r="AG167" i="1"/>
  <c r="AG159" i="1"/>
  <c r="AG151" i="1"/>
  <c r="AG143" i="1"/>
  <c r="AG135" i="1"/>
  <c r="AG127" i="1"/>
  <c r="AG119" i="1"/>
  <c r="AG111" i="1"/>
  <c r="AG103" i="1"/>
  <c r="AG95" i="1"/>
  <c r="AG87" i="1"/>
  <c r="AG79" i="1"/>
  <c r="AG71" i="1"/>
  <c r="AG63" i="1"/>
  <c r="AG55" i="1"/>
  <c r="AG47" i="1"/>
  <c r="AG39" i="1"/>
  <c r="AG31" i="1"/>
  <c r="AG1659" i="1"/>
  <c r="AG1651" i="1"/>
  <c r="AG1643" i="1"/>
  <c r="AG1635" i="1"/>
  <c r="AG1627" i="1"/>
  <c r="AG1619" i="1"/>
  <c r="AG1611" i="1"/>
  <c r="AG1603" i="1"/>
  <c r="AG1595" i="1"/>
  <c r="AG1587" i="1"/>
  <c r="AG1579" i="1"/>
  <c r="AG1571" i="1"/>
  <c r="AG1563" i="1"/>
  <c r="AG1555" i="1"/>
  <c r="AG1547" i="1"/>
  <c r="AG1539" i="1"/>
  <c r="AG1531" i="1"/>
  <c r="AG1523" i="1"/>
  <c r="AG1515" i="1"/>
  <c r="AG1507" i="1"/>
  <c r="AG1499" i="1"/>
  <c r="AG1491" i="1"/>
  <c r="AG1483" i="1"/>
  <c r="AG1475" i="1"/>
  <c r="AG1467" i="1"/>
  <c r="AG1459" i="1"/>
  <c r="AG1451" i="1"/>
  <c r="AG1443" i="1"/>
  <c r="AG1435" i="1"/>
  <c r="AG1427" i="1"/>
  <c r="AG1419" i="1"/>
  <c r="AG1411" i="1"/>
  <c r="AG1403" i="1"/>
  <c r="AG1395" i="1"/>
  <c r="AG1387" i="1"/>
  <c r="AG1379" i="1"/>
  <c r="AG1371" i="1"/>
  <c r="AG1363" i="1"/>
  <c r="AG1355" i="1"/>
  <c r="AG1347" i="1"/>
  <c r="AG1339" i="1"/>
  <c r="AG1331" i="1"/>
  <c r="AG1323" i="1"/>
  <c r="AG1315" i="1"/>
  <c r="AG1307" i="1"/>
  <c r="AG1299" i="1"/>
  <c r="AG1291" i="1"/>
  <c r="AG1283" i="1"/>
  <c r="AG1275" i="1"/>
  <c r="AG1267" i="1"/>
  <c r="AG1259" i="1"/>
  <c r="AG1251" i="1"/>
  <c r="AG1243" i="1"/>
  <c r="AG1235" i="1"/>
  <c r="AG1227" i="1"/>
  <c r="AG1219" i="1"/>
  <c r="AG1211" i="1"/>
  <c r="AG1203" i="1"/>
  <c r="AG1195" i="1"/>
  <c r="AG1187" i="1"/>
  <c r="AG1179" i="1"/>
  <c r="AG1171" i="1"/>
  <c r="AG1163" i="1"/>
  <c r="AG766" i="1"/>
  <c r="AG758" i="1"/>
  <c r="AG750" i="1"/>
  <c r="AG742" i="1"/>
  <c r="AG734" i="1"/>
  <c r="AG726" i="1"/>
  <c r="AG718" i="1"/>
  <c r="AG710" i="1"/>
  <c r="AG702" i="1"/>
  <c r="AG694" i="1"/>
  <c r="AG686" i="1"/>
  <c r="AG678" i="1"/>
  <c r="AG670" i="1"/>
  <c r="AG662" i="1"/>
  <c r="AG654" i="1"/>
  <c r="AG646" i="1"/>
  <c r="AG638" i="1"/>
  <c r="AG630" i="1"/>
  <c r="AG622" i="1"/>
  <c r="AG614" i="1"/>
  <c r="AG606" i="1"/>
  <c r="AG598" i="1"/>
  <c r="AG590" i="1"/>
  <c r="AG582" i="1"/>
  <c r="AG574" i="1"/>
  <c r="AG566" i="1"/>
  <c r="AG558" i="1"/>
  <c r="AG550" i="1"/>
  <c r="AG542" i="1"/>
  <c r="AG534" i="1"/>
  <c r="AG526" i="1"/>
  <c r="AG518" i="1"/>
  <c r="AG510" i="1"/>
  <c r="AG502" i="1"/>
  <c r="AG494" i="1"/>
  <c r="AG486" i="1"/>
  <c r="AG478" i="1"/>
  <c r="AG470" i="1"/>
  <c r="AG462" i="1"/>
  <c r="AG454" i="1"/>
  <c r="AG446" i="1"/>
  <c r="AG438" i="1"/>
  <c r="AG430" i="1"/>
  <c r="AG422" i="1"/>
  <c r="AG414" i="1"/>
  <c r="AG406" i="1"/>
  <c r="AG398" i="1"/>
  <c r="AG390" i="1"/>
  <c r="AG382" i="1"/>
  <c r="AG374" i="1"/>
  <c r="AG366" i="1"/>
  <c r="AG358" i="1"/>
  <c r="AG350" i="1"/>
  <c r="AG342" i="1"/>
  <c r="AG334" i="1"/>
  <c r="AG326" i="1"/>
  <c r="AG318" i="1"/>
  <c r="AG310" i="1"/>
  <c r="AG302" i="1"/>
  <c r="AG294" i="1"/>
  <c r="AG286" i="1"/>
  <c r="AG278" i="1"/>
  <c r="AG270" i="1"/>
  <c r="AG262" i="1"/>
  <c r="AG254" i="1"/>
  <c r="AG246" i="1"/>
  <c r="AG238" i="1"/>
  <c r="AG230" i="1"/>
  <c r="AG222" i="1"/>
  <c r="AG214" i="1"/>
  <c r="AG206" i="1"/>
  <c r="AG198" i="1"/>
  <c r="AG190" i="1"/>
  <c r="AG182" i="1"/>
  <c r="AG174" i="1"/>
  <c r="AG166" i="1"/>
  <c r="AG158" i="1"/>
  <c r="AG150" i="1"/>
  <c r="AG142" i="1"/>
  <c r="AG134" i="1"/>
  <c r="AG126" i="1"/>
  <c r="AG118" i="1"/>
  <c r="AG110" i="1"/>
  <c r="AG102" i="1"/>
  <c r="AG94" i="1"/>
  <c r="AG86" i="1"/>
  <c r="AG78" i="1"/>
  <c r="AG70" i="1"/>
  <c r="AG62" i="1"/>
  <c r="AG54" i="1"/>
  <c r="AG46" i="1"/>
  <c r="AG38" i="1"/>
  <c r="AG30" i="1"/>
  <c r="AG1658" i="1"/>
  <c r="AG1650" i="1"/>
  <c r="AG1642" i="1"/>
  <c r="AG1634" i="1"/>
  <c r="AG1626" i="1"/>
  <c r="AG1618" i="1"/>
  <c r="AG1610" i="1"/>
  <c r="AG1602" i="1"/>
  <c r="AG1594" i="1"/>
  <c r="AG1586" i="1"/>
  <c r="AG1578" i="1"/>
  <c r="AG1570" i="1"/>
  <c r="AG1562" i="1"/>
  <c r="AG1554" i="1"/>
  <c r="AG1546" i="1"/>
  <c r="AG1538" i="1"/>
  <c r="AG1530" i="1"/>
  <c r="AG1522" i="1"/>
  <c r="AG1514" i="1"/>
  <c r="AG1506" i="1"/>
  <c r="AG1498" i="1"/>
  <c r="AG1490" i="1"/>
  <c r="AG1482" i="1"/>
  <c r="AG1474" i="1"/>
  <c r="AG1466" i="1"/>
  <c r="AG1458" i="1"/>
  <c r="AG1450" i="1"/>
  <c r="AG1442" i="1"/>
  <c r="AG1434" i="1"/>
  <c r="AG1426" i="1"/>
  <c r="AG1418" i="1"/>
  <c r="AG1410" i="1"/>
  <c r="AG1402" i="1"/>
  <c r="AG1394" i="1"/>
  <c r="AG1386" i="1"/>
  <c r="AG1378" i="1"/>
  <c r="AG1370" i="1"/>
  <c r="AG1362" i="1"/>
  <c r="AG1354" i="1"/>
  <c r="AG1346" i="1"/>
  <c r="AG1338" i="1"/>
  <c r="AG1330" i="1"/>
  <c r="AG1322" i="1"/>
  <c r="AG1314" i="1"/>
  <c r="AG1306" i="1"/>
  <c r="AG1298" i="1"/>
  <c r="AG1290" i="1"/>
  <c r="AG1282" i="1"/>
  <c r="AG1274" i="1"/>
  <c r="AG1266" i="1"/>
  <c r="AG1258" i="1"/>
  <c r="AG1250" i="1"/>
  <c r="AG1242" i="1"/>
  <c r="AG1234" i="1"/>
  <c r="AG1226" i="1"/>
  <c r="AG1218" i="1"/>
  <c r="AG1210" i="1"/>
  <c r="AG1202" i="1"/>
  <c r="AG1194" i="1"/>
  <c r="AG1186" i="1"/>
  <c r="AG1178" i="1"/>
  <c r="AG1170" i="1"/>
  <c r="AG1162" i="1"/>
  <c r="AG445" i="1"/>
  <c r="AG437" i="1"/>
  <c r="AG429" i="1"/>
  <c r="AG421" i="1"/>
  <c r="AG413" i="1"/>
  <c r="AG405" i="1"/>
  <c r="AG397" i="1"/>
  <c r="AG389" i="1"/>
  <c r="AG381" i="1"/>
  <c r="AG373" i="1"/>
  <c r="AG365" i="1"/>
  <c r="AG357" i="1"/>
  <c r="AG349" i="1"/>
  <c r="AG341" i="1"/>
  <c r="AG333" i="1"/>
  <c r="AG325" i="1"/>
  <c r="AG317" i="1"/>
  <c r="AG309" i="1"/>
  <c r="AG301" i="1"/>
  <c r="AG293" i="1"/>
  <c r="AG285" i="1"/>
  <c r="AG277" i="1"/>
  <c r="AG269" i="1"/>
  <c r="AG261" i="1"/>
  <c r="AG253" i="1"/>
  <c r="AG245" i="1"/>
  <c r="AG237" i="1"/>
  <c r="AG229" i="1"/>
  <c r="AG221" i="1"/>
  <c r="AG213" i="1"/>
  <c r="AG205" i="1"/>
  <c r="AG197" i="1"/>
  <c r="AG189" i="1"/>
  <c r="AG181" i="1"/>
  <c r="AG173" i="1"/>
  <c r="AG165" i="1"/>
  <c r="AG157" i="1"/>
  <c r="AG149" i="1"/>
  <c r="AG141" i="1"/>
  <c r="AG133" i="1"/>
  <c r="AG125" i="1"/>
  <c r="AG117" i="1"/>
  <c r="AG109" i="1"/>
  <c r="AG101" i="1"/>
  <c r="AG93" i="1"/>
  <c r="AG85" i="1"/>
  <c r="AG77" i="1"/>
  <c r="AG69" i="1"/>
  <c r="AG61" i="1"/>
  <c r="AG53" i="1"/>
  <c r="AG45" i="1"/>
  <c r="AG37" i="1"/>
  <c r="AG1657" i="1"/>
  <c r="AG1649" i="1"/>
  <c r="AG1641" i="1"/>
  <c r="AG1633" i="1"/>
  <c r="AG1625" i="1"/>
  <c r="AG1617" i="1"/>
  <c r="AG1609" i="1"/>
  <c r="AG1601" i="1"/>
  <c r="AG1593" i="1"/>
  <c r="AG1585" i="1"/>
  <c r="AG1577" i="1"/>
  <c r="AG1569" i="1"/>
  <c r="AG1561" i="1"/>
  <c r="AG1553" i="1"/>
  <c r="AG1545" i="1"/>
  <c r="AG1537" i="1"/>
  <c r="AG1529" i="1"/>
  <c r="AG1521" i="1"/>
  <c r="AG1513" i="1"/>
  <c r="AG1505" i="1"/>
  <c r="AG1497" i="1"/>
  <c r="AG1489" i="1"/>
  <c r="AG1481" i="1"/>
  <c r="AG1473" i="1"/>
  <c r="AG1465" i="1"/>
  <c r="AG1457" i="1"/>
  <c r="AG1449" i="1"/>
  <c r="AG1441" i="1"/>
  <c r="AG1433" i="1"/>
  <c r="AG1425" i="1"/>
  <c r="AG1417" i="1"/>
  <c r="AG1409" i="1"/>
  <c r="AG1401" i="1"/>
  <c r="AG1393" i="1"/>
  <c r="AG1385" i="1"/>
  <c r="AG1377" i="1"/>
  <c r="AG1369" i="1"/>
  <c r="AG1361" i="1"/>
  <c r="AG1353" i="1"/>
  <c r="AG1345" i="1"/>
  <c r="AG1337" i="1"/>
  <c r="AG1329" i="1"/>
  <c r="AG1321" i="1"/>
  <c r="AG1313" i="1"/>
  <c r="AG1305" i="1"/>
  <c r="AG1297" i="1"/>
  <c r="AG1289" i="1"/>
  <c r="AG1281" i="1"/>
  <c r="AG1273" i="1"/>
  <c r="AG1265" i="1"/>
  <c r="AG1257" i="1"/>
  <c r="AG1249" i="1"/>
  <c r="AG1241" i="1"/>
  <c r="AG1233" i="1"/>
  <c r="AG1225" i="1"/>
  <c r="AG1217" i="1"/>
  <c r="AG1209" i="1"/>
  <c r="AG1201" i="1"/>
  <c r="AG1193" i="1"/>
  <c r="AG1185" i="1"/>
  <c r="AG1177" i="1"/>
  <c r="AG1169" i="1"/>
  <c r="AG1161" i="1"/>
  <c r="AG404" i="1"/>
  <c r="AG396" i="1"/>
  <c r="AG388" i="1"/>
  <c r="AG380" i="1"/>
  <c r="AG372" i="1"/>
  <c r="AG364" i="1"/>
  <c r="AG356" i="1"/>
  <c r="AG348" i="1"/>
  <c r="AG340" i="1"/>
  <c r="AG332" i="1"/>
  <c r="AG324" i="1"/>
  <c r="AG316" i="1"/>
  <c r="AG308" i="1"/>
  <c r="AG300" i="1"/>
  <c r="AG292" i="1"/>
  <c r="AG284" i="1"/>
  <c r="AG276" i="1"/>
  <c r="AG268" i="1"/>
  <c r="AG260" i="1"/>
  <c r="AG252" i="1"/>
  <c r="AG244" i="1"/>
  <c r="AG236" i="1"/>
  <c r="AG228" i="1"/>
  <c r="AG220" i="1"/>
  <c r="AG212" i="1"/>
  <c r="AG204" i="1"/>
  <c r="AG196" i="1"/>
  <c r="AG188" i="1"/>
  <c r="AG180" i="1"/>
  <c r="AG172" i="1"/>
  <c r="AG164" i="1"/>
  <c r="AG156" i="1"/>
  <c r="AG148" i="1"/>
  <c r="AG140" i="1"/>
  <c r="AG132" i="1"/>
  <c r="AG124" i="1"/>
  <c r="AG116" i="1"/>
  <c r="AG108" i="1"/>
  <c r="AG100" i="1"/>
  <c r="AG92" i="1"/>
  <c r="AG84" i="1"/>
  <c r="AG76" i="1"/>
  <c r="AG68" i="1"/>
  <c r="AG60" i="1"/>
  <c r="AG52" i="1"/>
  <c r="AG44" i="1"/>
  <c r="AG36" i="1"/>
  <c r="AG2" i="1"/>
  <c r="AG3" i="1"/>
  <c r="AG8" i="1"/>
  <c r="AG7" i="1"/>
  <c r="AG6" i="1"/>
  <c r="AG5" i="1"/>
  <c r="AG4" i="1"/>
  <c r="AG27" i="1"/>
  <c r="AG19" i="1"/>
  <c r="AG11" i="1"/>
  <c r="AG26" i="1"/>
  <c r="AG18" i="1"/>
  <c r="AG10" i="1"/>
  <c r="AG25" i="1"/>
  <c r="AG17" i="1"/>
  <c r="AG9" i="1"/>
  <c r="AG24" i="1"/>
  <c r="AG16" i="1"/>
  <c r="AG23" i="1"/>
  <c r="AG15" i="1"/>
  <c r="AG22" i="1"/>
  <c r="AG14" i="1"/>
  <c r="AG21" i="1"/>
  <c r="AG13" i="1"/>
  <c r="AG28" i="1"/>
  <c r="AG20" i="1"/>
  <c r="AG29" i="1"/>
  <c r="AG12" i="1"/>
  <c r="AG1656" i="1"/>
  <c r="AG1648" i="1"/>
  <c r="AG1640" i="1"/>
  <c r="AG1632" i="1"/>
  <c r="AG1624" i="1"/>
  <c r="AG1616" i="1"/>
  <c r="AG1608" i="1"/>
  <c r="AG1600" i="1"/>
  <c r="AG1592" i="1"/>
  <c r="AG1584" i="1"/>
  <c r="AG1576" i="1"/>
  <c r="AG1568" i="1"/>
  <c r="AG1560" i="1"/>
  <c r="AG1552" i="1"/>
  <c r="AG1544" i="1"/>
  <c r="AG1536" i="1"/>
  <c r="AG1528" i="1"/>
  <c r="AG1520" i="1"/>
  <c r="AG1512" i="1"/>
  <c r="AG1504" i="1"/>
  <c r="AG1496" i="1"/>
  <c r="AG1488" i="1"/>
  <c r="AG1480" i="1"/>
  <c r="AG1472" i="1"/>
  <c r="AG1464" i="1"/>
  <c r="AG1456" i="1"/>
  <c r="AG1448" i="1"/>
  <c r="AG1440" i="1"/>
  <c r="AG1432" i="1"/>
  <c r="AG1424" i="1"/>
  <c r="AG1416" i="1"/>
  <c r="AG1408" i="1"/>
  <c r="AG1400" i="1"/>
  <c r="AG1392" i="1"/>
  <c r="AG1384" i="1"/>
  <c r="AG1376" i="1"/>
  <c r="AG1368" i="1"/>
  <c r="AG1360" i="1"/>
  <c r="AG1352" i="1"/>
  <c r="AG1344" i="1"/>
  <c r="AG1336" i="1"/>
  <c r="AG1328" i="1"/>
  <c r="AG1320" i="1"/>
  <c r="AG1312" i="1"/>
  <c r="AG1304" i="1"/>
  <c r="AG1296" i="1"/>
  <c r="AG1288" i="1"/>
  <c r="AG1280" i="1"/>
  <c r="AG1272" i="1"/>
  <c r="AG1264" i="1"/>
  <c r="AG1256" i="1"/>
  <c r="AG1248" i="1"/>
  <c r="AG1240" i="1"/>
  <c r="AG1232" i="1"/>
  <c r="AG1224" i="1"/>
  <c r="AG1216" i="1"/>
  <c r="AG1208" i="1"/>
  <c r="AG1200" i="1"/>
  <c r="AG1192" i="1"/>
  <c r="AG1184" i="1"/>
  <c r="AG1176" i="1"/>
  <c r="AG1168" i="1"/>
  <c r="AG1160" i="1"/>
  <c r="AG1152" i="1"/>
  <c r="AG1151" i="1"/>
  <c r="AG1150" i="1"/>
  <c r="AG1157" i="1"/>
  <c r="AG1156" i="1"/>
  <c r="AG1155" i="1"/>
  <c r="AG1154" i="1"/>
</calcChain>
</file>

<file path=xl/sharedStrings.xml><?xml version="1.0" encoding="utf-8"?>
<sst xmlns="http://schemas.openxmlformats.org/spreadsheetml/2006/main" count="28130" uniqueCount="5420">
  <si>
    <t>color</t>
  </si>
  <si>
    <t>director_name</t>
  </si>
  <si>
    <t>duration</t>
  </si>
  <si>
    <t>gross</t>
  </si>
  <si>
    <t>movie_title</t>
  </si>
  <si>
    <t>language</t>
  </si>
  <si>
    <t>budget</t>
  </si>
  <si>
    <t>imdb_score</t>
  </si>
  <si>
    <t>Color</t>
  </si>
  <si>
    <t>JamesCameron</t>
  </si>
  <si>
    <t>Avatar</t>
  </si>
  <si>
    <t>English</t>
  </si>
  <si>
    <t>GoreVerbinski</t>
  </si>
  <si>
    <t>PiratesoftheCaribbean:AtWorldsEnd</t>
  </si>
  <si>
    <t>SamMendes</t>
  </si>
  <si>
    <t>Spectre</t>
  </si>
  <si>
    <t>ChristopherNolan</t>
  </si>
  <si>
    <t>TheDarkKnightRises</t>
  </si>
  <si>
    <t>JosephGordonLevitt</t>
  </si>
  <si>
    <t>AndrewStanton</t>
  </si>
  <si>
    <t>JohnCarter</t>
  </si>
  <si>
    <t>SamRaimi</t>
  </si>
  <si>
    <t>SpiderMan3</t>
  </si>
  <si>
    <t>NathanGreno</t>
  </si>
  <si>
    <t>Tangled</t>
  </si>
  <si>
    <t>JossWhedon</t>
  </si>
  <si>
    <t>Avengers:AgeofUltron</t>
  </si>
  <si>
    <t>DavidYates</t>
  </si>
  <si>
    <t>HarryPotterandtheHalfBloodPrince</t>
  </si>
  <si>
    <t>ZackSnyder</t>
  </si>
  <si>
    <t>BatmanvSuperman:DawnofJustice</t>
  </si>
  <si>
    <t>BryanSinger</t>
  </si>
  <si>
    <t>KevinSpacey</t>
  </si>
  <si>
    <t>SupermanReturns</t>
  </si>
  <si>
    <t>MarcForster</t>
  </si>
  <si>
    <t>QuantumofSolace</t>
  </si>
  <si>
    <t>PiratesoftheCaribbean:DeadMansChest</t>
  </si>
  <si>
    <t>TheLoneRanger</t>
  </si>
  <si>
    <t>ManofSteel</t>
  </si>
  <si>
    <t>AndrewAdamson</t>
  </si>
  <si>
    <t>TheChroniclesofNarnia:PrinceCaspian</t>
  </si>
  <si>
    <t>TheAvengers</t>
  </si>
  <si>
    <t>RobMarshall</t>
  </si>
  <si>
    <t>PiratesoftheCaribbean:OnStrangerTides</t>
  </si>
  <si>
    <t>BarrySonnenfeld</t>
  </si>
  <si>
    <t>MeninBlack3</t>
  </si>
  <si>
    <t>PeterJackson</t>
  </si>
  <si>
    <t>TheHobbit:TheBattleoftheFiveArmies</t>
  </si>
  <si>
    <t>MarcWebb</t>
  </si>
  <si>
    <t>TheAmazingSpiderMan</t>
  </si>
  <si>
    <t>RidleyScott</t>
  </si>
  <si>
    <t>RobinHood</t>
  </si>
  <si>
    <t>TheHobbit:TheDesolationofSmaug</t>
  </si>
  <si>
    <t>ChrisWeitz</t>
  </si>
  <si>
    <t>TheGoldenCompass</t>
  </si>
  <si>
    <t>KingKong</t>
  </si>
  <si>
    <t>Titanic</t>
  </si>
  <si>
    <t>AnthonyRusso</t>
  </si>
  <si>
    <t>CaptainAmerica:CivilWar</t>
  </si>
  <si>
    <t>PeterBerg</t>
  </si>
  <si>
    <t>Battleship</t>
  </si>
  <si>
    <t>ColinTrevorrow</t>
  </si>
  <si>
    <t>JurassicWorld</t>
  </si>
  <si>
    <t>Skyfall</t>
  </si>
  <si>
    <t>SpiderMan2</t>
  </si>
  <si>
    <t>ShaneBlack</t>
  </si>
  <si>
    <t>JonFavreau</t>
  </si>
  <si>
    <t>IronMan3</t>
  </si>
  <si>
    <t>TimBurton</t>
  </si>
  <si>
    <t>AliceinWonderland</t>
  </si>
  <si>
    <t>BrettRatner</t>
  </si>
  <si>
    <t>XMen:TheLastStand</t>
  </si>
  <si>
    <t>DanScanlon</t>
  </si>
  <si>
    <t>SteveBuscemi</t>
  </si>
  <si>
    <t>MonstersUniversity</t>
  </si>
  <si>
    <t>MichaelBay</t>
  </si>
  <si>
    <t>Transformers:RevengeoftheFallen</t>
  </si>
  <si>
    <t>Transformers:AgeofExtinction</t>
  </si>
  <si>
    <t>OztheGreatandPowerful</t>
  </si>
  <si>
    <t>TheAmazingSpiderMan2</t>
  </si>
  <si>
    <t>JosephKosinski</t>
  </si>
  <si>
    <t>TRON:Legacy</t>
  </si>
  <si>
    <t>JohnLasseter</t>
  </si>
  <si>
    <t>Cars2</t>
  </si>
  <si>
    <t>MartinCampbell</t>
  </si>
  <si>
    <t>GreenLantern</t>
  </si>
  <si>
    <t>LeeUnkrich</t>
  </si>
  <si>
    <t>TomHanks</t>
  </si>
  <si>
    <t>ToyStory3</t>
  </si>
  <si>
    <t>McG</t>
  </si>
  <si>
    <t>TerminatorSalvation</t>
  </si>
  <si>
    <t>JamesWan</t>
  </si>
  <si>
    <t>Furious7</t>
  </si>
  <si>
    <t>WorldWarZ</t>
  </si>
  <si>
    <t>XMen:DaysofFuturePast</t>
  </si>
  <si>
    <t>J.J.Abrams</t>
  </si>
  <si>
    <t>StarTrekIntoDarkness</t>
  </si>
  <si>
    <t>JacktheGiantSlayer</t>
  </si>
  <si>
    <t>BazLuhrmann</t>
  </si>
  <si>
    <t>TheGreatGatsby</t>
  </si>
  <si>
    <t>Australia</t>
  </si>
  <si>
    <t>MikeNewell</t>
  </si>
  <si>
    <t>PrinceofPersia:TheSandsofTime</t>
  </si>
  <si>
    <t>GuillermodelToro</t>
  </si>
  <si>
    <t>PacificRim</t>
  </si>
  <si>
    <t>Transformers:DarkoftheMoon</t>
  </si>
  <si>
    <t>StevenSpielberg</t>
  </si>
  <si>
    <t>IndianaJonesandtheKingdomoftheCrystalSkull</t>
  </si>
  <si>
    <t>MarkAndrews</t>
  </si>
  <si>
    <t>Brave</t>
  </si>
  <si>
    <t>JustinLin</t>
  </si>
  <si>
    <t>StarTrekBeyond</t>
  </si>
  <si>
    <t>WALLE</t>
  </si>
  <si>
    <t>JeffGarlin</t>
  </si>
  <si>
    <t>RushHour3</t>
  </si>
  <si>
    <t>RolandEmmerich</t>
  </si>
  <si>
    <t>TomMcCarthy</t>
  </si>
  <si>
    <t>RobertZemeckis</t>
  </si>
  <si>
    <t>AChristmasCarol</t>
  </si>
  <si>
    <t>LanaWachowski</t>
  </si>
  <si>
    <t>JupiterAscending</t>
  </si>
  <si>
    <t>TheLegendofTarzan</t>
  </si>
  <si>
    <t>TheChroniclesofNarnia:TheLiontheWitchandtheWardrobe</t>
  </si>
  <si>
    <t>XMen:Apocalypse</t>
  </si>
  <si>
    <t>TheDarkKnight</t>
  </si>
  <si>
    <t>PeteDocter</t>
  </si>
  <si>
    <t>Up</t>
  </si>
  <si>
    <t>RobLetterman</t>
  </si>
  <si>
    <t>Monstersvs.Aliens</t>
  </si>
  <si>
    <t>IronMan</t>
  </si>
  <si>
    <t>MartinScorsese</t>
  </si>
  <si>
    <t>Hugo</t>
  </si>
  <si>
    <t>WildWildWest</t>
  </si>
  <si>
    <t>RobCohen</t>
  </si>
  <si>
    <t>TheMummy:TomboftheDragonEmperor</t>
  </si>
  <si>
    <t>DavidAyer</t>
  </si>
  <si>
    <t>SuicideSquad</t>
  </si>
  <si>
    <t>TomShadyac</t>
  </si>
  <si>
    <t>EvanAlmighty</t>
  </si>
  <si>
    <t>DougLiman</t>
  </si>
  <si>
    <t>EdgeofTomorrow</t>
  </si>
  <si>
    <t>KevinReynolds</t>
  </si>
  <si>
    <t>Waterworld</t>
  </si>
  <si>
    <t>StephenSommers</t>
  </si>
  <si>
    <t>G.I.Joe:TheRiseofCobra</t>
  </si>
  <si>
    <t>InsideOut</t>
  </si>
  <si>
    <t>TheJungleBook</t>
  </si>
  <si>
    <t>IronMan2</t>
  </si>
  <si>
    <t>RupertSanders</t>
  </si>
  <si>
    <t>SnowWhiteandtheHuntsman</t>
  </si>
  <si>
    <t>RobertStromberg</t>
  </si>
  <si>
    <t>AngelinaJoliePitt</t>
  </si>
  <si>
    <t>Maleficent</t>
  </si>
  <si>
    <t>MattReeves</t>
  </si>
  <si>
    <t>DawnofthePlanetoftheApes</t>
  </si>
  <si>
    <t>CarlRinsch</t>
  </si>
  <si>
    <t>47Ronin</t>
  </si>
  <si>
    <t>CaptainAmerica:TheWinterSoldier</t>
  </si>
  <si>
    <t>MikeMitchell</t>
  </si>
  <si>
    <t>ShrekForeverAfter</t>
  </si>
  <si>
    <t>BradBird</t>
  </si>
  <si>
    <t>Tomorrowland</t>
  </si>
  <si>
    <t>DonHall</t>
  </si>
  <si>
    <t>BigHero6</t>
  </si>
  <si>
    <t>RichMoore</t>
  </si>
  <si>
    <t>WreckItRalph</t>
  </si>
  <si>
    <t>ThePolarExpress</t>
  </si>
  <si>
    <t>IndependenceDay:Resurgence</t>
  </si>
  <si>
    <t>DeanDeBlois</t>
  </si>
  <si>
    <t>HowtoTrainYourDragon</t>
  </si>
  <si>
    <t>JonathanMostow</t>
  </si>
  <si>
    <t>Terminator3:RiseoftheMachines</t>
  </si>
  <si>
    <t>JamesGunn</t>
  </si>
  <si>
    <t>GuardiansoftheGalaxy</t>
  </si>
  <si>
    <t>Interstellar</t>
  </si>
  <si>
    <t>Inception</t>
  </si>
  <si>
    <t>TheFastandtheFurious</t>
  </si>
  <si>
    <t>DavidFincher</t>
  </si>
  <si>
    <t>TheCuriousCaseofBenjaminButton</t>
  </si>
  <si>
    <t>MatthewVaughn</t>
  </si>
  <si>
    <t>XMen:FirstClass</t>
  </si>
  <si>
    <t>FrancisLawrence</t>
  </si>
  <si>
    <t>TheHungerGames:MockingjayPart2</t>
  </si>
  <si>
    <t>JonTurteltaub</t>
  </si>
  <si>
    <t>TheSorcerersApprentice</t>
  </si>
  <si>
    <t>WolfgangPetersen</t>
  </si>
  <si>
    <t>Poseidon</t>
  </si>
  <si>
    <t>JamesBobin</t>
  </si>
  <si>
    <t>AliceThroughtheLookingGlass</t>
  </si>
  <si>
    <t>ChrisMiller</t>
  </si>
  <si>
    <t>ShrektheThird</t>
  </si>
  <si>
    <t>DuncanJones</t>
  </si>
  <si>
    <t>Warcraft</t>
  </si>
  <si>
    <t>AlanTaylor</t>
  </si>
  <si>
    <t>TerminatorGenisys</t>
  </si>
  <si>
    <t>MichaelApted</t>
  </si>
  <si>
    <t>TheChroniclesofNarnia:TheVoyageoftheDawnTreader</t>
  </si>
  <si>
    <t>BlackandWhite</t>
  </si>
  <si>
    <t>PearlHarbor</t>
  </si>
  <si>
    <t>Transformers</t>
  </si>
  <si>
    <t>OliverStone</t>
  </si>
  <si>
    <t>Alexander</t>
  </si>
  <si>
    <t>HarryPotterandtheOrderofthePhoenix</t>
  </si>
  <si>
    <t>HarryPotterandtheGobletofFire</t>
  </si>
  <si>
    <t>Hancock</t>
  </si>
  <si>
    <t>IAmLegend</t>
  </si>
  <si>
    <t>CharlieandtheChocolateFactory</t>
  </si>
  <si>
    <t>Ratatouille</t>
  </si>
  <si>
    <t>BatmanBegins</t>
  </si>
  <si>
    <t>EricDarnell</t>
  </si>
  <si>
    <t>Madagascar:Escape2Africa</t>
  </si>
  <si>
    <t>ShawnLevy</t>
  </si>
  <si>
    <t>NightattheMuseum:BattleoftheSmithsonian</t>
  </si>
  <si>
    <t>GavinHood</t>
  </si>
  <si>
    <t>XMenOrigins:Wolverine</t>
  </si>
  <si>
    <t>TheMatrixRevolutions</t>
  </si>
  <si>
    <t>ChrisBuck</t>
  </si>
  <si>
    <t>Frozen</t>
  </si>
  <si>
    <t>TheMatrixReloaded</t>
  </si>
  <si>
    <t>Thor:TheDarkWorld</t>
  </si>
  <si>
    <t>GeorgeMiller</t>
  </si>
  <si>
    <t>MadMax:FuryRoad</t>
  </si>
  <si>
    <t>RonHoward</t>
  </si>
  <si>
    <t>AngelsDemons</t>
  </si>
  <si>
    <t>KennethBranagh</t>
  </si>
  <si>
    <t>Thor</t>
  </si>
  <si>
    <t>ByronHoward</t>
  </si>
  <si>
    <t>Bolt</t>
  </si>
  <si>
    <t>HoytYeatman</t>
  </si>
  <si>
    <t>GForce</t>
  </si>
  <si>
    <t>JonathanLiebesman</t>
  </si>
  <si>
    <t>WrathoftheTitans</t>
  </si>
  <si>
    <t>DarkShadows</t>
  </si>
  <si>
    <t>ChristopherMcQuarrie</t>
  </si>
  <si>
    <t>Mission:ImpossibleRogueNation</t>
  </si>
  <si>
    <t>JoeJohnston</t>
  </si>
  <si>
    <t>TheWolfman</t>
  </si>
  <si>
    <t>SteveHickner</t>
  </si>
  <si>
    <t>BeeMovie</t>
  </si>
  <si>
    <t>JenniferYuhNelson</t>
  </si>
  <si>
    <t>KungFuPanda2</t>
  </si>
  <si>
    <t>M.NightShyamalan</t>
  </si>
  <si>
    <t>TheLastAirbender</t>
  </si>
  <si>
    <t>Mission:ImpossibleIII</t>
  </si>
  <si>
    <t>WhiteHouseDown</t>
  </si>
  <si>
    <t>SimonWells</t>
  </si>
  <si>
    <t>MarsNeedsMoms</t>
  </si>
  <si>
    <t>DavidBowers</t>
  </si>
  <si>
    <t>FlushedAway</t>
  </si>
  <si>
    <t>JoeWright</t>
  </si>
  <si>
    <t>Pan</t>
  </si>
  <si>
    <t>RobMinkoff</t>
  </si>
  <si>
    <t>Mr.PeabodySherman</t>
  </si>
  <si>
    <t>Adventure</t>
  </si>
  <si>
    <t>Troy</t>
  </si>
  <si>
    <t>Madagascar3:EuropesMostWanted</t>
  </si>
  <si>
    <t>LeeTamahori</t>
  </si>
  <si>
    <t>DieAnotherDay</t>
  </si>
  <si>
    <t>PaulFeig</t>
  </si>
  <si>
    <t>Ghostbusters</t>
  </si>
  <si>
    <t>Armageddon</t>
  </si>
  <si>
    <t>MeninBlackII</t>
  </si>
  <si>
    <t>Beowulf</t>
  </si>
  <si>
    <t>AlessandroCarloni</t>
  </si>
  <si>
    <t>KungFuPanda3</t>
  </si>
  <si>
    <t>Mission:ImpossibleGhostProtocol</t>
  </si>
  <si>
    <t>PeterRamsey</t>
  </si>
  <si>
    <t>RiseoftheGuardians</t>
  </si>
  <si>
    <t>DeanParisot</t>
  </si>
  <si>
    <t>FunwithDickandJane</t>
  </si>
  <si>
    <t>EdwardZwick</t>
  </si>
  <si>
    <t>TonyGoldwyn</t>
  </si>
  <si>
    <t>TheLastSamurai</t>
  </si>
  <si>
    <t>Exodus:GodsandKings</t>
  </si>
  <si>
    <t>LeonardNimoy</t>
  </si>
  <si>
    <t>StarTrek</t>
  </si>
  <si>
    <t>SpiderMan</t>
  </si>
  <si>
    <t>HowtoTrainYourDragon2</t>
  </si>
  <si>
    <t>AlexProyas</t>
  </si>
  <si>
    <t>GodsofEgypt</t>
  </si>
  <si>
    <t>Stealth</t>
  </si>
  <si>
    <t>Watchmen</t>
  </si>
  <si>
    <t>RichardDonner</t>
  </si>
  <si>
    <t>LethalWeapon4</t>
  </si>
  <si>
    <t>AngLee</t>
  </si>
  <si>
    <t>Hulk</t>
  </si>
  <si>
    <t>JonM.Chu</t>
  </si>
  <si>
    <t>G.I.Joe:Retaliation</t>
  </si>
  <si>
    <t>BreckEisner</t>
  </si>
  <si>
    <t>Sahara</t>
  </si>
  <si>
    <t>HironobuSakaguchi</t>
  </si>
  <si>
    <t>FinalFantasy:TheSpiritsWithin</t>
  </si>
  <si>
    <t>CaptainAmerica:TheFirstAvenger</t>
  </si>
  <si>
    <t>TheWorldIsNotEnough</t>
  </si>
  <si>
    <t>PeterWeir</t>
  </si>
  <si>
    <t>MasterandCommander:TheFarSideoftheWorld</t>
  </si>
  <si>
    <t>BillCondon</t>
  </si>
  <si>
    <t>TheTwilightSaga:BreakingDawnPart2</t>
  </si>
  <si>
    <t>HappyFeet2</t>
  </si>
  <si>
    <t>LouisLeterrier</t>
  </si>
  <si>
    <t>TheIncredibleHulk</t>
  </si>
  <si>
    <t>TheBFG</t>
  </si>
  <si>
    <t>AlejandroG.Irritu</t>
  </si>
  <si>
    <t>TheRevenant</t>
  </si>
  <si>
    <t>DavidSoren</t>
  </si>
  <si>
    <t>Turbo</t>
  </si>
  <si>
    <t>Rango</t>
  </si>
  <si>
    <t>PenguinsofMadagascar</t>
  </si>
  <si>
    <t>PaulGreengrass</t>
  </si>
  <si>
    <t>TheBourneUltimatum</t>
  </si>
  <si>
    <t>MarkOsborne</t>
  </si>
  <si>
    <t>KungFuPanda</t>
  </si>
  <si>
    <t>PeytonReed</t>
  </si>
  <si>
    <t>AntMan</t>
  </si>
  <si>
    <t>TheHungerGames:CatchingFire</t>
  </si>
  <si>
    <t>TimJohnson</t>
  </si>
  <si>
    <t>Home</t>
  </si>
  <si>
    <t>WaroftheWorlds</t>
  </si>
  <si>
    <t>BadBoysII</t>
  </si>
  <si>
    <t>PussinBoots</t>
  </si>
  <si>
    <t>PhillipNoyce</t>
  </si>
  <si>
    <t>Salt</t>
  </si>
  <si>
    <t>DarrenAronofsky</t>
  </si>
  <si>
    <t>Noah</t>
  </si>
  <si>
    <t>TheAdventuresofTintin</t>
  </si>
  <si>
    <t>AlfonsoCuarn</t>
  </si>
  <si>
    <t>HarryPotterandthePrisonerofAzkaban</t>
  </si>
  <si>
    <t>AfterEarth</t>
  </si>
  <si>
    <t>EricLeighton</t>
  </si>
  <si>
    <t>Dinosaur</t>
  </si>
  <si>
    <t>NightattheMuseum:SecretoftheTomb</t>
  </si>
  <si>
    <t>TomMcGrath</t>
  </si>
  <si>
    <t>Megamind</t>
  </si>
  <si>
    <t>ChrisColumbus</t>
  </si>
  <si>
    <t>HarryPotterandtheSorcerersStone</t>
  </si>
  <si>
    <t>RobertSchwentke</t>
  </si>
  <si>
    <t>R.I.P.D.</t>
  </si>
  <si>
    <t>PiratesoftheCaribbean:TheCurseoftheBlackPearl</t>
  </si>
  <si>
    <t>TheHungerGames:MockingjayPart1</t>
  </si>
  <si>
    <t>TheDaVinciCode</t>
  </si>
  <si>
    <t>CarlosSaldanha</t>
  </si>
  <si>
    <t>Rio2</t>
  </si>
  <si>
    <t>XMen2</t>
  </si>
  <si>
    <t>FastFive</t>
  </si>
  <si>
    <t>GuyRitchie</t>
  </si>
  <si>
    <t>SherlockHolmes:AGameofShadows</t>
  </si>
  <si>
    <t>ClashoftheTitans</t>
  </si>
  <si>
    <t>PaulVerhoeven</t>
  </si>
  <si>
    <t>TotalRecall</t>
  </si>
  <si>
    <t>JohnMcTiernan</t>
  </si>
  <si>
    <t>The13thWarrior</t>
  </si>
  <si>
    <t>TonyGilroy</t>
  </si>
  <si>
    <t>TheBourneLegacy</t>
  </si>
  <si>
    <t>JoelSchumacher</t>
  </si>
  <si>
    <t>Action</t>
  </si>
  <si>
    <t>BatmanRobin</t>
  </si>
  <si>
    <t>HowtheGrinchStoleChristmas</t>
  </si>
  <si>
    <t>TheDayAfterTomorrow</t>
  </si>
  <si>
    <t>JohnWoo</t>
  </si>
  <si>
    <t>Mission:ImpossibleII</t>
  </si>
  <si>
    <t>ThePerfectStorm</t>
  </si>
  <si>
    <t>TimStory</t>
  </si>
  <si>
    <t>Fantastic4:RiseoftheSilverSurfer</t>
  </si>
  <si>
    <t>LifeofPi</t>
  </si>
  <si>
    <t>MarkStevenJohnson</t>
  </si>
  <si>
    <t>GhostRider</t>
  </si>
  <si>
    <t>JasonBourne</t>
  </si>
  <si>
    <t>CharliesAngels:FullThrottle</t>
  </si>
  <si>
    <t>Prometheus</t>
  </si>
  <si>
    <t>StuartLittle2</t>
  </si>
  <si>
    <t>NeillBlomkamp</t>
  </si>
  <si>
    <t>Elysium</t>
  </si>
  <si>
    <t>DavidTwohy</t>
  </si>
  <si>
    <t>TheChroniclesofRiddick</t>
  </si>
  <si>
    <t>JosPadilha</t>
  </si>
  <si>
    <t>RoboCop</t>
  </si>
  <si>
    <t>SpeedRacer</t>
  </si>
  <si>
    <t>JamesL.Brooks</t>
  </si>
  <si>
    <t>HowDoYouKnow</t>
  </si>
  <si>
    <t>JamesMangold</t>
  </si>
  <si>
    <t>KnightandDay</t>
  </si>
  <si>
    <t>Oblivion</t>
  </si>
  <si>
    <t>GeorgeLucas</t>
  </si>
  <si>
    <t>StarWars:EpisodeIIIRevengeoftheSith</t>
  </si>
  <si>
    <t>StarWars:EpisodeIIAttackoftheClones</t>
  </si>
  <si>
    <t>MonstersInc.</t>
  </si>
  <si>
    <t>TheWolverine</t>
  </si>
  <si>
    <t>StarWars:EpisodeIThePhantomMenace</t>
  </si>
  <si>
    <t>KirkDeMicco</t>
  </si>
  <si>
    <t>TheCroods</t>
  </si>
  <si>
    <t>Windtalkers</t>
  </si>
  <si>
    <t>CedricNicolasTroyan</t>
  </si>
  <si>
    <t>TheHuntsman:WintersWar</t>
  </si>
  <si>
    <t>TeenageMutantNinjaTurtles</t>
  </si>
  <si>
    <t>Gravity</t>
  </si>
  <si>
    <t>RogerDonaldson</t>
  </si>
  <si>
    <t>GrantHeslov</t>
  </si>
  <si>
    <t>DantesPeak</t>
  </si>
  <si>
    <t>JoshTrank</t>
  </si>
  <si>
    <t>TimBlakeNelson</t>
  </si>
  <si>
    <t>FantasticFour</t>
  </si>
  <si>
    <t>TimHeidecker</t>
  </si>
  <si>
    <t>NightattheMuseum</t>
  </si>
  <si>
    <t>BradPeyton</t>
  </si>
  <si>
    <t>SanAndreas</t>
  </si>
  <si>
    <t>RogerSpottiswoode</t>
  </si>
  <si>
    <t>TomorrowNeverDies</t>
  </si>
  <si>
    <t>ThePatriot</t>
  </si>
  <si>
    <t>StevenSoderbergh</t>
  </si>
  <si>
    <t>OceansTwelve</t>
  </si>
  <si>
    <t>Mr.Mrs.Smith</t>
  </si>
  <si>
    <t>Insurgent</t>
  </si>
  <si>
    <t>TheAviator</t>
  </si>
  <si>
    <t>GulliversTravels</t>
  </si>
  <si>
    <t>MichelGondry</t>
  </si>
  <si>
    <t>TheGreenHornet</t>
  </si>
  <si>
    <t>NoamMurro</t>
  </si>
  <si>
    <t>300:RiseofanEmpire</t>
  </si>
  <si>
    <t>RajaGosnell</t>
  </si>
  <si>
    <t>TheSmurfs</t>
  </si>
  <si>
    <t>WillFinn</t>
  </si>
  <si>
    <t>HomeontheRange</t>
  </si>
  <si>
    <t>Allegiant</t>
  </si>
  <si>
    <t>RealSteel</t>
  </si>
  <si>
    <t>TheSmurfs2</t>
  </si>
  <si>
    <t>JandeBont</t>
  </si>
  <si>
    <t>Speed2:CruiseControl</t>
  </si>
  <si>
    <t>EndersGame</t>
  </si>
  <si>
    <t>LenWiseman</t>
  </si>
  <si>
    <t>LiveFreeorDieHard</t>
  </si>
  <si>
    <t>TheLordoftheRings:TheFellowshipoftheRing</t>
  </si>
  <si>
    <t>FrankCoraci</t>
  </si>
  <si>
    <t>AroundtheWorldin80Days</t>
  </si>
  <si>
    <t>MichaelMann</t>
  </si>
  <si>
    <t>Ali</t>
  </si>
  <si>
    <t>BoWelch</t>
  </si>
  <si>
    <t>TheCatintheHat</t>
  </si>
  <si>
    <t>IRobot</t>
  </si>
  <si>
    <t>KingdomofHeaven</t>
  </si>
  <si>
    <t>StuartLittle</t>
  </si>
  <si>
    <t>RonClements</t>
  </si>
  <si>
    <t>ThePrincessandtheFrog</t>
  </si>
  <si>
    <t>TheMartian</t>
  </si>
  <si>
    <t>TheIsland</t>
  </si>
  <si>
    <t>PeterChelsom</t>
  </si>
  <si>
    <t>WarrenBeatty</t>
  </si>
  <si>
    <t>TownCountry</t>
  </si>
  <si>
    <t>DominicSena</t>
  </si>
  <si>
    <t>GoneinSixtySeconds</t>
  </si>
  <si>
    <t>RobertDuvall</t>
  </si>
  <si>
    <t>Gladiator</t>
  </si>
  <si>
    <t>MinorityReport</t>
  </si>
  <si>
    <t>HarryPotterandtheChamberofSecrets</t>
  </si>
  <si>
    <t>CasinoRoyale</t>
  </si>
  <si>
    <t>PlanetoftheApes</t>
  </si>
  <si>
    <t>Terminator2:JudgmentDay</t>
  </si>
  <si>
    <t>PublicEnemies</t>
  </si>
  <si>
    <t>DenzelWashington</t>
  </si>
  <si>
    <t>AmericanGangster</t>
  </si>
  <si>
    <t>RZA</t>
  </si>
  <si>
    <t>TrueLies</t>
  </si>
  <si>
    <t>TonyScott</t>
  </si>
  <si>
    <t>TheTakingofPelham123</t>
  </si>
  <si>
    <t>PaulWeitz</t>
  </si>
  <si>
    <t>LittleFockers</t>
  </si>
  <si>
    <t>AdamMcKay</t>
  </si>
  <si>
    <t>TheOtherGuys</t>
  </si>
  <si>
    <t>ChuckRussell</t>
  </si>
  <si>
    <t>Eraser</t>
  </si>
  <si>
    <t>QuentinTarantino</t>
  </si>
  <si>
    <t>DjangoUnchained</t>
  </si>
  <si>
    <t>GaryTrousdale</t>
  </si>
  <si>
    <t>JasonAlexander</t>
  </si>
  <si>
    <t>TheHunchbackofNotreDame</t>
  </si>
  <si>
    <t>MarkDindal</t>
  </si>
  <si>
    <t>TheEmperorsNewGroove</t>
  </si>
  <si>
    <t>SimonWest</t>
  </si>
  <si>
    <t>SylvesterStallone</t>
  </si>
  <si>
    <t>TheExpendables2</t>
  </si>
  <si>
    <t>NationalTreasure</t>
  </si>
  <si>
    <t>StefenFangmeier</t>
  </si>
  <si>
    <t>Eragon</t>
  </si>
  <si>
    <t>SpikeJonze</t>
  </si>
  <si>
    <t>WheretheWildThingsAre</t>
  </si>
  <si>
    <t>ChrisWedge</t>
  </si>
  <si>
    <t>Epic</t>
  </si>
  <si>
    <t>FlorianHenckelvonDonnersmarck</t>
  </si>
  <si>
    <t>TheTourist</t>
  </si>
  <si>
    <t>PeterHyams</t>
  </si>
  <si>
    <t>EndofDays</t>
  </si>
  <si>
    <t>BloodDiamond</t>
  </si>
  <si>
    <t>TheWolfofWallStreet</t>
  </si>
  <si>
    <t>BatmanForever</t>
  </si>
  <si>
    <t>StarshipTroopers</t>
  </si>
  <si>
    <t>TomTykwer</t>
  </si>
  <si>
    <t>CloudAtlas</t>
  </si>
  <si>
    <t>LegendoftheGuardians:TheOwlsofGaHoole</t>
  </si>
  <si>
    <t>Pitof</t>
  </si>
  <si>
    <t>Catwoman</t>
  </si>
  <si>
    <t>Hercules</t>
  </si>
  <si>
    <t>TreasurePlanet</t>
  </si>
  <si>
    <t>BradSilberling</t>
  </si>
  <si>
    <t>LandoftheLost</t>
  </si>
  <si>
    <t>PatrickHughes</t>
  </si>
  <si>
    <t>TheExpendables3</t>
  </si>
  <si>
    <t>EricsonCore</t>
  </si>
  <si>
    <t>PointBreak</t>
  </si>
  <si>
    <t>LawrenceGuterman</t>
  </si>
  <si>
    <t>SonoftheMask</t>
  </si>
  <si>
    <t>IntheHeartoftheSea</t>
  </si>
  <si>
    <t>RonUnderwood</t>
  </si>
  <si>
    <t>TheAdventuresofPlutoNash</t>
  </si>
  <si>
    <t>GreenZone</t>
  </si>
  <si>
    <t>SteveMartino</t>
  </si>
  <si>
    <t>ThePeanutsMovie</t>
  </si>
  <si>
    <t>DavidMamet</t>
  </si>
  <si>
    <t>TheSpanishPrisoner</t>
  </si>
  <si>
    <t>TheMummyReturns</t>
  </si>
  <si>
    <t>GangsofNewYork</t>
  </si>
  <si>
    <t>YimouZhang</t>
  </si>
  <si>
    <t>TheFlowersofWar</t>
  </si>
  <si>
    <t>Mandarin</t>
  </si>
  <si>
    <t>AshBrannon</t>
  </si>
  <si>
    <t>SurfsUp</t>
  </si>
  <si>
    <t>FrankOz</t>
  </si>
  <si>
    <t>TheStepfordWives</t>
  </si>
  <si>
    <t>BlackHawkDown</t>
  </si>
  <si>
    <t>JayRoach</t>
  </si>
  <si>
    <t>Comedy</t>
  </si>
  <si>
    <t>TheCampaign</t>
  </si>
  <si>
    <t>LucBesson</t>
  </si>
  <si>
    <t>TheFifthElement</t>
  </si>
  <si>
    <t>MichaelPatrickKing</t>
  </si>
  <si>
    <t>SexandtheCity2</t>
  </si>
  <si>
    <t>BiboBergeron</t>
  </si>
  <si>
    <t>TheRoadtoElDorado</t>
  </si>
  <si>
    <t>IceAge:ContinentalDrift</t>
  </si>
  <si>
    <t>Cinderella</t>
  </si>
  <si>
    <t>TheLovelyBones</t>
  </si>
  <si>
    <t>FindingNemo</t>
  </si>
  <si>
    <t>TheLordoftheRings:TheReturnoftheKing</t>
  </si>
  <si>
    <t>TheLordoftheRings:TheTwoTowers</t>
  </si>
  <si>
    <t>SergeyBodrov</t>
  </si>
  <si>
    <t>SeventhSon</t>
  </si>
  <si>
    <t>LaraCroft:TombRaider</t>
  </si>
  <si>
    <t>WallyPfister</t>
  </si>
  <si>
    <t>Transcendence</t>
  </si>
  <si>
    <t>JurassicParkIII</t>
  </si>
  <si>
    <t>RupertWyatt</t>
  </si>
  <si>
    <t>RiseofthePlanetoftheApes</t>
  </si>
  <si>
    <t>MarkWaters</t>
  </si>
  <si>
    <t>TheSpiderwickChronicles</t>
  </si>
  <si>
    <t>JohnMoore</t>
  </si>
  <si>
    <t>AGoodDaytoDieHard</t>
  </si>
  <si>
    <t>JohnLeeHancock</t>
  </si>
  <si>
    <t>TheAlamo</t>
  </si>
  <si>
    <t>TheIncredibles</t>
  </si>
  <si>
    <t>RennyHarlin</t>
  </si>
  <si>
    <t>CutthroatIsland</t>
  </si>
  <si>
    <t>PercyJacksontheOlympians:TheLightningThief</t>
  </si>
  <si>
    <t>MeninBlack</t>
  </si>
  <si>
    <t>ToyStory2</t>
  </si>
  <si>
    <t>Unstoppable</t>
  </si>
  <si>
    <t>RushHour2</t>
  </si>
  <si>
    <t>WhatLiesBeneath</t>
  </si>
  <si>
    <t>PhilLord</t>
  </si>
  <si>
    <t>CloudywithaChanceofMeatballs</t>
  </si>
  <si>
    <t>IceAge:DawnoftheDinosaurs</t>
  </si>
  <si>
    <t>BenStiller</t>
  </si>
  <si>
    <t>TheSecretLifeofWalterMitty</t>
  </si>
  <si>
    <t>CharliesAngels</t>
  </si>
  <si>
    <t>TheDeparted</t>
  </si>
  <si>
    <t>TonyBancroft</t>
  </si>
  <si>
    <t>Mulan</t>
  </si>
  <si>
    <t>TropicThunder</t>
  </si>
  <si>
    <t>TheGirlwiththeDragonTattoo</t>
  </si>
  <si>
    <t>DieHardwithaVengeance</t>
  </si>
  <si>
    <t>SherlockHolmes</t>
  </si>
  <si>
    <t>Atlantis:TheLostEmpire</t>
  </si>
  <si>
    <t>WaltBecker</t>
  </si>
  <si>
    <t>AlvinandtheChipmunks:TheRoadChip</t>
  </si>
  <si>
    <t>Valkyrie</t>
  </si>
  <si>
    <t>DennisDugan</t>
  </si>
  <si>
    <t>YouDontMesswiththeZohan</t>
  </si>
  <si>
    <t>Pixels</t>
  </si>
  <si>
    <t>A.I.ArtificialIntelligence</t>
  </si>
  <si>
    <t>TheHauntedMansion</t>
  </si>
  <si>
    <t>Contact</t>
  </si>
  <si>
    <t>HollowMan</t>
  </si>
  <si>
    <t>SydneyPollack</t>
  </si>
  <si>
    <t>TheInterpreter</t>
  </si>
  <si>
    <t>Aboriginal</t>
  </si>
  <si>
    <t>ThorFreudenthal</t>
  </si>
  <si>
    <t>PercyJackson:SeaofMonsters</t>
  </si>
  <si>
    <t>LaraCroftTombRaider:TheCradleofLife</t>
  </si>
  <si>
    <t>NowYouSeeMe2</t>
  </si>
  <si>
    <t>TheSaint</t>
  </si>
  <si>
    <t>SpyGame</t>
  </si>
  <si>
    <t>BrianDePalma</t>
  </si>
  <si>
    <t>MissiontoMars</t>
  </si>
  <si>
    <t>Rio</t>
  </si>
  <si>
    <t>BicentennialMan</t>
  </si>
  <si>
    <t>MickJackson</t>
  </si>
  <si>
    <t>Volcano</t>
  </si>
  <si>
    <t>AlanJ.Pakula</t>
  </si>
  <si>
    <t>TheDevilsOwn</t>
  </si>
  <si>
    <t>KathrynBigelow</t>
  </si>
  <si>
    <t>K19:TheWidowmaker</t>
  </si>
  <si>
    <t>JohnMilius</t>
  </si>
  <si>
    <t>ConantheBarbarian</t>
  </si>
  <si>
    <t>CinderellaMan</t>
  </si>
  <si>
    <t>AndreyKonchalovskiy</t>
  </si>
  <si>
    <t>TheNutcrackerin3D</t>
  </si>
  <si>
    <t>RichardE.Grant</t>
  </si>
  <si>
    <t>GaryRoss</t>
  </si>
  <si>
    <t>Seabiscuit</t>
  </si>
  <si>
    <t>Twister</t>
  </si>
  <si>
    <t>CastAway</t>
  </si>
  <si>
    <t>HappyFeet</t>
  </si>
  <si>
    <t>TheBourneSupremacy</t>
  </si>
  <si>
    <t>AirForceOne</t>
  </si>
  <si>
    <t>OceansEleven</t>
  </si>
  <si>
    <t>PaulW.S.Anderson</t>
  </si>
  <si>
    <t>TheThreeMusketeers</t>
  </si>
  <si>
    <t>GenndyTartakovsky</t>
  </si>
  <si>
    <t>HotelTransylvania</t>
  </si>
  <si>
    <t>KevinLima</t>
  </si>
  <si>
    <t>Enchanted</t>
  </si>
  <si>
    <t>DanielEspinosa</t>
  </si>
  <si>
    <t>SafeHouse</t>
  </si>
  <si>
    <t>102Dalmatians</t>
  </si>
  <si>
    <t>TowerHeist</t>
  </si>
  <si>
    <t>NancyMeyers</t>
  </si>
  <si>
    <t>TheHoliday</t>
  </si>
  <si>
    <t>EnemyoftheState</t>
  </si>
  <si>
    <t>ItsComplicated</t>
  </si>
  <si>
    <t>OceansThirteen</t>
  </si>
  <si>
    <t>RogerAllers</t>
  </si>
  <si>
    <t>OpenSeason</t>
  </si>
  <si>
    <t>NeilBurger</t>
  </si>
  <si>
    <t>Divergent</t>
  </si>
  <si>
    <t>JeanJacquesAnnaud</t>
  </si>
  <si>
    <t>EnemyattheGates</t>
  </si>
  <si>
    <t>TheRundown</t>
  </si>
  <si>
    <t>LastActionHero</t>
  </si>
  <si>
    <t>MemoirsofaGeisha</t>
  </si>
  <si>
    <t>TheFastandtheFurious:TokyoDrift</t>
  </si>
  <si>
    <t>SarahSmith</t>
  </si>
  <si>
    <t>ArthurChristmas</t>
  </si>
  <si>
    <t>MartinBrest</t>
  </si>
  <si>
    <t>MeetJoeBlack</t>
  </si>
  <si>
    <t>AndrewDavis</t>
  </si>
  <si>
    <t>CollateralDamage</t>
  </si>
  <si>
    <t>TarsemSingh</t>
  </si>
  <si>
    <t>MirrorMirror</t>
  </si>
  <si>
    <t>EdgarWright</t>
  </si>
  <si>
    <t>ScottPilgrimvs.theWorld</t>
  </si>
  <si>
    <t>JonAmiel</t>
  </si>
  <si>
    <t>TheCore</t>
  </si>
  <si>
    <t>PeterSegal</t>
  </si>
  <si>
    <t>NuttyProfessorII:TheKlumps</t>
  </si>
  <si>
    <t>ScoobyDoo</t>
  </si>
  <si>
    <t>PeteTravis</t>
  </si>
  <si>
    <t>Dredd</t>
  </si>
  <si>
    <t>Click</t>
  </si>
  <si>
    <t>CatsDogs:TheRevengeofKittyGalore</t>
  </si>
  <si>
    <t>Jumper</t>
  </si>
  <si>
    <t>SethMacFarlane</t>
  </si>
  <si>
    <t>HellboyII:TheGoldenArmy</t>
  </si>
  <si>
    <t>Zodiac</t>
  </si>
  <si>
    <t>The6thDay</t>
  </si>
  <si>
    <t>BruceAlmighty</t>
  </si>
  <si>
    <t>TheExpendables</t>
  </si>
  <si>
    <t>Mission:Impossible</t>
  </si>
  <si>
    <t>TheHungerGames</t>
  </si>
  <si>
    <t>ToddPhillips</t>
  </si>
  <si>
    <t>TheHangoverPartII</t>
  </si>
  <si>
    <t>BatmanReturns</t>
  </si>
  <si>
    <t>OvertheHedge</t>
  </si>
  <si>
    <t>LiloStitch</t>
  </si>
  <si>
    <t>MimiLeder</t>
  </si>
  <si>
    <t>DeepImpact</t>
  </si>
  <si>
    <t>RED2</t>
  </si>
  <si>
    <t>TheLongestYard</t>
  </si>
  <si>
    <t>AlvinandtheChipmunks:Chipwrecked</t>
  </si>
  <si>
    <t>GrownUps2</t>
  </si>
  <si>
    <t>GetSmart</t>
  </si>
  <si>
    <t>SomethingsGottaGive</t>
  </si>
  <si>
    <t>PaulMichaelGlaser</t>
  </si>
  <si>
    <t>ShutterIsland</t>
  </si>
  <si>
    <t>SethGordon</t>
  </si>
  <si>
    <t>FourChristmases</t>
  </si>
  <si>
    <t>Robots</t>
  </si>
  <si>
    <t>Face/Off</t>
  </si>
  <si>
    <t>AdamShankman</t>
  </si>
  <si>
    <t>BedtimeStories</t>
  </si>
  <si>
    <t>RoadtoPerdition</t>
  </si>
  <si>
    <t>JustGowithIt</t>
  </si>
  <si>
    <t>ConAir</t>
  </si>
  <si>
    <t>D.J.Caruso</t>
  </si>
  <si>
    <t>EagleEye</t>
  </si>
  <si>
    <t>AnthonyMinghella</t>
  </si>
  <si>
    <t>ColdMountain</t>
  </si>
  <si>
    <t>AlbertHughes</t>
  </si>
  <si>
    <t>TheBookofEli</t>
  </si>
  <si>
    <t>LesMayfield</t>
  </si>
  <si>
    <t>Flubber</t>
  </si>
  <si>
    <t>TheHaunting</t>
  </si>
  <si>
    <t>JoePytka</t>
  </si>
  <si>
    <t>SpaceJam</t>
  </si>
  <si>
    <t>ThePinkPanther</t>
  </si>
  <si>
    <t>ScottDerrickson</t>
  </si>
  <si>
    <t>TheDaytheEarthStoodStill</t>
  </si>
  <si>
    <t>ConspiracyTheory</t>
  </si>
  <si>
    <t>Fury</t>
  </si>
  <si>
    <t>IvanReitman</t>
  </si>
  <si>
    <t>SixDaysSevenNights</t>
  </si>
  <si>
    <t>EricBrevig</t>
  </si>
  <si>
    <t>YogiBear</t>
  </si>
  <si>
    <t>KellyAsbury</t>
  </si>
  <si>
    <t>Spirit:StallionoftheCimarron</t>
  </si>
  <si>
    <t>Zookeeper</t>
  </si>
  <si>
    <t>StephenHopkins</t>
  </si>
  <si>
    <t>LostinSpace</t>
  </si>
  <si>
    <t>JonathanDemme</t>
  </si>
  <si>
    <t>TheManchurianCandidate</t>
  </si>
  <si>
    <t>HotelTransylvania2</t>
  </si>
  <si>
    <t>JamesAlgar</t>
  </si>
  <si>
    <t>Fantasia2000</t>
  </si>
  <si>
    <t>TheTimeMachine</t>
  </si>
  <si>
    <t>MightyJoeYoung</t>
  </si>
  <si>
    <t>Swordfish</t>
  </si>
  <si>
    <t>TheLegendofZorro</t>
  </si>
  <si>
    <t>Spanish</t>
  </si>
  <si>
    <t>VincentWard</t>
  </si>
  <si>
    <t>WhatDreamsMayCome</t>
  </si>
  <si>
    <t>StevenBrill</t>
  </si>
  <si>
    <t>LittleNicky</t>
  </si>
  <si>
    <t>TerryGilliam</t>
  </si>
  <si>
    <t>TheBrothersGrimm</t>
  </si>
  <si>
    <t>MarsAttacks</t>
  </si>
  <si>
    <t>Surrogates</t>
  </si>
  <si>
    <t>ThirteenDays</t>
  </si>
  <si>
    <t>Daylight</t>
  </si>
  <si>
    <t>BarryCook</t>
  </si>
  <si>
    <t>WalkingwithDinosaurs3D</t>
  </si>
  <si>
    <t>RogerChristian</t>
  </si>
  <si>
    <t>BattlefieldEarth</t>
  </si>
  <si>
    <t>JoeDante</t>
  </si>
  <si>
    <t>LooneyTunes:BackinAction</t>
  </si>
  <si>
    <t>Nine</t>
  </si>
  <si>
    <t>Timeline</t>
  </si>
  <si>
    <t>KevinCostner</t>
  </si>
  <si>
    <t>ThePostman</t>
  </si>
  <si>
    <t>AdamGoldberg</t>
  </si>
  <si>
    <t>Babe:PigintheCity</t>
  </si>
  <si>
    <t>TheLastWitchHunter</t>
  </si>
  <si>
    <t>AntonyHoffman</t>
  </si>
  <si>
    <t>RedPlanet</t>
  </si>
  <si>
    <t>ArthurandtheInvisibles</t>
  </si>
  <si>
    <t>JacquesPerrin</t>
  </si>
  <si>
    <t>Oceans</t>
  </si>
  <si>
    <t>French</t>
  </si>
  <si>
    <t>ASoundofThunder</t>
  </si>
  <si>
    <t>Pompeii</t>
  </si>
  <si>
    <t>ABeautifulMind</t>
  </si>
  <si>
    <t>TheLionKing</t>
  </si>
  <si>
    <t>Journey2:TheMysteriousIsland</t>
  </si>
  <si>
    <t>CodyCameron</t>
  </si>
  <si>
    <t>CloudywithaChanceofMeatballs2</t>
  </si>
  <si>
    <t>RedDragon</t>
  </si>
  <si>
    <t>Hidalgo</t>
  </si>
  <si>
    <t>JackandJill</t>
  </si>
  <si>
    <t>JohnSingleton</t>
  </si>
  <si>
    <t>2Fast2Furious</t>
  </si>
  <si>
    <t>TheLittlePrince</t>
  </si>
  <si>
    <t>OliverHirschbiegel</t>
  </si>
  <si>
    <t>TheInvasion</t>
  </si>
  <si>
    <t>DesMcAnuff</t>
  </si>
  <si>
    <t>TheAdventuresofRockyBullwinkle</t>
  </si>
  <si>
    <t>YarrowCheney</t>
  </si>
  <si>
    <t>TheSecretLifeofPets</t>
  </si>
  <si>
    <t>AlbertBrooks</t>
  </si>
  <si>
    <t>StephenNorrington</t>
  </si>
  <si>
    <t>TheLeagueofExtraordinaryGentlemen</t>
  </si>
  <si>
    <t>PierreCoffin</t>
  </si>
  <si>
    <t>DespicableMe2</t>
  </si>
  <si>
    <t>IndependenceDay</t>
  </si>
  <si>
    <t>TheLostWorld:JurassicPark</t>
  </si>
  <si>
    <t>Madagascar</t>
  </si>
  <si>
    <t>ChildrenofMen</t>
  </si>
  <si>
    <t>XMen</t>
  </si>
  <si>
    <t>TimurBekmambetov</t>
  </si>
  <si>
    <t>Wanted</t>
  </si>
  <si>
    <t>TheRock</t>
  </si>
  <si>
    <t>IceAge:TheMeltdown</t>
  </si>
  <si>
    <t>50FirstDates</t>
  </si>
  <si>
    <t>Hairspray</t>
  </si>
  <si>
    <t>Exorcist:TheBeginning</t>
  </si>
  <si>
    <t>DavidKellogg</t>
  </si>
  <si>
    <t>InspectorGadget</t>
  </si>
  <si>
    <t>NowYouSeeMe</t>
  </si>
  <si>
    <t>GrownUps</t>
  </si>
  <si>
    <t>TheTerminal</t>
  </si>
  <si>
    <t>HotelforDogs</t>
  </si>
  <si>
    <t>VerticalLimit</t>
  </si>
  <si>
    <t>MikeNichols</t>
  </si>
  <si>
    <t>CharlieWilsonsWar</t>
  </si>
  <si>
    <t>SharkTale</t>
  </si>
  <si>
    <t>Dreamgirls</t>
  </si>
  <si>
    <t>F.GaryGray</t>
  </si>
  <si>
    <t>BeCool</t>
  </si>
  <si>
    <t>Munich</t>
  </si>
  <si>
    <t>AntoineFuqua</t>
  </si>
  <si>
    <t>TearsoftheSun</t>
  </si>
  <si>
    <t>RobertLuketic</t>
  </si>
  <si>
    <t>Killers</t>
  </si>
  <si>
    <t>TheManfromU.N.C.L.E.</t>
  </si>
  <si>
    <t>Spanglish</t>
  </si>
  <si>
    <t>GilKenan</t>
  </si>
  <si>
    <t>MonsterHouse</t>
  </si>
  <si>
    <t>BarryLevinson</t>
  </si>
  <si>
    <t>Bandits</t>
  </si>
  <si>
    <t>JerryZucker</t>
  </si>
  <si>
    <t>FirstKnight</t>
  </si>
  <si>
    <t>AndyTennant</t>
  </si>
  <si>
    <t>AnnaandtheKing</t>
  </si>
  <si>
    <t>Immortals</t>
  </si>
  <si>
    <t>FlorentEmilioSiri</t>
  </si>
  <si>
    <t>Hostage</t>
  </si>
  <si>
    <t>DonBluth</t>
  </si>
  <si>
    <t>TitanA.E.</t>
  </si>
  <si>
    <t>RonShelton</t>
  </si>
  <si>
    <t>HollywoodHomicide</t>
  </si>
  <si>
    <t>Soldier</t>
  </si>
  <si>
    <t>HenrySelick</t>
  </si>
  <si>
    <t>Monkeybone</t>
  </si>
  <si>
    <t>FlightofthePhoenix</t>
  </si>
  <si>
    <t>Unbreakable</t>
  </si>
  <si>
    <t>KyleBalda</t>
  </si>
  <si>
    <t>Minions</t>
  </si>
  <si>
    <t>SuckerPunch</t>
  </si>
  <si>
    <t>SnakeEyes</t>
  </si>
  <si>
    <t>Sphere</t>
  </si>
  <si>
    <t>ClayKaytis</t>
  </si>
  <si>
    <t>TheAngryBirdsMovie</t>
  </si>
  <si>
    <t>FoolsGold</t>
  </si>
  <si>
    <t>JuddApatow</t>
  </si>
  <si>
    <t>FunnyPeople</t>
  </si>
  <si>
    <t>TheKingdom</t>
  </si>
  <si>
    <t>TalladegaNights:TheBalladofRickyBobby</t>
  </si>
  <si>
    <t>SteveCarr</t>
  </si>
  <si>
    <t>Dr.Dolittle2</t>
  </si>
  <si>
    <t>MelGibson</t>
  </si>
  <si>
    <t>Braveheart</t>
  </si>
  <si>
    <t>Jarhead</t>
  </si>
  <si>
    <t>DavidSilverman</t>
  </si>
  <si>
    <t>TheSimpsonsMovie</t>
  </si>
  <si>
    <t>FrankDarabont</t>
  </si>
  <si>
    <t>TheMajestic</t>
  </si>
  <si>
    <t>Driven</t>
  </si>
  <si>
    <t>TwoBrothers</t>
  </si>
  <si>
    <t>TheVillage</t>
  </si>
  <si>
    <t>BettyThomas</t>
  </si>
  <si>
    <t>DoctorDolittle</t>
  </si>
  <si>
    <t>Signs</t>
  </si>
  <si>
    <t>Shrek2</t>
  </si>
  <si>
    <t>Cars</t>
  </si>
  <si>
    <t>GarryMarshall</t>
  </si>
  <si>
    <t>RunawayBride</t>
  </si>
  <si>
    <t>xXx</t>
  </si>
  <si>
    <t>PaulTibbitt</t>
  </si>
  <si>
    <t>TheSpongeBobMovie:SpongeOutofWater</t>
  </si>
  <si>
    <t>Ransom</t>
  </si>
  <si>
    <t>InglouriousBasterds</t>
  </si>
  <si>
    <t>Hook</t>
  </si>
  <si>
    <t>DieHard2</t>
  </si>
  <si>
    <t>ClarkJohnson</t>
  </si>
  <si>
    <t>S.W.A.T.</t>
  </si>
  <si>
    <t>CameronCrowe</t>
  </si>
  <si>
    <t>VanillaSky</t>
  </si>
  <si>
    <t>LadyintheWater</t>
  </si>
  <si>
    <t>AVP:Alienvs.Predator</t>
  </si>
  <si>
    <t>AlvinandtheChipmunks:TheSqueakquel</t>
  </si>
  <si>
    <t>RandallWallace</t>
  </si>
  <si>
    <t>WeWereSoldiers</t>
  </si>
  <si>
    <t>OlympusHasFallen</t>
  </si>
  <si>
    <t>JonathanFrakes</t>
  </si>
  <si>
    <t>StarTrek:Insurrection</t>
  </si>
  <si>
    <t>BattleLosAngeles</t>
  </si>
  <si>
    <t>BigFish</t>
  </si>
  <si>
    <t>Wolf</t>
  </si>
  <si>
    <t>WarHorse</t>
  </si>
  <si>
    <t>GeorgeClooney</t>
  </si>
  <si>
    <t>TheMonumentsMen</t>
  </si>
  <si>
    <t>ToddGraff</t>
  </si>
  <si>
    <t>TheAbyss</t>
  </si>
  <si>
    <t>Drama</t>
  </si>
  <si>
    <t>WallStreet:MoneyNeverSleeps</t>
  </si>
  <si>
    <t>GaryShore</t>
  </si>
  <si>
    <t>DraculaUntold</t>
  </si>
  <si>
    <t>TheSiege</t>
  </si>
  <si>
    <t>Stardust</t>
  </si>
  <si>
    <t>SevenYearsinTibet</t>
  </si>
  <si>
    <t>TheDilemma</t>
  </si>
  <si>
    <t>BadCompany</t>
  </si>
  <si>
    <t>AndrzejBartkowiak</t>
  </si>
  <si>
    <t>Doom</t>
  </si>
  <si>
    <t>DexterFletcher</t>
  </si>
  <si>
    <t>ISpy</t>
  </si>
  <si>
    <t>TateTaylor</t>
  </si>
  <si>
    <t>MnsMrlind</t>
  </si>
  <si>
    <t>Underworld:Awakening</t>
  </si>
  <si>
    <t>RockofAges</t>
  </si>
  <si>
    <t>GregoryHoblit</t>
  </si>
  <si>
    <t>HartsWar</t>
  </si>
  <si>
    <t>GaryMcKendry</t>
  </si>
  <si>
    <t>KillerElite</t>
  </si>
  <si>
    <t>Rollerball</t>
  </si>
  <si>
    <t>WychKaosayananda</t>
  </si>
  <si>
    <t>Ballistic:Ecksvs.Sever</t>
  </si>
  <si>
    <t>MikaelSalomon</t>
  </si>
  <si>
    <t>HardRain</t>
  </si>
  <si>
    <t>BobbyFarrelly</t>
  </si>
  <si>
    <t>OsmosisJones</t>
  </si>
  <si>
    <t>Blackhat</t>
  </si>
  <si>
    <t>KerryConran</t>
  </si>
  <si>
    <t>SkyCaptainandtheWorldofTomorrow</t>
  </si>
  <si>
    <t>MichaelCatonJones</t>
  </si>
  <si>
    <t>BasicInstinct2</t>
  </si>
  <si>
    <t>MikaelHfstrm</t>
  </si>
  <si>
    <t>EscapePlan</t>
  </si>
  <si>
    <t>TheLegendofHercules</t>
  </si>
  <si>
    <t>PhilAldenRobinson</t>
  </si>
  <si>
    <t>TheSumofAllFears</t>
  </si>
  <si>
    <t>DavidSlade</t>
  </si>
  <si>
    <t>TheTwilightSaga:Eclipse</t>
  </si>
  <si>
    <t>TheScore</t>
  </si>
  <si>
    <t>DespicableMe</t>
  </si>
  <si>
    <t>JosephRuben</t>
  </si>
  <si>
    <t>MoneyTrain</t>
  </si>
  <si>
    <t>Ted2</t>
  </si>
  <si>
    <t>AlejandroAmenbar</t>
  </si>
  <si>
    <t>Agora</t>
  </si>
  <si>
    <t>KinkaUsher</t>
  </si>
  <si>
    <t>MysteryMen</t>
  </si>
  <si>
    <t>HallPass</t>
  </si>
  <si>
    <t>TheInsider</t>
  </si>
  <si>
    <t>BodyofLies</t>
  </si>
  <si>
    <t>AbrahamLincoln:VampireHunter</t>
  </si>
  <si>
    <t>Entrapment</t>
  </si>
  <si>
    <t>RobBowman</t>
  </si>
  <si>
    <t>TheXFiles</t>
  </si>
  <si>
    <t>DougLefler</t>
  </si>
  <si>
    <t>TheLastLegion</t>
  </si>
  <si>
    <t>SavingPrivateRyan</t>
  </si>
  <si>
    <t>ScottWaugh</t>
  </si>
  <si>
    <t>NeedforSpeed</t>
  </si>
  <si>
    <t>WhatWomenWant</t>
  </si>
  <si>
    <t>IceAge</t>
  </si>
  <si>
    <t>LawrenceKasdan</t>
  </si>
  <si>
    <t>Dreamcatcher</t>
  </si>
  <si>
    <t>Lincoln</t>
  </si>
  <si>
    <t>TheMatrix</t>
  </si>
  <si>
    <t>Apollo13</t>
  </si>
  <si>
    <t>MichaelLembeck</t>
  </si>
  <si>
    <t>TheSantaClause2</t>
  </si>
  <si>
    <t>TomHooper</t>
  </si>
  <si>
    <t>LesMisrables</t>
  </si>
  <si>
    <t>NoraEphron</t>
  </si>
  <si>
    <t>YouveGotMail</t>
  </si>
  <si>
    <t>StepBrothers</t>
  </si>
  <si>
    <t>TheMaskofZorro</t>
  </si>
  <si>
    <t>DueDate</t>
  </si>
  <si>
    <t>Unbroken</t>
  </si>
  <si>
    <t>ClintEastwood</t>
  </si>
  <si>
    <t>SpaceCowboys</t>
  </si>
  <si>
    <t>Cliffhanger</t>
  </si>
  <si>
    <t>BrokenArrow</t>
  </si>
  <si>
    <t>TheKid</t>
  </si>
  <si>
    <t>WorldTradeCenter</t>
  </si>
  <si>
    <t>MonaLisaSmile</t>
  </si>
  <si>
    <t>LarryCharles</t>
  </si>
  <si>
    <t>TheDictator</t>
  </si>
  <si>
    <t>StanleyKubrick</t>
  </si>
  <si>
    <t>EyesWideShut</t>
  </si>
  <si>
    <t>WillGluck</t>
  </si>
  <si>
    <t>Annie</t>
  </si>
  <si>
    <t>GlennFicarra</t>
  </si>
  <si>
    <t>Focus</t>
  </si>
  <si>
    <t>ThisMeansWar</t>
  </si>
  <si>
    <t>DavidS.Goyer</t>
  </si>
  <si>
    <t>Blade:Trinity</t>
  </si>
  <si>
    <t>PrimaryColors</t>
  </si>
  <si>
    <t>ResidentEvil:Retribution</t>
  </si>
  <si>
    <t>DeathRace</t>
  </si>
  <si>
    <t>TheLongKissGoodnight</t>
  </si>
  <si>
    <t>TaylorHackford</t>
  </si>
  <si>
    <t>ProofofLife</t>
  </si>
  <si>
    <t>Zathura:ASpaceAdventure</t>
  </si>
  <si>
    <t>FightClub</t>
  </si>
  <si>
    <t>WeAreMarshall</t>
  </si>
  <si>
    <t>MichaelLehmann</t>
  </si>
  <si>
    <t>HudsonHawk</t>
  </si>
  <si>
    <t>MichaelMoore</t>
  </si>
  <si>
    <t>LuckyNumbers</t>
  </si>
  <si>
    <t>StuartBeattie</t>
  </si>
  <si>
    <t>IFrankenstein</t>
  </si>
  <si>
    <t>RomanPolanski</t>
  </si>
  <si>
    <t>OliverTwist</t>
  </si>
  <si>
    <t>Elektra</t>
  </si>
  <si>
    <t>FrankMiller</t>
  </si>
  <si>
    <t>SinCity:ADametoKillFor</t>
  </si>
  <si>
    <t>RandomHearts</t>
  </si>
  <si>
    <t>BaltasarKormkur</t>
  </si>
  <si>
    <t>Everest</t>
  </si>
  <si>
    <t>Perfume:TheStoryofaMurderer</t>
  </si>
  <si>
    <t>AustinPowersinGoldmember</t>
  </si>
  <si>
    <t>AstroBoy</t>
  </si>
  <si>
    <t>JurassicPark</t>
  </si>
  <si>
    <t>WyattEarp</t>
  </si>
  <si>
    <t>ClearandPresentDanger</t>
  </si>
  <si>
    <t>DanielLee</t>
  </si>
  <si>
    <t>DragonBlade</t>
  </si>
  <si>
    <t>KeenenIvoryWayans</t>
  </si>
  <si>
    <t>Littleman</t>
  </si>
  <si>
    <t>U571</t>
  </si>
  <si>
    <t>RobReiner</t>
  </si>
  <si>
    <t>TheAmericanPresident</t>
  </si>
  <si>
    <t>MarcoSchnabel</t>
  </si>
  <si>
    <t>TheLoveGuru</t>
  </si>
  <si>
    <t>DemianLichtenstein</t>
  </si>
  <si>
    <t>3000MilestoGraceland</t>
  </si>
  <si>
    <t>TheHatefulEight</t>
  </si>
  <si>
    <t>JoshGordon</t>
  </si>
  <si>
    <t>BladesofGlory</t>
  </si>
  <si>
    <t>TimHill</t>
  </si>
  <si>
    <t>Hop</t>
  </si>
  <si>
    <t>MeettheFockers</t>
  </si>
  <si>
    <t>DavidFrankel</t>
  </si>
  <si>
    <t>MarleyMe</t>
  </si>
  <si>
    <t>TheGreenMile</t>
  </si>
  <si>
    <t>ChickenLittle</t>
  </si>
  <si>
    <t>GoneGirl</t>
  </si>
  <si>
    <t>TheBourneIdentity</t>
  </si>
  <si>
    <t>GoldenEye</t>
  </si>
  <si>
    <t>TheGeneralsDaughter</t>
  </si>
  <si>
    <t>TheTrumanShow</t>
  </si>
  <si>
    <t>BrendaChapman</t>
  </si>
  <si>
    <t>ThePrinceofEgypt</t>
  </si>
  <si>
    <t>DaddyDayCare</t>
  </si>
  <si>
    <t>2Guns</t>
  </si>
  <si>
    <t>CatsDogs</t>
  </si>
  <si>
    <t>TheItalianJob</t>
  </si>
  <si>
    <t>MarcLawrence</t>
  </si>
  <si>
    <t>TwoWeeksNotice</t>
  </si>
  <si>
    <t>WoodyAllen</t>
  </si>
  <si>
    <t>Antz</t>
  </si>
  <si>
    <t>PeterBillingsley</t>
  </si>
  <si>
    <t>CouplesRetreat</t>
  </si>
  <si>
    <t>DaysofThunder</t>
  </si>
  <si>
    <t>CheaperbytheDozen2</t>
  </si>
  <si>
    <t>WesBall</t>
  </si>
  <si>
    <t>TheScorchTrials</t>
  </si>
  <si>
    <t>RyanMurphy</t>
  </si>
  <si>
    <t>EatPrayLove</t>
  </si>
  <si>
    <t>TheFamilyMan</t>
  </si>
  <si>
    <t>RED</t>
  </si>
  <si>
    <t>AnyGivenSunday</t>
  </si>
  <si>
    <t>RobertRedford</t>
  </si>
  <si>
    <t>TheHorseWhisperer</t>
  </si>
  <si>
    <t>Collateral</t>
  </si>
  <si>
    <t>TheScorpionKing</t>
  </si>
  <si>
    <t>JayRussell</t>
  </si>
  <si>
    <t>Ladder49</t>
  </si>
  <si>
    <t>JackReacher</t>
  </si>
  <si>
    <t>DeepBlueSea</t>
  </si>
  <si>
    <t>KennyOrtega</t>
  </si>
  <si>
    <t>ThisIsIt</t>
  </si>
  <si>
    <t>Contagion</t>
  </si>
  <si>
    <t>DavidMcNally</t>
  </si>
  <si>
    <t>KangarooJack</t>
  </si>
  <si>
    <t>Coraline</t>
  </si>
  <si>
    <t>TheHappening</t>
  </si>
  <si>
    <t>ManonFire</t>
  </si>
  <si>
    <t>BrianRobbins</t>
  </si>
  <si>
    <t>TheShaggyDog</t>
  </si>
  <si>
    <t>StarskyHutch</t>
  </si>
  <si>
    <t>BrianLevant</t>
  </si>
  <si>
    <t>JingleAlltheWay</t>
  </si>
  <si>
    <t>Hellboy</t>
  </si>
  <si>
    <t>StevenZaillian</t>
  </si>
  <si>
    <t>ACivilAction</t>
  </si>
  <si>
    <t>ChrisButler</t>
  </si>
  <si>
    <t>ParaNorman</t>
  </si>
  <si>
    <t>TheJackal</t>
  </si>
  <si>
    <t>Paycheck</t>
  </si>
  <si>
    <t>JonAvnet</t>
  </si>
  <si>
    <t>UpClosePersonal</t>
  </si>
  <si>
    <t>SamFell</t>
  </si>
  <si>
    <t>TheTaleofDespereaux</t>
  </si>
  <si>
    <t>KevinDonovan</t>
  </si>
  <si>
    <t>TheTuxedo</t>
  </si>
  <si>
    <t>GeoffMurphy</t>
  </si>
  <si>
    <t>UnderSiege2:DarkTerritory</t>
  </si>
  <si>
    <t>JackRyan:ShadowRecruit</t>
  </si>
  <si>
    <t>DavidO.Russell</t>
  </si>
  <si>
    <t>Joy</t>
  </si>
  <si>
    <t>BabakNajafi</t>
  </si>
  <si>
    <t>LondonHasFallen</t>
  </si>
  <si>
    <t>JeanPierreJeunet</t>
  </si>
  <si>
    <t>Alien:Resurrection</t>
  </si>
  <si>
    <t>Shooter</t>
  </si>
  <si>
    <t>GrahamAnnable</t>
  </si>
  <si>
    <t>TheBoxtrolls</t>
  </si>
  <si>
    <t>GriffinDunne</t>
  </si>
  <si>
    <t>PracticalMagic</t>
  </si>
  <si>
    <t>TheLegoMovie</t>
  </si>
  <si>
    <t>JohnPasquin</t>
  </si>
  <si>
    <t>MissCongeniality2:ArmedandFabulous</t>
  </si>
  <si>
    <t>ReignofFire</t>
  </si>
  <si>
    <t>RubenFleischer</t>
  </si>
  <si>
    <t>GangsterSquad</t>
  </si>
  <si>
    <t>HaroldRamis</t>
  </si>
  <si>
    <t>YearOne</t>
  </si>
  <si>
    <t>Invictus</t>
  </si>
  <si>
    <t>Duplicity</t>
  </si>
  <si>
    <t>DonaldPetrie</t>
  </si>
  <si>
    <t>MyFavoriteMartian</t>
  </si>
  <si>
    <t>TheSentinel</t>
  </si>
  <si>
    <t>JorgeBlanco</t>
  </si>
  <si>
    <t>Planet51</t>
  </si>
  <si>
    <t>StuartBaird</t>
  </si>
  <si>
    <t>StarTrek:Nemesis</t>
  </si>
  <si>
    <t>JoelCoen</t>
  </si>
  <si>
    <t>IntolerableCruelty</t>
  </si>
  <si>
    <t>EdgeofDarkness</t>
  </si>
  <si>
    <t>TheRelic</t>
  </si>
  <si>
    <t>AnalyzeThat</t>
  </si>
  <si>
    <t>RighteousKill</t>
  </si>
  <si>
    <t>HaroldBecker</t>
  </si>
  <si>
    <t>MercuryRising</t>
  </si>
  <si>
    <t>TheSoloist</t>
  </si>
  <si>
    <t>TheLegendofBaggerVance</t>
  </si>
  <si>
    <t>AlmostFamous</t>
  </si>
  <si>
    <t>xXx:StateoftheUnion</t>
  </si>
  <si>
    <t>ScottStewart</t>
  </si>
  <si>
    <t>Priest</t>
  </si>
  <si>
    <t>PatrickGilmore</t>
  </si>
  <si>
    <t>Sinbad:LegendoftheSevenSeas</t>
  </si>
  <si>
    <t>EventHorizon</t>
  </si>
  <si>
    <t>Dragonfly</t>
  </si>
  <si>
    <t>TheBlackDahlia</t>
  </si>
  <si>
    <t>TonyBill</t>
  </si>
  <si>
    <t>Flyboys</t>
  </si>
  <si>
    <t>RodLurie</t>
  </si>
  <si>
    <t>TheLastCastle</t>
  </si>
  <si>
    <t>WalterHill</t>
  </si>
  <si>
    <t>Supernova</t>
  </si>
  <si>
    <t>AkivaGoldsman</t>
  </si>
  <si>
    <t>WintersTale</t>
  </si>
  <si>
    <t>HaraldZwart</t>
  </si>
  <si>
    <t>TheMortalInstruments:CityofBones</t>
  </si>
  <si>
    <t>MeetDave</t>
  </si>
  <si>
    <t>WalterSalles</t>
  </si>
  <si>
    <t>DarkWater</t>
  </si>
  <si>
    <t>Edtv</t>
  </si>
  <si>
    <t>IainSoftley</t>
  </si>
  <si>
    <t>Inkheart</t>
  </si>
  <si>
    <t>TheSpirit</t>
  </si>
  <si>
    <t>DavidKoepp</t>
  </si>
  <si>
    <t>Mortdecai</t>
  </si>
  <si>
    <t>UweBoll</t>
  </si>
  <si>
    <t>IntheNameoftheKing:ADungeonSiegeTale</t>
  </si>
  <si>
    <t>BeyondBorders</t>
  </si>
  <si>
    <t>JohnDahl</t>
  </si>
  <si>
    <t>TheGreatRaid</t>
  </si>
  <si>
    <t>Filipino</t>
  </si>
  <si>
    <t>TimMiller</t>
  </si>
  <si>
    <t>Deadpool</t>
  </si>
  <si>
    <t>StephenHerek</t>
  </si>
  <si>
    <t>HolyMan</t>
  </si>
  <si>
    <t>AmericanSniper</t>
  </si>
  <si>
    <t>Goosebumps</t>
  </si>
  <si>
    <t>JustLikeHeaven</t>
  </si>
  <si>
    <t>TheFlintstonesinVivaRockVegas</t>
  </si>
  <si>
    <t>PeterMacDonald</t>
  </si>
  <si>
    <t>RamboIII</t>
  </si>
  <si>
    <t>Leatherheads</t>
  </si>
  <si>
    <t>DidYouHearAbouttheMorgans</t>
  </si>
  <si>
    <t>TheInternship</t>
  </si>
  <si>
    <t>ResidentEvil:Afterlife</t>
  </si>
  <si>
    <t>AnthonyHemingway</t>
  </si>
  <si>
    <t>RedTails</t>
  </si>
  <si>
    <t>TheDevilsAdvocate</t>
  </si>
  <si>
    <t>SeanAnders</t>
  </si>
  <si>
    <t>ThatsMyBoy</t>
  </si>
  <si>
    <t>DragonHeart</t>
  </si>
  <si>
    <t>AftertheSunset</t>
  </si>
  <si>
    <t>MarkNeveldine</t>
  </si>
  <si>
    <t>GhostRider:SpiritofVengeance</t>
  </si>
  <si>
    <t>JohnMadden</t>
  </si>
  <si>
    <t>CaptainCorellisMandolin</t>
  </si>
  <si>
    <t>ThePacifier</t>
  </si>
  <si>
    <t>KevinBray</t>
  </si>
  <si>
    <t>WalkingTall</t>
  </si>
  <si>
    <t>ForrestGump</t>
  </si>
  <si>
    <t>AlvinandtheChipmunks</t>
  </si>
  <si>
    <t>MeettheParents</t>
  </si>
  <si>
    <t>MikeGabriel</t>
  </si>
  <si>
    <t>Pocahontas</t>
  </si>
  <si>
    <t>Superman</t>
  </si>
  <si>
    <t>TheNuttyProfessor</t>
  </si>
  <si>
    <t>Hitch</t>
  </si>
  <si>
    <t>SamWeisman</t>
  </si>
  <si>
    <t>GeorgeoftheJungle</t>
  </si>
  <si>
    <t>JesseDylan</t>
  </si>
  <si>
    <t>AmericanWedding</t>
  </si>
  <si>
    <t>CaptainPhillips</t>
  </si>
  <si>
    <t>DateNight</t>
  </si>
  <si>
    <t>Casper</t>
  </si>
  <si>
    <t>TheEqualizer</t>
  </si>
  <si>
    <t>WayneWang</t>
  </si>
  <si>
    <t>MaidinManhattan</t>
  </si>
  <si>
    <t>CrimsonTide</t>
  </si>
  <si>
    <t>GabrieleMuccino</t>
  </si>
  <si>
    <t>ThePursuitofHappyness</t>
  </si>
  <si>
    <t>Flightplan</t>
  </si>
  <si>
    <t>Disclosure</t>
  </si>
  <si>
    <t>CityofAngels</t>
  </si>
  <si>
    <t>KillBill:Vol.1</t>
  </si>
  <si>
    <t>Bowfinger</t>
  </si>
  <si>
    <t>KillBill:Vol.2</t>
  </si>
  <si>
    <t>TangoCash</t>
  </si>
  <si>
    <t>DeathBecomesHer</t>
  </si>
  <si>
    <t>TomDey</t>
  </si>
  <si>
    <t>ShanghaiNoon</t>
  </si>
  <si>
    <t>ExecutiveDecision</t>
  </si>
  <si>
    <t>Mr.PoppersPenguins</t>
  </si>
  <si>
    <t>TheForbiddenKingdom</t>
  </si>
  <si>
    <t>JimmyHayward</t>
  </si>
  <si>
    <t>FreeBirds</t>
  </si>
  <si>
    <t>CharlesS.Dutton</t>
  </si>
  <si>
    <t>Alien3</t>
  </si>
  <si>
    <t>AlanParker</t>
  </si>
  <si>
    <t>Evita</t>
  </si>
  <si>
    <t>JohnFrankenheimer</t>
  </si>
  <si>
    <t>Ronin</t>
  </si>
  <si>
    <t>TheGhostandtheDarkness</t>
  </si>
  <si>
    <t>PaulKing</t>
  </si>
  <si>
    <t>Paddington</t>
  </si>
  <si>
    <t>AkivaSchaffer</t>
  </si>
  <si>
    <t>TheWatch</t>
  </si>
  <si>
    <t>WilliamFriedkin</t>
  </si>
  <si>
    <t>TheHunted</t>
  </si>
  <si>
    <t>Instinct</t>
  </si>
  <si>
    <t>StuckonYou</t>
  </si>
  <si>
    <t>KentAlterman</t>
  </si>
  <si>
    <t>SemiPro</t>
  </si>
  <si>
    <t>PeterLord</t>
  </si>
  <si>
    <t>ThePiratesBandofMisfits</t>
  </si>
  <si>
    <t>Changeling</t>
  </si>
  <si>
    <t>ChainReaction</t>
  </si>
  <si>
    <t>TheFan</t>
  </si>
  <si>
    <t>ThePhantomoftheOpera</t>
  </si>
  <si>
    <t>ShekharKapur</t>
  </si>
  <si>
    <t>Elizabeth:TheGoldenAge</t>
  </si>
  <si>
    <t>KarynKusama</t>
  </si>
  <si>
    <t>onFlux</t>
  </si>
  <si>
    <t>RonMaxwell</t>
  </si>
  <si>
    <t>GodsandGenerals</t>
  </si>
  <si>
    <t>RobertButler</t>
  </si>
  <si>
    <t>Turbulence</t>
  </si>
  <si>
    <t>KareyKirkpatrick</t>
  </si>
  <si>
    <t>ImagineThat</t>
  </si>
  <si>
    <t>MuppetsMostWanted</t>
  </si>
  <si>
    <t>Thunderbirds</t>
  </si>
  <si>
    <t>SteveAntin</t>
  </si>
  <si>
    <t>Burlesque</t>
  </si>
  <si>
    <t>AVeryLongEngagement</t>
  </si>
  <si>
    <t>BladeII</t>
  </si>
  <si>
    <t>SevenPounds</t>
  </si>
  <si>
    <t>BullettotheHead</t>
  </si>
  <si>
    <t>FrancisFordCoppola</t>
  </si>
  <si>
    <t>TheGodfather:PartIII</t>
  </si>
  <si>
    <t>Elizabethtown</t>
  </si>
  <si>
    <t>YouMeandDupree</t>
  </si>
  <si>
    <t>RichardLester</t>
  </si>
  <si>
    <t>SupermanII</t>
  </si>
  <si>
    <t>Gigli</t>
  </si>
  <si>
    <t>AlltheKingsMen</t>
  </si>
  <si>
    <t>Shaft</t>
  </si>
  <si>
    <t>Anastasia</t>
  </si>
  <si>
    <t>MoulinRouge</t>
  </si>
  <si>
    <t>DomesticDisturbance</t>
  </si>
  <si>
    <t>ScottCooper</t>
  </si>
  <si>
    <t>BlackMass</t>
  </si>
  <si>
    <t>FlagsofOurFathers</t>
  </si>
  <si>
    <t>LawAbidingCitizen</t>
  </si>
  <si>
    <t>RobertRodriguez</t>
  </si>
  <si>
    <t>Grindhouse</t>
  </si>
  <si>
    <t>Beloved</t>
  </si>
  <si>
    <t>CurtisHanson</t>
  </si>
  <si>
    <t>LuckyYou</t>
  </si>
  <si>
    <t>CatchMeIfYouCan</t>
  </si>
  <si>
    <t>ZeroDarkThirty</t>
  </si>
  <si>
    <t>TheBreakUp</t>
  </si>
  <si>
    <t>PhyllidaLloyd</t>
  </si>
  <si>
    <t>MammaMia</t>
  </si>
  <si>
    <t>ValentinesDay</t>
  </si>
  <si>
    <t>JayChandrasekhar</t>
  </si>
  <si>
    <t>TheDukesofHazzard</t>
  </si>
  <si>
    <t>TerrenceMalick</t>
  </si>
  <si>
    <t>TheThinRedLine</t>
  </si>
  <si>
    <t>DavidDobkin</t>
  </si>
  <si>
    <t>TheChangeUp</t>
  </si>
  <si>
    <t>MilosForman</t>
  </si>
  <si>
    <t>ManontheMoon</t>
  </si>
  <si>
    <t>Casino</t>
  </si>
  <si>
    <t>PierreMorel</t>
  </si>
  <si>
    <t>FromPariswithLove</t>
  </si>
  <si>
    <t>PaulHunter</t>
  </si>
  <si>
    <t>BulletproofMonk</t>
  </si>
  <si>
    <t>MeMyselfIrene</t>
  </si>
  <si>
    <t>SteveOedekerk</t>
  </si>
  <si>
    <t>Barnyard</t>
  </si>
  <si>
    <t>TheTwilightSaga:NewMoon</t>
  </si>
  <si>
    <t>Shrek</t>
  </si>
  <si>
    <t>GeorgeNolfi</t>
  </si>
  <si>
    <t>TheAdjustmentBureau</t>
  </si>
  <si>
    <t>JonStewart</t>
  </si>
  <si>
    <t>RobinHood:PrinceofThieves</t>
  </si>
  <si>
    <t>JerryMaguire</t>
  </si>
  <si>
    <t>BonnieHunt</t>
  </si>
  <si>
    <t>Ted</t>
  </si>
  <si>
    <t>AsGoodasItGets</t>
  </si>
  <si>
    <t>PatchAdams</t>
  </si>
  <si>
    <t>Anchorman2:TheLegendContinues</t>
  </si>
  <si>
    <t>Mr.Deeds</t>
  </si>
  <si>
    <t>Super8</t>
  </si>
  <si>
    <t>ErinBrockovich</t>
  </si>
  <si>
    <t>HowtoLoseaGuyin10Days</t>
  </si>
  <si>
    <t>22JumpStreet</t>
  </si>
  <si>
    <t>NeilJordan</t>
  </si>
  <si>
    <t>InterviewwiththeVampire:TheVampireChronicles</t>
  </si>
  <si>
    <t>YesMan</t>
  </si>
  <si>
    <t>RawsonMarshallThurber</t>
  </si>
  <si>
    <t>CentralIntelligence</t>
  </si>
  <si>
    <t>Stepmom</t>
  </si>
  <si>
    <t>DaddysHome</t>
  </si>
  <si>
    <t>IntotheWoods</t>
  </si>
  <si>
    <t>SpikeLee</t>
  </si>
  <si>
    <t>InsideMan</t>
  </si>
  <si>
    <t>BrianHelgeland</t>
  </si>
  <si>
    <t>BillDuke</t>
  </si>
  <si>
    <t>Payback</t>
  </si>
  <si>
    <t>FrankMarshall</t>
  </si>
  <si>
    <t>Congo</t>
  </si>
  <si>
    <t>Knowing</t>
  </si>
  <si>
    <t>FailuretoLaunch</t>
  </si>
  <si>
    <t>CrazyStupidLove.</t>
  </si>
  <si>
    <t>PeterHewitt</t>
  </si>
  <si>
    <t>Garfield</t>
  </si>
  <si>
    <t>JoeRoth</t>
  </si>
  <si>
    <t>ChristmaswiththeKranks</t>
  </si>
  <si>
    <t>BennettMiller</t>
  </si>
  <si>
    <t>Moneyball</t>
  </si>
  <si>
    <t>Outbreak</t>
  </si>
  <si>
    <t>JaumeColletSerra</t>
  </si>
  <si>
    <t>NonStop</t>
  </si>
  <si>
    <t>AndyFickman</t>
  </si>
  <si>
    <t>RacetoWitchMountain</t>
  </si>
  <si>
    <t>JamesMcTeigue</t>
  </si>
  <si>
    <t>VforVendetta</t>
  </si>
  <si>
    <t>ShanghaiKnights</t>
  </si>
  <si>
    <t>MatthewOCallaghan</t>
  </si>
  <si>
    <t>CuriousGeorge</t>
  </si>
  <si>
    <t>AngelaRobinson</t>
  </si>
  <si>
    <t>HerbieFullyLoaded</t>
  </si>
  <si>
    <t>GaryFleder</t>
  </si>
  <si>
    <t>DontSayaWord</t>
  </si>
  <si>
    <t>TommyWirkola</t>
  </si>
  <si>
    <t>HanselGretel:WitchHunters</t>
  </si>
  <si>
    <t>AdrianLyne</t>
  </si>
  <si>
    <t>Unfaithful</t>
  </si>
  <si>
    <t>IAmNumberFour</t>
  </si>
  <si>
    <t>StephenGaghan</t>
  </si>
  <si>
    <t>Syriana</t>
  </si>
  <si>
    <t>13Hours</t>
  </si>
  <si>
    <t>JorgeR.Gutirrez</t>
  </si>
  <si>
    <t>TheBookofLife</t>
  </si>
  <si>
    <t>RichardLoncraine</t>
  </si>
  <si>
    <t>Firewall</t>
  </si>
  <si>
    <t>AbsolutePower</t>
  </si>
  <si>
    <t>G.I.Jane</t>
  </si>
  <si>
    <t>TheGame</t>
  </si>
  <si>
    <t>ChristopheGans</t>
  </si>
  <si>
    <t>SilentHill</t>
  </si>
  <si>
    <t>HowardDeutch</t>
  </si>
  <si>
    <t>TheReplacements</t>
  </si>
  <si>
    <t>JonHurwitz</t>
  </si>
  <si>
    <t>AmericanReunion</t>
  </si>
  <si>
    <t>TheNegotiator</t>
  </si>
  <si>
    <t>StevenQuale</t>
  </si>
  <si>
    <t>IntotheStorm</t>
  </si>
  <si>
    <t>JohnLandis</t>
  </si>
  <si>
    <t>BeverlyHillsCopIII</t>
  </si>
  <si>
    <t>Gremlins2:TheNewBatch</t>
  </si>
  <si>
    <t>TheJudge</t>
  </si>
  <si>
    <t>ThePeacemaker</t>
  </si>
  <si>
    <t>AlexanderWitt</t>
  </si>
  <si>
    <t>ResidentEvil:Apocalypse</t>
  </si>
  <si>
    <t>BeebanKidron</t>
  </si>
  <si>
    <t>BridgetJones:TheEdgeofReason</t>
  </si>
  <si>
    <t>CarlFranklin</t>
  </si>
  <si>
    <t>OutofTime</t>
  </si>
  <si>
    <t>StevenSeagal</t>
  </si>
  <si>
    <t>JoanChen</t>
  </si>
  <si>
    <t>OnDeadlyGround</t>
  </si>
  <si>
    <t>TheAdventuresofSharkboyandLavagirl3D</t>
  </si>
  <si>
    <t>DannyBoyle</t>
  </si>
  <si>
    <t>TheBeach</t>
  </si>
  <si>
    <t>RaisingHelen</t>
  </si>
  <si>
    <t>NinjaAssassin</t>
  </si>
  <si>
    <t>ForLoveoftheGame</t>
  </si>
  <si>
    <t>AndrewBergman</t>
  </si>
  <si>
    <t>Striptease</t>
  </si>
  <si>
    <t>Marmaduke</t>
  </si>
  <si>
    <t>Hereafter</t>
  </si>
  <si>
    <t>BarbetSchroeder</t>
  </si>
  <si>
    <t>MurderbyNumbers</t>
  </si>
  <si>
    <t>Assassins</t>
  </si>
  <si>
    <t>PeterWebber</t>
  </si>
  <si>
    <t>HannibalRising</t>
  </si>
  <si>
    <t>TheStoryofUs</t>
  </si>
  <si>
    <t>AndrewNiccol</t>
  </si>
  <si>
    <t>TheHost</t>
  </si>
  <si>
    <t>Basic</t>
  </si>
  <si>
    <t>BloodWork</t>
  </si>
  <si>
    <t>TheInternational</t>
  </si>
  <si>
    <t>JohnCarpenter</t>
  </si>
  <si>
    <t>EscapefromL.A.</t>
  </si>
  <si>
    <t>TheIronGiant</t>
  </si>
  <si>
    <t>WesAnderson</t>
  </si>
  <si>
    <t>TheLifeAquaticwithSteveZissou</t>
  </si>
  <si>
    <t>FreeStateofJones</t>
  </si>
  <si>
    <t>TheLifeofDavidGale</t>
  </si>
  <si>
    <t>ManoftheHouse</t>
  </si>
  <si>
    <t>RunAllNight</t>
  </si>
  <si>
    <t>DavidCronenberg</t>
  </si>
  <si>
    <t>EasternPromises</t>
  </si>
  <si>
    <t>JohnStockwell</t>
  </si>
  <si>
    <t>IntotheBlue</t>
  </si>
  <si>
    <t>TheMessenger:TheStoryofJoanofArc</t>
  </si>
  <si>
    <t>DavidGordonGreen</t>
  </si>
  <si>
    <t>YourHighness</t>
  </si>
  <si>
    <t>JimSheridan</t>
  </si>
  <si>
    <t>DreamHouse</t>
  </si>
  <si>
    <t>CostaGavras</t>
  </si>
  <si>
    <t>MadCity</t>
  </si>
  <si>
    <t>PatrickReadJohnson</t>
  </si>
  <si>
    <t>BabysDayOut</t>
  </si>
  <si>
    <t>RolandJoff</t>
  </si>
  <si>
    <t>TheScarletLetter</t>
  </si>
  <si>
    <t>FairGame</t>
  </si>
  <si>
    <t>Domino</t>
  </si>
  <si>
    <t>Jade</t>
  </si>
  <si>
    <t>Gamer</t>
  </si>
  <si>
    <t>RichardLaGravenese</t>
  </si>
  <si>
    <t>BeautifulCreatures</t>
  </si>
  <si>
    <t>DannyDeVito</t>
  </si>
  <si>
    <t>DeathtoSmoochy</t>
  </si>
  <si>
    <t>Zoolander2</t>
  </si>
  <si>
    <t>GeorgeArmitage</t>
  </si>
  <si>
    <t>AndrewWilson</t>
  </si>
  <si>
    <t>TheBigBounce</t>
  </si>
  <si>
    <t>WhatPlanetAreYouFrom</t>
  </si>
  <si>
    <t>PatrickLussier</t>
  </si>
  <si>
    <t>DriveAngry</t>
  </si>
  <si>
    <t>StreetFighter:TheLegendofChunLi</t>
  </si>
  <si>
    <t>JamesWong</t>
  </si>
  <si>
    <t>TheOne</t>
  </si>
  <si>
    <t>TheAdventuresofFordFairlane</t>
  </si>
  <si>
    <t>Traffic</t>
  </si>
  <si>
    <t>IndianaJonesandtheLastCrusade</t>
  </si>
  <si>
    <t>Chappie</t>
  </si>
  <si>
    <t>TheBoneCollector</t>
  </si>
  <si>
    <t>PanicRoom</t>
  </si>
  <si>
    <t>ThreeKings</t>
  </si>
  <si>
    <t>Child44</t>
  </si>
  <si>
    <t>RatRace</t>
  </si>
  <si>
    <t>KPAX</t>
  </si>
  <si>
    <t>KateLeopold</t>
  </si>
  <si>
    <t>Bedazzled</t>
  </si>
  <si>
    <t>TheCottonClub</t>
  </si>
  <si>
    <t>3:10toYuma</t>
  </si>
  <si>
    <t>OlivierMegaton</t>
  </si>
  <si>
    <t>Taken3</t>
  </si>
  <si>
    <t>OutofSight</t>
  </si>
  <si>
    <t>TheCableGuy</t>
  </si>
  <si>
    <t>DickTracy</t>
  </si>
  <si>
    <t>TheThomasCrownAffair</t>
  </si>
  <si>
    <t>PennyMarshall</t>
  </si>
  <si>
    <t>RidinginCarswithBoys</t>
  </si>
  <si>
    <t>PaulBolger</t>
  </si>
  <si>
    <t>HappilyNEverAfter</t>
  </si>
  <si>
    <t>StephenFrears</t>
  </si>
  <si>
    <t>MaryReilly</t>
  </si>
  <si>
    <t>P.J.Hogan</t>
  </si>
  <si>
    <t>MyBestFriendsWedding</t>
  </si>
  <si>
    <t>AmericasSweethearts</t>
  </si>
  <si>
    <t>Insomnia</t>
  </si>
  <si>
    <t>StarTrek:FirstContact</t>
  </si>
  <si>
    <t>JonahHex</t>
  </si>
  <si>
    <t>CourageUnderFire</t>
  </si>
  <si>
    <t>LiarLiar</t>
  </si>
  <si>
    <t>TheFlintstones</t>
  </si>
  <si>
    <t>Taken2</t>
  </si>
  <si>
    <t>DavidZucker</t>
  </si>
  <si>
    <t>ScaryMovie3</t>
  </si>
  <si>
    <t>MissCongeniality</t>
  </si>
  <si>
    <t>JourneytotheCenteroftheEarth</t>
  </si>
  <si>
    <t>ThePrincessDiaries2:RoyalEngagement</t>
  </si>
  <si>
    <t>ThePelicanBrief</t>
  </si>
  <si>
    <t>TheClient</t>
  </si>
  <si>
    <t>TheBucketList</t>
  </si>
  <si>
    <t>PatriotGames</t>
  </si>
  <si>
    <t>MonsterinLaw</t>
  </si>
  <si>
    <t>DenisVilleneuve</t>
  </si>
  <si>
    <t>Prisoners</t>
  </si>
  <si>
    <t>TrainingDay</t>
  </si>
  <si>
    <t>GalaxyQuest</t>
  </si>
  <si>
    <t>ScaryMovie2</t>
  </si>
  <si>
    <t>TheMuppets</t>
  </si>
  <si>
    <t>Blade</t>
  </si>
  <si>
    <t>ThomasCarter</t>
  </si>
  <si>
    <t>CoachCarter</t>
  </si>
  <si>
    <t>RogerMichell</t>
  </si>
  <si>
    <t>ChangingLanes</t>
  </si>
  <si>
    <t>LuisLlosa</t>
  </si>
  <si>
    <t>Anaconda</t>
  </si>
  <si>
    <t>CoyoteUgly</t>
  </si>
  <si>
    <t>RichardCurtis</t>
  </si>
  <si>
    <t>LoveActually</t>
  </si>
  <si>
    <t>ABugsLife</t>
  </si>
  <si>
    <t>FromHell</t>
  </si>
  <si>
    <t>TheSpecialist</t>
  </si>
  <si>
    <t>TinCup</t>
  </si>
  <si>
    <t>KickingScreaming</t>
  </si>
  <si>
    <t>GarthJennings</t>
  </si>
  <si>
    <t>TheHitchhikersGuidetotheGalaxy</t>
  </si>
  <si>
    <t>JoelZwick</t>
  </si>
  <si>
    <t>FatAlbert</t>
  </si>
  <si>
    <t>RussellMulcahy</t>
  </si>
  <si>
    <t>ResidentEvil:Extinction</t>
  </si>
  <si>
    <t>Blended</t>
  </si>
  <si>
    <t>LastHoliday</t>
  </si>
  <si>
    <t>TheRiverWild</t>
  </si>
  <si>
    <t>TheIndianintheCupboard</t>
  </si>
  <si>
    <t>Savages</t>
  </si>
  <si>
    <t>DavidR.Ellis</t>
  </si>
  <si>
    <t>Cellular</t>
  </si>
  <si>
    <t>PeterHowitt</t>
  </si>
  <si>
    <t>JohnnyEnglish</t>
  </si>
  <si>
    <t>JohnA.Davis</t>
  </si>
  <si>
    <t>TheAntBully</t>
  </si>
  <si>
    <t>DavidLynch</t>
  </si>
  <si>
    <t>Dune</t>
  </si>
  <si>
    <t>JulieTaymor</t>
  </si>
  <si>
    <t>AcrosstheUniverse</t>
  </si>
  <si>
    <t>RevolutionaryRoad</t>
  </si>
  <si>
    <t>16Blocks</t>
  </si>
  <si>
    <t>MathieuKassovitz</t>
  </si>
  <si>
    <t>BabylonA.D.</t>
  </si>
  <si>
    <t>JohnGray</t>
  </si>
  <si>
    <t>TheGlimmerMan</t>
  </si>
  <si>
    <t>Multiplicity</t>
  </si>
  <si>
    <t>JohnSchultz</t>
  </si>
  <si>
    <t>AliensintheAttic</t>
  </si>
  <si>
    <t>SeanPenn</t>
  </si>
  <si>
    <t>ThePledge</t>
  </si>
  <si>
    <t>SusanStroman</t>
  </si>
  <si>
    <t>TheProducers</t>
  </si>
  <si>
    <t>SimonWincer</t>
  </si>
  <si>
    <t>ThePhantom</t>
  </si>
  <si>
    <t>BillyBobThornton</t>
  </si>
  <si>
    <t>AllthePrettyHorses</t>
  </si>
  <si>
    <t>Nixon</t>
  </si>
  <si>
    <t>TheGhostWriter</t>
  </si>
  <si>
    <t>DeepRising</t>
  </si>
  <si>
    <t>MiracleatSt.Anna</t>
  </si>
  <si>
    <t>CurseoftheGoldenFlower</t>
  </si>
  <si>
    <t>DannyPang</t>
  </si>
  <si>
    <t>BangkokDangerous</t>
  </si>
  <si>
    <t>BigTrouble</t>
  </si>
  <si>
    <t>LoveintheTimeofCholera</t>
  </si>
  <si>
    <t>GeorgeP.Cosmatos</t>
  </si>
  <si>
    <t>ShadowConspiracy</t>
  </si>
  <si>
    <t>OliverParker</t>
  </si>
  <si>
    <t>JohnnyEnglishReborn</t>
  </si>
  <si>
    <t>BenAffleck</t>
  </si>
  <si>
    <t>Argo</t>
  </si>
  <si>
    <t>TheFugitive</t>
  </si>
  <si>
    <t>TheBountyHunter</t>
  </si>
  <si>
    <t>Sleepers</t>
  </si>
  <si>
    <t>Rambo:FirstBloodPartII</t>
  </si>
  <si>
    <t>BrianGibson</t>
  </si>
  <si>
    <t>TheJuror</t>
  </si>
  <si>
    <t>NormanFerguson</t>
  </si>
  <si>
    <t>Pinocchio</t>
  </si>
  <si>
    <t>MichaelCimino</t>
  </si>
  <si>
    <t>HeavensGate</t>
  </si>
  <si>
    <t>Underworld:Evolution</t>
  </si>
  <si>
    <t>PaulMcGuigan</t>
  </si>
  <si>
    <t>VictorFrankenstein</t>
  </si>
  <si>
    <t>GusVanSant</t>
  </si>
  <si>
    <t>FindingForrester</t>
  </si>
  <si>
    <t>28Days</t>
  </si>
  <si>
    <t>Unleashed</t>
  </si>
  <si>
    <t>RogerKumble</t>
  </si>
  <si>
    <t>TheSweetestThing</t>
  </si>
  <si>
    <t>TheFirm</t>
  </si>
  <si>
    <t>BurrSteers</t>
  </si>
  <si>
    <t>CharlieSt.Cloud</t>
  </si>
  <si>
    <t>TheMechanic</t>
  </si>
  <si>
    <t>21JumpStreet</t>
  </si>
  <si>
    <t>NottingHill</t>
  </si>
  <si>
    <t>ChickenRun</t>
  </si>
  <si>
    <t>JohnHamburg</t>
  </si>
  <si>
    <t>AlongCamePolly</t>
  </si>
  <si>
    <t>ReginaldHudlin</t>
  </si>
  <si>
    <t>Boomerang</t>
  </si>
  <si>
    <t>TheHeat</t>
  </si>
  <si>
    <t>JosephL.Mankiewicz</t>
  </si>
  <si>
    <t>Cleopatra</t>
  </si>
  <si>
    <t>HereComestheBoom</t>
  </si>
  <si>
    <t>HighCrimes</t>
  </si>
  <si>
    <t>BarbraStreisand</t>
  </si>
  <si>
    <t>TheMirrorHasTwoFaces</t>
  </si>
  <si>
    <t>MarkPellington</t>
  </si>
  <si>
    <t>TheMothmanProphecies</t>
  </si>
  <si>
    <t>Brno</t>
  </si>
  <si>
    <t>JohnGlen</t>
  </si>
  <si>
    <t>LicencetoKill</t>
  </si>
  <si>
    <t>CatherineHardwicke</t>
  </si>
  <si>
    <t>RedRidingHood</t>
  </si>
  <si>
    <t>JohnHerzfeld</t>
  </si>
  <si>
    <t>15Minutes</t>
  </si>
  <si>
    <t>AnnabelJankel</t>
  </si>
  <si>
    <t>SuperMarioBros.</t>
  </si>
  <si>
    <t>LordofWar</t>
  </si>
  <si>
    <t>Hero</t>
  </si>
  <si>
    <t>JulieAnneRobinson</t>
  </si>
  <si>
    <t>OnefortheMoney</t>
  </si>
  <si>
    <t>EvanGoldberg</t>
  </si>
  <si>
    <t>TheInterview</t>
  </si>
  <si>
    <t>SngmooLee</t>
  </si>
  <si>
    <t>TheWarriorsWay</t>
  </si>
  <si>
    <t>Micmacs</t>
  </si>
  <si>
    <t>8Mile</t>
  </si>
  <si>
    <t>AKnightsTale</t>
  </si>
  <si>
    <t>GordonChan</t>
  </si>
  <si>
    <t>TheMedallion</t>
  </si>
  <si>
    <t>TheSixthSense</t>
  </si>
  <si>
    <t>AsgerLeth</t>
  </si>
  <si>
    <t>ManonaLedge</t>
  </si>
  <si>
    <t>TheBigYear</t>
  </si>
  <si>
    <t>JohnG.Avildsen</t>
  </si>
  <si>
    <t>TheKarateKid</t>
  </si>
  <si>
    <t>AmericanHustle</t>
  </si>
  <si>
    <t>AnneFletcher</t>
  </si>
  <si>
    <t>TheProposal</t>
  </si>
  <si>
    <t>BruceBeresford</t>
  </si>
  <si>
    <t>DoubleJeopardy</t>
  </si>
  <si>
    <t>BruceCampbell</t>
  </si>
  <si>
    <t>BacktotheFuturePartII</t>
  </si>
  <si>
    <t>Lucy</t>
  </si>
  <si>
    <t>SamTaylorJohnson</t>
  </si>
  <si>
    <t>FiftyShadesofGrey</t>
  </si>
  <si>
    <t>SpyKids3D:GameOver</t>
  </si>
  <si>
    <t>ATimetoKill</t>
  </si>
  <si>
    <t>CheaperbytheDozen</t>
  </si>
  <si>
    <t>LoneSurvivor</t>
  </si>
  <si>
    <t>ALeagueofTheirOwn</t>
  </si>
  <si>
    <t>TheConjuring2</t>
  </si>
  <si>
    <t>TheSocialNetwork</t>
  </si>
  <si>
    <t>KenKwapis</t>
  </si>
  <si>
    <t>HesJustNotThatIntoYou</t>
  </si>
  <si>
    <t>ScaryMovie4</t>
  </si>
  <si>
    <t>WesCraven</t>
  </si>
  <si>
    <t>Scream3</t>
  </si>
  <si>
    <t>BacktotheFuturePartIII</t>
  </si>
  <si>
    <t>EtanCohen</t>
  </si>
  <si>
    <t>GetHard</t>
  </si>
  <si>
    <t>BramStokersDracula</t>
  </si>
  <si>
    <t>JulieJulia</t>
  </si>
  <si>
    <t>TheTalentedMr.Ripley</t>
  </si>
  <si>
    <t>DumbandDumberTo</t>
  </si>
  <si>
    <t>EightBelow</t>
  </si>
  <si>
    <t>TheIntern</t>
  </si>
  <si>
    <t>RideAlong2</t>
  </si>
  <si>
    <t>TheLastoftheMohicans</t>
  </si>
  <si>
    <t>Ray</t>
  </si>
  <si>
    <t>SinCity</t>
  </si>
  <si>
    <t>VantagePoint</t>
  </si>
  <si>
    <t>ILoveYouMan</t>
  </si>
  <si>
    <t>ShallowHal</t>
  </si>
  <si>
    <t>JFK</t>
  </si>
  <si>
    <t>JohnWhitesell</t>
  </si>
  <si>
    <t>BigMommasHouse2</t>
  </si>
  <si>
    <t>TheMexican</t>
  </si>
  <si>
    <t>17Again</t>
  </si>
  <si>
    <t>NickCassavetes</t>
  </si>
  <si>
    <t>TheOtherWoman</t>
  </si>
  <si>
    <t>Horror</t>
  </si>
  <si>
    <t>TheFinalDestination</t>
  </si>
  <si>
    <t>BridgeofSpies</t>
  </si>
  <si>
    <t>BehindEnemyLines</t>
  </si>
  <si>
    <t>ShallWeDance</t>
  </si>
  <si>
    <t>SmallSoldiers</t>
  </si>
  <si>
    <t>MarkA.Z.Dipp</t>
  </si>
  <si>
    <t>Spawn</t>
  </si>
  <si>
    <t>TheCountofMonteCristo</t>
  </si>
  <si>
    <t>BradFurman</t>
  </si>
  <si>
    <t>TheLincolnLawyer</t>
  </si>
  <si>
    <t>Unknown</t>
  </si>
  <si>
    <t>ThePrestige</t>
  </si>
  <si>
    <t>HorribleBosses2</t>
  </si>
  <si>
    <t>CalBrunker</t>
  </si>
  <si>
    <t>EscapefromPlanetEarth</t>
  </si>
  <si>
    <t>Apocalypto</t>
  </si>
  <si>
    <t>Maya</t>
  </si>
  <si>
    <t>TheLivingDaylights</t>
  </si>
  <si>
    <t>NimrdAntal</t>
  </si>
  <si>
    <t>Predators</t>
  </si>
  <si>
    <t>LegalEagles</t>
  </si>
  <si>
    <t>SecretWindow</t>
  </si>
  <si>
    <t>AlejandroAgresti</t>
  </si>
  <si>
    <t>TheLakeHouse</t>
  </si>
  <si>
    <t>TheSkeletonKey</t>
  </si>
  <si>
    <t>PeterHedges</t>
  </si>
  <si>
    <t>TheOddLifeofTimothyGreen</t>
  </si>
  <si>
    <t>PaulWeiland</t>
  </si>
  <si>
    <t>MadeofHonor</t>
  </si>
  <si>
    <t>JerseyBoys</t>
  </si>
  <si>
    <t>TheRainmaker</t>
  </si>
  <si>
    <t>Gothika</t>
  </si>
  <si>
    <t>Amistad</t>
  </si>
  <si>
    <t>MedicineMan</t>
  </si>
  <si>
    <t>ColinStrause</t>
  </si>
  <si>
    <t>Aliensvs.Predator:Requiem</t>
  </si>
  <si>
    <t>RihieRih</t>
  </si>
  <si>
    <t>AutumninNewYork</t>
  </si>
  <si>
    <t>GregMottola</t>
  </si>
  <si>
    <t>Paul</t>
  </si>
  <si>
    <t>TheGuiltTrip</t>
  </si>
  <si>
    <t>Scream4</t>
  </si>
  <si>
    <t>8MM</t>
  </si>
  <si>
    <t>TheDoors</t>
  </si>
  <si>
    <t>JakeKasdan</t>
  </si>
  <si>
    <t>SexTape</t>
  </si>
  <si>
    <t>NatFaxon</t>
  </si>
  <si>
    <t>DianeKeaton</t>
  </si>
  <si>
    <t>HangingUp</t>
  </si>
  <si>
    <t>FinalDestination5</t>
  </si>
  <si>
    <t>KellyMakin</t>
  </si>
  <si>
    <t>MickeyBlueEyes</t>
  </si>
  <si>
    <t>PayItForward</t>
  </si>
  <si>
    <t>FeverPitch</t>
  </si>
  <si>
    <t>DrillbitTaylor</t>
  </si>
  <si>
    <t>AMillionWaystoDieintheWest</t>
  </si>
  <si>
    <t>TheShadow</t>
  </si>
  <si>
    <t>StephenDaldry</t>
  </si>
  <si>
    <t>ExtremelyLoudIncrediblyClose</t>
  </si>
  <si>
    <t>MorningGlory</t>
  </si>
  <si>
    <t>GetRichorDieTryin</t>
  </si>
  <si>
    <t>ChristianDuguay</t>
  </si>
  <si>
    <t>TheArtofWar</t>
  </si>
  <si>
    <t>Rent</t>
  </si>
  <si>
    <t>BlesstheChild</t>
  </si>
  <si>
    <t>TheOutofTowners</t>
  </si>
  <si>
    <t>TheIslandofDr.Moreau</t>
  </si>
  <si>
    <t>TheMusketeer</t>
  </si>
  <si>
    <t>JustinChadwick</t>
  </si>
  <si>
    <t>TheOtherBoleynGirl</t>
  </si>
  <si>
    <t>PatOConnor</t>
  </si>
  <si>
    <t>SweetNovember</t>
  </si>
  <si>
    <t>TheReaping</t>
  </si>
  <si>
    <t>MeanStreets</t>
  </si>
  <si>
    <t>RenaissanceMan</t>
  </si>
  <si>
    <t>Colombiana</t>
  </si>
  <si>
    <t>FrederikDuChau</t>
  </si>
  <si>
    <t>TheMagicSword:QuestforCamelot</t>
  </si>
  <si>
    <t>CitybytheSea</t>
  </si>
  <si>
    <t>IrwinWinkler</t>
  </si>
  <si>
    <t>AtFirstSight</t>
  </si>
  <si>
    <t>JosephKahn</t>
  </si>
  <si>
    <t>Torque</t>
  </si>
  <si>
    <t>CityHall</t>
  </si>
  <si>
    <t>Showgirls</t>
  </si>
  <si>
    <t>SofiaCoppola</t>
  </si>
  <si>
    <t>MarieAntoinette</t>
  </si>
  <si>
    <t>KissofDeath</t>
  </si>
  <si>
    <t>StephenKay</t>
  </si>
  <si>
    <t>GetCarter</t>
  </si>
  <si>
    <t>J.A.Bayona</t>
  </si>
  <si>
    <t>TheImpossible</t>
  </si>
  <si>
    <t>ElaineMay</t>
  </si>
  <si>
    <t>Ishtar</t>
  </si>
  <si>
    <t>FantasticMr.Fox</t>
  </si>
  <si>
    <t>LifeorSomethingLikeIt</t>
  </si>
  <si>
    <t>MemoirsofanInvisibleMan</t>
  </si>
  <si>
    <t>Amlie</t>
  </si>
  <si>
    <t>DennieGordon</t>
  </si>
  <si>
    <t>BobSaget</t>
  </si>
  <si>
    <t>NewYorkMinute</t>
  </si>
  <si>
    <t>CharlesShyer</t>
  </si>
  <si>
    <t>Alfie</t>
  </si>
  <si>
    <t>BigMiracle</t>
  </si>
  <si>
    <t>UluGrosbard</t>
  </si>
  <si>
    <t>TheDeepEndoftheOcean</t>
  </si>
  <si>
    <t>WilliamMalone</t>
  </si>
  <si>
    <t>Feardotcom</t>
  </si>
  <si>
    <t>CirqueduFreak:TheVampiresAssistant</t>
  </si>
  <si>
    <t>Duplex</t>
  </si>
  <si>
    <t>JerryJameson</t>
  </si>
  <si>
    <t>RaisetheTitanic</t>
  </si>
  <si>
    <t>MicRodgers</t>
  </si>
  <si>
    <t>UniversalSoldier:TheReturn</t>
  </si>
  <si>
    <t>ChristianAlvart</t>
  </si>
  <si>
    <t>Pandorum</t>
  </si>
  <si>
    <t>Impostor</t>
  </si>
  <si>
    <t>ExtremeOps</t>
  </si>
  <si>
    <t>JeanMariePoir</t>
  </si>
  <si>
    <t>JustVisiting</t>
  </si>
  <si>
    <t>Sunshine</t>
  </si>
  <si>
    <t>JohnGatins</t>
  </si>
  <si>
    <t>AThousandWords</t>
  </si>
  <si>
    <t>MarcF.Adler</t>
  </si>
  <si>
    <t>Delgo</t>
  </si>
  <si>
    <t>TheGunman</t>
  </si>
  <si>
    <t>GeoffreySax</t>
  </si>
  <si>
    <t>AlexRider:OperationStormbreaker</t>
  </si>
  <si>
    <t>Disturbia</t>
  </si>
  <si>
    <t>Hackers</t>
  </si>
  <si>
    <t>RichardShepard</t>
  </si>
  <si>
    <t>TheHuntingParty</t>
  </si>
  <si>
    <t>TheHudsuckerProxy</t>
  </si>
  <si>
    <t>PeterHoSunChan</t>
  </si>
  <si>
    <t>TheWarlords</t>
  </si>
  <si>
    <t>Nomad:TheWarrior</t>
  </si>
  <si>
    <t>Kazakh</t>
  </si>
  <si>
    <t>JoonhoBong</t>
  </si>
  <si>
    <t>Snowpiercer</t>
  </si>
  <si>
    <t>TheCrow</t>
  </si>
  <si>
    <t>TheTimeTravelersWife</t>
  </si>
  <si>
    <t>Frankenweenie</t>
  </si>
  <si>
    <t>Serenity</t>
  </si>
  <si>
    <t>AgainsttheRopes</t>
  </si>
  <si>
    <t>SupermanIII</t>
  </si>
  <si>
    <t>GrudgeMatch</t>
  </si>
  <si>
    <t>RedCliff</t>
  </si>
  <si>
    <t>SweetHomeAlabama</t>
  </si>
  <si>
    <t>TheUglyTruth</t>
  </si>
  <si>
    <t>JonathanLynn</t>
  </si>
  <si>
    <t>Sgt.Bilko</t>
  </si>
  <si>
    <t>SpyKids2:IslandofLostDreams</t>
  </si>
  <si>
    <t>DavidCarson</t>
  </si>
  <si>
    <t>StarTrek:Generations</t>
  </si>
  <si>
    <t>KarWaiWong</t>
  </si>
  <si>
    <t>TheGrandmaster</t>
  </si>
  <si>
    <t>WaterforElephants</t>
  </si>
  <si>
    <t>NormanJewison</t>
  </si>
  <si>
    <t>TheHurricane</t>
  </si>
  <si>
    <t>Enough</t>
  </si>
  <si>
    <t>DavidMirkin</t>
  </si>
  <si>
    <t>Heartbreakers</t>
  </si>
  <si>
    <t>PaulBlart:MallCop2</t>
  </si>
  <si>
    <t>LuisMandoki</t>
  </si>
  <si>
    <t>AngelEyes</t>
  </si>
  <si>
    <t>JoeSomebody</t>
  </si>
  <si>
    <t>TheNinthGate</t>
  </si>
  <si>
    <t>ExtremeMeasures</t>
  </si>
  <si>
    <t>RockStar</t>
  </si>
  <si>
    <t>LeeDaniels</t>
  </si>
  <si>
    <t>Precious</t>
  </si>
  <si>
    <t>WhiteSquall</t>
  </si>
  <si>
    <t>TheThing</t>
  </si>
  <si>
    <t>Riddick</t>
  </si>
  <si>
    <t>JebStuart</t>
  </si>
  <si>
    <t>Switchback</t>
  </si>
  <si>
    <t>SteveMiner</t>
  </si>
  <si>
    <t>TexasRangers</t>
  </si>
  <si>
    <t>CityofEmber</t>
  </si>
  <si>
    <t>PaulThomasAnderson</t>
  </si>
  <si>
    <t>TheMaster</t>
  </si>
  <si>
    <t>TheExpress</t>
  </si>
  <si>
    <t>JBlakeson</t>
  </si>
  <si>
    <t>The5thWave</t>
  </si>
  <si>
    <t>RyanCoogler</t>
  </si>
  <si>
    <t>Creed</t>
  </si>
  <si>
    <t>TheTown</t>
  </si>
  <si>
    <t>KirkJones</t>
  </si>
  <si>
    <t>WhattoExpectWhenYoureExpecting</t>
  </si>
  <si>
    <t>EthanCoen</t>
  </si>
  <si>
    <t>BurnAfterReading</t>
  </si>
  <si>
    <t>JenniferFlackett</t>
  </si>
  <si>
    <t>NimsIsland</t>
  </si>
  <si>
    <t>Rush</t>
  </si>
  <si>
    <t>Magnolia</t>
  </si>
  <si>
    <t>KevinSmith</t>
  </si>
  <si>
    <t>CopOut</t>
  </si>
  <si>
    <t>ChristianDitter</t>
  </si>
  <si>
    <t>HowtoBeSingle</t>
  </si>
  <si>
    <t>CharlesMartinSmith</t>
  </si>
  <si>
    <t>DolphinTale</t>
  </si>
  <si>
    <t>Twilight</t>
  </si>
  <si>
    <t>JohnQ</t>
  </si>
  <si>
    <t>BlueStreak</t>
  </si>
  <si>
    <t>WeretheMillers</t>
  </si>
  <si>
    <t>Breakdown</t>
  </si>
  <si>
    <t>IrvinKershner</t>
  </si>
  <si>
    <t>NeverSayNeverAgain</t>
  </si>
  <si>
    <t>StevePink</t>
  </si>
  <si>
    <t>HotTubTimeMachine</t>
  </si>
  <si>
    <t>DolphinTale2</t>
  </si>
  <si>
    <t>ReindeerGames</t>
  </si>
  <si>
    <t>AManApart</t>
  </si>
  <si>
    <t>Aloha</t>
  </si>
  <si>
    <t>GhostsofMississippi</t>
  </si>
  <si>
    <t>ScottHicks</t>
  </si>
  <si>
    <t>SnowFallingonCedars</t>
  </si>
  <si>
    <t>TheRite</t>
  </si>
  <si>
    <t>Gattaca</t>
  </si>
  <si>
    <t>IsntSheGreat</t>
  </si>
  <si>
    <t>SpaceChimps</t>
  </si>
  <si>
    <t>ChrisRock</t>
  </si>
  <si>
    <t>HeadofState</t>
  </si>
  <si>
    <t>TheHangover</t>
  </si>
  <si>
    <t>WilsonYip</t>
  </si>
  <si>
    <t>IpMan3</t>
  </si>
  <si>
    <t>Cantonese</t>
  </si>
  <si>
    <t>AustinPowers:TheSpyWhoShaggedMe</t>
  </si>
  <si>
    <t>Batman</t>
  </si>
  <si>
    <t>ThereBeDragons</t>
  </si>
  <si>
    <t>LethalWeapon3</t>
  </si>
  <si>
    <t>TheBlindSide</t>
  </si>
  <si>
    <t>SpyKids</t>
  </si>
  <si>
    <t>HorribleBosses</t>
  </si>
  <si>
    <t>TrueGrit</t>
  </si>
  <si>
    <t>TheDevilWearsPrada</t>
  </si>
  <si>
    <t>RobertWise</t>
  </si>
  <si>
    <t>StarTrek:TheMotionPicture</t>
  </si>
  <si>
    <t>IdentityThief</t>
  </si>
  <si>
    <t>CapeFear</t>
  </si>
  <si>
    <t>Trainwreck</t>
  </si>
  <si>
    <t>KevinRodneySullivan</t>
  </si>
  <si>
    <t>GuessWho</t>
  </si>
  <si>
    <t>TheEnglishPatient</t>
  </si>
  <si>
    <t>L.A.Confidential</t>
  </si>
  <si>
    <t>SkyHigh</t>
  </si>
  <si>
    <t>InOut</t>
  </si>
  <si>
    <t>Species</t>
  </si>
  <si>
    <t>ANightmareonElmStreet</t>
  </si>
  <si>
    <t>TheCell</t>
  </si>
  <si>
    <t>TheManintheIronMask</t>
  </si>
  <si>
    <t>Secretariat</t>
  </si>
  <si>
    <t>KevinMunroe</t>
  </si>
  <si>
    <t>TMNT</t>
  </si>
  <si>
    <t>MichaelTollin</t>
  </si>
  <si>
    <t>Radio</t>
  </si>
  <si>
    <t>FriendswithBenefits</t>
  </si>
  <si>
    <t>NicholasStoller</t>
  </si>
  <si>
    <t>Neighbors2:SororityRising</t>
  </si>
  <si>
    <t>SavingMr.Banks</t>
  </si>
  <si>
    <t>MalcolmX</t>
  </si>
  <si>
    <t>ThisIs40</t>
  </si>
  <si>
    <t>OldDogs</t>
  </si>
  <si>
    <t>PatrickTatopoulos</t>
  </si>
  <si>
    <t>Underworld:RiseoftheLycans</t>
  </si>
  <si>
    <t>LicensetoWed</t>
  </si>
  <si>
    <t>TheBenchwarmers</t>
  </si>
  <si>
    <t>GaryDavidGoldberg</t>
  </si>
  <si>
    <t>MustLoveDogs</t>
  </si>
  <si>
    <t>DonnieBrasco</t>
  </si>
  <si>
    <t>ResidentEvil</t>
  </si>
  <si>
    <t>TobeHooper</t>
  </si>
  <si>
    <t>Poltergeist</t>
  </si>
  <si>
    <t>TheLadykillers</t>
  </si>
  <si>
    <t>MaxPayne</t>
  </si>
  <si>
    <t>InTime</t>
  </si>
  <si>
    <t>AlanPoul</t>
  </si>
  <si>
    <t>TheBackupPlan</t>
  </si>
  <si>
    <t>LukeGreenfield</t>
  </si>
  <si>
    <t>SomethingBorrowed</t>
  </si>
  <si>
    <t>GilJunger</t>
  </si>
  <si>
    <t>BlackKnight</t>
  </si>
  <si>
    <t>StevenE.deSouza</t>
  </si>
  <si>
    <t>StreetFighter</t>
  </si>
  <si>
    <t>ThePianist</t>
  </si>
  <si>
    <t>TheNativityStory</t>
  </si>
  <si>
    <t>HouseofWax</t>
  </si>
  <si>
    <t>Closer</t>
  </si>
  <si>
    <t>J.Edgar</t>
  </si>
  <si>
    <t>AlexandreAja</t>
  </si>
  <si>
    <t>Mirrors</t>
  </si>
  <si>
    <t>MichaelRymer</t>
  </si>
  <si>
    <t>QueenoftheDamned</t>
  </si>
  <si>
    <t>Predator2</t>
  </si>
  <si>
    <t>Untraceable</t>
  </si>
  <si>
    <t>HughWilson</t>
  </si>
  <si>
    <t>BlastfromthePast</t>
  </si>
  <si>
    <t>JerseyGirl</t>
  </si>
  <si>
    <t>AlexCross</t>
  </si>
  <si>
    <t>MidnightintheGardenofGoodandEvil</t>
  </si>
  <si>
    <t>SusannaWhite</t>
  </si>
  <si>
    <t>NannyMcPheeReturns</t>
  </si>
  <si>
    <t>FrankWhaley</t>
  </si>
  <si>
    <t>Hoffa</t>
  </si>
  <si>
    <t>ChrisCarter</t>
  </si>
  <si>
    <t>TheXFiles:IWanttoBelieve</t>
  </si>
  <si>
    <t>TommyOHaver</t>
  </si>
  <si>
    <t>EllaEnchanted</t>
  </si>
  <si>
    <t>PeterLandesman</t>
  </si>
  <si>
    <t>Concussion</t>
  </si>
  <si>
    <t>Abduction</t>
  </si>
  <si>
    <t>GaryChapman</t>
  </si>
  <si>
    <t>Valiant</t>
  </si>
  <si>
    <t>WonderBoys</t>
  </si>
  <si>
    <t>CraigMazin</t>
  </si>
  <si>
    <t>SuperheroMovie</t>
  </si>
  <si>
    <t>AllenHughes</t>
  </si>
  <si>
    <t>BrokenCity</t>
  </si>
  <si>
    <t>Cursed</t>
  </si>
  <si>
    <t>PremiumRush</t>
  </si>
  <si>
    <t>HotPursuit</t>
  </si>
  <si>
    <t>TheFourFeathers</t>
  </si>
  <si>
    <t>Parker</t>
  </si>
  <si>
    <t>Wimbledon</t>
  </si>
  <si>
    <t>FurryVengeance</t>
  </si>
  <si>
    <t>LionsforLambs</t>
  </si>
  <si>
    <t>FlightoftheIntruder</t>
  </si>
  <si>
    <t>WalkHard:TheDeweyCoxStory</t>
  </si>
  <si>
    <t>LasseHallstrm</t>
  </si>
  <si>
    <t>TheShippingNews</t>
  </si>
  <si>
    <t>AmericanOutlaws</t>
  </si>
  <si>
    <t>JeanMarcValle</t>
  </si>
  <si>
    <t>TheYoungVictoria</t>
  </si>
  <si>
    <t>Whiteout</t>
  </si>
  <si>
    <t>TheTreeofLife</t>
  </si>
  <si>
    <t>HarkTsui</t>
  </si>
  <si>
    <t>KnockOff</t>
  </si>
  <si>
    <t>Sabotage</t>
  </si>
  <si>
    <t>TheOrder</t>
  </si>
  <si>
    <t>LexiAlexander</t>
  </si>
  <si>
    <t>Punisher:WarZone</t>
  </si>
  <si>
    <t>Zoom</t>
  </si>
  <si>
    <t>TheWalk</t>
  </si>
  <si>
    <t>RonnyYu</t>
  </si>
  <si>
    <t>WarriorsofVirtue</t>
  </si>
  <si>
    <t>AGoodYear</t>
  </si>
  <si>
    <t>RadioFlyer</t>
  </si>
  <si>
    <t>BloodInBloodOut</t>
  </si>
  <si>
    <t>BilleAugust</t>
  </si>
  <si>
    <t>SmillasSenseofSnow</t>
  </si>
  <si>
    <t>FemmeFatale</t>
  </si>
  <si>
    <t>RidewiththeDevil</t>
  </si>
  <si>
    <t>TheMazeRunner</t>
  </si>
  <si>
    <t>KenScott</t>
  </si>
  <si>
    <t>UnfinishedBusiness</t>
  </si>
  <si>
    <t>TheAgeofInnocence</t>
  </si>
  <si>
    <t>TheFountain</t>
  </si>
  <si>
    <t>HughJohnson</t>
  </si>
  <si>
    <t>ChillFactor</t>
  </si>
  <si>
    <t>Stolen</t>
  </si>
  <si>
    <t>HayaoMiyazaki</t>
  </si>
  <si>
    <t>Ponyo</t>
  </si>
  <si>
    <t>Japanese</t>
  </si>
  <si>
    <t>GeorgeTillmanJr.</t>
  </si>
  <si>
    <t>TheLongestRide</t>
  </si>
  <si>
    <t>RandRavich</t>
  </si>
  <si>
    <t>TheAstronautsWife</t>
  </si>
  <si>
    <t>HughHudson</t>
  </si>
  <si>
    <t>IDreamedofAfrica</t>
  </si>
  <si>
    <t>PlayingforKeeps</t>
  </si>
  <si>
    <t>Mandela:LongWalktoFreedom</t>
  </si>
  <si>
    <t>AFewGoodMen</t>
  </si>
  <si>
    <t>ExitWounds</t>
  </si>
  <si>
    <t>BigMommasHouse</t>
  </si>
  <si>
    <t>ChrisGorak</t>
  </si>
  <si>
    <t>TheDarkestHour</t>
  </si>
  <si>
    <t>ScottSpeer</t>
  </si>
  <si>
    <t>StepUpRevolution</t>
  </si>
  <si>
    <t>SnakesonaPlane</t>
  </si>
  <si>
    <t>JoeCharbanic</t>
  </si>
  <si>
    <t>TheWatcher</t>
  </si>
  <si>
    <t>JonathanHensleigh</t>
  </si>
  <si>
    <t>ThePunisher</t>
  </si>
  <si>
    <t>DannyCannon</t>
  </si>
  <si>
    <t>GoalTheDreamBegins</t>
  </si>
  <si>
    <t>BoazYakin</t>
  </si>
  <si>
    <t>Safe</t>
  </si>
  <si>
    <t>PushingTin</t>
  </si>
  <si>
    <t>RichardMarquand</t>
  </si>
  <si>
    <t>StarWars:EpisodeVIReturnoftheJedi</t>
  </si>
  <si>
    <t>NeilMarshall</t>
  </si>
  <si>
    <t>Doomsday</t>
  </si>
  <si>
    <t>TheReader</t>
  </si>
  <si>
    <t>Elf</t>
  </si>
  <si>
    <t>Phenomenon</t>
  </si>
  <si>
    <t>SnowDogs</t>
  </si>
  <si>
    <t>Scrooged</t>
  </si>
  <si>
    <t>JaredHess</t>
  </si>
  <si>
    <t>NachoLibre</t>
  </si>
  <si>
    <t>Bridesmaids</t>
  </si>
  <si>
    <t>ThisIstheEnd</t>
  </si>
  <si>
    <t>RupertWainwright</t>
  </si>
  <si>
    <t>Stigmata</t>
  </si>
  <si>
    <t>MenofHonor</t>
  </si>
  <si>
    <t>JohnLuessenhop</t>
  </si>
  <si>
    <t>Takers</t>
  </si>
  <si>
    <t>JustinZackham</t>
  </si>
  <si>
    <t>TheBigWedding</t>
  </si>
  <si>
    <t>BigMommas:LikeFatherLikeSon</t>
  </si>
  <si>
    <t>SourceCode</t>
  </si>
  <si>
    <t>Alive</t>
  </si>
  <si>
    <t>TheNumber23</t>
  </si>
  <si>
    <t>TheYoungandProdigiousT.S.Spivet</t>
  </si>
  <si>
    <t>Dreamer:InspiredbyaTrueStory</t>
  </si>
  <si>
    <t>AHistoryofViolence</t>
  </si>
  <si>
    <t>Transporter2</t>
  </si>
  <si>
    <t>TheQuickandtheDead</t>
  </si>
  <si>
    <t>LawsofAttraction</t>
  </si>
  <si>
    <t>BringingOuttheDead</t>
  </si>
  <si>
    <t>MiguelSapochnik</t>
  </si>
  <si>
    <t>RepoMen</t>
  </si>
  <si>
    <t>HyungraeShim</t>
  </si>
  <si>
    <t>DragonWars:DWar</t>
  </si>
  <si>
    <t>Bogus</t>
  </si>
  <si>
    <t>DonScardino</t>
  </si>
  <si>
    <t>TheIncredibleBurtWonderstone</t>
  </si>
  <si>
    <t>CatsDontDance</t>
  </si>
  <si>
    <t>TimRobbins</t>
  </si>
  <si>
    <t>CradleWillRock</t>
  </si>
  <si>
    <t>TheGoodGerman</t>
  </si>
  <si>
    <t>ApocalypseNow</t>
  </si>
  <si>
    <t>NanetteBurstein</t>
  </si>
  <si>
    <t>GoingtheDistance</t>
  </si>
  <si>
    <t>Mr.HollandsOpus</t>
  </si>
  <si>
    <t>ArielVromen</t>
  </si>
  <si>
    <t>Criminal</t>
  </si>
  <si>
    <t>OutofAfrica</t>
  </si>
  <si>
    <t>Flight</t>
  </si>
  <si>
    <t>LewisGilbert</t>
  </si>
  <si>
    <t>Moonraker</t>
  </si>
  <si>
    <t>TheGrandBudapestHotel</t>
  </si>
  <si>
    <t>HeartsinAtlantis</t>
  </si>
  <si>
    <t>Arachnophobia</t>
  </si>
  <si>
    <t>Frequency</t>
  </si>
  <si>
    <t>JohnFrancisDaley</t>
  </si>
  <si>
    <t>Vacation</t>
  </si>
  <si>
    <t>GetShorty</t>
  </si>
  <si>
    <t>Chicago</t>
  </si>
  <si>
    <t>BigDaddy</t>
  </si>
  <si>
    <t>JoeyLaurenAdams</t>
  </si>
  <si>
    <t>J.B.Rogers</t>
  </si>
  <si>
    <t>AmericanPie2</t>
  </si>
  <si>
    <t>ToyStory</t>
  </si>
  <si>
    <t>Speed</t>
  </si>
  <si>
    <t>MichaelSucsy</t>
  </si>
  <si>
    <t>TheVow</t>
  </si>
  <si>
    <t>TomVaughan</t>
  </si>
  <si>
    <t>ExtraordinaryMeasures</t>
  </si>
  <si>
    <t>RemembertheTitans</t>
  </si>
  <si>
    <t>TheHuntforRedOctober</t>
  </si>
  <si>
    <t>LeeDanielsTheButler</t>
  </si>
  <si>
    <t>Dodgeball:ATrueUnderdogStory</t>
  </si>
  <si>
    <t>TheAddamsFamily</t>
  </si>
  <si>
    <t>AceVentura:WhenNatureCalls</t>
  </si>
  <si>
    <t>ThePrincessDiaries</t>
  </si>
  <si>
    <t>TheFirstWivesClub</t>
  </si>
  <si>
    <t>Se7en</t>
  </si>
  <si>
    <t>District9</t>
  </si>
  <si>
    <t>StephenHillenburg</t>
  </si>
  <si>
    <t>TheSpongeBobSquarePantsMovie</t>
  </si>
  <si>
    <t>MysticRiver</t>
  </si>
  <si>
    <t>MillionDollarBaby</t>
  </si>
  <si>
    <t>AnalyzeThis</t>
  </si>
  <si>
    <t>TheNotebook</t>
  </si>
  <si>
    <t>27Dresses</t>
  </si>
  <si>
    <t>HannahMontana:TheMovie</t>
  </si>
  <si>
    <t>StigBergqvist</t>
  </si>
  <si>
    <t>RugratsinParis:TheMovie</t>
  </si>
  <si>
    <t>ThePrinceofTides</t>
  </si>
  <si>
    <t>LegendsoftheFall</t>
  </si>
  <si>
    <t>JasonReitman</t>
  </si>
  <si>
    <t>UpintheAir</t>
  </si>
  <si>
    <t>AlexanderPayne</t>
  </si>
  <si>
    <t>AboutSchmidt</t>
  </si>
  <si>
    <t>JonathanLevine</t>
  </si>
  <si>
    <t>WarmBodies</t>
  </si>
  <si>
    <t>RianJohnson</t>
  </si>
  <si>
    <t>Looper</t>
  </si>
  <si>
    <t>DowntoEarth</t>
  </si>
  <si>
    <t>ChrisNoonan</t>
  </si>
  <si>
    <t>Babe</t>
  </si>
  <si>
    <t>HopeSprings</t>
  </si>
  <si>
    <t>ForgettingSarahMarshall</t>
  </si>
  <si>
    <t>FourBrothers</t>
  </si>
  <si>
    <t>MichaelMcCullers</t>
  </si>
  <si>
    <t>BabyMama</t>
  </si>
  <si>
    <t>ForestWhitaker</t>
  </si>
  <si>
    <t>HopeFloats</t>
  </si>
  <si>
    <t>GaryWinick</t>
  </si>
  <si>
    <t>BrideWars</t>
  </si>
  <si>
    <t>WithoutaPaddle</t>
  </si>
  <si>
    <t>13Goingon30</t>
  </si>
  <si>
    <t>MidnightinParis</t>
  </si>
  <si>
    <t>PeterLepeniotis</t>
  </si>
  <si>
    <t>TheNutJob</t>
  </si>
  <si>
    <t>TedDemme</t>
  </si>
  <si>
    <t>Blow</t>
  </si>
  <si>
    <t>MessageinaBottle</t>
  </si>
  <si>
    <t>WilliamShatner</t>
  </si>
  <si>
    <t>StarTrekV:TheFinalFrontier</t>
  </si>
  <si>
    <t>LikeMike</t>
  </si>
  <si>
    <t>NakedGun331/3:TheFinalInsult</t>
  </si>
  <si>
    <t>AViewtoaKill</t>
  </si>
  <si>
    <t>SteveBox</t>
  </si>
  <si>
    <t>TheCurseoftheWereRabbit</t>
  </si>
  <si>
    <t>P.S.ILoveYou</t>
  </si>
  <si>
    <t>Atonement</t>
  </si>
  <si>
    <t>LetterstoJuliet</t>
  </si>
  <si>
    <t>BlackRain</t>
  </si>
  <si>
    <t>CorpseBride</t>
  </si>
  <si>
    <t>Sicario</t>
  </si>
  <si>
    <t>Southpaw</t>
  </si>
  <si>
    <t>DragMetoHell</t>
  </si>
  <si>
    <t>LeeTolandKrieger</t>
  </si>
  <si>
    <t>TheAgeofAdaline</t>
  </si>
  <si>
    <t>TimMcCanlies</t>
  </si>
  <si>
    <t>SecondhandLions</t>
  </si>
  <si>
    <t>StepUp3D</t>
  </si>
  <si>
    <t>BlueCrush</t>
  </si>
  <si>
    <t>StrangerThanFiction</t>
  </si>
  <si>
    <t>30DaysofNight</t>
  </si>
  <si>
    <t>DrewGoddard</t>
  </si>
  <si>
    <t>TheCabinintheWoods</t>
  </si>
  <si>
    <t>JasonFriedberg</t>
  </si>
  <si>
    <t>MeettheSpartans</t>
  </si>
  <si>
    <t>MidnightRun</t>
  </si>
  <si>
    <t>TheRunningMan</t>
  </si>
  <si>
    <t>LittleShopofHorrors</t>
  </si>
  <si>
    <t>Hanna</t>
  </si>
  <si>
    <t>JohnR.Leonetti</t>
  </si>
  <si>
    <t>MortalKombat:Annihilation</t>
  </si>
  <si>
    <t>LarryCrowne</t>
  </si>
  <si>
    <t>KimberlyPeirce</t>
  </si>
  <si>
    <t>Carrie</t>
  </si>
  <si>
    <t>LizFriedlander</t>
  </si>
  <si>
    <t>TaketheLead</t>
  </si>
  <si>
    <t>PhilJoanou</t>
  </si>
  <si>
    <t>GridironGang</t>
  </si>
  <si>
    <t>WhatstheWorstThatCouldHappen</t>
  </si>
  <si>
    <t>ShaneAcker</t>
  </si>
  <si>
    <t>SideEffects</t>
  </si>
  <si>
    <t>StephenJ.Anderson</t>
  </si>
  <si>
    <t>WinniethePooh</t>
  </si>
  <si>
    <t>TroyMiller</t>
  </si>
  <si>
    <t>DumbandDumberer:WhenHarryMetLloyd</t>
  </si>
  <si>
    <t>Bulworth</t>
  </si>
  <si>
    <t>GetonUp</t>
  </si>
  <si>
    <t>OneTrueThing</t>
  </si>
  <si>
    <t>BrettLeonard</t>
  </si>
  <si>
    <t>Virtuosity</t>
  </si>
  <si>
    <t>MySuperExGirlfriend</t>
  </si>
  <si>
    <t>DeliverUsfromEvil</t>
  </si>
  <si>
    <t>AlisterGrierson</t>
  </si>
  <si>
    <t>Sanctum</t>
  </si>
  <si>
    <t>NickHurran</t>
  </si>
  <si>
    <t>LittleBlackBook</t>
  </si>
  <si>
    <t>TheFiveYearEngagement</t>
  </si>
  <si>
    <t>CharlesStoneIII</t>
  </si>
  <si>
    <t>Mr3000</t>
  </si>
  <si>
    <t>PaulHaggis</t>
  </si>
  <si>
    <t>TheNextThreeDays</t>
  </si>
  <si>
    <t>KurtWimmer</t>
  </si>
  <si>
    <t>Ultraviolet</t>
  </si>
  <si>
    <t>JeanFranoisRichet</t>
  </si>
  <si>
    <t>AssaultonPrecinct13</t>
  </si>
  <si>
    <t>TheReplacementKillers</t>
  </si>
  <si>
    <t>KevinHooks</t>
  </si>
  <si>
    <t>Fled</t>
  </si>
  <si>
    <t>ElloryElkayem</t>
  </si>
  <si>
    <t>EightLeggedFreaks</t>
  </si>
  <si>
    <t>LoveOtherDrugs</t>
  </si>
  <si>
    <t>88Minutes</t>
  </si>
  <si>
    <t>NikiCaro</t>
  </si>
  <si>
    <t>NorthCountry</t>
  </si>
  <si>
    <t>TheWholeTenYards</t>
  </si>
  <si>
    <t>VincenzoNatali</t>
  </si>
  <si>
    <t>Splice</t>
  </si>
  <si>
    <t>WillardHuyck</t>
  </si>
  <si>
    <t>HowardtheDuck</t>
  </si>
  <si>
    <t>GavinOConnor</t>
  </si>
  <si>
    <t>PrideandGlory</t>
  </si>
  <si>
    <t>BruceHunt</t>
  </si>
  <si>
    <t>TheCave</t>
  </si>
  <si>
    <t>AlexEmma</t>
  </si>
  <si>
    <t>WickerPark</t>
  </si>
  <si>
    <t>CraigGillespie</t>
  </si>
  <si>
    <t>FrightNight</t>
  </si>
  <si>
    <t>TheNewWorld</t>
  </si>
  <si>
    <t>ChrisRoberts</t>
  </si>
  <si>
    <t>WingCommander</t>
  </si>
  <si>
    <t>InDreams</t>
  </si>
  <si>
    <t>Dragonball:Evolution</t>
  </si>
  <si>
    <t>JeewoonKim</t>
  </si>
  <si>
    <t>TheLastStand</t>
  </si>
  <si>
    <t>NickHamm</t>
  </si>
  <si>
    <t>Godsend</t>
  </si>
  <si>
    <t>AndyCadiff</t>
  </si>
  <si>
    <t>ChasingLiberty</t>
  </si>
  <si>
    <t>MikeDisa</t>
  </si>
  <si>
    <t>HoodwinkedTooHoodvs.Evil</t>
  </si>
  <si>
    <t>AnUnfinishedLife</t>
  </si>
  <si>
    <t>TheImaginariumofDoctorParnassus</t>
  </si>
  <si>
    <t>RunnerRunner</t>
  </si>
  <si>
    <t>Antitrust</t>
  </si>
  <si>
    <t>Glory</t>
  </si>
  <si>
    <t>SergioLeone</t>
  </si>
  <si>
    <t>OnceUponaTimeinAmerica</t>
  </si>
  <si>
    <t>NielsArdenOplev</t>
  </si>
  <si>
    <t>DeadManDown</t>
  </si>
  <si>
    <t>MichaelRadford</t>
  </si>
  <si>
    <t>TheMerchantofVenice</t>
  </si>
  <si>
    <t>TheGoodThief</t>
  </si>
  <si>
    <t>MissPotter</t>
  </si>
  <si>
    <t>KaigeChen</t>
  </si>
  <si>
    <t>ThePromise</t>
  </si>
  <si>
    <t>CoreyYuen</t>
  </si>
  <si>
    <t>DOA:DeadorAlive</t>
  </si>
  <si>
    <t>AndrewDominik</t>
  </si>
  <si>
    <t>TheAssassinationofJesseJamesbytheCowardRobertFord</t>
  </si>
  <si>
    <t>LiZhang</t>
  </si>
  <si>
    <t>MachineGunPreacher</t>
  </si>
  <si>
    <t>ElizabethBanks</t>
  </si>
  <si>
    <t>PitchPerfect2</t>
  </si>
  <si>
    <t>WalktheLine</t>
  </si>
  <si>
    <t>EdwardNorton</t>
  </si>
  <si>
    <t>KeepingtheFaith</t>
  </si>
  <si>
    <t>TheBorrowers</t>
  </si>
  <si>
    <t>Frost/Nixon</t>
  </si>
  <si>
    <t>ServingSara</t>
  </si>
  <si>
    <t>BenFalcone</t>
  </si>
  <si>
    <t>TheBoss</t>
  </si>
  <si>
    <t>RichardAttenborough</t>
  </si>
  <si>
    <t>CryFreedom</t>
  </si>
  <si>
    <t>Mumford</t>
  </si>
  <si>
    <t>DonMancini</t>
  </si>
  <si>
    <t>SeedofChucky</t>
  </si>
  <si>
    <t>JohnMaybury</t>
  </si>
  <si>
    <t>TheJacket</t>
  </si>
  <si>
    <t>Aladdin</t>
  </si>
  <si>
    <t>StraightOuttaCompton</t>
  </si>
  <si>
    <t>IndianaJonesandtheTempleofDoom</t>
  </si>
  <si>
    <t>IgorKovalyov</t>
  </si>
  <si>
    <t>TheRugratsMovie</t>
  </si>
  <si>
    <t>AlongCameaSpider</t>
  </si>
  <si>
    <t>OnceUponaTimeinMexico</t>
  </si>
  <si>
    <t>DieHard</t>
  </si>
  <si>
    <t>DavidWain</t>
  </si>
  <si>
    <t>RoleModels</t>
  </si>
  <si>
    <t>TheBigShort</t>
  </si>
  <si>
    <t>TakingWoodstock</t>
  </si>
  <si>
    <t>Miracle</t>
  </si>
  <si>
    <t>DawnoftheDead</t>
  </si>
  <si>
    <t>TheWeddingPlanner</t>
  </si>
  <si>
    <t>TheRoyalTenenbaums</t>
  </si>
  <si>
    <t>Identity</t>
  </si>
  <si>
    <t>LastVegas</t>
  </si>
  <si>
    <t>ForYourEyesOnly</t>
  </si>
  <si>
    <t>Serendipity</t>
  </si>
  <si>
    <t>Timecop</t>
  </si>
  <si>
    <t>Zoolander</t>
  </si>
  <si>
    <t>SafeHaven</t>
  </si>
  <si>
    <t>HocusPocus</t>
  </si>
  <si>
    <t>NoReservations</t>
  </si>
  <si>
    <t>KickAss</t>
  </si>
  <si>
    <t>30MinutesorLess</t>
  </si>
  <si>
    <t>Dracula2000</t>
  </si>
  <si>
    <t>MiguelArteta</t>
  </si>
  <si>
    <t>AlexanderandtheTerribleHorribleNoGoodVeryBadDay</t>
  </si>
  <si>
    <t>PridePrejudice</t>
  </si>
  <si>
    <t>BladeRunner</t>
  </si>
  <si>
    <t>RobRoy</t>
  </si>
  <si>
    <t>3DaystoKill</t>
  </si>
  <si>
    <t>JamesGray</t>
  </si>
  <si>
    <t>WeOwntheNight</t>
  </si>
  <si>
    <t>JanuszKaminski</t>
  </si>
  <si>
    <t>LostSouls</t>
  </si>
  <si>
    <t>JustMyLuck</t>
  </si>
  <si>
    <t>MysteryAlaska</t>
  </si>
  <si>
    <t>TheSpyNextDoor</t>
  </si>
  <si>
    <t>MichaelRitchie</t>
  </si>
  <si>
    <t>ASimpleWish</t>
  </si>
  <si>
    <t>GhostsofMars</t>
  </si>
  <si>
    <t>OurBrandIsCrisis</t>
  </si>
  <si>
    <t>PrideandPrejudiceandZombies</t>
  </si>
  <si>
    <t>Kundun</t>
  </si>
  <si>
    <t>RobertB.Weide</t>
  </si>
  <si>
    <t>HowtoLoseFriendsAlienatePeople</t>
  </si>
  <si>
    <t>JeffWadlow</t>
  </si>
  <si>
    <t>KickAss2</t>
  </si>
  <si>
    <t>CamilleDelamarre</t>
  </si>
  <si>
    <t>BrickMansions</t>
  </si>
  <si>
    <t>Octopussy</t>
  </si>
  <si>
    <t>KnockedUp</t>
  </si>
  <si>
    <t>MySistersKeeper</t>
  </si>
  <si>
    <t>MalcolmD.Lee</t>
  </si>
  <si>
    <t>WelcomeHomeRoscoeJenkins</t>
  </si>
  <si>
    <t>DavidLean</t>
  </si>
  <si>
    <t>APassagetoIndia</t>
  </si>
  <si>
    <t>RichardEyre</t>
  </si>
  <si>
    <t>NotesonaScandal</t>
  </si>
  <si>
    <t>Rendition</t>
  </si>
  <si>
    <t>NicholasMeyer</t>
  </si>
  <si>
    <t>StarTrekVI:TheUndiscoveredCountry</t>
  </si>
  <si>
    <t>CallieKhouri</t>
  </si>
  <si>
    <t>DivineSecretsoftheYaYaSisterhood</t>
  </si>
  <si>
    <t>KisstheGirls</t>
  </si>
  <si>
    <t>TheBluesBrothers</t>
  </si>
  <si>
    <t>JoyfulNoise</t>
  </si>
  <si>
    <t>AboutaBoy</t>
  </si>
  <si>
    <t>LakePlacid</t>
  </si>
  <si>
    <t>LuckyNumberSlevin</t>
  </si>
  <si>
    <t>PhilipKaufman</t>
  </si>
  <si>
    <t>TheRightStuff</t>
  </si>
  <si>
    <t>Anonymous</t>
  </si>
  <si>
    <t>DarkCity</t>
  </si>
  <si>
    <t>SaulDibb</t>
  </si>
  <si>
    <t>TheDuchess</t>
  </si>
  <si>
    <t>RichardLinklater</t>
  </si>
  <si>
    <t>TheNewtonBoys</t>
  </si>
  <si>
    <t>Case39</t>
  </si>
  <si>
    <t>E.EliasMerhige</t>
  </si>
  <si>
    <t>SuspectZero</t>
  </si>
  <si>
    <t>MennoMeyjes</t>
  </si>
  <si>
    <t>MartianChild</t>
  </si>
  <si>
    <t>SpyKids:AlltheTimeintheWorldin4D</t>
  </si>
  <si>
    <t>JodieFoster</t>
  </si>
  <si>
    <t>MoneyMonster</t>
  </si>
  <si>
    <t>Formula51</t>
  </si>
  <si>
    <t>Flawless</t>
  </si>
  <si>
    <t>Mindhunters</t>
  </si>
  <si>
    <t>WhatJustHappened</t>
  </si>
  <si>
    <t>TheStatement</t>
  </si>
  <si>
    <t>PaulBlart:MallCop</t>
  </si>
  <si>
    <t>FreakyFriday</t>
  </si>
  <si>
    <t>The40YearOldVirgin</t>
  </si>
  <si>
    <t>ShakespeareinLove</t>
  </si>
  <si>
    <t>ScottFrank</t>
  </si>
  <si>
    <t>AWalkAmongtheTombstones</t>
  </si>
  <si>
    <t>KindergartenCop</t>
  </si>
  <si>
    <t>PineappleExpress</t>
  </si>
  <si>
    <t>EverAfter:ACinderellaStory</t>
  </si>
  <si>
    <t>OpenRange</t>
  </si>
  <si>
    <t>Flatliners</t>
  </si>
  <si>
    <t>ABridgeTooFar</t>
  </si>
  <si>
    <t>RedEye</t>
  </si>
  <si>
    <t>FinalDestination2</t>
  </si>
  <si>
    <t>OBrotherWhereArtThou</t>
  </si>
  <si>
    <t>Legion</t>
  </si>
  <si>
    <t>PainGain</t>
  </si>
  <si>
    <t>InGoodCompany</t>
  </si>
  <si>
    <t>Clockstoppers</t>
  </si>
  <si>
    <t>Silverado</t>
  </si>
  <si>
    <t>Brothers</t>
  </si>
  <si>
    <t>KevinAllen</t>
  </si>
  <si>
    <t>AgentCodyBanks2:DestinationLondon</t>
  </si>
  <si>
    <t>NewYearsEve</t>
  </si>
  <si>
    <t>MichaelCristofer</t>
  </si>
  <si>
    <t>OriginalSin</t>
  </si>
  <si>
    <t>TheRaven</t>
  </si>
  <si>
    <t>WelcometoMooseport</t>
  </si>
  <si>
    <t>AndrewMorahan</t>
  </si>
  <si>
    <t>Highlander:TheFinalDimension</t>
  </si>
  <si>
    <t>BobRafelson</t>
  </si>
  <si>
    <t>BloodandWine</t>
  </si>
  <si>
    <t>TheCurseoftheJadeScorpion</t>
  </si>
  <si>
    <t>AlanShapiro</t>
  </si>
  <si>
    <t>Flipper</t>
  </si>
  <si>
    <t>Self/less</t>
  </si>
  <si>
    <t>FernandoMeirelles</t>
  </si>
  <si>
    <t>TheConstantGardener</t>
  </si>
  <si>
    <t>ThePassionoftheChrist</t>
  </si>
  <si>
    <t>Aramaic</t>
  </si>
  <si>
    <t>Mrs.Doubtfire</t>
  </si>
  <si>
    <t>RainMan</t>
  </si>
  <si>
    <t>GranTorino</t>
  </si>
  <si>
    <t>W.</t>
  </si>
  <si>
    <t>Taken</t>
  </si>
  <si>
    <t>MichaelHoffman</t>
  </si>
  <si>
    <t>TheBestofMe</t>
  </si>
  <si>
    <t>TheBodyguard</t>
  </si>
  <si>
    <t>SchindlersList</t>
  </si>
  <si>
    <t>TheHelp</t>
  </si>
  <si>
    <t>TheFifthEstate</t>
  </si>
  <si>
    <t>ScoobyDoo2:MonstersUnleashed</t>
  </si>
  <si>
    <t>Freddyvs.Jason</t>
  </si>
  <si>
    <t>JimmyNeutron:BoyGenius</t>
  </si>
  <si>
    <t>Cloverfield</t>
  </si>
  <si>
    <t>MichaelPressman</t>
  </si>
  <si>
    <t>TeenageMutantNinjaTurtlesII:TheSecretoftheOoze</t>
  </si>
  <si>
    <t>TheUntouchables</t>
  </si>
  <si>
    <t>NoCountryforOldMen</t>
  </si>
  <si>
    <t>RideAlong</t>
  </si>
  <si>
    <t>SharonMaguire</t>
  </si>
  <si>
    <t>BridgetJonessDiary</t>
  </si>
  <si>
    <t>Chocolat</t>
  </si>
  <si>
    <t>CharlesHermanWurmfeld</t>
  </si>
  <si>
    <t>LegallyBlonde2:RedWhiteBlonde</t>
  </si>
  <si>
    <t>ParentalGuidance</t>
  </si>
  <si>
    <t>NoStringsAttached</t>
  </si>
  <si>
    <t>Tombstone</t>
  </si>
  <si>
    <t>RomeoMustDie</t>
  </si>
  <si>
    <t>FinalDestination3</t>
  </si>
  <si>
    <t>TheLuckyOne</t>
  </si>
  <si>
    <t>GaborCsupo</t>
  </si>
  <si>
    <t>BridgetoTerabithia</t>
  </si>
  <si>
    <t>FindingNeverland</t>
  </si>
  <si>
    <t>TylerPerry</t>
  </si>
  <si>
    <t>AMadeaChristmas</t>
  </si>
  <si>
    <t>JoeCarnahan</t>
  </si>
  <si>
    <t>TheGrey</t>
  </si>
  <si>
    <t>JohnPolson</t>
  </si>
  <si>
    <t>HideandSeek</t>
  </si>
  <si>
    <t>Anchorman:TheLegendofRonBurgundy</t>
  </si>
  <si>
    <t>Goodfellas</t>
  </si>
  <si>
    <t>AgentCodyBanks</t>
  </si>
  <si>
    <t>NannyMcPhee</t>
  </si>
  <si>
    <t>Scarface</t>
  </si>
  <si>
    <t>NothingtoLose</t>
  </si>
  <si>
    <t>BernardoBertolucci</t>
  </si>
  <si>
    <t>TheLastEmperor</t>
  </si>
  <si>
    <t>Contraband</t>
  </si>
  <si>
    <t>MoneyTalks</t>
  </si>
  <si>
    <t>ThereWillBeBlood</t>
  </si>
  <si>
    <t>CathyMalkasian</t>
  </si>
  <si>
    <t>TheWildThornberrysMovie</t>
  </si>
  <si>
    <t>JohnEng</t>
  </si>
  <si>
    <t>RugratsGoWild</t>
  </si>
  <si>
    <t>UndercoverBrother</t>
  </si>
  <si>
    <t>TheSisterhoodoftheTravelingPants</t>
  </si>
  <si>
    <t>ChrisNahon</t>
  </si>
  <si>
    <t>KissoftheDragon</t>
  </si>
  <si>
    <t>FredWolf</t>
  </si>
  <si>
    <t>TheHouseBunny</t>
  </si>
  <si>
    <t>MillionDollarArm</t>
  </si>
  <si>
    <t>TheGiver</t>
  </si>
  <si>
    <t>WhataGirlWants</t>
  </si>
  <si>
    <t>VictorSalva</t>
  </si>
  <si>
    <t>JeepersCreepersII</t>
  </si>
  <si>
    <t>MarkHelfrich</t>
  </si>
  <si>
    <t>GoodLuckChuck</t>
  </si>
  <si>
    <t>Cradle2theGrave</t>
  </si>
  <si>
    <t>TheHours</t>
  </si>
  <si>
    <t>ShestheMan</t>
  </si>
  <si>
    <t>SteveBendelack</t>
  </si>
  <si>
    <t>Mr.BeansHoliday</t>
  </si>
  <si>
    <t>DwightH.Little</t>
  </si>
  <si>
    <t>Anacondas:TheHuntfortheBloodOrchid</t>
  </si>
  <si>
    <t>GuillaumeCanet</t>
  </si>
  <si>
    <t>BloodTies</t>
  </si>
  <si>
    <t>KirstenSheridan</t>
  </si>
  <si>
    <t>AugustRush</t>
  </si>
  <si>
    <t>Elizabeth</t>
  </si>
  <si>
    <t>BrideofChucky</t>
  </si>
  <si>
    <t>RichardFleischer</t>
  </si>
  <si>
    <t>ToraToraTora</t>
  </si>
  <si>
    <t>BobSpiers</t>
  </si>
  <si>
    <t>SpiceWorld</t>
  </si>
  <si>
    <t>DamienDanteWayans</t>
  </si>
  <si>
    <t>DanceFlick</t>
  </si>
  <si>
    <t>TheShawshankRedemption</t>
  </si>
  <si>
    <t>CrocodileDundeeinLosAngeles</t>
  </si>
  <si>
    <t>Kingpin</t>
  </si>
  <si>
    <t>TheGambler</t>
  </si>
  <si>
    <t>JohnWells</t>
  </si>
  <si>
    <t>August:OsageCounty</t>
  </si>
  <si>
    <t>NigelCole</t>
  </si>
  <si>
    <t>ALotLikeLove</t>
  </si>
  <si>
    <t>EddietheEagle</t>
  </si>
  <si>
    <t>HeGotGame</t>
  </si>
  <si>
    <t>JeremyLeven</t>
  </si>
  <si>
    <t>DonJuanDeMarco</t>
  </si>
  <si>
    <t>SylvainWhite</t>
  </si>
  <si>
    <t>TheLosers</t>
  </si>
  <si>
    <t>TroyNixey</t>
  </si>
  <si>
    <t>DontBeAfraidoftheDark</t>
  </si>
  <si>
    <t>PhilipG.Atwell</t>
  </si>
  <si>
    <t>War</t>
  </si>
  <si>
    <t>PunchDrunkLove</t>
  </si>
  <si>
    <t>JeffSchaffer</t>
  </si>
  <si>
    <t>EuroTrip</t>
  </si>
  <si>
    <t>DonMichaelPaul</t>
  </si>
  <si>
    <t>HalfPastDead</t>
  </si>
  <si>
    <t>UnaccompaniedMinors</t>
  </si>
  <si>
    <t>JamesBridges</t>
  </si>
  <si>
    <t>BrightLightsBigCity</t>
  </si>
  <si>
    <t>SteveBarron</t>
  </si>
  <si>
    <t>TheAdventuresofPinocchio</t>
  </si>
  <si>
    <t>Italian</t>
  </si>
  <si>
    <t>RichardKelly</t>
  </si>
  <si>
    <t>TheBox</t>
  </si>
  <si>
    <t>CarterSmith</t>
  </si>
  <si>
    <t>TheRuins</t>
  </si>
  <si>
    <t>JohnSchlesinger</t>
  </si>
  <si>
    <t>TheNextBestThing</t>
  </si>
  <si>
    <t>MySoultoTake</t>
  </si>
  <si>
    <t>TheGirlNextDoor</t>
  </si>
  <si>
    <t>RingoLam</t>
  </si>
  <si>
    <t>MaximumRisk</t>
  </si>
  <si>
    <t>BruceMcCulloch</t>
  </si>
  <si>
    <t>StealingHarvard</t>
  </si>
  <si>
    <t>Legend</t>
  </si>
  <si>
    <t>SharkNight3D</t>
  </si>
  <si>
    <t>AngelasAshes</t>
  </si>
  <si>
    <t>DraftDay</t>
  </si>
  <si>
    <t>TheConspirator</t>
  </si>
  <si>
    <t>LordsofDogtown</t>
  </si>
  <si>
    <t>PatriciaRiggen</t>
  </si>
  <si>
    <t>The33</t>
  </si>
  <si>
    <t>BigTroubleinLittleChina</t>
  </si>
  <si>
    <t>Warrior</t>
  </si>
  <si>
    <t>MichaelCollins</t>
  </si>
  <si>
    <t>Gettysburg</t>
  </si>
  <si>
    <t>StopLoss</t>
  </si>
  <si>
    <t>Abandon</t>
  </si>
  <si>
    <t>JonathanKaplan</t>
  </si>
  <si>
    <t>BrokedownPalace</t>
  </si>
  <si>
    <t>OleBornedal</t>
  </si>
  <si>
    <t>ThePossession</t>
  </si>
  <si>
    <t>RichardBenjamin</t>
  </si>
  <si>
    <t>Mrs.Winterbourne</t>
  </si>
  <si>
    <t>StrawDogs</t>
  </si>
  <si>
    <t>TheHoax</t>
  </si>
  <si>
    <t>CraigR.Baxley</t>
  </si>
  <si>
    <t>StoneCold</t>
  </si>
  <si>
    <t>JohnHillcoat</t>
  </si>
  <si>
    <t>TheRoad</t>
  </si>
  <si>
    <t>MarcosSiega</t>
  </si>
  <si>
    <t>Underclassman</t>
  </si>
  <si>
    <t>SayItIsntSo</t>
  </si>
  <si>
    <t>TheWorldsFastestIndian</t>
  </si>
  <si>
    <t>RachelTalalay</t>
  </si>
  <si>
    <t>TankGirl</t>
  </si>
  <si>
    <t>JeffreyW.Byrd</t>
  </si>
  <si>
    <t>KingsRansom</t>
  </si>
  <si>
    <t>Blindness</t>
  </si>
  <si>
    <t>BloodRayne</t>
  </si>
  <si>
    <t>AtomEgoyan</t>
  </si>
  <si>
    <t>WheretheTruthLies</t>
  </si>
  <si>
    <t>RobertTowne</t>
  </si>
  <si>
    <t>WithoutLimits</t>
  </si>
  <si>
    <t>MeandOrsonWelles</t>
  </si>
  <si>
    <t>GiuseppeTornatore</t>
  </si>
  <si>
    <t>TheBestOffer</t>
  </si>
  <si>
    <t>WernerHerzog</t>
  </si>
  <si>
    <t>BadLieutenant:PortofCallNewOrleans</t>
  </si>
  <si>
    <t>LittleWhiteLies</t>
  </si>
  <si>
    <t>LoveRanch</t>
  </si>
  <si>
    <t>TheCounselor</t>
  </si>
  <si>
    <t>DangerousLiaisons</t>
  </si>
  <si>
    <t>OntheRoad</t>
  </si>
  <si>
    <t>StarTrekIV:TheVoyageHome</t>
  </si>
  <si>
    <t>RockyBalboa</t>
  </si>
  <si>
    <t>Scream2</t>
  </si>
  <si>
    <t>JaneGotaGun</t>
  </si>
  <si>
    <t>ThinkLikeaManToo</t>
  </si>
  <si>
    <t>TheWholeNineYards</t>
  </si>
  <si>
    <t>HerbertRoss</t>
  </si>
  <si>
    <t>Footloose</t>
  </si>
  <si>
    <t>OldSchool</t>
  </si>
  <si>
    <t>TheFisherKing</t>
  </si>
  <si>
    <t>IStillKnowWhatYouDidLastSummer</t>
  </si>
  <si>
    <t>ReturntoMe</t>
  </si>
  <si>
    <t>ZackandMiriMakeaPorno</t>
  </si>
  <si>
    <t>NeilLaBute</t>
  </si>
  <si>
    <t>NurseBetty</t>
  </si>
  <si>
    <t>TheMenWhoStareatGoats</t>
  </si>
  <si>
    <t>GeorgeGallo</t>
  </si>
  <si>
    <t>DoubleTake</t>
  </si>
  <si>
    <t>GirlInterrupted</t>
  </si>
  <si>
    <t>WinaDatewithTadHamilton</t>
  </si>
  <si>
    <t>MuppetsfromSpace</t>
  </si>
  <si>
    <t>SidneyLumet</t>
  </si>
  <si>
    <t>TheWiz</t>
  </si>
  <si>
    <t>ReadytoRumble</t>
  </si>
  <si>
    <t>PlayIttotheBone</t>
  </si>
  <si>
    <t>DouglasMcGrath</t>
  </si>
  <si>
    <t>IDontKnowHowSheDoesIt</t>
  </si>
  <si>
    <t>Piranha3D</t>
  </si>
  <si>
    <t>BeyondtheSea</t>
  </si>
  <si>
    <t>RichardWilliams</t>
  </si>
  <si>
    <t>ThePrincessandtheCobbler</t>
  </si>
  <si>
    <t>MaryMcGuckian</t>
  </si>
  <si>
    <t>TheBridgeofSanLuisRey</t>
  </si>
  <si>
    <t>Faster</t>
  </si>
  <si>
    <t>HowlsMovingCastle</t>
  </si>
  <si>
    <t>Zombieland</t>
  </si>
  <si>
    <t>TheWaterboy</t>
  </si>
  <si>
    <t>StarWars:EpisodeVTheEmpireStrikesBack</t>
  </si>
  <si>
    <t>BadBoys</t>
  </si>
  <si>
    <t>TheNakedGun2:TheSmellofFear</t>
  </si>
  <si>
    <t>FinalDestination</t>
  </si>
  <si>
    <t>TheIdesofMarch</t>
  </si>
  <si>
    <t>PitchBlack</t>
  </si>
  <si>
    <t>SomeoneLikeYou...</t>
  </si>
  <si>
    <t>Her</t>
  </si>
  <si>
    <t>JoyRide</t>
  </si>
  <si>
    <t>JonathanNewman</t>
  </si>
  <si>
    <t>TheAdventurer:TheCurseoftheMidasBox</t>
  </si>
  <si>
    <t>AnywhereButHere</t>
  </si>
  <si>
    <t>MichaelDinner</t>
  </si>
  <si>
    <t>TheCrew</t>
  </si>
  <si>
    <t>Haywire</t>
  </si>
  <si>
    <t>JosephSargent</t>
  </si>
  <si>
    <t>Jaws:TheRevenge</t>
  </si>
  <si>
    <t>JerryZaks</t>
  </si>
  <si>
    <t>MarvinsRoom</t>
  </si>
  <si>
    <t>FredDurst</t>
  </si>
  <si>
    <t>TheLongshots</t>
  </si>
  <si>
    <t>TheEndoftheAffair</t>
  </si>
  <si>
    <t>HarleyDavidsonandtheMarlboroMan</t>
  </si>
  <si>
    <t>AnneFontaine</t>
  </si>
  <si>
    <t>CocoBeforeChanel</t>
  </si>
  <si>
    <t>Chri</t>
  </si>
  <si>
    <t>MiraNair</t>
  </si>
  <si>
    <t>VanityFair</t>
  </si>
  <si>
    <t>MelBrooks</t>
  </si>
  <si>
    <t>Spaceballs</t>
  </si>
  <si>
    <t>RussellCrowe</t>
  </si>
  <si>
    <t>TheWaterDiviner</t>
  </si>
  <si>
    <t>Ghost</t>
  </si>
  <si>
    <t>TheresSomethingAboutMary</t>
  </si>
  <si>
    <t>TheSantaClause</t>
  </si>
  <si>
    <t>TheRookie</t>
  </si>
  <si>
    <t>TheGamePlan</t>
  </si>
  <si>
    <t>TheBridgesofMadisonCounty</t>
  </si>
  <si>
    <t>TheAnimal</t>
  </si>
  <si>
    <t>TheHundredFootJourney</t>
  </si>
  <si>
    <t>TheNet</t>
  </si>
  <si>
    <t>JessieNelson</t>
  </si>
  <si>
    <t>IAmSam</t>
  </si>
  <si>
    <t>ChristopherSpencer</t>
  </si>
  <si>
    <t>SonofGod</t>
  </si>
  <si>
    <t>Underworld</t>
  </si>
  <si>
    <t>Derailed</t>
  </si>
  <si>
    <t>TheInformant</t>
  </si>
  <si>
    <t>Shadowlands</t>
  </si>
  <si>
    <t>MikeBigelow</t>
  </si>
  <si>
    <t>DeuceBigalow:EuropeanGigolo</t>
  </si>
  <si>
    <t>DeliveryMan</t>
  </si>
  <si>
    <t>SavingSilverman</t>
  </si>
  <si>
    <t>DiaryofaWimpyKid:DogDays</t>
  </si>
  <si>
    <t>SummerofSam</t>
  </si>
  <si>
    <t>JayandSilentBobStrikeBack</t>
  </si>
  <si>
    <t>DanielSackheim</t>
  </si>
  <si>
    <t>TheGlassHouse</t>
  </si>
  <si>
    <t>HailCaesar</t>
  </si>
  <si>
    <t>HarryElfont</t>
  </si>
  <si>
    <t>JosieandthePussycats</t>
  </si>
  <si>
    <t>Homefront</t>
  </si>
  <si>
    <t>UliEdel</t>
  </si>
  <si>
    <t>TheLittleVampire</t>
  </si>
  <si>
    <t>IHeartHuckabees</t>
  </si>
  <si>
    <t>FredDekker</t>
  </si>
  <si>
    <t>RoboCop3</t>
  </si>
  <si>
    <t>BrianTrenchardSmith</t>
  </si>
  <si>
    <t>Megiddo:TheOmegaCode2</t>
  </si>
  <si>
    <t>BlakeEdwards</t>
  </si>
  <si>
    <t>DarlingLili</t>
  </si>
  <si>
    <t>DudleyDoRight</t>
  </si>
  <si>
    <t>TheTransporterRefueled</t>
  </si>
  <si>
    <t>BlackBook</t>
  </si>
  <si>
    <t>Dutch</t>
  </si>
  <si>
    <t>ChristianCarion</t>
  </si>
  <si>
    <t>JoyeuxNoel</t>
  </si>
  <si>
    <t>DavidPalmer</t>
  </si>
  <si>
    <t>HitandRun</t>
  </si>
  <si>
    <t>MadMoney</t>
  </si>
  <si>
    <t>RowanJoffe</t>
  </si>
  <si>
    <t>BeforeIGotoSleep</t>
  </si>
  <si>
    <t>JohnCurran</t>
  </si>
  <si>
    <t>Stone</t>
  </si>
  <si>
    <t>LaurentTirard</t>
  </si>
  <si>
    <t>Molire</t>
  </si>
  <si>
    <t>OutoftheFurnace</t>
  </si>
  <si>
    <t>MichaelClayton</t>
  </si>
  <si>
    <t>MyFellowAmericans</t>
  </si>
  <si>
    <t>ArlingtonRoad</t>
  </si>
  <si>
    <t>ToRomewithLove</t>
  </si>
  <si>
    <t>Firefox</t>
  </si>
  <si>
    <t>TreyParker</t>
  </si>
  <si>
    <t>SouthPark:BiggerLongerUncut</t>
  </si>
  <si>
    <t>DeathataFuneral</t>
  </si>
  <si>
    <t>StuartGillard</t>
  </si>
  <si>
    <t>TeenageMutantNinjaTurtlesIII</t>
  </si>
  <si>
    <t>Hardball</t>
  </si>
  <si>
    <t>SilverLiningsPlaybook</t>
  </si>
  <si>
    <t>FreedomWriters</t>
  </si>
  <si>
    <t>TheTransporter</t>
  </si>
  <si>
    <t>NeverBackDown</t>
  </si>
  <si>
    <t>KattShea</t>
  </si>
  <si>
    <t>TheRage:Carrie2</t>
  </si>
  <si>
    <t>AwayWeGo</t>
  </si>
  <si>
    <t>JoshuaMichaelStern</t>
  </si>
  <si>
    <t>SwingVote</t>
  </si>
  <si>
    <t>MoonlightMile</t>
  </si>
  <si>
    <t>TomasAlfredson</t>
  </si>
  <si>
    <t>TinkerTailorSoldierSpy</t>
  </si>
  <si>
    <t>JohnDuigan</t>
  </si>
  <si>
    <t>Molly</t>
  </si>
  <si>
    <t>TheBeaver</t>
  </si>
  <si>
    <t>ColinHiggins</t>
  </si>
  <si>
    <t>TheBestLittleWhorehouseinTexas</t>
  </si>
  <si>
    <t>eXistenZ</t>
  </si>
  <si>
    <t>RaidersoftheLostArk</t>
  </si>
  <si>
    <t>HomeAlone2:LostinNewYork</t>
  </si>
  <si>
    <t>CloseEncountersoftheThirdKind</t>
  </si>
  <si>
    <t>JimSonzero</t>
  </si>
  <si>
    <t>Pulse</t>
  </si>
  <si>
    <t>BeverlyHillsCopII</t>
  </si>
  <si>
    <t>BringingDowntheHouse</t>
  </si>
  <si>
    <t>TheSilenceoftheLambs</t>
  </si>
  <si>
    <t>PenelopeSpheeris</t>
  </si>
  <si>
    <t>WaynesWorld</t>
  </si>
  <si>
    <t>JeffTremaine</t>
  </si>
  <si>
    <t>Jackass3D</t>
  </si>
  <si>
    <t>JeannotSzwarc</t>
  </si>
  <si>
    <t>Jaws2</t>
  </si>
  <si>
    <t>BeverlyHillsChihuahua</t>
  </si>
  <si>
    <t>TheConjuring</t>
  </si>
  <si>
    <t>AreWeThereYet</t>
  </si>
  <si>
    <t>Tammy</t>
  </si>
  <si>
    <t>SchoolofRock</t>
  </si>
  <si>
    <t>MortalKombat</t>
  </si>
  <si>
    <t>WhiteChicks</t>
  </si>
  <si>
    <t>TheDescendants</t>
  </si>
  <si>
    <t>Holes</t>
  </si>
  <si>
    <t>TheLastSong</t>
  </si>
  <si>
    <t>SteveMcQueen</t>
  </si>
  <si>
    <t>12YearsaSlave</t>
  </si>
  <si>
    <t>Drumline</t>
  </si>
  <si>
    <t>WhyDidIGetMarriedToo</t>
  </si>
  <si>
    <t>EdwardScissorhands</t>
  </si>
  <si>
    <t>TheaSharrock</t>
  </si>
  <si>
    <t>MeBeforeYou</t>
  </si>
  <si>
    <t>MadeasWitnessProtection</t>
  </si>
  <si>
    <t>AaronSeltzer</t>
  </si>
  <si>
    <t>DateMovie</t>
  </si>
  <si>
    <t>RobinBudd</t>
  </si>
  <si>
    <t>ReturntoNeverLand</t>
  </si>
  <si>
    <t>AvaDuVernay</t>
  </si>
  <si>
    <t>Selma</t>
  </si>
  <si>
    <t>SteveTrenbirth</t>
  </si>
  <si>
    <t>TheJungleBook2</t>
  </si>
  <si>
    <t>Boogeyman</t>
  </si>
  <si>
    <t>MennanYapo</t>
  </si>
  <si>
    <t>Premonition</t>
  </si>
  <si>
    <t>JunFalkenstein</t>
  </si>
  <si>
    <t>TheTiggerMovie</t>
  </si>
  <si>
    <t>Max</t>
  </si>
  <si>
    <t>EpicMovie</t>
  </si>
  <si>
    <t>Spotlight</t>
  </si>
  <si>
    <t>LakeviewTerrace</t>
  </si>
  <si>
    <t>TakashiShimizu</t>
  </si>
  <si>
    <t>TheGrudge2</t>
  </si>
  <si>
    <t>HowStellaGotHerGrooveBack</t>
  </si>
  <si>
    <t>BillTedsBogusJourney</t>
  </si>
  <si>
    <t>ManoftheYear</t>
  </si>
  <si>
    <t>AntonCorbijn</t>
  </si>
  <si>
    <t>TheAmerican</t>
  </si>
  <si>
    <t>GregoryNava</t>
  </si>
  <si>
    <t>Selena</t>
  </si>
  <si>
    <t>VampiresSuck</t>
  </si>
  <si>
    <t>Babel</t>
  </si>
  <si>
    <t>ThisIsWhereILeaveYou</t>
  </si>
  <si>
    <t>JohnPatrickShanley</t>
  </si>
  <si>
    <t>Doubt</t>
  </si>
  <si>
    <t>TeamAmerica:WorldPolice</t>
  </si>
  <si>
    <t>TexasChainsaw3D</t>
  </si>
  <si>
    <t>Copycat</t>
  </si>
  <si>
    <t>ScaryMovie5</t>
  </si>
  <si>
    <t>Milk</t>
  </si>
  <si>
    <t>Risen</t>
  </si>
  <si>
    <t>SteveBeck</t>
  </si>
  <si>
    <t>GhostShip</t>
  </si>
  <si>
    <t>ToddStraussSchulson</t>
  </si>
  <si>
    <t>AVeryHaroldKumar3DChristmas</t>
  </si>
  <si>
    <t>JohnMcNaughton</t>
  </si>
  <si>
    <t>WildThings</t>
  </si>
  <si>
    <t>TheDebt</t>
  </si>
  <si>
    <t>HighFidelity</t>
  </si>
  <si>
    <t>EricValette</t>
  </si>
  <si>
    <t>OneMissedCall</t>
  </si>
  <si>
    <t>EyeforanEye</t>
  </si>
  <si>
    <t>TheBankJob</t>
  </si>
  <si>
    <t>EternalSunshineoftheSpotlessMind</t>
  </si>
  <si>
    <t>YouAgain</t>
  </si>
  <si>
    <t>StreetKings</t>
  </si>
  <si>
    <t>TheWorldsEnd</t>
  </si>
  <si>
    <t>AndrewFleming</t>
  </si>
  <si>
    <t>NancyDrew</t>
  </si>
  <si>
    <t>MichaelSpierig</t>
  </si>
  <si>
    <t>Daybreakers</t>
  </si>
  <si>
    <t>JimFieldSmith</t>
  </si>
  <si>
    <t>ShesOutofMyLeague</t>
  </si>
  <si>
    <t>ThomasBezucha</t>
  </si>
  <si>
    <t>MonteCarlo</t>
  </si>
  <si>
    <t>WilliamBrentBell</t>
  </si>
  <si>
    <t>StayAlive</t>
  </si>
  <si>
    <t>QuigleyDownUnder</t>
  </si>
  <si>
    <t>AnthonyBell</t>
  </si>
  <si>
    <t>AlphaandOmega</t>
  </si>
  <si>
    <t>TheCovenant</t>
  </si>
  <si>
    <t>Shorts</t>
  </si>
  <si>
    <t>ToDieFor</t>
  </si>
  <si>
    <t>Vampires</t>
  </si>
  <si>
    <t>AlfredHitchcock</t>
  </si>
  <si>
    <t>Psycho</t>
  </si>
  <si>
    <t>MyBestFriendsGirl</t>
  </si>
  <si>
    <t>ShanaFeste</t>
  </si>
  <si>
    <t>EndlessLove</t>
  </si>
  <si>
    <t>GeorgiaRule</t>
  </si>
  <si>
    <t>SteveRash</t>
  </si>
  <si>
    <t>UndertheRainbow</t>
  </si>
  <si>
    <t>SimonBirch</t>
  </si>
  <si>
    <t>MikeBinder</t>
  </si>
  <si>
    <t>ReignOverMe</t>
  </si>
  <si>
    <t>IntotheWild</t>
  </si>
  <si>
    <t>SchoolforScoundrels</t>
  </si>
  <si>
    <t>MichaelJ.Bassett</t>
  </si>
  <si>
    <t>SilentHill:Revelation3D</t>
  </si>
  <si>
    <t>FromDuskTillDawn</t>
  </si>
  <si>
    <t>FrankNissen</t>
  </si>
  <si>
    <t>PoohsHeffalumpMovie</t>
  </si>
  <si>
    <t>HomefortheHolidays</t>
  </si>
  <si>
    <t>StephenChow</t>
  </si>
  <si>
    <t>KungFuHustle</t>
  </si>
  <si>
    <t>PeterHastings</t>
  </si>
  <si>
    <t>TheCountryBears</t>
  </si>
  <si>
    <t>TheKiteRunner</t>
  </si>
  <si>
    <t>Dari</t>
  </si>
  <si>
    <t>21Grams</t>
  </si>
  <si>
    <t>PaulAbascal</t>
  </si>
  <si>
    <t>Paparazzi</t>
  </si>
  <si>
    <t>ChrisKoch</t>
  </si>
  <si>
    <t>AGuyThing</t>
  </si>
  <si>
    <t>AmyHeckerling</t>
  </si>
  <si>
    <t>Loser</t>
  </si>
  <si>
    <t>GeorgeStevens</t>
  </si>
  <si>
    <t>TheGreatestStoryEverTold</t>
  </si>
  <si>
    <t>DisasterMovie</t>
  </si>
  <si>
    <t>Armored</t>
  </si>
  <si>
    <t>TheManWhoKnewTooLittle</t>
  </si>
  <si>
    <t>MarkMylod</t>
  </si>
  <si>
    <t>WhatsYourNumber</t>
  </si>
  <si>
    <t>JamesMather</t>
  </si>
  <si>
    <t>Lockout</t>
  </si>
  <si>
    <t>Envy</t>
  </si>
  <si>
    <t>Crank:HighVoltage</t>
  </si>
  <si>
    <t>BulletsOverBroadway</t>
  </si>
  <si>
    <t>MichaelO.Sajbel</t>
  </si>
  <si>
    <t>OneNightwiththeKing</t>
  </si>
  <si>
    <t>TheQuietAmerican</t>
  </si>
  <si>
    <t>TheWeatherMan</t>
  </si>
  <si>
    <t>Undisputed</t>
  </si>
  <si>
    <t>GhostTown</t>
  </si>
  <si>
    <t>12Rounds</t>
  </si>
  <si>
    <t>NickGomez</t>
  </si>
  <si>
    <t>LetMeIn</t>
  </si>
  <si>
    <t>CharlesT.Kanganis</t>
  </si>
  <si>
    <t>3NinjasKickBack</t>
  </si>
  <si>
    <t>BeKindRewind</t>
  </si>
  <si>
    <t>ChristopherGuest</t>
  </si>
  <si>
    <t>MrsHendersonPresents</t>
  </si>
  <si>
    <t>Triple9</t>
  </si>
  <si>
    <t>DeconstructingHarry</t>
  </si>
  <si>
    <t>DamonSantostefano</t>
  </si>
  <si>
    <t>ThreetoTango</t>
  </si>
  <si>
    <t>Burnt</t>
  </si>
  <si>
    <t>WereNoAngels</t>
  </si>
  <si>
    <t>EveryoneSaysILoveYou</t>
  </si>
  <si>
    <t>DeathSentence</t>
  </si>
  <si>
    <t>EverybodysFine</t>
  </si>
  <si>
    <t>BobClark</t>
  </si>
  <si>
    <t>Superbabies:BabyGeniuses2</t>
  </si>
  <si>
    <t>TheMan</t>
  </si>
  <si>
    <t>CodeName:TheCleaner</t>
  </si>
  <si>
    <t>ConnieandCarla</t>
  </si>
  <si>
    <t>InherentVice</t>
  </si>
  <si>
    <t>DaveBorthwick</t>
  </si>
  <si>
    <t>Doogal</t>
  </si>
  <si>
    <t>BensonLee</t>
  </si>
  <si>
    <t>BattleoftheYear</t>
  </si>
  <si>
    <t>AnAmericanCarol</t>
  </si>
  <si>
    <t>MacheteKills</t>
  </si>
  <si>
    <t>GlenMorgan</t>
  </si>
  <si>
    <t>Willard</t>
  </si>
  <si>
    <t>StrangeWilderness</t>
  </si>
  <si>
    <t>MikeLeigh</t>
  </si>
  <si>
    <t>TopsyTurvy</t>
  </si>
  <si>
    <t>ADangerousMethod</t>
  </si>
  <si>
    <t>AScannerDarkly</t>
  </si>
  <si>
    <t>ChasingMavericks</t>
  </si>
  <si>
    <t>AloneintheDark</t>
  </si>
  <si>
    <t>Bandslam</t>
  </si>
  <si>
    <t>JonathanGlazer</t>
  </si>
  <si>
    <t>Birth</t>
  </si>
  <si>
    <t>J.C.Chandor</t>
  </si>
  <si>
    <t>AMostViolentYear</t>
  </si>
  <si>
    <t>MarcAbraham</t>
  </si>
  <si>
    <t>FlashofGenius</t>
  </si>
  <si>
    <t>ToddHaynes</t>
  </si>
  <si>
    <t>ImNotThere.</t>
  </si>
  <si>
    <t>MabroukElMechri</t>
  </si>
  <si>
    <t>TheColdLightofDay</t>
  </si>
  <si>
    <t>TheBrothersBloom</t>
  </si>
  <si>
    <t>CharlieKaufman</t>
  </si>
  <si>
    <t>SynecdocheNewYork</t>
  </si>
  <si>
    <t>PrincessMononoke</t>
  </si>
  <si>
    <t>JeanPaulRappeneau</t>
  </si>
  <si>
    <t>Bonvoyage</t>
  </si>
  <si>
    <t>NancyWalker</t>
  </si>
  <si>
    <t>CantStoptheMusic</t>
  </si>
  <si>
    <t>TheProposition</t>
  </si>
  <si>
    <t>AngeloPizzo</t>
  </si>
  <si>
    <t>Courage</t>
  </si>
  <si>
    <t>MarciX</t>
  </si>
  <si>
    <t>Equilibrium</t>
  </si>
  <si>
    <t>TheChildrenofHuangShi</t>
  </si>
  <si>
    <t>TheYards</t>
  </si>
  <si>
    <t>BytheSea</t>
  </si>
  <si>
    <t>Katsuhirotomo</t>
  </si>
  <si>
    <t>Steamboy</t>
  </si>
  <si>
    <t>DavidAnspaugh</t>
  </si>
  <si>
    <t>TheGameofTheirLives</t>
  </si>
  <si>
    <t>RapaNui</t>
  </si>
  <si>
    <t>DylanDog:DeadofNight</t>
  </si>
  <si>
    <t>DanielAlgrant</t>
  </si>
  <si>
    <t>PeopleIKnow</t>
  </si>
  <si>
    <t>TheTempest</t>
  </si>
  <si>
    <t>ThePaintedVeil</t>
  </si>
  <si>
    <t>TheBaaderMeinhofComplex</t>
  </si>
  <si>
    <t>German</t>
  </si>
  <si>
    <t>DanceswithWolves</t>
  </si>
  <si>
    <t>BadTeacher</t>
  </si>
  <si>
    <t>SeaofLove</t>
  </si>
  <si>
    <t>MarkRosman</t>
  </si>
  <si>
    <t>ACinderellaStory</t>
  </si>
  <si>
    <t>Scream</t>
  </si>
  <si>
    <t>Thir13enGhosts</t>
  </si>
  <si>
    <t>BacktotheFuture</t>
  </si>
  <si>
    <t>HouseonHauntedHill</t>
  </si>
  <si>
    <t>ICanDoBadAllbyMyself</t>
  </si>
  <si>
    <t>TheSwitch</t>
  </si>
  <si>
    <t>JustMarried</t>
  </si>
  <si>
    <t>TheDevilsDouble</t>
  </si>
  <si>
    <t>BrittAllcroft</t>
  </si>
  <si>
    <t>ThomasandtheMagicRailroad</t>
  </si>
  <si>
    <t>TheCrazies</t>
  </si>
  <si>
    <t>SpiritedAway</t>
  </si>
  <si>
    <t>TheBounty</t>
  </si>
  <si>
    <t>BrianPercival</t>
  </si>
  <si>
    <t>TheBookThief</t>
  </si>
  <si>
    <t>SexDrive</t>
  </si>
  <si>
    <t>AnandTucker</t>
  </si>
  <si>
    <t>LeapYear</t>
  </si>
  <si>
    <t>MichaelDowse</t>
  </si>
  <si>
    <t>TakeMeHomeTonight</t>
  </si>
  <si>
    <t>EmileArdolino</t>
  </si>
  <si>
    <t>TheNutcracker</t>
  </si>
  <si>
    <t>RobertAltman</t>
  </si>
  <si>
    <t>KansasCity</t>
  </si>
  <si>
    <t>AndrewDouglas</t>
  </si>
  <si>
    <t>TheAmityvilleHorror</t>
  </si>
  <si>
    <t>Adaptation.</t>
  </si>
  <si>
    <t>GeorgeA.Romero</t>
  </si>
  <si>
    <t>LandoftheDead</t>
  </si>
  <si>
    <t>FearandLoathinginLasVegas</t>
  </si>
  <si>
    <t>RickyGervais</t>
  </si>
  <si>
    <t>TheInventionofLying</t>
  </si>
  <si>
    <t>Neighbors</t>
  </si>
  <si>
    <t>TheMask</t>
  </si>
  <si>
    <t>Big</t>
  </si>
  <si>
    <t>Borat:CulturalLearningsofAmericaforMakeBenefitGloriousNationofKazakhstan</t>
  </si>
  <si>
    <t>LegallyBlonde</t>
  </si>
  <si>
    <t>StarTrekIII:TheSearchforSpock</t>
  </si>
  <si>
    <t>TheExorcismofEmilyRose</t>
  </si>
  <si>
    <t>DeuceBigalow:MaleGigolo</t>
  </si>
  <si>
    <t>VicArmstrong</t>
  </si>
  <si>
    <t>LeftBehind</t>
  </si>
  <si>
    <t>TheFamilyStone</t>
  </si>
  <si>
    <t>Barbershop2:BackinBusiness</t>
  </si>
  <si>
    <t>TerryZwigoff</t>
  </si>
  <si>
    <t>BadSanta</t>
  </si>
  <si>
    <t>AustinPowers:InternationalManofMystery</t>
  </si>
  <si>
    <t>MyBigFatGreekWedding2</t>
  </si>
  <si>
    <t>DiaryofaWimpyKid:RodrickRules</t>
  </si>
  <si>
    <t>Predator</t>
  </si>
  <si>
    <t>Amadeus</t>
  </si>
  <si>
    <t>NelsonMcCormick</t>
  </si>
  <si>
    <t>PromNight</t>
  </si>
  <si>
    <t>MeanGirls</t>
  </si>
  <si>
    <t>AudreyWells</t>
  </si>
  <si>
    <t>UndertheTuscanSun</t>
  </si>
  <si>
    <t>GosfordPark</t>
  </si>
  <si>
    <t>PeggySueGotMarried</t>
  </si>
  <si>
    <t>BirdmanorTheUnexpectedVirtueofIgnorance</t>
  </si>
  <si>
    <t>BlueJasmine</t>
  </si>
  <si>
    <t>United93</t>
  </si>
  <si>
    <t>BilleWoodruff</t>
  </si>
  <si>
    <t>Honey</t>
  </si>
  <si>
    <t>RickFriedberg</t>
  </si>
  <si>
    <t>SpyHard</t>
  </si>
  <si>
    <t>TheFog</t>
  </si>
  <si>
    <t>SeanMcNamara</t>
  </si>
  <si>
    <t>SoulSurfer</t>
  </si>
  <si>
    <t>JodyHill</t>
  </si>
  <si>
    <t>ObserveandReport</t>
  </si>
  <si>
    <t>ConantheDestroyer</t>
  </si>
  <si>
    <t>RagingBull</t>
  </si>
  <si>
    <t>BrandonCamp</t>
  </si>
  <si>
    <t>LoveHappens</t>
  </si>
  <si>
    <t>YoungSherlockHolmes</t>
  </si>
  <si>
    <t>KevinTancharoen</t>
  </si>
  <si>
    <t>Fame</t>
  </si>
  <si>
    <t>127Hours</t>
  </si>
  <si>
    <t>SmallTimeCrooks</t>
  </si>
  <si>
    <t>NicholasHytner</t>
  </si>
  <si>
    <t>CenterStage</t>
  </si>
  <si>
    <t>LovetheCoopers</t>
  </si>
  <si>
    <t>BartFreundlich</t>
  </si>
  <si>
    <t>CatchThatKid</t>
  </si>
  <si>
    <t>LifeasaHouse</t>
  </si>
  <si>
    <t>SteveJobs</t>
  </si>
  <si>
    <t>ILoveYouBethCooper</t>
  </si>
  <si>
    <t>YouthinRevolt</t>
  </si>
  <si>
    <t>WilliamA.Fraker</t>
  </si>
  <si>
    <t>TheLegendoftheLoneRanger</t>
  </si>
  <si>
    <t>JohnBoorman</t>
  </si>
  <si>
    <t>TheTailorofPanama</t>
  </si>
  <si>
    <t>CourtneySolomon</t>
  </si>
  <si>
    <t>Getaway</t>
  </si>
  <si>
    <t>TheIceStorm</t>
  </si>
  <si>
    <t>AndSoItGoes</t>
  </si>
  <si>
    <t>JeffKanew</t>
  </si>
  <si>
    <t>TroopBeverlyHills</t>
  </si>
  <si>
    <t>IstvnSzab</t>
  </si>
  <si>
    <t>BeingJulia</t>
  </si>
  <si>
    <t>9Weeks</t>
  </si>
  <si>
    <t>MatthewRobbins</t>
  </si>
  <si>
    <t>Dragonslayer</t>
  </si>
  <si>
    <t>TheLastStation</t>
  </si>
  <si>
    <t>EdWood</t>
  </si>
  <si>
    <t>LaborDay</t>
  </si>
  <si>
    <t>Mongol:TheRiseofGenghisKhan</t>
  </si>
  <si>
    <t>Mongolian</t>
  </si>
  <si>
    <t>RocknRolla</t>
  </si>
  <si>
    <t>HalNeedham</t>
  </si>
  <si>
    <t>Megaforce</t>
  </si>
  <si>
    <t>Hamlet</t>
  </si>
  <si>
    <t>JeffNichols</t>
  </si>
  <si>
    <t>MidnightSpecial</t>
  </si>
  <si>
    <t>AnythingElse</t>
  </si>
  <si>
    <t>JonathanTeplitzky</t>
  </si>
  <si>
    <t>TheRailwayMan</t>
  </si>
  <si>
    <t>MichaelHaneke</t>
  </si>
  <si>
    <t>TheWhiteRibbon</t>
  </si>
  <si>
    <t>MikeMarvin</t>
  </si>
  <si>
    <t>TheWraith</t>
  </si>
  <si>
    <t>TheSaltonSea</t>
  </si>
  <si>
    <t>LanceHool</t>
  </si>
  <si>
    <t>OneMansHero</t>
  </si>
  <si>
    <t>ChristianVolckman</t>
  </si>
  <si>
    <t>Renaissance</t>
  </si>
  <si>
    <t>Superbad</t>
  </si>
  <si>
    <t>StepUp2:TheStreets</t>
  </si>
  <si>
    <t>CoryEdwards</t>
  </si>
  <si>
    <t>Hoodwinked</t>
  </si>
  <si>
    <t>TerryGeorge</t>
  </si>
  <si>
    <t>HotelRwanda</t>
  </si>
  <si>
    <t>XavierGens</t>
  </si>
  <si>
    <t>Hitman</t>
  </si>
  <si>
    <t>KasiLemmons</t>
  </si>
  <si>
    <t>BlackNativity</t>
  </si>
  <si>
    <t>VondieCurtisHall</t>
  </si>
  <si>
    <t>MattDillon</t>
  </si>
  <si>
    <t>CityofGhosts</t>
  </si>
  <si>
    <t>TheOthers</t>
  </si>
  <si>
    <t>Aliens</t>
  </si>
  <si>
    <t>GeorgeCukor</t>
  </si>
  <si>
    <t>MyFairLady</t>
  </si>
  <si>
    <t>JimGillespie</t>
  </si>
  <si>
    <t>IKnowWhatYouDidLastSummer</t>
  </si>
  <si>
    <t>LetsBeCops</t>
  </si>
  <si>
    <t>Sideways</t>
  </si>
  <si>
    <t>Beerfest</t>
  </si>
  <si>
    <t>Halloween</t>
  </si>
  <si>
    <t>JohnHoffman</t>
  </si>
  <si>
    <t>GoodBoy</t>
  </si>
  <si>
    <t>TheBestManHoliday</t>
  </si>
  <si>
    <t>SmokinAces</t>
  </si>
  <si>
    <t>KevinGreutert</t>
  </si>
  <si>
    <t>Saw3D:TheFinalChapter</t>
  </si>
  <si>
    <t>40Daysand40Nights</t>
  </si>
  <si>
    <t>JohnFortenberry</t>
  </si>
  <si>
    <t>ANightattheRoxbury</t>
  </si>
  <si>
    <t>DanielBarnz</t>
  </si>
  <si>
    <t>Beastly</t>
  </si>
  <si>
    <t>TheHillsHaveEyes</t>
  </si>
  <si>
    <t>DickieRoberts:FormerChildStar</t>
  </si>
  <si>
    <t>McFarlandUSA</t>
  </si>
  <si>
    <t>JasonMoore</t>
  </si>
  <si>
    <t>PitchPerfect</t>
  </si>
  <si>
    <t>SummerCatch</t>
  </si>
  <si>
    <t>ASimplePlan</t>
  </si>
  <si>
    <t>RobertHarmon</t>
  </si>
  <si>
    <t>They</t>
  </si>
  <si>
    <t>TrentCooper</t>
  </si>
  <si>
    <t>LarrytheCableGuy:HealthInspector</t>
  </si>
  <si>
    <t>GaryHalvorson</t>
  </si>
  <si>
    <t>TheAdventuresofElmoinGrouchland</t>
  </si>
  <si>
    <t>BrooklynsFinest</t>
  </si>
  <si>
    <t>FedeAlvarez</t>
  </si>
  <si>
    <t>EvilDead</t>
  </si>
  <si>
    <t>MyLifeinRuins</t>
  </si>
  <si>
    <t>AmericanDreamz</t>
  </si>
  <si>
    <t>SidneyJ.Furie</t>
  </si>
  <si>
    <t>SupermanIV:TheQuestforPeace</t>
  </si>
  <si>
    <t>WayneKramer</t>
  </si>
  <si>
    <t>RunningScared</t>
  </si>
  <si>
    <t>JimGoddard</t>
  </si>
  <si>
    <t>ShanghaiSurprise</t>
  </si>
  <si>
    <t>TheIllusionist</t>
  </si>
  <si>
    <t>NoelMarshall</t>
  </si>
  <si>
    <t>Roar</t>
  </si>
  <si>
    <t>VeronicaGuerin</t>
  </si>
  <si>
    <t>SouthlandTales</t>
  </si>
  <si>
    <t>ToddLincoln</t>
  </si>
  <si>
    <t>TheApparition</t>
  </si>
  <si>
    <t>HowardZieff</t>
  </si>
  <si>
    <t>MyGirl</t>
  </si>
  <si>
    <t>StevenShainberg</t>
  </si>
  <si>
    <t>Fur:AnImaginaryPortraitofDianeArbus</t>
  </si>
  <si>
    <t>WallStreet</t>
  </si>
  <si>
    <t>SenseandSensibility</t>
  </si>
  <si>
    <t>JulianJarrold</t>
  </si>
  <si>
    <t>BecomingJane</t>
  </si>
  <si>
    <t>JoeNussbaum</t>
  </si>
  <si>
    <t>SydneyWhite</t>
  </si>
  <si>
    <t>VadimPerelman</t>
  </si>
  <si>
    <t>HouseofSandandFog</t>
  </si>
  <si>
    <t>DeadPoetsSociety</t>
  </si>
  <si>
    <t>PeterFarrelly</t>
  </si>
  <si>
    <t>DumbDumber</t>
  </si>
  <si>
    <t>WhenHarryMetSally...</t>
  </si>
  <si>
    <t>TheVerdict</t>
  </si>
  <si>
    <t>RoadTrip</t>
  </si>
  <si>
    <t>VarsityBlues</t>
  </si>
  <si>
    <t>MichelHazanavicius</t>
  </si>
  <si>
    <t>TheArtist</t>
  </si>
  <si>
    <t>TheUnborn</t>
  </si>
  <si>
    <t>MoonriseKingdom</t>
  </si>
  <si>
    <t>TheTexasChainsawMassacre:TheBeginning</t>
  </si>
  <si>
    <t>CyrusNowrasteh</t>
  </si>
  <si>
    <t>TheYoungMessiah</t>
  </si>
  <si>
    <t>PerryAndelinBlake</t>
  </si>
  <si>
    <t>TheMasterofDisguise</t>
  </si>
  <si>
    <t>PansLabyrinth</t>
  </si>
  <si>
    <t>SeeSpotRun</t>
  </si>
  <si>
    <t>BabyBoy</t>
  </si>
  <si>
    <t>ChristianE.Christiansen</t>
  </si>
  <si>
    <t>TheRoommate</t>
  </si>
  <si>
    <t>JoeDirt</t>
  </si>
  <si>
    <t>SheldonLettich</t>
  </si>
  <si>
    <t>DoubleImpact</t>
  </si>
  <si>
    <t>JoeCornish</t>
  </si>
  <si>
    <t>HotFuzz</t>
  </si>
  <si>
    <t>DianeEnglish</t>
  </si>
  <si>
    <t>TheWomen</t>
  </si>
  <si>
    <t>VickyCristinaBarcelona</t>
  </si>
  <si>
    <t>RobertIscove</t>
  </si>
  <si>
    <t>BoysandGirls</t>
  </si>
  <si>
    <t>PeterKosminsky</t>
  </si>
  <si>
    <t>WhiteOleander</t>
  </si>
  <si>
    <t>JennifersBody</t>
  </si>
  <si>
    <t>DrowningMona</t>
  </si>
  <si>
    <t>RadioDays</t>
  </si>
  <si>
    <t>AllenCoulter</t>
  </si>
  <si>
    <t>RememberMe</t>
  </si>
  <si>
    <t>ClareKilner</t>
  </si>
  <si>
    <t>HowtoDeal</t>
  </si>
  <si>
    <t>MyStepmotherIsanAlien</t>
  </si>
  <si>
    <t>Philadelphia</t>
  </si>
  <si>
    <t>JosefRusnak</t>
  </si>
  <si>
    <t>TheThirteenthFloor</t>
  </si>
  <si>
    <t>BrucePaltrow</t>
  </si>
  <si>
    <t>Duets</t>
  </si>
  <si>
    <t>HollywoodEnding</t>
  </si>
  <si>
    <t>AdamRifkin</t>
  </si>
  <si>
    <t>DetroitRockCity</t>
  </si>
  <si>
    <t>Highlander</t>
  </si>
  <si>
    <t>SusanneBier</t>
  </si>
  <si>
    <t>ThingsWeLostintheFire</t>
  </si>
  <si>
    <t>KennethJohnson</t>
  </si>
  <si>
    <t>Steel</t>
  </si>
  <si>
    <t>TheImmigrant</t>
  </si>
  <si>
    <t>JamesIvory</t>
  </si>
  <si>
    <t>TheWhiteCountess</t>
  </si>
  <si>
    <t>Trance</t>
  </si>
  <si>
    <t>JessyTerrero</t>
  </si>
  <si>
    <t>SoulPlane</t>
  </si>
  <si>
    <t>VicenteAmorim</t>
  </si>
  <si>
    <t>Good</t>
  </si>
  <si>
    <t>GasparNo</t>
  </si>
  <si>
    <t>EntertheVoid</t>
  </si>
  <si>
    <t>Vamps</t>
  </si>
  <si>
    <t>TommyLeeJones</t>
  </si>
  <si>
    <t>TheHomesman</t>
  </si>
  <si>
    <t>JesseVaughan</t>
  </si>
  <si>
    <t>JuwannaMann</t>
  </si>
  <si>
    <t>WayneBeach</t>
  </si>
  <si>
    <t>SlowBurn</t>
  </si>
  <si>
    <t>GrardKrawczyk</t>
  </si>
  <si>
    <t>Wasabi</t>
  </si>
  <si>
    <t>Slither</t>
  </si>
  <si>
    <t>BeverlyHillsCop</t>
  </si>
  <si>
    <t>HomeAlone</t>
  </si>
  <si>
    <t>3MenandaBaby</t>
  </si>
  <si>
    <t>Tootsie</t>
  </si>
  <si>
    <t>TopGun</t>
  </si>
  <si>
    <t>CrouchingTigerHiddenDragon</t>
  </si>
  <si>
    <t>AmericanBeauty</t>
  </si>
  <si>
    <t>TheKingsSpeech</t>
  </si>
  <si>
    <t>Twins</t>
  </si>
  <si>
    <t>UdayanPrasad</t>
  </si>
  <si>
    <t>TheYellowHandkerchief</t>
  </si>
  <si>
    <t>TheColorPurple</t>
  </si>
  <si>
    <t>MortenTyldum</t>
  </si>
  <si>
    <t>TheImitationGame</t>
  </si>
  <si>
    <t>PrivateBenjamin</t>
  </si>
  <si>
    <t>DiaryofaWimpyKid</t>
  </si>
  <si>
    <t>AndrsMuschietti</t>
  </si>
  <si>
    <t>Mama</t>
  </si>
  <si>
    <t>NationalLampoonsVacation</t>
  </si>
  <si>
    <t>BadGrandpa</t>
  </si>
  <si>
    <t>TheQueen</t>
  </si>
  <si>
    <t>Beetlejuice</t>
  </si>
  <si>
    <t>WhyDidIGetMarried</t>
  </si>
  <si>
    <t>GillianArmstrong</t>
  </si>
  <si>
    <t>LittleWomen</t>
  </si>
  <si>
    <t>JamesWatkins</t>
  </si>
  <si>
    <t>TheWomaninBlack</t>
  </si>
  <si>
    <t>WhenaStrangerCalls</t>
  </si>
  <si>
    <t>BigFatLiar</t>
  </si>
  <si>
    <t>WagtheDog</t>
  </si>
  <si>
    <t>JimFall</t>
  </si>
  <si>
    <t>TheLizzieMcGuireMovie</t>
  </si>
  <si>
    <t>RicRomanWaugh</t>
  </si>
  <si>
    <t>Snitch</t>
  </si>
  <si>
    <t>MichaelDougherty</t>
  </si>
  <si>
    <t>Krampus</t>
  </si>
  <si>
    <t>TheFaculty</t>
  </si>
  <si>
    <t>CopLand</t>
  </si>
  <si>
    <t>JoelGallen</t>
  </si>
  <si>
    <t>NotAnotherTeenMovie</t>
  </si>
  <si>
    <t>EndofWatch</t>
  </si>
  <si>
    <t>TheSkulls</t>
  </si>
  <si>
    <t>JamesMarsh</t>
  </si>
  <si>
    <t>TheTheoryofEverything</t>
  </si>
  <si>
    <t>MalibusMostWanted</t>
  </si>
  <si>
    <t>MattWilliams</t>
  </si>
  <si>
    <t>WheretheHeartIs</t>
  </si>
  <si>
    <t>LawrenceofArabia</t>
  </si>
  <si>
    <t>RobZombie</t>
  </si>
  <si>
    <t>HalloweenII</t>
  </si>
  <si>
    <t>Wild</t>
  </si>
  <si>
    <t>DennisIliadis</t>
  </si>
  <si>
    <t>TheLastHouseontheLeft</t>
  </si>
  <si>
    <t>TheWeddingDate</t>
  </si>
  <si>
    <t>RickRosenthal</t>
  </si>
  <si>
    <t>Halloween:Resurrection</t>
  </si>
  <si>
    <t>ThePrincessBride</t>
  </si>
  <si>
    <t>TheGreatDebaters</t>
  </si>
  <si>
    <t>NicolasWindingRefn</t>
  </si>
  <si>
    <t>Drive</t>
  </si>
  <si>
    <t>SaraSugarman</t>
  </si>
  <si>
    <t>ConfessionsofaTeenageDramaQueen</t>
  </si>
  <si>
    <t>TheObjectofMyAffection</t>
  </si>
  <si>
    <t>JuanCarlosFresnadillo</t>
  </si>
  <si>
    <t>28WeeksLater</t>
  </si>
  <si>
    <t>WhentheGameStandsTall</t>
  </si>
  <si>
    <t>BecauseofWinnDixie</t>
  </si>
  <si>
    <t>GinaPrinceBythewood</t>
  </si>
  <si>
    <t>LoveBasketball</t>
  </si>
  <si>
    <t>GrossePointeBlank</t>
  </si>
  <si>
    <t>PhilTraill</t>
  </si>
  <si>
    <t>AllAboutSteve</t>
  </si>
  <si>
    <t>JoeBerlinger</t>
  </si>
  <si>
    <t>BookofShadows:BlairWitch2</t>
  </si>
  <si>
    <t>TheCraft</t>
  </si>
  <si>
    <t>MatchPoint</t>
  </si>
  <si>
    <t>ElizabethAllenRosenbaum</t>
  </si>
  <si>
    <t>RamonaandBeezus</t>
  </si>
  <si>
    <t>TheRemainsoftheDay</t>
  </si>
  <si>
    <t>BoogieNights</t>
  </si>
  <si>
    <t>NowheretoRun</t>
  </si>
  <si>
    <t>MichaelMayer</t>
  </si>
  <si>
    <t>Flicka</t>
  </si>
  <si>
    <t>MartinWeisz</t>
  </si>
  <si>
    <t>TheHillsHaveEyesII</t>
  </si>
  <si>
    <t>JohnOttman</t>
  </si>
  <si>
    <t>UrbanLegends:FinalCut</t>
  </si>
  <si>
    <t>TuckEverlasting</t>
  </si>
  <si>
    <t>JohnBonito</t>
  </si>
  <si>
    <t>TheMarine</t>
  </si>
  <si>
    <t>PeterAtencio</t>
  </si>
  <si>
    <t>Keanu</t>
  </si>
  <si>
    <t>CountryStrong</t>
  </si>
  <si>
    <t>DavidNutter</t>
  </si>
  <si>
    <t>DisturbingBehavior</t>
  </si>
  <si>
    <t>DerekCianfrance</t>
  </si>
  <si>
    <t>ThePlaceBeyondthePines</t>
  </si>
  <si>
    <t>TheNovemberMan</t>
  </si>
  <si>
    <t>StephanElliott</t>
  </si>
  <si>
    <t>EyeoftheBeholder</t>
  </si>
  <si>
    <t>TheHurtLocker</t>
  </si>
  <si>
    <t>MarkL.Lester</t>
  </si>
  <si>
    <t>Firestarter</t>
  </si>
  <si>
    <t>KillingThemSoftly</t>
  </si>
  <si>
    <t>AMostWantedMan</t>
  </si>
  <si>
    <t>TomGreen</t>
  </si>
  <si>
    <t>FreddyGotFingered</t>
  </si>
  <si>
    <t>MikeNawrocki</t>
  </si>
  <si>
    <t>ThePiratesWhoDontDoAnything:AVeggieTalesMovie</t>
  </si>
  <si>
    <t>DouglasAarniokoski</t>
  </si>
  <si>
    <t>Highlander:Endgame</t>
  </si>
  <si>
    <t>BryanBarber</t>
  </si>
  <si>
    <t>Idlewild</t>
  </si>
  <si>
    <t>LoneScherfig</t>
  </si>
  <si>
    <t>OneDay</t>
  </si>
  <si>
    <t>DrewBarrymore</t>
  </si>
  <si>
    <t>WhipIt</t>
  </si>
  <si>
    <t>JamesFoley</t>
  </si>
  <si>
    <t>Confidence</t>
  </si>
  <si>
    <t>TheMuse</t>
  </si>
  <si>
    <t>DeLovely</t>
  </si>
  <si>
    <t>NewYorkStories</t>
  </si>
  <si>
    <t>SteveGomer</t>
  </si>
  <si>
    <t>BarneysGreatAdventure</t>
  </si>
  <si>
    <t>TheManwiththeIronFists</t>
  </si>
  <si>
    <t>HomeFries</t>
  </si>
  <si>
    <t>MarkPiznarski</t>
  </si>
  <si>
    <t>HereonEarth</t>
  </si>
  <si>
    <t>Brazil</t>
  </si>
  <si>
    <t>RaiseYourVoice</t>
  </si>
  <si>
    <t>TheBigLebowski</t>
  </si>
  <si>
    <t>CraigBrewer</t>
  </si>
  <si>
    <t>BlackSnakeMoan</t>
  </si>
  <si>
    <t>DarkBlue</t>
  </si>
  <si>
    <t>MichaelWinterbottom</t>
  </si>
  <si>
    <t>AMightyHeart</t>
  </si>
  <si>
    <t>DavidRaynr</t>
  </si>
  <si>
    <t>WhateverItTakes</t>
  </si>
  <si>
    <t>MortNathan</t>
  </si>
  <si>
    <t>BoatTrip</t>
  </si>
  <si>
    <t>TheImportanceofBeingEarnest</t>
  </si>
  <si>
    <t>WilShriner</t>
  </si>
  <si>
    <t>Hoot</t>
  </si>
  <si>
    <t>MartinMcDonagh</t>
  </si>
  <si>
    <t>InBruges</t>
  </si>
  <si>
    <t>TinaGordonChism</t>
  </si>
  <si>
    <t>Peeples</t>
  </si>
  <si>
    <t>PeterCattaneo</t>
  </si>
  <si>
    <t>TheRocker</t>
  </si>
  <si>
    <t>VickyJenson</t>
  </si>
  <si>
    <t>PostGrad</t>
  </si>
  <si>
    <t>PromisedLand</t>
  </si>
  <si>
    <t>WhateverWorks</t>
  </si>
  <si>
    <t>MaryLambert</t>
  </si>
  <si>
    <t>TheInCrowd</t>
  </si>
  <si>
    <t>ThreeBurials</t>
  </si>
  <si>
    <t>PeterKassovitz</t>
  </si>
  <si>
    <t>JakobtheLiar</t>
  </si>
  <si>
    <t>KissKissBangBang</t>
  </si>
  <si>
    <t>RodmanFlender</t>
  </si>
  <si>
    <t>IdleHands</t>
  </si>
  <si>
    <t>MulhollandDrive</t>
  </si>
  <si>
    <t>YouWillMeetaTallDarkStranger</t>
  </si>
  <si>
    <t>MarkRomanek</t>
  </si>
  <si>
    <t>NeverLetMeGo</t>
  </si>
  <si>
    <t>BradAnderson</t>
  </si>
  <si>
    <t>Transsiberian</t>
  </si>
  <si>
    <t>MichaelChapman</t>
  </si>
  <si>
    <t>TheClanoftheCaveBear</t>
  </si>
  <si>
    <t>AntonioBanderas</t>
  </si>
  <si>
    <t>CrazyinAlabama</t>
  </si>
  <si>
    <t>FunnyGames</t>
  </si>
  <si>
    <t>FritzLang</t>
  </si>
  <si>
    <t>Metropolis</t>
  </si>
  <si>
    <t>DistrictB13</t>
  </si>
  <si>
    <t>ThingstoDoinDenverWhenYoureDead</t>
  </si>
  <si>
    <t>HsiaoHsienHou</t>
  </si>
  <si>
    <t>TheAssassin</t>
  </si>
  <si>
    <t>GregorJordan</t>
  </si>
  <si>
    <t>BuffaloSoldiers</t>
  </si>
  <si>
    <t>TonyJaa</t>
  </si>
  <si>
    <t>Ongbak2</t>
  </si>
  <si>
    <t>Thai</t>
  </si>
  <si>
    <t>RyheiKitamura</t>
  </si>
  <si>
    <t>TheMidnightMeatTrain</t>
  </si>
  <si>
    <t>DitoMontiel</t>
  </si>
  <si>
    <t>TheSonofNoOne</t>
  </si>
  <si>
    <t>StefanRuzowitzky</t>
  </si>
  <si>
    <t>AlltheQueensMen</t>
  </si>
  <si>
    <t>JakePaltrow</t>
  </si>
  <si>
    <t>TheGoodNight</t>
  </si>
  <si>
    <t>GroundhogDay</t>
  </si>
  <si>
    <t>GregoryJacobs</t>
  </si>
  <si>
    <t>MagicMikeXXL</t>
  </si>
  <si>
    <t>RomeoJuliet</t>
  </si>
  <si>
    <t>GillesPaquetBrenner</t>
  </si>
  <si>
    <t>SarahsKey</t>
  </si>
  <si>
    <t>Unforgiven</t>
  </si>
  <si>
    <t>LarsvonTrier</t>
  </si>
  <si>
    <t>Manderlay</t>
  </si>
  <si>
    <t>SlumdogMillionaire</t>
  </si>
  <si>
    <t>FatalAttraction</t>
  </si>
  <si>
    <t>PrettyWoman</t>
  </si>
  <si>
    <t>JohnCornell</t>
  </si>
  <si>
    <t>CrocodileDundeeII</t>
  </si>
  <si>
    <t>BornontheFourthofJuly</t>
  </si>
  <si>
    <t>CoolRunnings</t>
  </si>
  <si>
    <t>MyBloodyValentine</t>
  </si>
  <si>
    <t>StomptheYard</t>
  </si>
  <si>
    <t>TheSpyWhoLovedMe</t>
  </si>
  <si>
    <t>JamieBlanks</t>
  </si>
  <si>
    <t>UrbanLegend</t>
  </si>
  <si>
    <t>RandalKleiser</t>
  </si>
  <si>
    <t>WhiteFang</t>
  </si>
  <si>
    <t>Superstar</t>
  </si>
  <si>
    <t>TheIronLady</t>
  </si>
  <si>
    <t>Jonah:AVeggieTalesMovie</t>
  </si>
  <si>
    <t>PoeticJustice</t>
  </si>
  <si>
    <t>AllAbouttheBenjamins</t>
  </si>
  <si>
    <t>VampireinBrooklyn</t>
  </si>
  <si>
    <t>AnAmericanHaunting</t>
  </si>
  <si>
    <t>MyBosssDaughter</t>
  </si>
  <si>
    <t>APerfectGetaway</t>
  </si>
  <si>
    <t>RickFamuyiwa</t>
  </si>
  <si>
    <t>OurFamilyWedding</t>
  </si>
  <si>
    <t>AlanCohn</t>
  </si>
  <si>
    <t>DeadManonCampus</t>
  </si>
  <si>
    <t>FrancoZeffirelli</t>
  </si>
  <si>
    <t>TeawithMussolini</t>
  </si>
  <si>
    <t>TomHolland</t>
  </si>
  <si>
    <t>Thinner</t>
  </si>
  <si>
    <t>Crooklyn</t>
  </si>
  <si>
    <t>JamesIsaac</t>
  </si>
  <si>
    <t>JasonX</t>
  </si>
  <si>
    <t>EmilioEstevez</t>
  </si>
  <si>
    <t>Bobby</t>
  </si>
  <si>
    <t>HeadOverHeels</t>
  </si>
  <si>
    <t>JoshSchwartz</t>
  </si>
  <si>
    <t>FunSize</t>
  </si>
  <si>
    <t>ToddField</t>
  </si>
  <si>
    <t>LittleChildren</t>
  </si>
  <si>
    <t>DavisGuggenheim</t>
  </si>
  <si>
    <t>Gossip</t>
  </si>
  <si>
    <t>AWalkontheMoon</t>
  </si>
  <si>
    <t>CatchaFire</t>
  </si>
  <si>
    <t>StephenCarpenter</t>
  </si>
  <si>
    <t>SoulSurvivors</t>
  </si>
  <si>
    <t>JeffersoninParis</t>
  </si>
  <si>
    <t>JamesFargo</t>
  </si>
  <si>
    <t>Caravans</t>
  </si>
  <si>
    <t>Mr.Turner</t>
  </si>
  <si>
    <t>Amen.</t>
  </si>
  <si>
    <t>TheLuckyOnes</t>
  </si>
  <si>
    <t>KennethLonergan</t>
  </si>
  <si>
    <t>Margaret</t>
  </si>
  <si>
    <t>Flipped</t>
  </si>
  <si>
    <t>BrokebackMountain</t>
  </si>
  <si>
    <t>Clueless</t>
  </si>
  <si>
    <t>FarfromHeaven</t>
  </si>
  <si>
    <t>HotTubTimeMachine2</t>
  </si>
  <si>
    <t>Quills</t>
  </si>
  <si>
    <t>SevenPsychopaths</t>
  </si>
  <si>
    <t>Downfall</t>
  </si>
  <si>
    <t>TheSeaInside</t>
  </si>
  <si>
    <t>GoodMorningVietnam</t>
  </si>
  <si>
    <t>TheLastGodfather</t>
  </si>
  <si>
    <t>JustinBieber:NeverSayNever</t>
  </si>
  <si>
    <t>BlackSwan</t>
  </si>
  <si>
    <t>TheGodfather:PartII</t>
  </si>
  <si>
    <t>SavetheLastDance</t>
  </si>
  <si>
    <t>ANightmareonElmStreet4:TheDreamMaster</t>
  </si>
  <si>
    <t>MiraclesfromHeaven</t>
  </si>
  <si>
    <t>DannyLeiner</t>
  </si>
  <si>
    <t>DudeWheresMyCar</t>
  </si>
  <si>
    <t>ChristopherCain</t>
  </si>
  <si>
    <t>YoungGuns</t>
  </si>
  <si>
    <t>TheodoreMelfi</t>
  </si>
  <si>
    <t>St.Vincent</t>
  </si>
  <si>
    <t>AboutLastNight</t>
  </si>
  <si>
    <t>10ThingsIHateAboutYou</t>
  </si>
  <si>
    <t>EdDecter</t>
  </si>
  <si>
    <t>TheNewGuy</t>
  </si>
  <si>
    <t>GeneQuintano</t>
  </si>
  <si>
    <t>LoadedWeapon1</t>
  </si>
  <si>
    <t>TheShallows</t>
  </si>
  <si>
    <t>EricBress</t>
  </si>
  <si>
    <t>TheButterflyEffect</t>
  </si>
  <si>
    <t>SnowDay</t>
  </si>
  <si>
    <t>PrestonA.WhitmoreII</t>
  </si>
  <si>
    <t>ThisChristmas</t>
  </si>
  <si>
    <t>BabyGeniuses</t>
  </si>
  <si>
    <t>KirkWong</t>
  </si>
  <si>
    <t>TheBigHit</t>
  </si>
  <si>
    <t>BronwenHughes</t>
  </si>
  <si>
    <t>HarriettheSpy</t>
  </si>
  <si>
    <t>JohnLafia</t>
  </si>
  <si>
    <t>ChildsPlay2</t>
  </si>
  <si>
    <t>SamMiller</t>
  </si>
  <si>
    <t>NoGoodDeed</t>
  </si>
  <si>
    <t>TheMist</t>
  </si>
  <si>
    <t>AlexGarland</t>
  </si>
  <si>
    <t>ExMachina</t>
  </si>
  <si>
    <t>BeingJohnMalkovich</t>
  </si>
  <si>
    <t>MarkBrown</t>
  </si>
  <si>
    <t>TwoCanPlayThatGame</t>
  </si>
  <si>
    <t>DaveGreen</t>
  </si>
  <si>
    <t>EarthtoEcho</t>
  </si>
  <si>
    <t>Crazy/Beautiful</t>
  </si>
  <si>
    <t>LettersfromIwoJima</t>
  </si>
  <si>
    <t>MichaelPolish</t>
  </si>
  <si>
    <t>TheAstronautFarmer</t>
  </si>
  <si>
    <t>LennyAbrahamson</t>
  </si>
  <si>
    <t>Room</t>
  </si>
  <si>
    <t>DirtyWork</t>
  </si>
  <si>
    <t>JohnWaters</t>
  </si>
  <si>
    <t>SerialMom</t>
  </si>
  <si>
    <t>Dick</t>
  </si>
  <si>
    <t>CraigBolotin</t>
  </si>
  <si>
    <t>LightItUp</t>
  </si>
  <si>
    <t>MarkChristopher</t>
  </si>
  <si>
    <t>BlairHayes</t>
  </si>
  <si>
    <t>BubbleBoy</t>
  </si>
  <si>
    <t>JezButterworth</t>
  </si>
  <si>
    <t>BirthdayGirl</t>
  </si>
  <si>
    <t>JonLucas</t>
  </si>
  <si>
    <t>21Over</t>
  </si>
  <si>
    <t>OlivierAssayas</t>
  </si>
  <si>
    <t>Parisjetaime</t>
  </si>
  <si>
    <t>ResurrectingtheChamp</t>
  </si>
  <si>
    <t>Admission</t>
  </si>
  <si>
    <t>PatriceLeconte</t>
  </si>
  <si>
    <t>TheWidowofSaintPierre</t>
  </si>
  <si>
    <t>Chloe</t>
  </si>
  <si>
    <t>PaulMazursky</t>
  </si>
  <si>
    <t>Faithful</t>
  </si>
  <si>
    <t>FindMeGuilty</t>
  </si>
  <si>
    <t>StephenChbosky</t>
  </si>
  <si>
    <t>ThePerksofBeingaWallflower</t>
  </si>
  <si>
    <t>JonHess</t>
  </si>
  <si>
    <t>ExcessiveForce</t>
  </si>
  <si>
    <t>Infamous</t>
  </si>
  <si>
    <t>TheClaim</t>
  </si>
  <si>
    <t>TheVaticanTapes</t>
  </si>
  <si>
    <t>AttacktheBlock</t>
  </si>
  <si>
    <t>IntheLandofBloodandHoney</t>
  </si>
  <si>
    <t>Bosnian</t>
  </si>
  <si>
    <t>TheCall</t>
  </si>
  <si>
    <t>JohnStainton</t>
  </si>
  <si>
    <t>TheCrocodileHunter:CollisionCourse</t>
  </si>
  <si>
    <t>ILoveYouPhillipMorris</t>
  </si>
  <si>
    <t>AntwoneFisher</t>
  </si>
  <si>
    <t>TheEmperorsClub</t>
  </si>
  <si>
    <t>TrueRomance</t>
  </si>
  <si>
    <t>GlengarryGlenRoss</t>
  </si>
  <si>
    <t>TheKillerInsideMe</t>
  </si>
  <si>
    <t>StewartHendler</t>
  </si>
  <si>
    <t>SororityRow</t>
  </si>
  <si>
    <t>LarsandtheRealGirl</t>
  </si>
  <si>
    <t>MarkHerman</t>
  </si>
  <si>
    <t>TheBoyintheStripedPajamas</t>
  </si>
  <si>
    <t>DancerintheDark</t>
  </si>
  <si>
    <t>OscarandLucinda</t>
  </si>
  <si>
    <t>AbelFerrara</t>
  </si>
  <si>
    <t>VincentGallo</t>
  </si>
  <si>
    <t>TheFuneral</t>
  </si>
  <si>
    <t>BrianKoppelman</t>
  </si>
  <si>
    <t>SolitaryMan</t>
  </si>
  <si>
    <t>EthanManiquis</t>
  </si>
  <si>
    <t>Machete</t>
  </si>
  <si>
    <t>GeorgeHickenlooper</t>
  </si>
  <si>
    <t>CasinoJack</t>
  </si>
  <si>
    <t>TheLandBeforeTime</t>
  </si>
  <si>
    <t>JekyuKang</t>
  </si>
  <si>
    <t>TaeGukGi:TheBrotherhoodofWar</t>
  </si>
  <si>
    <t>Korean</t>
  </si>
  <si>
    <t>WilliamDear</t>
  </si>
  <si>
    <t>ThePerfectGame</t>
  </si>
  <si>
    <t>TheExorcist</t>
  </si>
  <si>
    <t>Jaws</t>
  </si>
  <si>
    <t>AmericanPie</t>
  </si>
  <si>
    <t>StphaneAubier</t>
  </si>
  <si>
    <t>ErnestCelestine</t>
  </si>
  <si>
    <t>TheGoldenChild</t>
  </si>
  <si>
    <t>ThinkLikeaMan</t>
  </si>
  <si>
    <t>Barbershop</t>
  </si>
  <si>
    <t>StarTrekII:TheWrathofKhan</t>
  </si>
  <si>
    <t>AceVentura:PetDetective</t>
  </si>
  <si>
    <t>JohnBadham</t>
  </si>
  <si>
    <t>WarGames</t>
  </si>
  <si>
    <t>Witness</t>
  </si>
  <si>
    <t>MikeMcCoy</t>
  </si>
  <si>
    <t>ActofValor</t>
  </si>
  <si>
    <t>StepUp</t>
  </si>
  <si>
    <t>MikeJudge</t>
  </si>
  <si>
    <t>BeavisandButtHeadDoAmerica</t>
  </si>
  <si>
    <t>JackieBrown</t>
  </si>
  <si>
    <t>HaroldKumarEscapefromGuantanamoBay</t>
  </si>
  <si>
    <t>Chronicle</t>
  </si>
  <si>
    <t>Yentl</t>
  </si>
  <si>
    <t>TimeBandits</t>
  </si>
  <si>
    <t>TamraDavis</t>
  </si>
  <si>
    <t>Crossroads</t>
  </si>
  <si>
    <t>NimaNourizadeh</t>
  </si>
  <si>
    <t>ProjectX</t>
  </si>
  <si>
    <t>OneHourPhoto</t>
  </si>
  <si>
    <t>JohnErickDowdle</t>
  </si>
  <si>
    <t>Quarantine</t>
  </si>
  <si>
    <t>DavidMoreau</t>
  </si>
  <si>
    <t>TheEye</t>
  </si>
  <si>
    <t>ChristopherErskin</t>
  </si>
  <si>
    <t>JohnsonFamilyVacation</t>
  </si>
  <si>
    <t>HowHigh</t>
  </si>
  <si>
    <t>BrianHenson</t>
  </si>
  <si>
    <t>TheMuppetChristmasCarol</t>
  </si>
  <si>
    <t>Frida</t>
  </si>
  <si>
    <t>DanCutforth</t>
  </si>
  <si>
    <t>KatyPerry:PartofMe</t>
  </si>
  <si>
    <t>JoshBoone</t>
  </si>
  <si>
    <t>TheFaultinOurStars</t>
  </si>
  <si>
    <t>Rounders</t>
  </si>
  <si>
    <t>TopFive</t>
  </si>
  <si>
    <t>StirofEchoes</t>
  </si>
  <si>
    <t>Philomena</t>
  </si>
  <si>
    <t>TheUpsideofAnger</t>
  </si>
  <si>
    <t>Aquamarine</t>
  </si>
  <si>
    <t>JakeSchreier</t>
  </si>
  <si>
    <t>PaperTowns</t>
  </si>
  <si>
    <t>Nebraska</t>
  </si>
  <si>
    <t>ErnestR.Dickerson</t>
  </si>
  <si>
    <t>TalesfromtheCrypt:DemonKnight</t>
  </si>
  <si>
    <t>MaxKeeblesBigMove</t>
  </si>
  <si>
    <t>YoungAdult</t>
  </si>
  <si>
    <t>Crank</t>
  </si>
  <si>
    <t>LivingOutLoud</t>
  </si>
  <si>
    <t>DasBoot</t>
  </si>
  <si>
    <t>WallaceWolodarsky</t>
  </si>
  <si>
    <t>SororityBoys</t>
  </si>
  <si>
    <t>AboutTime</t>
  </si>
  <si>
    <t>HouseofFlyingDaggers</t>
  </si>
  <si>
    <t>NicholasJarecki</t>
  </si>
  <si>
    <t>Arbitrage</t>
  </si>
  <si>
    <t>DeanIsraelite</t>
  </si>
  <si>
    <t>ProjectAlmanac</t>
  </si>
  <si>
    <t>DarnellMartin</t>
  </si>
  <si>
    <t>CadillacRecords</t>
  </si>
  <si>
    <t>ScottAlexander</t>
  </si>
  <si>
    <t>Screwed</t>
  </si>
  <si>
    <t>StuartGordon</t>
  </si>
  <si>
    <t>Fortress</t>
  </si>
  <si>
    <t>ForYourConsideration</t>
  </si>
  <si>
    <t>Celebrity</t>
  </si>
  <si>
    <t>RunningwithScissors</t>
  </si>
  <si>
    <t>FromJustintoKelly</t>
  </si>
  <si>
    <t>Girl6</t>
  </si>
  <si>
    <t>JaneCampion</t>
  </si>
  <si>
    <t>IntheCut</t>
  </si>
  <si>
    <t>TwoLovers</t>
  </si>
  <si>
    <t>FredSchepisi</t>
  </si>
  <si>
    <t>LastOrders</t>
  </si>
  <si>
    <t>AntoniaBird</t>
  </si>
  <si>
    <t>Ravenous</t>
  </si>
  <si>
    <t>JonPoll</t>
  </si>
  <si>
    <t>CharlieBartlett</t>
  </si>
  <si>
    <t>PaoloSorrentino</t>
  </si>
  <si>
    <t>TheGreatBeauty</t>
  </si>
  <si>
    <t>PeterCare</t>
  </si>
  <si>
    <t>TheDangerousLivesofAltarBoys</t>
  </si>
  <si>
    <t>ChanwookPark</t>
  </si>
  <si>
    <t>Stoker</t>
  </si>
  <si>
    <t>HarmonyKorine</t>
  </si>
  <si>
    <t>IraSachs</t>
  </si>
  <si>
    <t>MarriedLife</t>
  </si>
  <si>
    <t>CarrollBallard</t>
  </si>
  <si>
    <t>Duma</t>
  </si>
  <si>
    <t>Ondine</t>
  </si>
  <si>
    <t>TakeshiKitano</t>
  </si>
  <si>
    <t>Brother</t>
  </si>
  <si>
    <t>WelcometoCollinwood</t>
  </si>
  <si>
    <t>CriticalCare</t>
  </si>
  <si>
    <t>TheLifeBeforeHerEyes</t>
  </si>
  <si>
    <t>MarcoKreuzpaintner</t>
  </si>
  <si>
    <t>Trade</t>
  </si>
  <si>
    <t>LajosKoltai</t>
  </si>
  <si>
    <t>Fateless</t>
  </si>
  <si>
    <t>Hungarian</t>
  </si>
  <si>
    <t>AlanRudolph</t>
  </si>
  <si>
    <t>BreakfastofChampions</t>
  </si>
  <si>
    <t>ChuanLu</t>
  </si>
  <si>
    <t>CityofLifeandDeath</t>
  </si>
  <si>
    <t>5DaysofWar</t>
  </si>
  <si>
    <t>Snatch</t>
  </si>
  <si>
    <t>PetSematary</t>
  </si>
  <si>
    <t>Gremlins</t>
  </si>
  <si>
    <t>StarWars:EpisodeIVANewHope</t>
  </si>
  <si>
    <t>DanMazer</t>
  </si>
  <si>
    <t>DirtyGrandpa</t>
  </si>
  <si>
    <t>DoctorZhivago</t>
  </si>
  <si>
    <t>HighSchoolMusical3:SeniorYear</t>
  </si>
  <si>
    <t>TheFighter</t>
  </si>
  <si>
    <t>MyCousinVinny</t>
  </si>
  <si>
    <t>R.J.Cutler</t>
  </si>
  <si>
    <t>IfIStay</t>
  </si>
  <si>
    <t>DavidS.Ward</t>
  </si>
  <si>
    <t>MajorLeague</t>
  </si>
  <si>
    <t>PhoneBooth</t>
  </si>
  <si>
    <t>AWalktoRemember</t>
  </si>
  <si>
    <t>DeadManWalking</t>
  </si>
  <si>
    <t>CruelIntentions</t>
  </si>
  <si>
    <t>SawVI</t>
  </si>
  <si>
    <t>TheSecretLifeofBees</t>
  </si>
  <si>
    <t>RobPritts</t>
  </si>
  <si>
    <t>CorkyRomano</t>
  </si>
  <si>
    <t>RaisingCain</t>
  </si>
  <si>
    <t>InvadersfromMars</t>
  </si>
  <si>
    <t>JohnCrowley</t>
  </si>
  <si>
    <t>Brooklyn</t>
  </si>
  <si>
    <t>BrendanMalloy</t>
  </si>
  <si>
    <t>OutCold</t>
  </si>
  <si>
    <t>TheLadiesMan</t>
  </si>
  <si>
    <t>DustinHoffman</t>
  </si>
  <si>
    <t>Quartet</t>
  </si>
  <si>
    <t>GregoryPoirier</t>
  </si>
  <si>
    <t>Tomcats</t>
  </si>
  <si>
    <t>BillPaxton</t>
  </si>
  <si>
    <t>Frailty</t>
  </si>
  <si>
    <t>SimonCurtis</t>
  </si>
  <si>
    <t>WomaninGold</t>
  </si>
  <si>
    <t>Kinsey</t>
  </si>
  <si>
    <t>ArmyofDarkness</t>
  </si>
  <si>
    <t>DeweyNicks</t>
  </si>
  <si>
    <t>Slackers</t>
  </si>
  <si>
    <t>WhatsEatingGilbertGrape</t>
  </si>
  <si>
    <t>PhilipSaville</t>
  </si>
  <si>
    <t>TheVisualBible:TheGospelofJohn</t>
  </si>
  <si>
    <t>VeraDrake</t>
  </si>
  <si>
    <t>DaisyvonScherlerMayer</t>
  </si>
  <si>
    <t>TheGuru</t>
  </si>
  <si>
    <t>ThePerezFamily</t>
  </si>
  <si>
    <t>InsideLlewynDavis</t>
  </si>
  <si>
    <t>O</t>
  </si>
  <si>
    <t>WilliamA.Graham</t>
  </si>
  <si>
    <t>ReturntotheBlueLagoon</t>
  </si>
  <si>
    <t>AgnieszkaHolland</t>
  </si>
  <si>
    <t>CopyingBeethoven</t>
  </si>
  <si>
    <t>DavidHackl</t>
  </si>
  <si>
    <t>SawV</t>
  </si>
  <si>
    <t>RayLawrence</t>
  </si>
  <si>
    <t>Jindabyne</t>
  </si>
  <si>
    <t>KaranJohar</t>
  </si>
  <si>
    <t>KabhiAlvidaNaaKehna</t>
  </si>
  <si>
    <t>Hindi</t>
  </si>
  <si>
    <t>AnIdealHusband</t>
  </si>
  <si>
    <t>RuairiRobinson</t>
  </si>
  <si>
    <t>TheLastDaysonMars</t>
  </si>
  <si>
    <t>JaumeBalaguer</t>
  </si>
  <si>
    <t>Darkness</t>
  </si>
  <si>
    <t>2001:ASpaceOdyssey</t>
  </si>
  <si>
    <t>E.T.theExtraTerrestrial</t>
  </si>
  <si>
    <t>JonKasdan</t>
  </si>
  <si>
    <t>IntheLandofWomen</t>
  </si>
  <si>
    <t>DeanWright</t>
  </si>
  <si>
    <t>ForGreaterGlory:TheTrueStoryofCristiada</t>
  </si>
  <si>
    <t>GoodWillHunting</t>
  </si>
  <si>
    <t>DarrenLynnBousman</t>
  </si>
  <si>
    <t>SawIII</t>
  </si>
  <si>
    <t>LeighWhannell</t>
  </si>
  <si>
    <t>Stripes</t>
  </si>
  <si>
    <t>BringItOn</t>
  </si>
  <si>
    <t>JamesDeMonaco</t>
  </si>
  <si>
    <t>ThePurge:ElectionYear</t>
  </si>
  <si>
    <t>ShesAllThat</t>
  </si>
  <si>
    <t>SawIV</t>
  </si>
  <si>
    <t>WhiteNoise</t>
  </si>
  <si>
    <t>MadeasFamilyReunion</t>
  </si>
  <si>
    <t>TheColorofMoney</t>
  </si>
  <si>
    <t>TheMightyDucks</t>
  </si>
  <si>
    <t>TheGrudge</t>
  </si>
  <si>
    <t>HappyGilmore</t>
  </si>
  <si>
    <t>JeepersCreepers</t>
  </si>
  <si>
    <t>BillTedsExcellentAdventure</t>
  </si>
  <si>
    <t>CarolReed</t>
  </si>
  <si>
    <t>Oliver</t>
  </si>
  <si>
    <t>TheBestExoticMarigoldHotel</t>
  </si>
  <si>
    <t>ChuckSheetz</t>
  </si>
  <si>
    <t>Recess:SchoolsOut</t>
  </si>
  <si>
    <t>MadMaxBeyondThunderdome</t>
  </si>
  <si>
    <t>TheBoy</t>
  </si>
  <si>
    <t>Devil</t>
  </si>
  <si>
    <t>MarcusRaboy</t>
  </si>
  <si>
    <t>FridayAfterNext</t>
  </si>
  <si>
    <t>Insidious:Chapter3</t>
  </si>
  <si>
    <t>MichaelSchultz</t>
  </si>
  <si>
    <t>TheLastDragon</t>
  </si>
  <si>
    <t>TheLawnmowerMan</t>
  </si>
  <si>
    <t>PeterSollett</t>
  </si>
  <si>
    <t>NickandNorahsInfinitePlaylist</t>
  </si>
  <si>
    <t>Dogma</t>
  </si>
  <si>
    <t>BobDolman</t>
  </si>
  <si>
    <t>TheBangerSisters</t>
  </si>
  <si>
    <t>TwilightZone:TheMovie</t>
  </si>
  <si>
    <t>RowdyHerrington</t>
  </si>
  <si>
    <t>RoadHouse</t>
  </si>
  <si>
    <t>ALowDownDirtyShame</t>
  </si>
  <si>
    <t>Swimfan</t>
  </si>
  <si>
    <t>GregCoolidge</t>
  </si>
  <si>
    <t>EmployeeoftheMonth</t>
  </si>
  <si>
    <t>CantHardlyWait</t>
  </si>
  <si>
    <t>TheOutsiders</t>
  </si>
  <si>
    <t>CiarnFoy</t>
  </si>
  <si>
    <t>Sinister2</t>
  </si>
  <si>
    <t>SalimAkil</t>
  </si>
  <si>
    <t>Sparkle</t>
  </si>
  <si>
    <t>Valentine</t>
  </si>
  <si>
    <t>OlatundeOsunsanmi</t>
  </si>
  <si>
    <t>TheFourthKind</t>
  </si>
  <si>
    <t>APrairieHomeCompanion</t>
  </si>
  <si>
    <t>LeonIchaso</t>
  </si>
  <si>
    <t>SugarHill</t>
  </si>
  <si>
    <t>Rushmore</t>
  </si>
  <si>
    <t>Skyline</t>
  </si>
  <si>
    <t>TheSecondBestExoticMarigoldHotel</t>
  </si>
  <si>
    <t>PatriciaRozema</t>
  </si>
  <si>
    <t>KitKittredge:AnAmericanGirl</t>
  </si>
  <si>
    <t>ThePerfectMan</t>
  </si>
  <si>
    <t>MoBetterBlues</t>
  </si>
  <si>
    <t>KungPow:EntertheFist</t>
  </si>
  <si>
    <t>Tremors</t>
  </si>
  <si>
    <t>RobSchmidt</t>
  </si>
  <si>
    <t>WrongTurn</t>
  </si>
  <si>
    <t>TheCorruptor</t>
  </si>
  <si>
    <t>Mud</t>
  </si>
  <si>
    <t>RobertBenGarant</t>
  </si>
  <si>
    <t>Reno911:Miami</t>
  </si>
  <si>
    <t>MorganSpurlock</t>
  </si>
  <si>
    <t>OneDirection:ThisIsUs</t>
  </si>
  <si>
    <t>TuckTucker</t>
  </si>
  <si>
    <t>HeyArnoldTheMovie</t>
  </si>
  <si>
    <t>MyWeekwithMarilyn</t>
  </si>
  <si>
    <t>TheMatador</t>
  </si>
  <si>
    <t>TheodoreWitcher</t>
  </si>
  <si>
    <t>LoveJones</t>
  </si>
  <si>
    <t>JoelEdgerton</t>
  </si>
  <si>
    <t>TheGift</t>
  </si>
  <si>
    <t>JimHanon</t>
  </si>
  <si>
    <t>EndoftheSpear</t>
  </si>
  <si>
    <t>GetOverIt</t>
  </si>
  <si>
    <t>OfficeSpace</t>
  </si>
  <si>
    <t>MichaelPatrickJann</t>
  </si>
  <si>
    <t>DropDeadGorgeous</t>
  </si>
  <si>
    <t>BigEyes</t>
  </si>
  <si>
    <t>VeryBadThings</t>
  </si>
  <si>
    <t>Sleepover</t>
  </si>
  <si>
    <t>JormaTaccone</t>
  </si>
  <si>
    <t>MacGruber</t>
  </si>
  <si>
    <t>DirtyPrettyThings</t>
  </si>
  <si>
    <t>Movie43</t>
  </si>
  <si>
    <t>JeffLowell</t>
  </si>
  <si>
    <t>OverHerDeadBody</t>
  </si>
  <si>
    <t>LoreneScafaria</t>
  </si>
  <si>
    <t>SeekingaFriendfortheEndoftheWorld</t>
  </si>
  <si>
    <t>TonyKaye</t>
  </si>
  <si>
    <t>AmericanHistoryX</t>
  </si>
  <si>
    <t>MarcusDunstan</t>
  </si>
  <si>
    <t>TheCollection</t>
  </si>
  <si>
    <t>TimothyBjrklund</t>
  </si>
  <si>
    <t>TeachersPet</t>
  </si>
  <si>
    <t>FranoisGirard</t>
  </si>
  <si>
    <t>TheRedViolin</t>
  </si>
  <si>
    <t>TheStraightStory</t>
  </si>
  <si>
    <t>ScottKalvert</t>
  </si>
  <si>
    <t>DeucesWild</t>
  </si>
  <si>
    <t>JasonBateman</t>
  </si>
  <si>
    <t>BadWords</t>
  </si>
  <si>
    <t>BlackorWhite</t>
  </si>
  <si>
    <t>EricBross</t>
  </si>
  <si>
    <t>OntheLine</t>
  </si>
  <si>
    <t>RescueDawn</t>
  </si>
  <si>
    <t>JayDuplass</t>
  </si>
  <si>
    <t>JeffWhoLivesatHome</t>
  </si>
  <si>
    <t>LucaGuadagnino</t>
  </si>
  <si>
    <t>IAmLove</t>
  </si>
  <si>
    <t>JohnPutch</t>
  </si>
  <si>
    <t>AtlasShruggedII:TheStrike</t>
  </si>
  <si>
    <t>PeterMedak</t>
  </si>
  <si>
    <t>RomeoIsBleeding</t>
  </si>
  <si>
    <t>TheLimey</t>
  </si>
  <si>
    <t>Crash</t>
  </si>
  <si>
    <t>TerenceDavies</t>
  </si>
  <si>
    <t>TheHouseofMirth</t>
  </si>
  <si>
    <t>HarleyCokeliss</t>
  </si>
  <si>
    <t>Malone</t>
  </si>
  <si>
    <t>PeacefulWarrior</t>
  </si>
  <si>
    <t>TomBrady</t>
  </si>
  <si>
    <t>BuckyLarson:BorntoBeaStar</t>
  </si>
  <si>
    <t>Bamboozled</t>
  </si>
  <si>
    <t>JasonZada</t>
  </si>
  <si>
    <t>TheForest</t>
  </si>
  <si>
    <t>FranklinJ.Schaffner</t>
  </si>
  <si>
    <t>Sphinx</t>
  </si>
  <si>
    <t>NoahBaumbach</t>
  </si>
  <si>
    <t>WhileWereYoung</t>
  </si>
  <si>
    <t>ABetterLife</t>
  </si>
  <si>
    <t>Spider</t>
  </si>
  <si>
    <t>EricBlakeney</t>
  </si>
  <si>
    <t>GunShy</t>
  </si>
  <si>
    <t>NicholasNickleby</t>
  </si>
  <si>
    <t>TheIceman</t>
  </si>
  <si>
    <t>CecilB.DeMented</t>
  </si>
  <si>
    <t>KillerJoe</t>
  </si>
  <si>
    <t>DerrickBorte</t>
  </si>
  <si>
    <t>TheJoneses</t>
  </si>
  <si>
    <t>RichardKwietniowski</t>
  </si>
  <si>
    <t>OwningMahowny</t>
  </si>
  <si>
    <t>BobOdenkirk</t>
  </si>
  <si>
    <t>TheBrothersSolomon</t>
  </si>
  <si>
    <t>MyBlueberryNights</t>
  </si>
  <si>
    <t>SweptAway</t>
  </si>
  <si>
    <t>JoshuaSeftel</t>
  </si>
  <si>
    <t>WarInc.</t>
  </si>
  <si>
    <t>ShaolinSoccer</t>
  </si>
  <si>
    <t>TheBrownBunny</t>
  </si>
  <si>
    <t>Rosewater</t>
  </si>
  <si>
    <t>DanHarris</t>
  </si>
  <si>
    <t>ImaginaryHeroes</t>
  </si>
  <si>
    <t>MelSmith</t>
  </si>
  <si>
    <t>HighHeelsandLowLifes</t>
  </si>
  <si>
    <t>ChristopherSmith</t>
  </si>
  <si>
    <t>Severance</t>
  </si>
  <si>
    <t>Edmond</t>
  </si>
  <si>
    <t>AlanMetter</t>
  </si>
  <si>
    <t>PoliceAcademy:MissiontoMoscow</t>
  </si>
  <si>
    <t>ArthurHiller</t>
  </si>
  <si>
    <t>AnAlanSmitheeFilm:BurnHollywoodBurn</t>
  </si>
  <si>
    <t>MichaelMeredith</t>
  </si>
  <si>
    <t>TheOpenRoad</t>
  </si>
  <si>
    <t>JulioDePietro</t>
  </si>
  <si>
    <t>TheGoodGuy</t>
  </si>
  <si>
    <t>KatherineDieckmann</t>
  </si>
  <si>
    <t>Motherhood</t>
  </si>
  <si>
    <t>ScottMarshall</t>
  </si>
  <si>
    <t>BlondeAmbition</t>
  </si>
  <si>
    <t>lexdelaIglesia</t>
  </si>
  <si>
    <t>TheOxfordMurders</t>
  </si>
  <si>
    <t>MichaelClancy</t>
  </si>
  <si>
    <t>Eulogy</t>
  </si>
  <si>
    <t>TheGoodtheBadtheWeird</t>
  </si>
  <si>
    <t>AndyGarcia</t>
  </si>
  <si>
    <t>TheLostCity</t>
  </si>
  <si>
    <t>NextFriday</t>
  </si>
  <si>
    <t>YouOnlyLiveTwice</t>
  </si>
  <si>
    <t>Amour</t>
  </si>
  <si>
    <t>GarySherman</t>
  </si>
  <si>
    <t>PoltergeistIII</t>
  </si>
  <si>
    <t>StanleyKramer</t>
  </si>
  <si>
    <t>ItsaMadMadMadMadWorld</t>
  </si>
  <si>
    <t>RichardIII</t>
  </si>
  <si>
    <t>Melancholia</t>
  </si>
  <si>
    <t>YashChopra</t>
  </si>
  <si>
    <t>JabTakHaiJaan</t>
  </si>
  <si>
    <t>Alien</t>
  </si>
  <si>
    <t>TheTexasChainSawMassacre</t>
  </si>
  <si>
    <t>FloriaSigismondi</t>
  </si>
  <si>
    <t>TheRunaways</t>
  </si>
  <si>
    <t>FiddlerontheRoof</t>
  </si>
  <si>
    <t>TerenceYoung</t>
  </si>
  <si>
    <t>Thunderball</t>
  </si>
  <si>
    <t>SetItOff</t>
  </si>
  <si>
    <t>TheBestMan</t>
  </si>
  <si>
    <t>ChildsPlay</t>
  </si>
  <si>
    <t>Sicko</t>
  </si>
  <si>
    <t>ThePurge:Anarchy</t>
  </si>
  <si>
    <t>KrisIsacsson</t>
  </si>
  <si>
    <t>DowntoYou</t>
  </si>
  <si>
    <t>HaroldKumarGotoWhiteCastle</t>
  </si>
  <si>
    <t>TheContender</t>
  </si>
  <si>
    <t>BenYounger</t>
  </si>
  <si>
    <t>BoilerRoom</t>
  </si>
  <si>
    <t>BlackChristmas</t>
  </si>
  <si>
    <t>HenryV</t>
  </si>
  <si>
    <t>TheWayoftheGun</t>
  </si>
  <si>
    <t>IgbyGoesDown</t>
  </si>
  <si>
    <t>HartBochner</t>
  </si>
  <si>
    <t>PCU</t>
  </si>
  <si>
    <t>Gracie</t>
  </si>
  <si>
    <t>TrusttheMan</t>
  </si>
  <si>
    <t>Hamlet2</t>
  </si>
  <si>
    <t>Glee:The3DConcertMovie</t>
  </si>
  <si>
    <t>ChatrichalermYukol</t>
  </si>
  <si>
    <t>TheLegendofSuriyothai</t>
  </si>
  <si>
    <t>DarioArgento</t>
  </si>
  <si>
    <t>TwoEvilEyes</t>
  </si>
  <si>
    <t>AllorNothing</t>
  </si>
  <si>
    <t>MarcForby</t>
  </si>
  <si>
    <t>PrincessKaiulani</t>
  </si>
  <si>
    <t>OpalDream</t>
  </si>
  <si>
    <t>OleChristianMadsen</t>
  </si>
  <si>
    <t>FlameandCitron</t>
  </si>
  <si>
    <t>Danish</t>
  </si>
  <si>
    <t>MeiertAvis</t>
  </si>
  <si>
    <t>Undiscovered</t>
  </si>
  <si>
    <t>PeterFaiman</t>
  </si>
  <si>
    <t>CrocodileDundee</t>
  </si>
  <si>
    <t>JobyHarold</t>
  </si>
  <si>
    <t>Awake</t>
  </si>
  <si>
    <t>EkachaiUekrongtham</t>
  </si>
  <si>
    <t>SkinTrade</t>
  </si>
  <si>
    <t>CrazyHeart</t>
  </si>
  <si>
    <t>MarkRydell</t>
  </si>
  <si>
    <t>TheRose</t>
  </si>
  <si>
    <t>DavidE.Talbert</t>
  </si>
  <si>
    <t>BaggageClaim</t>
  </si>
  <si>
    <t>Election</t>
  </si>
  <si>
    <t>AriSandel</t>
  </si>
  <si>
    <t>TheDUFF</t>
  </si>
  <si>
    <t>Glitter</t>
  </si>
  <si>
    <t>BrightStar</t>
  </si>
  <si>
    <t>MyNameIsKhan</t>
  </si>
  <si>
    <t>JohnSayles</t>
  </si>
  <si>
    <t>Limbo</t>
  </si>
  <si>
    <t>RepoTheGeneticOpera</t>
  </si>
  <si>
    <t>PulpFiction</t>
  </si>
  <si>
    <t>DanGilroy</t>
  </si>
  <si>
    <t>Nightcrawler</t>
  </si>
  <si>
    <t>ClubDread</t>
  </si>
  <si>
    <t>TheSoundofMusic</t>
  </si>
  <si>
    <t>Splash</t>
  </si>
  <si>
    <t>JonathanDayton</t>
  </si>
  <si>
    <t>LittleMissSunshine</t>
  </si>
  <si>
    <t>StandbyMe</t>
  </si>
  <si>
    <t>28DaysLater...</t>
  </si>
  <si>
    <t>ChrisStokes</t>
  </si>
  <si>
    <t>YouGotServed</t>
  </si>
  <si>
    <t>DonSiegel</t>
  </si>
  <si>
    <t>EscapefromAlcatraz</t>
  </si>
  <si>
    <t>BrownSugar</t>
  </si>
  <si>
    <t>MartinLawrence</t>
  </si>
  <si>
    <t>AThinLineBetweenLoveandHate</t>
  </si>
  <si>
    <t>50/50</t>
  </si>
  <si>
    <t>MasayukiOchiai</t>
  </si>
  <si>
    <t>Shutter</t>
  </si>
  <si>
    <t>TomGormican</t>
  </si>
  <si>
    <t>ThatAwkwardMoment</t>
  </si>
  <si>
    <t>MuchAdoAboutNothing</t>
  </si>
  <si>
    <t>PeterR.Hunt</t>
  </si>
  <si>
    <t>OnHerMajestysSecretService</t>
  </si>
  <si>
    <t>NewNightmare</t>
  </si>
  <si>
    <t>DriveMeCrazy</t>
  </si>
  <si>
    <t>HalfBaked</t>
  </si>
  <si>
    <t>JonasElmer</t>
  </si>
  <si>
    <t>NewinTown</t>
  </si>
  <si>
    <t>MaryHarron</t>
  </si>
  <si>
    <t>AmericanPsycho</t>
  </si>
  <si>
    <t>TheGoodGirl</t>
  </si>
  <si>
    <t>TroyDuffy</t>
  </si>
  <si>
    <t>TheBoondockSaintsII:AllSaintsDay</t>
  </si>
  <si>
    <t>NicoleHolofcener</t>
  </si>
  <si>
    <t>EnoughSaid</t>
  </si>
  <si>
    <t>EasyA</t>
  </si>
  <si>
    <t>ShadowoftheVampire</t>
  </si>
  <si>
    <t>Prom</t>
  </si>
  <si>
    <t>HeldUp</t>
  </si>
  <si>
    <t>FinaTorres</t>
  </si>
  <si>
    <t>WomanonTop</t>
  </si>
  <si>
    <t>DukeJohnson</t>
  </si>
  <si>
    <t>Anomalisa</t>
  </si>
  <si>
    <t>AnotherYear</t>
  </si>
  <si>
    <t>FranoisOzon</t>
  </si>
  <si>
    <t>8Women</t>
  </si>
  <si>
    <t>ShowdowninLittleTokyo</t>
  </si>
  <si>
    <t>ClayPigeons</t>
  </si>
  <si>
    <t>AnnaBoden</t>
  </si>
  <si>
    <t>ItsKindofaFunnyStory</t>
  </si>
  <si>
    <t>MadeinDagenham</t>
  </si>
  <si>
    <t>WhenDidYouLastSeeYourFather</t>
  </si>
  <si>
    <t>SteveJames</t>
  </si>
  <si>
    <t>Prefontaine</t>
  </si>
  <si>
    <t>TommMoore</t>
  </si>
  <si>
    <t>TheSecretofKells</t>
  </si>
  <si>
    <t>JohnCarney</t>
  </si>
  <si>
    <t>BeginAgain</t>
  </si>
  <si>
    <t>DavidJacobson</t>
  </si>
  <si>
    <t>DownintheValley</t>
  </si>
  <si>
    <t>MichaelCorrente</t>
  </si>
  <si>
    <t>BrooklynRules</t>
  </si>
  <si>
    <t>KeithGordon</t>
  </si>
  <si>
    <t>TheSingingDetective</t>
  </si>
  <si>
    <t>AndrewCurrie</t>
  </si>
  <si>
    <t>Fido</t>
  </si>
  <si>
    <t>TheWendellBakerStory</t>
  </si>
  <si>
    <t>WildTarget</t>
  </si>
  <si>
    <t>MarcSchlermann</t>
  </si>
  <si>
    <t>Pathology</t>
  </si>
  <si>
    <t>RobertMoresco</t>
  </si>
  <si>
    <t>10thWolf</t>
  </si>
  <si>
    <t>ThomasVinterberg</t>
  </si>
  <si>
    <t>DearWendy</t>
  </si>
  <si>
    <t>Akira</t>
  </si>
  <si>
    <t>OlParker</t>
  </si>
  <si>
    <t>ImagineMeYou</t>
  </si>
  <si>
    <t>DavidWebbPeoples</t>
  </si>
  <si>
    <t>TheBloodofHeroes</t>
  </si>
  <si>
    <t>DrivingMissDaisy</t>
  </si>
  <si>
    <t>SoulFood</t>
  </si>
  <si>
    <t>StanleyTong</t>
  </si>
  <si>
    <t>RumbleintheBronx</t>
  </si>
  <si>
    <t>ThankYouforSmoking</t>
  </si>
  <si>
    <t>EliRoth</t>
  </si>
  <si>
    <t>Hostel:PartII</t>
  </si>
  <si>
    <t>AnEducation</t>
  </si>
  <si>
    <t>TonyRichardson</t>
  </si>
  <si>
    <t>TheHotelNewHampshire</t>
  </si>
  <si>
    <t>Narc</t>
  </si>
  <si>
    <t>PaulGross</t>
  </si>
  <si>
    <t>MenwithBrooms</t>
  </si>
  <si>
    <t>CharlesRobertCarner</t>
  </si>
  <si>
    <t>WitlessProtection</t>
  </si>
  <si>
    <t>Extract</t>
  </si>
  <si>
    <t>Code46</t>
  </si>
  <si>
    <t>RodrigoGarca</t>
  </si>
  <si>
    <t>AlbertNobbs</t>
  </si>
  <si>
    <t>VincentParonnaud</t>
  </si>
  <si>
    <t>Persepolis</t>
  </si>
  <si>
    <t>TheNeonDemon</t>
  </si>
  <si>
    <t>DanielBarber</t>
  </si>
  <si>
    <t>HarryBrown</t>
  </si>
  <si>
    <t>RobertMarcarelli</t>
  </si>
  <si>
    <t>TheOmegaCode</t>
  </si>
  <si>
    <t>Juno</t>
  </si>
  <si>
    <t>GuyHamilton</t>
  </si>
  <si>
    <t>DiamondsAreForever</t>
  </si>
  <si>
    <t>TheGodfather</t>
  </si>
  <si>
    <t>Flashdance</t>
  </si>
  <si>
    <t>500DaysofSummer</t>
  </si>
  <si>
    <t>ThePiano</t>
  </si>
  <si>
    <t>MagicMike</t>
  </si>
  <si>
    <t>DarknessFalls</t>
  </si>
  <si>
    <t>LiveandLetDie</t>
  </si>
  <si>
    <t>MyDogSkip</t>
  </si>
  <si>
    <t>JumpingtheBroom</t>
  </si>
  <si>
    <t>GoodNightandGoodLuck.</t>
  </si>
  <si>
    <t>Capote</t>
  </si>
  <si>
    <t>Desperado</t>
  </si>
  <si>
    <t>MichaelAnderson</t>
  </si>
  <si>
    <t>LogansRun</t>
  </si>
  <si>
    <t>TheManwiththeGoldenGun</t>
  </si>
  <si>
    <t>ActionJackson</t>
  </si>
  <si>
    <t>TheDescent</t>
  </si>
  <si>
    <t>MattBettinelliOlpin</t>
  </si>
  <si>
    <t>DevilsDue</t>
  </si>
  <si>
    <t>FlirtingwithDisaster</t>
  </si>
  <si>
    <t>TheDevilsRejects</t>
  </si>
  <si>
    <t>Dope</t>
  </si>
  <si>
    <t>InTooDeep</t>
  </si>
  <si>
    <t>Houseof1000Corpses</t>
  </si>
  <si>
    <t>ASeriousMan</t>
  </si>
  <si>
    <t>AaronSchneider</t>
  </si>
  <si>
    <t>GetLow</t>
  </si>
  <si>
    <t>Warlock</t>
  </si>
  <si>
    <t>TomFord</t>
  </si>
  <si>
    <t>ASingleMan</t>
  </si>
  <si>
    <t>TheLastTemptationofChrist</t>
  </si>
  <si>
    <t>OutsideProvidence</t>
  </si>
  <si>
    <t>GurinderChadha</t>
  </si>
  <si>
    <t>BridePrejudice</t>
  </si>
  <si>
    <t>RabbitProofFence</t>
  </si>
  <si>
    <t>WhosYourCaddy</t>
  </si>
  <si>
    <t>TonyMaylam</t>
  </si>
  <si>
    <t>SplitSecond</t>
  </si>
  <si>
    <t>MitchDavis</t>
  </si>
  <si>
    <t>TheOtherSideofHeaven</t>
  </si>
  <si>
    <t>Redbelt</t>
  </si>
  <si>
    <t>Cyrus</t>
  </si>
  <si>
    <t>KevinBrodie</t>
  </si>
  <si>
    <t>ADogofFlanders</t>
  </si>
  <si>
    <t>PaulSchrader</t>
  </si>
  <si>
    <t>AutoFocus</t>
  </si>
  <si>
    <t>FactoryGirl</t>
  </si>
  <si>
    <t>LynneRamsay</t>
  </si>
  <si>
    <t>WeNeedtoTalkAboutKevin</t>
  </si>
  <si>
    <t>TimChambers</t>
  </si>
  <si>
    <t>TheMightyMacs</t>
  </si>
  <si>
    <t>MotherandChild</t>
  </si>
  <si>
    <t>DickRichards</t>
  </si>
  <si>
    <t>MarchorDie</t>
  </si>
  <si>
    <t>Lesvisiteurs</t>
  </si>
  <si>
    <t>Somewhere</t>
  </si>
  <si>
    <t>AlexZamm</t>
  </si>
  <si>
    <t>ChairmanoftheBoard</t>
  </si>
  <si>
    <t>SpencerSusser</t>
  </si>
  <si>
    <t>Hesher</t>
  </si>
  <si>
    <t>ThaddeusOSullivan</t>
  </si>
  <si>
    <t>TheHeartofMe</t>
  </si>
  <si>
    <t>Freeheld</t>
  </si>
  <si>
    <t>ShariSpringerBerman</t>
  </si>
  <si>
    <t>TheExtraMan</t>
  </si>
  <si>
    <t>StephenMilburnAnderson</t>
  </si>
  <si>
    <t>Cah</t>
  </si>
  <si>
    <t>WahWah</t>
  </si>
  <si>
    <t>Western</t>
  </si>
  <si>
    <t>PaleRider</t>
  </si>
  <si>
    <t>DazedandConfused</t>
  </si>
  <si>
    <t>AriePosin</t>
  </si>
  <si>
    <t>TheChumscrubber</t>
  </si>
  <si>
    <t>DamianNieman</t>
  </si>
  <si>
    <t>Shade</t>
  </si>
  <si>
    <t>MarkTonderai</t>
  </si>
  <si>
    <t>HouseattheEndoftheStreet</t>
  </si>
  <si>
    <t>Incendies</t>
  </si>
  <si>
    <t>RememberMeMyLove</t>
  </si>
  <si>
    <t>EliteSquad</t>
  </si>
  <si>
    <t>Portuguese</t>
  </si>
  <si>
    <t>Annabelle</t>
  </si>
  <si>
    <t>RachelPerkins</t>
  </si>
  <si>
    <t>BranNueDae</t>
  </si>
  <si>
    <t>BoyzntheHood</t>
  </si>
  <si>
    <t>LuisValdez</t>
  </si>
  <si>
    <t>LaBamba</t>
  </si>
  <si>
    <t>DressedtoKill</t>
  </si>
  <si>
    <t>TheAdventuresofHuckFinn</t>
  </si>
  <si>
    <t>Go</t>
  </si>
  <si>
    <t>FriendswithMoney</t>
  </si>
  <si>
    <t>LouisMorneau</t>
  </si>
  <si>
    <t>Bats</t>
  </si>
  <si>
    <t>CarolineLink</t>
  </si>
  <si>
    <t>NowhereinAfrica</t>
  </si>
  <si>
    <t>Shame</t>
  </si>
  <si>
    <t>LayerCake</t>
  </si>
  <si>
    <t>SterlingVanWagenen</t>
  </si>
  <si>
    <t>TheWorkandtheGloryII:AmericanZion</t>
  </si>
  <si>
    <t>ZalBatmanglij</t>
  </si>
  <si>
    <t>TheEast</t>
  </si>
  <si>
    <t>AHomeattheEndoftheWorld</t>
  </si>
  <si>
    <t>OrenMoverman</t>
  </si>
  <si>
    <t>TheMessenger</t>
  </si>
  <si>
    <t>Control</t>
  </si>
  <si>
    <t>TheTerminator</t>
  </si>
  <si>
    <t>WolfgangBecker</t>
  </si>
  <si>
    <t>GoodByeLenin</t>
  </si>
  <si>
    <t>TheDamnedUnited</t>
  </si>
  <si>
    <t>Mallrats</t>
  </si>
  <si>
    <t>Grease</t>
  </si>
  <si>
    <t>Platoon</t>
  </si>
  <si>
    <t>Fahrenheit9/11</t>
  </si>
  <si>
    <t>GeorgeRoyHill</t>
  </si>
  <si>
    <t>ButchCassidyandtheSundanceKid</t>
  </si>
  <si>
    <t>RobertStevenson</t>
  </si>
  <si>
    <t>MaryPoppins</t>
  </si>
  <si>
    <t>OrdinaryPeople</t>
  </si>
  <si>
    <t>JeromeRobbins</t>
  </si>
  <si>
    <t>WestSideStory</t>
  </si>
  <si>
    <t>Caddyshack</t>
  </si>
  <si>
    <t>GaryHardwick</t>
  </si>
  <si>
    <t>TheBrothers</t>
  </si>
  <si>
    <t>TheWood</t>
  </si>
  <si>
    <t>TheUsualSuspects</t>
  </si>
  <si>
    <t>ANightmareonElmStreet5:TheDreamChild</t>
  </si>
  <si>
    <t>VanWilder:PartyLiaison</t>
  </si>
  <si>
    <t>TheWrestler</t>
  </si>
  <si>
    <t>KingVidor</t>
  </si>
  <si>
    <t>DuelintheSun</t>
  </si>
  <si>
    <t>BestinShow</t>
  </si>
  <si>
    <t>EscapefromNewYork</t>
  </si>
  <si>
    <t>SchoolDaze</t>
  </si>
  <si>
    <t>FredSavage</t>
  </si>
  <si>
    <t>DaddyDayCamp</t>
  </si>
  <si>
    <t>MysticPizza</t>
  </si>
  <si>
    <t>SlidingDoors</t>
  </si>
  <si>
    <t>RustyCundieff</t>
  </si>
  <si>
    <t>TalesfromtheHood</t>
  </si>
  <si>
    <t>KevinMacdonald</t>
  </si>
  <si>
    <t>TheLastKingofScotland</t>
  </si>
  <si>
    <t>DominiqueOtheninGirard</t>
  </si>
  <si>
    <t>Halloween5</t>
  </si>
  <si>
    <t>Bernie</t>
  </si>
  <si>
    <t>EdHarris</t>
  </si>
  <si>
    <t>Pollock</t>
  </si>
  <si>
    <t>RisaBramonGarcia</t>
  </si>
  <si>
    <t>200Cigarettes</t>
  </si>
  <si>
    <t>BrianKlugman</t>
  </si>
  <si>
    <t>TheWords</t>
  </si>
  <si>
    <t>MattPiedmont</t>
  </si>
  <si>
    <t>CasademiPadre</t>
  </si>
  <si>
    <t>RaymondDeFelitta</t>
  </si>
  <si>
    <t>CityIsland</t>
  </si>
  <si>
    <t>JohnMichaelMcDonagh</t>
  </si>
  <si>
    <t>TheGuard</t>
  </si>
  <si>
    <t>DebHagan</t>
  </si>
  <si>
    <t>College</t>
  </si>
  <si>
    <t>TheVirginSuicides</t>
  </si>
  <si>
    <t>ZachCregger</t>
  </si>
  <si>
    <t>MissMarch</t>
  </si>
  <si>
    <t>ZachBraff</t>
  </si>
  <si>
    <t>WishIWasHere</t>
  </si>
  <si>
    <t>MarkTarlov</t>
  </si>
  <si>
    <t>SimplyIrresistible</t>
  </si>
  <si>
    <t>JohnCameronMitchell</t>
  </si>
  <si>
    <t>HedwigandtheAngryInch</t>
  </si>
  <si>
    <t>OnlytheStrong</t>
  </si>
  <si>
    <t>BillyRay</t>
  </si>
  <si>
    <t>ShatteredGlass</t>
  </si>
  <si>
    <t>DavidAtkins</t>
  </si>
  <si>
    <t>Novocaine</t>
  </si>
  <si>
    <t>TheWackness</t>
  </si>
  <si>
    <t>SylvioTabet</t>
  </si>
  <si>
    <t>Beastmaster2:ThroughthePortalofTime</t>
  </si>
  <si>
    <t>RickBieber</t>
  </si>
  <si>
    <t>The5thQuarter</t>
  </si>
  <si>
    <t>TheGreatest</t>
  </si>
  <si>
    <t>ComeEarlyMorning</t>
  </si>
  <si>
    <t>LuckyBreak</t>
  </si>
  <si>
    <t>S.R.Bindler</t>
  </si>
  <si>
    <t>SurferDude</t>
  </si>
  <si>
    <t>Deadfall</t>
  </si>
  <si>
    <t>CdricKlapisch</t>
  </si>
  <si>
    <t>Laubergeespagnole</t>
  </si>
  <si>
    <t>MartinKoolhoven</t>
  </si>
  <si>
    <t>WinterinWartime</t>
  </si>
  <si>
    <t>PrachyaPinkaew</t>
  </si>
  <si>
    <t>TheProtector</t>
  </si>
  <si>
    <t>BendItLikeBeckham</t>
  </si>
  <si>
    <t>SunshineState</t>
  </si>
  <si>
    <t>Crossover</t>
  </si>
  <si>
    <t>Rec2</t>
  </si>
  <si>
    <t>TheSting</t>
  </si>
  <si>
    <t>ChariotsofFire</t>
  </si>
  <si>
    <t>DarrenGrant</t>
  </si>
  <si>
    <t>DiaryofaMadBlackWoman</t>
  </si>
  <si>
    <t>Shine</t>
  </si>
  <si>
    <t>DonJon</t>
  </si>
  <si>
    <t>GhostWorld</t>
  </si>
  <si>
    <t>Iris</t>
  </si>
  <si>
    <t>ChristopheBarratier</t>
  </si>
  <si>
    <t>TheChorus</t>
  </si>
  <si>
    <t>mileGaudreault</t>
  </si>
  <si>
    <t>MamboItaliano</t>
  </si>
  <si>
    <t>JamesCox</t>
  </si>
  <si>
    <t>Wonderland</t>
  </si>
  <si>
    <t>DotheRightThing</t>
  </si>
  <si>
    <t>JamesToback</t>
  </si>
  <si>
    <t>HarvardMan</t>
  </si>
  <si>
    <t>AkiKaurismki</t>
  </si>
  <si>
    <t>LeHavre</t>
  </si>
  <si>
    <t>HitoshiMatsumoto</t>
  </si>
  <si>
    <t>R100</t>
  </si>
  <si>
    <t>GeorgeRatliff</t>
  </si>
  <si>
    <t>SalvationBoulevard</t>
  </si>
  <si>
    <t>TheTen</t>
  </si>
  <si>
    <t>Headhunters</t>
  </si>
  <si>
    <t>Norwegian</t>
  </si>
  <si>
    <t>MichaelMcGowan</t>
  </si>
  <si>
    <t>SaintRalph</t>
  </si>
  <si>
    <t>Insidious:Chapter2</t>
  </si>
  <si>
    <t>SawII</t>
  </si>
  <si>
    <t>DanTrachtenberg</t>
  </si>
  <si>
    <t>10CloverfieldLane</t>
  </si>
  <si>
    <t>Jackass:TheMovie</t>
  </si>
  <si>
    <t>DavidF.Sandberg</t>
  </si>
  <si>
    <t>LightsOut</t>
  </si>
  <si>
    <t>HenryJoost</t>
  </si>
  <si>
    <t>ParanormalActivity3</t>
  </si>
  <si>
    <t>StilesWhite</t>
  </si>
  <si>
    <t>Ouija</t>
  </si>
  <si>
    <t>ANightmareonElmStreet3:DreamWarriors</t>
  </si>
  <si>
    <t>EugenioDerbez</t>
  </si>
  <si>
    <t>InstructionsNotIncluded</t>
  </si>
  <si>
    <t>ParanormalActivity4</t>
  </si>
  <si>
    <t>HenryKoster</t>
  </si>
  <si>
    <t>TheRobe</t>
  </si>
  <si>
    <t>FreddysDead:TheFinalNightmare</t>
  </si>
  <si>
    <t>PattyJenkins</t>
  </si>
  <si>
    <t>Monster</t>
  </si>
  <si>
    <t>ChristopherLandon</t>
  </si>
  <si>
    <t>ParanormalActivity:TheMarkedOnes</t>
  </si>
  <si>
    <t>DallasBuyersClub</t>
  </si>
  <si>
    <t>DavidGelb</t>
  </si>
  <si>
    <t>TheLazarusEffect</t>
  </si>
  <si>
    <t>Memento</t>
  </si>
  <si>
    <t>MikeFlanagan</t>
  </si>
  <si>
    <t>Oculus</t>
  </si>
  <si>
    <t>ClerksII</t>
  </si>
  <si>
    <t>BillyElliot</t>
  </si>
  <si>
    <t>TheWayWayBack</t>
  </si>
  <si>
    <t>GeorgeJackson</t>
  </si>
  <si>
    <t>HouseParty2</t>
  </si>
  <si>
    <t>MauriceJoyce</t>
  </si>
  <si>
    <t>Dougs1stMovie</t>
  </si>
  <si>
    <t>TheApostle</t>
  </si>
  <si>
    <t>JessePeretz</t>
  </si>
  <si>
    <t>OurIdiotBrother</t>
  </si>
  <si>
    <t>IceCube</t>
  </si>
  <si>
    <t>ThePlayersClub</t>
  </si>
  <si>
    <t>AsAboveSoBelow</t>
  </si>
  <si>
    <t>Addicted</t>
  </si>
  <si>
    <t>EvesBayou</t>
  </si>
  <si>
    <t>RichardGlatzer</t>
  </si>
  <si>
    <t>StillAlice</t>
  </si>
  <si>
    <t>RobHedden</t>
  </si>
  <si>
    <t>Fridaythe13thPartVIII:JasonTakesManhattan</t>
  </si>
  <si>
    <t>MyBigFatGreekWedding</t>
  </si>
  <si>
    <t>SpringBreakers</t>
  </si>
  <si>
    <t>JoeChappelle</t>
  </si>
  <si>
    <t>Halloween:TheCurseofMichaelMyers</t>
  </si>
  <si>
    <t>YTuMamTambin</t>
  </si>
  <si>
    <t>ShaunoftheDead</t>
  </si>
  <si>
    <t>MickeyLiddell</t>
  </si>
  <si>
    <t>TheHauntingofMollyHartley</t>
  </si>
  <si>
    <t>LoneStar</t>
  </si>
  <si>
    <t>Halloween4:TheReturnofMichaelMyers</t>
  </si>
  <si>
    <t>FredWalton</t>
  </si>
  <si>
    <t>AprilFoolsDay</t>
  </si>
  <si>
    <t>Diner</t>
  </si>
  <si>
    <t>SteveCarver</t>
  </si>
  <si>
    <t>LoneWolfMcQuade</t>
  </si>
  <si>
    <t>GonzaloLpezGallego</t>
  </si>
  <si>
    <t>Apollo18</t>
  </si>
  <si>
    <t>ChristineJeffs</t>
  </si>
  <si>
    <t>SunshineCleaning</t>
  </si>
  <si>
    <t>NoEscape</t>
  </si>
  <si>
    <t>NotEasilyBroken</t>
  </si>
  <si>
    <t>MamoruHosoda</t>
  </si>
  <si>
    <t>Digimon:TheMovie</t>
  </si>
  <si>
    <t>BrianDannelly</t>
  </si>
  <si>
    <t>Saved</t>
  </si>
  <si>
    <t>DenysArcand</t>
  </si>
  <si>
    <t>TheBarbarianInvasions</t>
  </si>
  <si>
    <t>J.S.Cardone</t>
  </si>
  <si>
    <t>TheForsaken</t>
  </si>
  <si>
    <t>JayLevey</t>
  </si>
  <si>
    <t>UHF</t>
  </si>
  <si>
    <t>TamaraJenkins</t>
  </si>
  <si>
    <t>SlumsofBeverlyHills</t>
  </si>
  <si>
    <t>Made</t>
  </si>
  <si>
    <t>Moon</t>
  </si>
  <si>
    <t>TheSweetHereafter</t>
  </si>
  <si>
    <t>XavierBeauvois</t>
  </si>
  <si>
    <t>OfGodsandMen</t>
  </si>
  <si>
    <t>RandallMiller</t>
  </si>
  <si>
    <t>BottleShock</t>
  </si>
  <si>
    <t>HeavenlyCreatures</t>
  </si>
  <si>
    <t>90MinutesinHeaven</t>
  </si>
  <si>
    <t>DanRush</t>
  </si>
  <si>
    <t>EverythingMustGo</t>
  </si>
  <si>
    <t>ZeroEffect</t>
  </si>
  <si>
    <t>TheMachinist</t>
  </si>
  <si>
    <t>LightSleeper</t>
  </si>
  <si>
    <t>MichaelCuesta</t>
  </si>
  <si>
    <t>KilltheMessenger</t>
  </si>
  <si>
    <t>RabbitHole</t>
  </si>
  <si>
    <t>FentonBailey</t>
  </si>
  <si>
    <t>PartyMonster</t>
  </si>
  <si>
    <t>JeremySaulnier</t>
  </si>
  <si>
    <t>GreenRoom</t>
  </si>
  <si>
    <t>BottleRocket</t>
  </si>
  <si>
    <t>AlbinoAlligator</t>
  </si>
  <si>
    <t>NicholasFackler</t>
  </si>
  <si>
    <t>LovelyStill</t>
  </si>
  <si>
    <t>MorganJ.Freeman</t>
  </si>
  <si>
    <t>DesertBlue</t>
  </si>
  <si>
    <t>Redacted</t>
  </si>
  <si>
    <t>KlausMenzel</t>
  </si>
  <si>
    <t>Fascination</t>
  </si>
  <si>
    <t>JirMenzel</t>
  </si>
  <si>
    <t>IServedtheKingofEngland</t>
  </si>
  <si>
    <t>Czech</t>
  </si>
  <si>
    <t>SlingBlade</t>
  </si>
  <si>
    <t>Hostel</t>
  </si>
  <si>
    <t>TristramShandy:ACockandBullStory</t>
  </si>
  <si>
    <t>TakeShelter</t>
  </si>
  <si>
    <t>FrankLaLoggia</t>
  </si>
  <si>
    <t>LadyinWhite</t>
  </si>
  <si>
    <t>TheTexasChainsawMassacre2</t>
  </si>
  <si>
    <t>OnlyGodForgives</t>
  </si>
  <si>
    <t>MichelLeclerc</t>
  </si>
  <si>
    <t>TheNamesofLove</t>
  </si>
  <si>
    <t>TomKalin</t>
  </si>
  <si>
    <t>SavageGrace</t>
  </si>
  <si>
    <t>PoliceAcademy</t>
  </si>
  <si>
    <t>FourWeddingsandaFuneral</t>
  </si>
  <si>
    <t>25thHour</t>
  </si>
  <si>
    <t>Bound</t>
  </si>
  <si>
    <t>RequiemforaDream</t>
  </si>
  <si>
    <t>CarlosSaura</t>
  </si>
  <si>
    <t>Tango</t>
  </si>
  <si>
    <t>DonnieDarko</t>
  </si>
  <si>
    <t>MikevanDiem</t>
  </si>
  <si>
    <t>Character</t>
  </si>
  <si>
    <t>Jonaskerlund</t>
  </si>
  <si>
    <t>Spun</t>
  </si>
  <si>
    <t>LadyVengeance</t>
  </si>
  <si>
    <t>BarrySkolnick</t>
  </si>
  <si>
    <t>MeanMachine</t>
  </si>
  <si>
    <t>JohnnieTo</t>
  </si>
  <si>
    <t>Exiled</t>
  </si>
  <si>
    <t>AgnieszkaWojtowiczVosloo</t>
  </si>
  <si>
    <t>After.Life</t>
  </si>
  <si>
    <t>OneFlewOvertheCuckoosNest</t>
  </si>
  <si>
    <t>NickLove</t>
  </si>
  <si>
    <t>TheSweeney</t>
  </si>
  <si>
    <t>WhaleRider</t>
  </si>
  <si>
    <t>NightWatch</t>
  </si>
  <si>
    <t>Russian</t>
  </si>
  <si>
    <t>TheCryingGame</t>
  </si>
  <si>
    <t>Porkys</t>
  </si>
  <si>
    <t>SurvivaloftheDead</t>
  </si>
  <si>
    <t>LostinTranslation</t>
  </si>
  <si>
    <t>AnnieHall</t>
  </si>
  <si>
    <t>CecilB.DeMille</t>
  </si>
  <si>
    <t>TheGreatestShowonEarth</t>
  </si>
  <si>
    <t>MonstersBall</t>
  </si>
  <si>
    <t>HenryHobson</t>
  </si>
  <si>
    <t>Maggie</t>
  </si>
  <si>
    <t>MikeFiggis</t>
  </si>
  <si>
    <t>LeavingLasVegas</t>
  </si>
  <si>
    <t>TheBoyNextDoor</t>
  </si>
  <si>
    <t>LisaCholodenko</t>
  </si>
  <si>
    <t>TheKidsAreAllRight</t>
  </si>
  <si>
    <t>TheyLive</t>
  </si>
  <si>
    <t>EdGassDonnelly</t>
  </si>
  <si>
    <t>TheLastExorcismPartII</t>
  </si>
  <si>
    <t>Boyhood</t>
  </si>
  <si>
    <t>Scoop</t>
  </si>
  <si>
    <t>DJPooh</t>
  </si>
  <si>
    <t>TheWash</t>
  </si>
  <si>
    <t>3Strikes</t>
  </si>
  <si>
    <t>TheCooler</t>
  </si>
  <si>
    <t>PatrickStettner</t>
  </si>
  <si>
    <t>TheNightListener</t>
  </si>
  <si>
    <t>TheOrphanage</t>
  </si>
  <si>
    <t>MichaelTiddes</t>
  </si>
  <si>
    <t>AHauntedHouse2</t>
  </si>
  <si>
    <t>RogerAvary</t>
  </si>
  <si>
    <t>TheRulesofAttraction</t>
  </si>
  <si>
    <t>AllisonAnders</t>
  </si>
  <si>
    <t>FourRooms</t>
  </si>
  <si>
    <t>Secretary</t>
  </si>
  <si>
    <t>RickdeOliveira</t>
  </si>
  <si>
    <t>Documentary</t>
  </si>
  <si>
    <t>TheRealCancun</t>
  </si>
  <si>
    <t>TalkRadio</t>
  </si>
  <si>
    <t>WaitingforGuffman</t>
  </si>
  <si>
    <t>JeffFranklin</t>
  </si>
  <si>
    <t>LoveStinks</t>
  </si>
  <si>
    <t>YouKillMe</t>
  </si>
  <si>
    <t>MikeMills</t>
  </si>
  <si>
    <t>Thumbsucker</t>
  </si>
  <si>
    <t>DaveMcKean</t>
  </si>
  <si>
    <t>Mirrormask</t>
  </si>
  <si>
    <t>RonFricke</t>
  </si>
  <si>
    <t>Samsara</t>
  </si>
  <si>
    <t>None</t>
  </si>
  <si>
    <t>RuggeroDeodato</t>
  </si>
  <si>
    <t>TheBarbarians</t>
  </si>
  <si>
    <t>MarsCallahan</t>
  </si>
  <si>
    <t>PoolhallJunkies</t>
  </si>
  <si>
    <t>TheLossofSexualInnocence</t>
  </si>
  <si>
    <t>Joe</t>
  </si>
  <si>
    <t>StefanSchwartz</t>
  </si>
  <si>
    <t>ShootingFish</t>
  </si>
  <si>
    <t>Prison</t>
  </si>
  <si>
    <t>RobertLeeKing</t>
  </si>
  <si>
    <t>PsychoBeachParty</t>
  </si>
  <si>
    <t>TheBigTease</t>
  </si>
  <si>
    <t>DavidSchwimmer</t>
  </si>
  <si>
    <t>Trust</t>
  </si>
  <si>
    <t>AnEverlastingPiece</t>
  </si>
  <si>
    <t>Adore</t>
  </si>
  <si>
    <t>FernandoLendeAranoa</t>
  </si>
  <si>
    <t>MondaysintheSun</t>
  </si>
  <si>
    <t>JimMickle</t>
  </si>
  <si>
    <t>StakeLand</t>
  </si>
  <si>
    <t>TheLastTimeICommittedSuicide</t>
  </si>
  <si>
    <t>KarimAnouz</t>
  </si>
  <si>
    <t>FuturoBeach</t>
  </si>
  <si>
    <t>VictorFleming</t>
  </si>
  <si>
    <t>GonewiththeWind</t>
  </si>
  <si>
    <t>RichardRaymond</t>
  </si>
  <si>
    <t>DesertDancer</t>
  </si>
  <si>
    <t>SamPeckinpah</t>
  </si>
  <si>
    <t>MajorDundee</t>
  </si>
  <si>
    <t>GeorgeSidney</t>
  </si>
  <si>
    <t>AnnieGetYourGun</t>
  </si>
  <si>
    <t>PeterStebbings</t>
  </si>
  <si>
    <t>Defendor</t>
  </si>
  <si>
    <t>VincenteMinnelli</t>
  </si>
  <si>
    <t>ThePirate</t>
  </si>
  <si>
    <t>DagurKri</t>
  </si>
  <si>
    <t>TheGoodHeart</t>
  </si>
  <si>
    <t>TheHistoryBoys</t>
  </si>
  <si>
    <t>TheFullMonty</t>
  </si>
  <si>
    <t>JimAbrahams</t>
  </si>
  <si>
    <t>Airplane</t>
  </si>
  <si>
    <t>Friday</t>
  </si>
  <si>
    <t>MenaceIISociety</t>
  </si>
  <si>
    <t>MichaelGornick</t>
  </si>
  <si>
    <t>Creepshow2</t>
  </si>
  <si>
    <t>RobertEggers</t>
  </si>
  <si>
    <t>TheWitch</t>
  </si>
  <si>
    <t>MichaelMartin</t>
  </si>
  <si>
    <t>IGottheHookUp</t>
  </si>
  <si>
    <t>EdwardBurns</t>
  </si>
  <si>
    <t>ShestheOne</t>
  </si>
  <si>
    <t>GodsandMonsters</t>
  </si>
  <si>
    <t>JuanJosCampanella</t>
  </si>
  <si>
    <t>TheSecretinTheirEyes</t>
  </si>
  <si>
    <t>EvilDeadII</t>
  </si>
  <si>
    <t>LouisC.K.</t>
  </si>
  <si>
    <t>PootieTang</t>
  </si>
  <si>
    <t>SalvadorCarrasco</t>
  </si>
  <si>
    <t>Laotraconquista</t>
  </si>
  <si>
    <t>Andrvredal</t>
  </si>
  <si>
    <t>Trollhunter</t>
  </si>
  <si>
    <t>RobertCary</t>
  </si>
  <si>
    <t>IraAbby</t>
  </si>
  <si>
    <t>AdamRapp</t>
  </si>
  <si>
    <t>WinterPassing</t>
  </si>
  <si>
    <t>D.E.B.S.</t>
  </si>
  <si>
    <t>LucJacquet</t>
  </si>
  <si>
    <t>MarchofthePenguins</t>
  </si>
  <si>
    <t>MarginCall</t>
  </si>
  <si>
    <t>ClarkGregg</t>
  </si>
  <si>
    <t>Choke</t>
  </si>
  <si>
    <t>DamienChazelle</t>
  </si>
  <si>
    <t>Whiplash</t>
  </si>
  <si>
    <t>CityofGod</t>
  </si>
  <si>
    <t>JustinKerrigan</t>
  </si>
  <si>
    <t>HumanTraffic</t>
  </si>
  <si>
    <t>TheHunt</t>
  </si>
  <si>
    <t>AlejandroMonteverde</t>
  </si>
  <si>
    <t>Bella</t>
  </si>
  <si>
    <t>JoshuaMarston</t>
  </si>
  <si>
    <t>MariaFullofGrace</t>
  </si>
  <si>
    <t>Beginners</t>
  </si>
  <si>
    <t>AnimalHouse</t>
  </si>
  <si>
    <t>Goldfinger</t>
  </si>
  <si>
    <t>Trainspotting</t>
  </si>
  <si>
    <t>TheOriginalKingsofComedy</t>
  </si>
  <si>
    <t>TodWilliams</t>
  </si>
  <si>
    <t>ParanormalActivity2</t>
  </si>
  <si>
    <t>WakingNedDevine</t>
  </si>
  <si>
    <t>BowlingforColumbine</t>
  </si>
  <si>
    <t>JackSholder</t>
  </si>
  <si>
    <t>ANightmareonElmStreet2:FreddysRevenge</t>
  </si>
  <si>
    <t>ARoomwithaView</t>
  </si>
  <si>
    <t>ThePurge</t>
  </si>
  <si>
    <t>Sinister</t>
  </si>
  <si>
    <t>MartinLawrenceLive:Runteldat</t>
  </si>
  <si>
    <t>AirBud</t>
  </si>
  <si>
    <t>TomMcLoughlin</t>
  </si>
  <si>
    <t>JasonLives:Fridaythe13thPartVI</t>
  </si>
  <si>
    <t>TheBridgeontheRiverKwai</t>
  </si>
  <si>
    <t>SpacedInvaders</t>
  </si>
  <si>
    <t>AdamMarcus</t>
  </si>
  <si>
    <t>JasonGoestoHell:TheFinalFriday</t>
  </si>
  <si>
    <t>DaveChappellesBlockParty</t>
  </si>
  <si>
    <t>BennyBoom</t>
  </si>
  <si>
    <t>NextDayAir</t>
  </si>
  <si>
    <t>NnegestLikk</t>
  </si>
  <si>
    <t>PhatGirlz</t>
  </si>
  <si>
    <t>BeforeMidnight</t>
  </si>
  <si>
    <t>ChristopherLeitch</t>
  </si>
  <si>
    <t>TeenWolfToo</t>
  </si>
  <si>
    <t>DonCoscarelli</t>
  </si>
  <si>
    <t>PhantasmII</t>
  </si>
  <si>
    <t>PatriciaCardoso</t>
  </si>
  <si>
    <t>RealWomenHaveCurves</t>
  </si>
  <si>
    <t>DamienODonnell</t>
  </si>
  <si>
    <t>EastIsEast</t>
  </si>
  <si>
    <t>PeterM.Cohen</t>
  </si>
  <si>
    <t>Whipped</t>
  </si>
  <si>
    <t>KamaSutra:ATaleofLove</t>
  </si>
  <si>
    <t>AnthonyHickox</t>
  </si>
  <si>
    <t>Warlock:TheArmageddon</t>
  </si>
  <si>
    <t>TomSchulman</t>
  </si>
  <si>
    <t>8HeadsinaDuffelBag</t>
  </si>
  <si>
    <t>JillSprecher</t>
  </si>
  <si>
    <t>ThirteenConversationsAboutOneThing</t>
  </si>
  <si>
    <t>DarrenStein</t>
  </si>
  <si>
    <t>Jawbreaker</t>
  </si>
  <si>
    <t>JulianSchnabel</t>
  </si>
  <si>
    <t>Basquiat</t>
  </si>
  <si>
    <t>Tsotsi</t>
  </si>
  <si>
    <t>Zulu</t>
  </si>
  <si>
    <t>DysFunktionalFamily</t>
  </si>
  <si>
    <t>Tusk</t>
  </si>
  <si>
    <t>Oldboy</t>
  </si>
  <si>
    <t>DavidNixon</t>
  </si>
  <si>
    <t>LetterstoGod</t>
  </si>
  <si>
    <t>JasonEisener</t>
  </si>
  <si>
    <t>HobowithaShotgun</t>
  </si>
  <si>
    <t>LeslyeHeadland</t>
  </si>
  <si>
    <t>Bachelorette</t>
  </si>
  <si>
    <t>TimandEricsBillionDollarMovie</t>
  </si>
  <si>
    <t>SummerStorm</t>
  </si>
  <si>
    <t>DeonTaylor</t>
  </si>
  <si>
    <t>ChainLetter</t>
  </si>
  <si>
    <t>JustLooking</t>
  </si>
  <si>
    <t>TheDivide</t>
  </si>
  <si>
    <t>CentralStation</t>
  </si>
  <si>
    <t>SusanSeidelman</t>
  </si>
  <si>
    <t>BoyntonBeachClub</t>
  </si>
  <si>
    <t>HighTension</t>
  </si>
  <si>
    <t>HustleFlow</t>
  </si>
  <si>
    <t>BillyWilder</t>
  </si>
  <si>
    <t>SomeLikeItHot</t>
  </si>
  <si>
    <t>JohnCarlBuechler</t>
  </si>
  <si>
    <t>Fridaythe13thPartVII:TheNewBlood</t>
  </si>
  <si>
    <t>TheWizardofOz</t>
  </si>
  <si>
    <t>YoungFrankenstein</t>
  </si>
  <si>
    <t>DiaryoftheDead</t>
  </si>
  <si>
    <t>VictorNunez</t>
  </si>
  <si>
    <t>UleesGold</t>
  </si>
  <si>
    <t>BlazingSaddles</t>
  </si>
  <si>
    <t>JosephZito</t>
  </si>
  <si>
    <t>Fridaythe13th:TheFinalChapter</t>
  </si>
  <si>
    <t>Maurice</t>
  </si>
  <si>
    <t>NachoVigalondo</t>
  </si>
  <si>
    <t>Timecrimes</t>
  </si>
  <si>
    <t>AHauntedHouse</t>
  </si>
  <si>
    <t>DineshDSouza</t>
  </si>
  <si>
    <t>2016:ObamasAmerica</t>
  </si>
  <si>
    <t>ThatThingYouDo</t>
  </si>
  <si>
    <t>TommyLeeWallace</t>
  </si>
  <si>
    <t>HalloweenIII:SeasonoftheWitch</t>
  </si>
  <si>
    <t>LeslieSmall</t>
  </si>
  <si>
    <t>KevinHart:LetMeExplain</t>
  </si>
  <si>
    <t>MyOwnPrivateIdaho</t>
  </si>
  <si>
    <t>GardenState</t>
  </si>
  <si>
    <t>BeforeSunrise</t>
  </si>
  <si>
    <t>AlisonMaclean</t>
  </si>
  <si>
    <t>JesusSon</t>
  </si>
  <si>
    <t>RobotFrank</t>
  </si>
  <si>
    <t>IsabelCoixet</t>
  </si>
  <si>
    <t>MyLifeWithoutMe</t>
  </si>
  <si>
    <t>JamesPonsoldt</t>
  </si>
  <si>
    <t>TheSpectacularNow</t>
  </si>
  <si>
    <t>Religulous</t>
  </si>
  <si>
    <t>JoshuaTickell</t>
  </si>
  <si>
    <t>Fuel</t>
  </si>
  <si>
    <t>MichaelD.Sellers</t>
  </si>
  <si>
    <t>EyeoftheDolphin</t>
  </si>
  <si>
    <t>ReedCowan</t>
  </si>
  <si>
    <t>8:TheMormonProposition</t>
  </si>
  <si>
    <t>JamesDodson</t>
  </si>
  <si>
    <t>TheOtherEndoftheLine</t>
  </si>
  <si>
    <t>Anatomy</t>
  </si>
  <si>
    <t>AlexRivera</t>
  </si>
  <si>
    <t>SleepDealer</t>
  </si>
  <si>
    <t>Super</t>
  </si>
  <si>
    <t>GetontheBus</t>
  </si>
  <si>
    <t>RobbyHenson</t>
  </si>
  <si>
    <t>Thr3e</t>
  </si>
  <si>
    <t>ShaneMeadows</t>
  </si>
  <si>
    <t>ThisIsEngland</t>
  </si>
  <si>
    <t>CarmenMarron</t>
  </si>
  <si>
    <t>GoforIt</t>
  </si>
  <si>
    <t>Fridaythe13thPartIII</t>
  </si>
  <si>
    <t>DannySteinmann</t>
  </si>
  <si>
    <t>Fridaythe13th:ANewBeginning</t>
  </si>
  <si>
    <t>MichaelLandonJr.</t>
  </si>
  <si>
    <t>TheLastSinEater</t>
  </si>
  <si>
    <t>WilliamWyler</t>
  </si>
  <si>
    <t>TheBestYearsofOurLives</t>
  </si>
  <si>
    <t>PetterNss</t>
  </si>
  <si>
    <t>Elling</t>
  </si>
  <si>
    <t>FromRussiawithLove</t>
  </si>
  <si>
    <t>MichaelHerz</t>
  </si>
  <si>
    <t>TheToxicAvengerPartII</t>
  </si>
  <si>
    <t>DavidRobertMitchell</t>
  </si>
  <si>
    <t>ItFollows</t>
  </si>
  <si>
    <t>MadMax2:TheRoadWarrior</t>
  </si>
  <si>
    <t>ChiaLiangLiu</t>
  </si>
  <si>
    <t>TheLegendofDrunkenMaster</t>
  </si>
  <si>
    <t>BoysDontCry</t>
  </si>
  <si>
    <t>ChrisKentis</t>
  </si>
  <si>
    <t>SilentHouse</t>
  </si>
  <si>
    <t>TheLivesofOthers</t>
  </si>
  <si>
    <t>AlexKendrick</t>
  </si>
  <si>
    <t>Courageous</t>
  </si>
  <si>
    <t>SylvainChomet</t>
  </si>
  <si>
    <t>TheTripletsofBelleville</t>
  </si>
  <si>
    <t>ChrisEyre</t>
  </si>
  <si>
    <t>SmokeSignals</t>
  </si>
  <si>
    <t>BeforeSunset</t>
  </si>
  <si>
    <t>AmoresPerros</t>
  </si>
  <si>
    <t>Thirteen</t>
  </si>
  <si>
    <t>DebraGranik</t>
  </si>
  <si>
    <t>WintersBone</t>
  </si>
  <si>
    <t>MirandaJuly</t>
  </si>
  <si>
    <t>MeandYouandEveryoneWeKnow</t>
  </si>
  <si>
    <t>MaxJoseph</t>
  </si>
  <si>
    <t>WeAreYourFriends</t>
  </si>
  <si>
    <t>HarshTimes</t>
  </si>
  <si>
    <t>Captive</t>
  </si>
  <si>
    <t>FullFrontal</t>
  </si>
  <si>
    <t>KevinTenney</t>
  </si>
  <si>
    <t>Witchboard</t>
  </si>
  <si>
    <t>Shortbus</t>
  </si>
  <si>
    <t>AriFolman</t>
  </si>
  <si>
    <t>WaltzwithBashir</t>
  </si>
  <si>
    <t>Hebrew</t>
  </si>
  <si>
    <t>GaryRogers</t>
  </si>
  <si>
    <t>TheBookofMormonMovieVolume1:TheJourney</t>
  </si>
  <si>
    <t>MarielleHeller</t>
  </si>
  <si>
    <t>TheDiaryofaTeenageGirl</t>
  </si>
  <si>
    <t>DavidSington</t>
  </si>
  <si>
    <t>IntheShadowoftheMoon</t>
  </si>
  <si>
    <t>InsideDeepThroat</t>
  </si>
  <si>
    <t>HuckBotko</t>
  </si>
  <si>
    <t>TheVirginityHit</t>
  </si>
  <si>
    <t>DavidDuchovny</t>
  </si>
  <si>
    <t>HouseofD</t>
  </si>
  <si>
    <t>LanceMungia</t>
  </si>
  <si>
    <t>SixStringSamurai</t>
  </si>
  <si>
    <t>HueRhodes</t>
  </si>
  <si>
    <t>SaintJohnofLasVegas</t>
  </si>
  <si>
    <t>Stonewall</t>
  </si>
  <si>
    <t>HunterRichards</t>
  </si>
  <si>
    <t>London</t>
  </si>
  <si>
    <t>LaurieCollyer</t>
  </si>
  <si>
    <t>Sherrybaby</t>
  </si>
  <si>
    <t>RalphZiman</t>
  </si>
  <si>
    <t>GangstersParadise:Jerusalema</t>
  </si>
  <si>
    <t>OrsonWelles</t>
  </si>
  <si>
    <t>TheLadyfromShanghai</t>
  </si>
  <si>
    <t>PaulBunnell</t>
  </si>
  <si>
    <t>TheGhastlyLoveofJohnnyX</t>
  </si>
  <si>
    <t>TimHunter</t>
  </si>
  <si>
    <t>RiversEdge</t>
  </si>
  <si>
    <t>Northfork</t>
  </si>
  <si>
    <t>RodrigoCorts</t>
  </si>
  <si>
    <t>Buried</t>
  </si>
  <si>
    <t>PascalArnold</t>
  </si>
  <si>
    <t>OnetoAnother</t>
  </si>
  <si>
    <t>ManonWire</t>
  </si>
  <si>
    <t>JamalHill</t>
  </si>
  <si>
    <t>BrotherlyLove</t>
  </si>
  <si>
    <t>DanielStamm</t>
  </si>
  <si>
    <t>TheLastExorcism</t>
  </si>
  <si>
    <t>CarlosCarrera</t>
  </si>
  <si>
    <t>ElcrimendelpadreAmaro</t>
  </si>
  <si>
    <t>BenhZeitlin</t>
  </si>
  <si>
    <t>BeastsoftheSouthernWild</t>
  </si>
  <si>
    <t>MaggieGreenwald</t>
  </si>
  <si>
    <t>Songcatcher</t>
  </si>
  <si>
    <t>RunLolaRun</t>
  </si>
  <si>
    <t>LuckyMcKee</t>
  </si>
  <si>
    <t>May</t>
  </si>
  <si>
    <t>IntheBedroom</t>
  </si>
  <si>
    <t>StevenR.Monroe</t>
  </si>
  <si>
    <t>ISpitonYourGrave</t>
  </si>
  <si>
    <t>MarkIllsley</t>
  </si>
  <si>
    <t>HappyTexas</t>
  </si>
  <si>
    <t>PawelPawlikowski</t>
  </si>
  <si>
    <t>MySummerofLove</t>
  </si>
  <si>
    <t>RiteshBatra</t>
  </si>
  <si>
    <t>TheLunchbox</t>
  </si>
  <si>
    <t>SallyPotter</t>
  </si>
  <si>
    <t>Yes</t>
  </si>
  <si>
    <t>NadineLabaki</t>
  </si>
  <si>
    <t>Caramel</t>
  </si>
  <si>
    <t>Arabic</t>
  </si>
  <si>
    <t>FranoisTruffaut</t>
  </si>
  <si>
    <t>MississippiMermaid</t>
  </si>
  <si>
    <t>ILoveYourWork</t>
  </si>
  <si>
    <t>AdrienneShelly</t>
  </si>
  <si>
    <t>Waitress</t>
  </si>
  <si>
    <t>NewtArnold</t>
  </si>
  <si>
    <t>Bloodsport</t>
  </si>
  <si>
    <t>TheSquidandtheWhale</t>
  </si>
  <si>
    <t>KissingJessicaStein</t>
  </si>
  <si>
    <t>Exotica</t>
  </si>
  <si>
    <t>Buffalo66</t>
  </si>
  <si>
    <t>Insidious</t>
  </si>
  <si>
    <t>FabinBielinsky</t>
  </si>
  <si>
    <t>NineQueens</t>
  </si>
  <si>
    <t>RebeccaMiller</t>
  </si>
  <si>
    <t>TheBalladofJackandRose</t>
  </si>
  <si>
    <t>MaggieCarey</t>
  </si>
  <si>
    <t>TheToDoList</t>
  </si>
  <si>
    <t>KillingZoe</t>
  </si>
  <si>
    <t>HenryBean</t>
  </si>
  <si>
    <t>TheBeliever</t>
  </si>
  <si>
    <t>Session9</t>
  </si>
  <si>
    <t>IWantSomeonetoEatCheeseWith</t>
  </si>
  <si>
    <t>CharlesChaplin</t>
  </si>
  <si>
    <t>ModernTimes</t>
  </si>
  <si>
    <t>PeteJones</t>
  </si>
  <si>
    <t>StolenSummer</t>
  </si>
  <si>
    <t>MyNameIsBruce</t>
  </si>
  <si>
    <t>BruceMcDonald</t>
  </si>
  <si>
    <t>Pontypool</t>
  </si>
  <si>
    <t>JamesMottern</t>
  </si>
  <si>
    <t>Trucker</t>
  </si>
  <si>
    <t>TheLordsofSalem</t>
  </si>
  <si>
    <t>WilliamCottrell</t>
  </si>
  <si>
    <t>SnowWhiteandtheSevenDwarfs</t>
  </si>
  <si>
    <t>LucreciaMartel</t>
  </si>
  <si>
    <t>TheHolyGirl</t>
  </si>
  <si>
    <t>ZakPenn</t>
  </si>
  <si>
    <t>IncidentatLochNess</t>
  </si>
  <si>
    <t>LockStockandTwoSmokingBarrels</t>
  </si>
  <si>
    <t>TheCelebration</t>
  </si>
  <si>
    <t>TreesLounge</t>
  </si>
  <si>
    <t>HamTran</t>
  </si>
  <si>
    <t>JourneyfromtheFall</t>
  </si>
  <si>
    <t>Vietnamese</t>
  </si>
  <si>
    <t>RichCowan</t>
  </si>
  <si>
    <t>TheBasket</t>
  </si>
  <si>
    <t>JonathanKesselman</t>
  </si>
  <si>
    <t>TheHebrewHammer</t>
  </si>
  <si>
    <t>Fridaythe13thPart2</t>
  </si>
  <si>
    <t>SexLiesandVideotape</t>
  </si>
  <si>
    <t>Saw</t>
  </si>
  <si>
    <t>SuperTroopers</t>
  </si>
  <si>
    <t>MonsoonWedding</t>
  </si>
  <si>
    <t>YouCanCountonMe</t>
  </si>
  <si>
    <t>JamieBabbit</t>
  </si>
  <si>
    <t>ButImaCheerleader</t>
  </si>
  <si>
    <t>DavidBoyd</t>
  </si>
  <si>
    <t>HomeRun</t>
  </si>
  <si>
    <t>ReservoirDogs</t>
  </si>
  <si>
    <t>TheGoodtheBadandtheUgly</t>
  </si>
  <si>
    <t>AnnaMuylaert</t>
  </si>
  <si>
    <t>TheSecondMother</t>
  </si>
  <si>
    <t>SteveTaylor</t>
  </si>
  <si>
    <t>BlueLikeJazz</t>
  </si>
  <si>
    <t>KurtVoss</t>
  </si>
  <si>
    <t>DownandOutwiththeDolls</t>
  </si>
  <si>
    <t>Airborne</t>
  </si>
  <si>
    <t>RobMcKittrick</t>
  </si>
  <si>
    <t>Waiting...</t>
  </si>
  <si>
    <t>JeffBurr</t>
  </si>
  <si>
    <t>FromaWhispertoaScream</t>
  </si>
  <si>
    <t>PanosCosmatos</t>
  </si>
  <si>
    <t>BeyondtheBlackRainbow</t>
  </si>
  <si>
    <t>GarethEvans</t>
  </si>
  <si>
    <t>TheRaid:Redemption</t>
  </si>
  <si>
    <t>Indonesian</t>
  </si>
  <si>
    <t>Rocky</t>
  </si>
  <si>
    <t>LevanGabriadze</t>
  </si>
  <si>
    <t>Unfriended</t>
  </si>
  <si>
    <t>TheHowling</t>
  </si>
  <si>
    <t>Dr.No</t>
  </si>
  <si>
    <t>BradleyParker</t>
  </si>
  <si>
    <t>ChernobylDiaries</t>
  </si>
  <si>
    <t>CliveBarker</t>
  </si>
  <si>
    <t>Hellraiser</t>
  </si>
  <si>
    <t>HaroldCronk</t>
  </si>
  <si>
    <t>GodsNotDead2</t>
  </si>
  <si>
    <t>CryWolf</t>
  </si>
  <si>
    <t>TakaoOkawara</t>
  </si>
  <si>
    <t>Godzilla2000</t>
  </si>
  <si>
    <t>BlueValentine</t>
  </si>
  <si>
    <t>DuncanTucker</t>
  </si>
  <si>
    <t>Transamerica</t>
  </si>
  <si>
    <t>TheDevilInside</t>
  </si>
  <si>
    <t>RussMeyer</t>
  </si>
  <si>
    <t>BeyondtheValleyoftheDolls</t>
  </si>
  <si>
    <t>TheGreenInferno</t>
  </si>
  <si>
    <t>BenLewin</t>
  </si>
  <si>
    <t>TheSessions</t>
  </si>
  <si>
    <t>NextStopWonderland</t>
  </si>
  <si>
    <t>CourtneyHunt</t>
  </si>
  <si>
    <t>FrozenRiver</t>
  </si>
  <si>
    <t>MorganNeville</t>
  </si>
  <si>
    <t>20FeetfromStardom</t>
  </si>
  <si>
    <t>TwoGirlsandaGuy</t>
  </si>
  <si>
    <t>WalkingandTalking</t>
  </si>
  <si>
    <t>ChrisPaine</t>
  </si>
  <si>
    <t>WhoKilledtheElectricCar</t>
  </si>
  <si>
    <t>GregBerlanti</t>
  </si>
  <si>
    <t>TheBrokenHeartsClub:ARomanticComedy</t>
  </si>
  <si>
    <t>MarcLevin</t>
  </si>
  <si>
    <t>Slam</t>
  </si>
  <si>
    <t>RichardDutcher</t>
  </si>
  <si>
    <t>BrighamCity</t>
  </si>
  <si>
    <t>Orgazmo</t>
  </si>
  <si>
    <t>AlltheRealGirls</t>
  </si>
  <si>
    <t>FinnTaylor</t>
  </si>
  <si>
    <t>DreamwiththeFishes</t>
  </si>
  <si>
    <t>KarenMoncrieff</t>
  </si>
  <si>
    <t>BlueCar</t>
  </si>
  <si>
    <t>GoranDukic</t>
  </si>
  <si>
    <t>Wristcutters:ALoveStory</t>
  </si>
  <si>
    <t>EframPotelle</t>
  </si>
  <si>
    <t>TheBattleofShakerHeights</t>
  </si>
  <si>
    <t>JoshuaOppenheimer</t>
  </si>
  <si>
    <t>TheActofKilling</t>
  </si>
  <si>
    <t>AlexGibney</t>
  </si>
  <si>
    <t>TaxitotheDarkSide</t>
  </si>
  <si>
    <t>PaulCrowder</t>
  </si>
  <si>
    <t>OnceinaLifetime:TheExtraordinaryStoryoftheNewYorkCosmos</t>
  </si>
  <si>
    <t>AnthonyPowell</t>
  </si>
  <si>
    <t>Antarctica:AYearonIce</t>
  </si>
  <si>
    <t>JohnnyRemo</t>
  </si>
  <si>
    <t>Hardflip</t>
  </si>
  <si>
    <t>TiWest</t>
  </si>
  <si>
    <t>LenaDunham</t>
  </si>
  <si>
    <t>TheHouseoftheDevil</t>
  </si>
  <si>
    <t>NickTomnay</t>
  </si>
  <si>
    <t>ThePerfectHost</t>
  </si>
  <si>
    <t>SafeMen</t>
  </si>
  <si>
    <t>TheSpecials</t>
  </si>
  <si>
    <t>EricNicholas</t>
  </si>
  <si>
    <t>AlonewithHer</t>
  </si>
  <si>
    <t>BenjaminDickinson</t>
  </si>
  <si>
    <t>CreativeControl</t>
  </si>
  <si>
    <t>HalHaberman</t>
  </si>
  <si>
    <t>Special</t>
  </si>
  <si>
    <t>InHerLineofFire</t>
  </si>
  <si>
    <t>TheJimmyShow</t>
  </si>
  <si>
    <t>EliaKazan</t>
  </si>
  <si>
    <t>OntheWaterfront</t>
  </si>
  <si>
    <t>KatCoiro</t>
  </si>
  <si>
    <t>LfeHappens</t>
  </si>
  <si>
    <t>CristianMungiu</t>
  </si>
  <si>
    <t>4Months3Weeksand2Days</t>
  </si>
  <si>
    <t>Romanian</t>
  </si>
  <si>
    <t>HardCandy</t>
  </si>
  <si>
    <t>TheQuiet</t>
  </si>
  <si>
    <t>FruitvaleStation</t>
  </si>
  <si>
    <t>RamaaMosley</t>
  </si>
  <si>
    <t>TheBrassTeapot</t>
  </si>
  <si>
    <t>C.JayCox</t>
  </si>
  <si>
    <t>LatterDays</t>
  </si>
  <si>
    <t>JamieTravis</t>
  </si>
  <si>
    <t>ForaGoodTimeCall...</t>
  </si>
  <si>
    <t>RichChristiano</t>
  </si>
  <si>
    <t>TimeChanger</t>
  </si>
  <si>
    <t>AsgharFarhadi</t>
  </si>
  <si>
    <t>ASeparation</t>
  </si>
  <si>
    <t>Persian</t>
  </si>
  <si>
    <t>ToddSolondz</t>
  </si>
  <si>
    <t>WelcometotheDollhouse</t>
  </si>
  <si>
    <t>RubyinParadise</t>
  </si>
  <si>
    <t>RaisingVictorVargas</t>
  </si>
  <si>
    <t>Deterrence</t>
  </si>
  <si>
    <t>DeadSnow</t>
  </si>
  <si>
    <t>AmericanGraffiti</t>
  </si>
  <si>
    <t>MattMaiellaro</t>
  </si>
  <si>
    <t>AquaTeenHungerForceColonMovieFilmforTheaters</t>
  </si>
  <si>
    <t>SafetyNotGuaranteed</t>
  </si>
  <si>
    <t>BenWheatley</t>
  </si>
  <si>
    <t>KillList</t>
  </si>
  <si>
    <t>TheInnkeepers</t>
  </si>
  <si>
    <t>InterviewwiththeAssassin</t>
  </si>
  <si>
    <t>OliverBlackburn</t>
  </si>
  <si>
    <t>DonkeyPunch</t>
  </si>
  <si>
    <t>HoopDreams</t>
  </si>
  <si>
    <t>L.I.E.</t>
  </si>
  <si>
    <t>RyanFleck</t>
  </si>
  <si>
    <t>HalfNelson</t>
  </si>
  <si>
    <t>MarkSandrich</t>
  </si>
  <si>
    <t>TopHat</t>
  </si>
  <si>
    <t>DanielMyrick</t>
  </si>
  <si>
    <t>TheBlairWitchProject</t>
  </si>
  <si>
    <t>MichaelWadleigh</t>
  </si>
  <si>
    <t>Woodstock</t>
  </si>
  <si>
    <t>JonGunn</t>
  </si>
  <si>
    <t>MercyStreets</t>
  </si>
  <si>
    <t>ScottZiehl</t>
  </si>
  <si>
    <t>BrokenVessels</t>
  </si>
  <si>
    <t>AHardDaysNight</t>
  </si>
  <si>
    <t>Fireproof</t>
  </si>
  <si>
    <t>JoeCamp</t>
  </si>
  <si>
    <t>Benji</t>
  </si>
  <si>
    <t>OpenWater</t>
  </si>
  <si>
    <t>JohnBudCardos</t>
  </si>
  <si>
    <t>KingdomoftheSpiders</t>
  </si>
  <si>
    <t>TheStationAgent</t>
  </si>
  <si>
    <t>BrianBaugh</t>
  </si>
  <si>
    <t>ToSaveaLife</t>
  </si>
  <si>
    <t>BarryW.Blaustein</t>
  </si>
  <si>
    <t>BeyondtheMat</t>
  </si>
  <si>
    <t>SiddiqBarmak</t>
  </si>
  <si>
    <t>Osama</t>
  </si>
  <si>
    <t>JosephDorman</t>
  </si>
  <si>
    <t>SholemAleichem:LaughingintheDarkness</t>
  </si>
  <si>
    <t>GregHarrison</t>
  </si>
  <si>
    <t>Groove</t>
  </si>
  <si>
    <t>TwinFallsIdaho</t>
  </si>
  <si>
    <t>JacobAaronEstes</t>
  </si>
  <si>
    <t>MeanCreek</t>
  </si>
  <si>
    <t>HurricaneStreets</t>
  </si>
  <si>
    <t>EricSchaeffer</t>
  </si>
  <si>
    <t>NeverAgain</t>
  </si>
  <si>
    <t>NeemaBarnette</t>
  </si>
  <si>
    <t>CivilBrand</t>
  </si>
  <si>
    <t>LonesomeJim</t>
  </si>
  <si>
    <t>AkiraKurosawa</t>
  </si>
  <si>
    <t>SevenSamurai</t>
  </si>
  <si>
    <t>FinishingtheGame:TheSearchforaNewBruceLee</t>
  </si>
  <si>
    <t>QuentinDupieux</t>
  </si>
  <si>
    <t>Rubber</t>
  </si>
  <si>
    <t>KisstheBride</t>
  </si>
  <si>
    <t>AlexSmith</t>
  </si>
  <si>
    <t>TheSlaughterRule</t>
  </si>
  <si>
    <t>GarethEdwards</t>
  </si>
  <si>
    <t>Monsters</t>
  </si>
  <si>
    <t>AlexCraigMann</t>
  </si>
  <si>
    <t>DetentionoftheDead</t>
  </si>
  <si>
    <t>MattyRich</t>
  </si>
  <si>
    <t>StraightOutofBrooklyn</t>
  </si>
  <si>
    <t>BloodySunday</t>
  </si>
  <si>
    <t>HansCanosa</t>
  </si>
  <si>
    <t>ConversationswithOtherWomen</t>
  </si>
  <si>
    <t>LloydKaufman</t>
  </si>
  <si>
    <t>Poultrygeist:NightoftheChickenDead</t>
  </si>
  <si>
    <t>LloydBacon</t>
  </si>
  <si>
    <t>42ndStreet</t>
  </si>
  <si>
    <t>WhitStillman</t>
  </si>
  <si>
    <t>Metropolitan</t>
  </si>
  <si>
    <t>NapoleonDynamite</t>
  </si>
  <si>
    <t>BlueRuin</t>
  </si>
  <si>
    <t>OrenPeli</t>
  </si>
  <si>
    <t>ParanormalActivity</t>
  </si>
  <si>
    <t>MontyPythonandtheHolyGrail</t>
  </si>
  <si>
    <t>Quinceaera</t>
  </si>
  <si>
    <t>JonathanCaouette</t>
  </si>
  <si>
    <t>Tarnation</t>
  </si>
  <si>
    <t>LucioFulci</t>
  </si>
  <si>
    <t>TheBeyond</t>
  </si>
  <si>
    <t>WhatHappensinVegas</t>
  </si>
  <si>
    <t>HarryBeaumont</t>
  </si>
  <si>
    <t>TheBroadwayMelody</t>
  </si>
  <si>
    <t>FranckKhalfoun</t>
  </si>
  <si>
    <t>Maniac</t>
  </si>
  <si>
    <t>HenryAlexRubin</t>
  </si>
  <si>
    <t>Murderball</t>
  </si>
  <si>
    <t>SamFirstenberg</t>
  </si>
  <si>
    <t>AmericanNinja2:TheConfrontation</t>
  </si>
  <si>
    <t>Tumbleweeds</t>
  </si>
  <si>
    <t>GregoryWiden</t>
  </si>
  <si>
    <t>TheProphecy</t>
  </si>
  <si>
    <t>WhentheCatsAway</t>
  </si>
  <si>
    <t>PiecesofApril</t>
  </si>
  <si>
    <t>KellyReichardt</t>
  </si>
  <si>
    <t>OldJoy</t>
  </si>
  <si>
    <t>WendyandLucy</t>
  </si>
  <si>
    <t>EddieOFlaherty</t>
  </si>
  <si>
    <t>FightingTommyRiley</t>
  </si>
  <si>
    <t>BruceDellis</t>
  </si>
  <si>
    <t>Thriller</t>
  </si>
  <si>
    <t>Locker13</t>
  </si>
  <si>
    <t>CraigZobel</t>
  </si>
  <si>
    <t>Compliance</t>
  </si>
  <si>
    <t>ChasingAmy</t>
  </si>
  <si>
    <t>LovelyAmazing</t>
  </si>
  <si>
    <t>BetterLuckTomorrow</t>
  </si>
  <si>
    <t>MariaMaggenti</t>
  </si>
  <si>
    <t>TheIncrediblyTrueAdventureofTwoGirlsinLove</t>
  </si>
  <si>
    <t>ChuckBuck</t>
  </si>
  <si>
    <t>PiyushDinkerPandya</t>
  </si>
  <si>
    <t>AmericanDesi</t>
  </si>
  <si>
    <t>Cube</t>
  </si>
  <si>
    <t>BillPlympton</t>
  </si>
  <si>
    <t>IMarriedaStrangePerson</t>
  </si>
  <si>
    <t>November</t>
  </si>
  <si>
    <t>DrakeDoremus</t>
  </si>
  <si>
    <t>LikeCrazy</t>
  </si>
  <si>
    <t>TheCanyons</t>
  </si>
  <si>
    <t>TomPutnam</t>
  </si>
  <si>
    <t>Burn</t>
  </si>
  <si>
    <t>JonShear</t>
  </si>
  <si>
    <t>Urbania</t>
  </si>
  <si>
    <t>EugneLouri</t>
  </si>
  <si>
    <t>TheBeastfrom20000Fathoms</t>
  </si>
  <si>
    <t>Swingers</t>
  </si>
  <si>
    <t>AFistfulofDollars</t>
  </si>
  <si>
    <t>RickiStern</t>
  </si>
  <si>
    <t>TheTrialsofDarrylHunt</t>
  </si>
  <si>
    <t>MajidMajidi</t>
  </si>
  <si>
    <t>ChildrenofHeaven</t>
  </si>
  <si>
    <t>AndrewHaigh</t>
  </si>
  <si>
    <t>Weekend</t>
  </si>
  <si>
    <t>ShesGottaHaveIt</t>
  </si>
  <si>
    <t>MikeCahill</t>
  </si>
  <si>
    <t>AnotherEarth</t>
  </si>
  <si>
    <t>MelvinVanPeebles</t>
  </si>
  <si>
    <t>SweetSweetbacksBaadasssssSong</t>
  </si>
  <si>
    <t>Tadpole</t>
  </si>
  <si>
    <t>Once</t>
  </si>
  <si>
    <t>MichelOrionScott</t>
  </si>
  <si>
    <t>TheHorseBoy</t>
  </si>
  <si>
    <t>RogerMe</t>
  </si>
  <si>
    <t>FacingtheGiants</t>
  </si>
  <si>
    <t>TravisCluff</t>
  </si>
  <si>
    <t>TheGallows</t>
  </si>
  <si>
    <t>RobertTownsend</t>
  </si>
  <si>
    <t>HollywoodShuffle</t>
  </si>
  <si>
    <t>LarryBlamire</t>
  </si>
  <si>
    <t>TheLostSkeletonofCadavra</t>
  </si>
  <si>
    <t>E.L.Katz</t>
  </si>
  <si>
    <t>CheapThrills</t>
  </si>
  <si>
    <t>Pi</t>
  </si>
  <si>
    <t>MylesBerkowitz</t>
  </si>
  <si>
    <t>20Dates</t>
  </si>
  <si>
    <t>SuperSizeMe</t>
  </si>
  <si>
    <t>BrandonTrost</t>
  </si>
  <si>
    <t>TheFP</t>
  </si>
  <si>
    <t>JoeSwanberg</t>
  </si>
  <si>
    <t>HappyChristmas</t>
  </si>
  <si>
    <t>TheBrothersMcMullen</t>
  </si>
  <si>
    <t>TinyFurniture</t>
  </si>
  <si>
    <t>GeorgeWashington</t>
  </si>
  <si>
    <t>KevinJordan</t>
  </si>
  <si>
    <t>SmilingFishGoatonFire</t>
  </si>
  <si>
    <t>Clerks</t>
  </si>
  <si>
    <t>IntheCompanyofMen</t>
  </si>
  <si>
    <t>Slacker</t>
  </si>
  <si>
    <t>PinkFlamingos</t>
  </si>
  <si>
    <t>Clean</t>
  </si>
  <si>
    <t>JafarPanahi</t>
  </si>
  <si>
    <t>TheCircle</t>
  </si>
  <si>
    <t>ShaneCarruth</t>
  </si>
  <si>
    <t>Primer</t>
  </si>
  <si>
    <t>ElMariachi</t>
  </si>
  <si>
    <t>MyDatewithDrew</t>
  </si>
  <si>
    <t>Fantasy</t>
  </si>
  <si>
    <t>SciFi</t>
  </si>
  <si>
    <t>Romance</t>
  </si>
  <si>
    <t>Animation</t>
  </si>
  <si>
    <t>Family</t>
  </si>
  <si>
    <t>Musical</t>
  </si>
  <si>
    <t>Mystery</t>
  </si>
  <si>
    <t>History</t>
  </si>
  <si>
    <t>Sport</t>
  </si>
  <si>
    <t>Crime</t>
  </si>
  <si>
    <t>Biography</t>
  </si>
  <si>
    <t>Music</t>
  </si>
  <si>
    <t>FilmNoir</t>
  </si>
  <si>
    <t>genre1</t>
  </si>
  <si>
    <t>genre2</t>
  </si>
  <si>
    <t>genre3</t>
  </si>
  <si>
    <t>genre4</t>
  </si>
  <si>
    <t>genre5</t>
  </si>
  <si>
    <t>genre6</t>
  </si>
  <si>
    <t>genre7</t>
  </si>
  <si>
    <t>genre8</t>
  </si>
  <si>
    <t>Unique Genre</t>
  </si>
  <si>
    <t>Count(Genre)</t>
  </si>
  <si>
    <t>Mean(Genre)</t>
  </si>
  <si>
    <t>Median(Genre)</t>
  </si>
  <si>
    <t>Max(genre)</t>
  </si>
  <si>
    <t>Min(Genre)</t>
  </si>
  <si>
    <t>Variance(Genre)</t>
  </si>
  <si>
    <t>Row Labels</t>
  </si>
  <si>
    <t>(blank)</t>
  </si>
  <si>
    <t>Grand Total</t>
  </si>
  <si>
    <t>Average of imdb_score</t>
  </si>
  <si>
    <t>37-56</t>
  </si>
  <si>
    <t>57-76</t>
  </si>
  <si>
    <t>77-96</t>
  </si>
  <si>
    <t>97-116</t>
  </si>
  <si>
    <t>117-136</t>
  </si>
  <si>
    <t>137-156</t>
  </si>
  <si>
    <t>157-176</t>
  </si>
  <si>
    <t>177-196</t>
  </si>
  <si>
    <t>197-216</t>
  </si>
  <si>
    <t>217-236</t>
  </si>
  <si>
    <t>237-256</t>
  </si>
  <si>
    <t>257-276</t>
  </si>
  <si>
    <t>277-296</t>
  </si>
  <si>
    <t>297-316</t>
  </si>
  <si>
    <t>317-336</t>
  </si>
  <si>
    <t>Count(language)</t>
  </si>
  <si>
    <t>Avg IMDB(Language)</t>
  </si>
  <si>
    <t>Median IMDB(Language)</t>
  </si>
  <si>
    <t>Variance(Language)</t>
  </si>
  <si>
    <t>director_name_unique</t>
  </si>
  <si>
    <t>Average IMDB(Director)</t>
  </si>
  <si>
    <t xml:space="preserve">Correlation </t>
  </si>
  <si>
    <t>Profit Margin</t>
  </si>
  <si>
    <t>Max Profit</t>
  </si>
  <si>
    <t>Movie</t>
  </si>
  <si>
    <t>Sum of Count(Genre)</t>
  </si>
  <si>
    <t>Sum of Max Profit</t>
  </si>
  <si>
    <t>Sum of Count(language)</t>
  </si>
  <si>
    <t>Top IMDB Score</t>
  </si>
  <si>
    <t>Director</t>
  </si>
  <si>
    <t>Sum of Top IMDB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</si>
</sst>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[final_ppt.xlsx]Sheet4!PivotTable3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Sheet4!$A$4:$A$21</c:f>
              <c:strCache>
                <c:ptCount val="17"/>
                <c:pt idx="0">
                  <c:v>AmericanSniper</c:v>
                </c:pt>
                <c:pt idx="1">
                  <c:v>Avatar</c:v>
                </c:pt>
                <c:pt idx="2">
                  <c:v>Deadpool</c:v>
                </c:pt>
                <c:pt idx="3">
                  <c:v>DespicableMe2</c:v>
                </c:pt>
                <c:pt idx="4">
                  <c:v>E.T.theExtraTerrestrial</c:v>
                </c:pt>
                <c:pt idx="5">
                  <c:v>FindingNemo</c:v>
                </c:pt>
                <c:pt idx="6">
                  <c:v>ForrestGump</c:v>
                </c:pt>
                <c:pt idx="7">
                  <c:v>JurassicPark</c:v>
                </c:pt>
                <c:pt idx="8">
                  <c:v>Shrek2</c:v>
                </c:pt>
                <c:pt idx="9">
                  <c:v>StarWars:EpisodeIThePhantomMenace</c:v>
                </c:pt>
                <c:pt idx="10">
                  <c:v>StarWars:EpisodeIVANewHope</c:v>
                </c:pt>
                <c:pt idx="11">
                  <c:v>StarWars:EpisodeVIReturnoftheJedi</c:v>
                </c:pt>
                <c:pt idx="12">
                  <c:v>TheDarkKnight</c:v>
                </c:pt>
                <c:pt idx="13">
                  <c:v>TheHungerGames</c:v>
                </c:pt>
                <c:pt idx="14">
                  <c:v>TheHungerGames:CatchingFire</c:v>
                </c:pt>
                <c:pt idx="15">
                  <c:v>TheLionKing</c:v>
                </c:pt>
                <c:pt idx="16">
                  <c:v>Titanic</c:v>
                </c:pt>
              </c:strCache>
            </c:strRef>
          </c:cat>
          <c:val>
            <c:numRef>
              <c:f>Sheet4!$B$4:$B$21</c:f>
              <c:numCache>
                <c:formatCode>General</c:formatCode>
                <c:ptCount val="17"/>
                <c:pt idx="0">
                  <c:v>291323553</c:v>
                </c:pt>
                <c:pt idx="1">
                  <c:v>523505847</c:v>
                </c:pt>
                <c:pt idx="2">
                  <c:v>305024263</c:v>
                </c:pt>
                <c:pt idx="3">
                  <c:v>292049635</c:v>
                </c:pt>
                <c:pt idx="4">
                  <c:v>424449459</c:v>
                </c:pt>
                <c:pt idx="5">
                  <c:v>286838870</c:v>
                </c:pt>
                <c:pt idx="6">
                  <c:v>274691196</c:v>
                </c:pt>
                <c:pt idx="7">
                  <c:v>293784000</c:v>
                </c:pt>
                <c:pt idx="8">
                  <c:v>286471036</c:v>
                </c:pt>
                <c:pt idx="9">
                  <c:v>359544677</c:v>
                </c:pt>
                <c:pt idx="10">
                  <c:v>449935665</c:v>
                </c:pt>
                <c:pt idx="11">
                  <c:v>276625409</c:v>
                </c:pt>
                <c:pt idx="12">
                  <c:v>348316061</c:v>
                </c:pt>
                <c:pt idx="13">
                  <c:v>329999255</c:v>
                </c:pt>
                <c:pt idx="14">
                  <c:v>294645577</c:v>
                </c:pt>
                <c:pt idx="15">
                  <c:v>377783777</c:v>
                </c:pt>
                <c:pt idx="16">
                  <c:v>458672302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4-4D08-8E89-E52A69BCE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365903"/>
        <c:axId val="449226751"/>
      </c:barChart>
      <c:catAx>
        <c:axId val="45036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26751"/>
        <c:crosses val="autoZero"/>
        <c:auto val="1"/>
        <c:lblAlgn val="ctr"/>
        <c:lblOffset val="100"/>
        <c:noMultiLvlLbl val="0"/>
      </c:catAx>
      <c:valAx>
        <c:axId val="44922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36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[final_ppt.xlsx]Sheet7!PivotTable16</c:name>
    <c:fmtId val="0"/>
  </c:pivotSource>
  <c:chart>
    <c:title>
      <c:layout>
        <c:manualLayout>
          <c:xMode val="edge"/>
          <c:yMode val="edge"/>
          <c:x val="4.5277777777777813E-2"/>
          <c:y val="3.6089238845144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Sheet7!$A$4:$A$28</c:f>
              <c:strCache>
                <c:ptCount val="24"/>
                <c:pt idx="0">
                  <c:v>AkiraKurosawa</c:v>
                </c:pt>
                <c:pt idx="1">
                  <c:v>AlejandroMonteverde</c:v>
                </c:pt>
                <c:pt idx="2">
                  <c:v>BillyRay</c:v>
                </c:pt>
                <c:pt idx="3">
                  <c:v>DonScardino</c:v>
                </c:pt>
                <c:pt idx="4">
                  <c:v>ElizabethBanks</c:v>
                </c:pt>
                <c:pt idx="5">
                  <c:v>FrankNissen</c:v>
                </c:pt>
                <c:pt idx="6">
                  <c:v>HyungraeShim</c:v>
                </c:pt>
                <c:pt idx="7">
                  <c:v>JohnCameronMitchell</c:v>
                </c:pt>
                <c:pt idx="8">
                  <c:v>JustinKerrigan</c:v>
                </c:pt>
                <c:pt idx="9">
                  <c:v>JustinZackham</c:v>
                </c:pt>
                <c:pt idx="10">
                  <c:v>LanaWachowski</c:v>
                </c:pt>
                <c:pt idx="11">
                  <c:v>MarcusDunstan</c:v>
                </c:pt>
                <c:pt idx="12">
                  <c:v>MarkTarlov</c:v>
                </c:pt>
                <c:pt idx="13">
                  <c:v>MichaelJ.Bassett</c:v>
                </c:pt>
                <c:pt idx="14">
                  <c:v>MikeBinder</c:v>
                </c:pt>
                <c:pt idx="15">
                  <c:v>MikeMitchell</c:v>
                </c:pt>
                <c:pt idx="16">
                  <c:v>PeteDocter</c:v>
                </c:pt>
                <c:pt idx="17">
                  <c:v>RichardLoncraine</c:v>
                </c:pt>
                <c:pt idx="18">
                  <c:v>RobertZemeckis</c:v>
                </c:pt>
                <c:pt idx="19">
                  <c:v>RolandEmmerich</c:v>
                </c:pt>
                <c:pt idx="20">
                  <c:v>StephenChow</c:v>
                </c:pt>
                <c:pt idx="21">
                  <c:v>SteveMartino</c:v>
                </c:pt>
                <c:pt idx="22">
                  <c:v>TimothyBjrklund</c:v>
                </c:pt>
                <c:pt idx="23">
                  <c:v>ZachBraff</c:v>
                </c:pt>
              </c:strCache>
            </c:strRef>
          </c:cat>
          <c:val>
            <c:numRef>
              <c:f>Sheet7!$B$4:$B$28</c:f>
              <c:numCache>
                <c:formatCode>General</c:formatCode>
                <c:ptCount val="24"/>
                <c:pt idx="0">
                  <c:v>8.6999999999999993</c:v>
                </c:pt>
                <c:pt idx="1">
                  <c:v>8.1499999999999986</c:v>
                </c:pt>
                <c:pt idx="2">
                  <c:v>8.1999999999999993</c:v>
                </c:pt>
                <c:pt idx="3">
                  <c:v>8.4</c:v>
                </c:pt>
                <c:pt idx="4">
                  <c:v>8.4333333333333336</c:v>
                </c:pt>
                <c:pt idx="5">
                  <c:v>8.5</c:v>
                </c:pt>
                <c:pt idx="6">
                  <c:v>8.4</c:v>
                </c:pt>
                <c:pt idx="7">
                  <c:v>8.1999999999999993</c:v>
                </c:pt>
                <c:pt idx="8">
                  <c:v>8.1499999999999986</c:v>
                </c:pt>
                <c:pt idx="9">
                  <c:v>8.2249999999999996</c:v>
                </c:pt>
                <c:pt idx="10">
                  <c:v>8.3000000000000007</c:v>
                </c:pt>
                <c:pt idx="11">
                  <c:v>8.6</c:v>
                </c:pt>
                <c:pt idx="12">
                  <c:v>8.1999999999999993</c:v>
                </c:pt>
                <c:pt idx="13">
                  <c:v>8.5</c:v>
                </c:pt>
                <c:pt idx="14">
                  <c:v>8.5</c:v>
                </c:pt>
                <c:pt idx="15">
                  <c:v>8.2333333333333343</c:v>
                </c:pt>
                <c:pt idx="16">
                  <c:v>8.3000000000000007</c:v>
                </c:pt>
                <c:pt idx="17">
                  <c:v>8.1333333333333329</c:v>
                </c:pt>
                <c:pt idx="18">
                  <c:v>8.3000000000000007</c:v>
                </c:pt>
                <c:pt idx="19">
                  <c:v>8.3000000000000007</c:v>
                </c:pt>
                <c:pt idx="20">
                  <c:v>8.5</c:v>
                </c:pt>
                <c:pt idx="21">
                  <c:v>8.2000000000000011</c:v>
                </c:pt>
                <c:pt idx="22">
                  <c:v>8.6</c:v>
                </c:pt>
                <c:pt idx="23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6-4D8E-9C3C-63F7B3A26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191919"/>
        <c:axId val="560149871"/>
      </c:barChart>
      <c:catAx>
        <c:axId val="44719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49871"/>
        <c:crosses val="autoZero"/>
        <c:auto val="1"/>
        <c:lblAlgn val="ctr"/>
        <c:lblOffset val="100"/>
        <c:noMultiLvlLbl val="0"/>
      </c:catAx>
      <c:valAx>
        <c:axId val="5601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9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[final_ppt.xlsx]Sheet8!PivotTable37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Sheet8!$A$4:$A$26</c:f>
              <c:strCache>
                <c:ptCount val="22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History</c:v>
                </c:pt>
                <c:pt idx="11">
                  <c:v>Horror</c:v>
                </c:pt>
                <c:pt idx="12">
                  <c:v>Music</c:v>
                </c:pt>
                <c:pt idx="13">
                  <c:v>Musical</c:v>
                </c:pt>
                <c:pt idx="14">
                  <c:v>Mystery</c:v>
                </c:pt>
                <c:pt idx="15">
                  <c:v>Romance</c:v>
                </c:pt>
                <c:pt idx="16">
                  <c:v>SciFi</c:v>
                </c:pt>
                <c:pt idx="17">
                  <c:v>Sport</c:v>
                </c:pt>
                <c:pt idx="18">
                  <c:v>Thriller</c:v>
                </c:pt>
                <c:pt idx="19">
                  <c:v>War</c:v>
                </c:pt>
                <c:pt idx="20">
                  <c:v>Western</c:v>
                </c:pt>
                <c:pt idx="21">
                  <c:v>(blank)</c:v>
                </c:pt>
              </c:strCache>
            </c:strRef>
          </c:cat>
          <c:val>
            <c:numRef>
              <c:f>Sheet8!$B$4:$B$26</c:f>
              <c:numCache>
                <c:formatCode>General</c:formatCode>
                <c:ptCount val="22"/>
                <c:pt idx="0">
                  <c:v>959</c:v>
                </c:pt>
                <c:pt idx="1">
                  <c:v>781</c:v>
                </c:pt>
                <c:pt idx="2">
                  <c:v>196</c:v>
                </c:pt>
                <c:pt idx="3">
                  <c:v>239</c:v>
                </c:pt>
                <c:pt idx="4">
                  <c:v>1461</c:v>
                </c:pt>
                <c:pt idx="5">
                  <c:v>709</c:v>
                </c:pt>
                <c:pt idx="6">
                  <c:v>45</c:v>
                </c:pt>
                <c:pt idx="7">
                  <c:v>1893</c:v>
                </c:pt>
                <c:pt idx="8">
                  <c:v>442</c:v>
                </c:pt>
                <c:pt idx="9">
                  <c:v>507</c:v>
                </c:pt>
                <c:pt idx="10">
                  <c:v>149</c:v>
                </c:pt>
                <c:pt idx="11">
                  <c:v>392</c:v>
                </c:pt>
                <c:pt idx="12">
                  <c:v>247</c:v>
                </c:pt>
                <c:pt idx="13">
                  <c:v>96</c:v>
                </c:pt>
                <c:pt idx="14">
                  <c:v>384</c:v>
                </c:pt>
                <c:pt idx="15">
                  <c:v>859</c:v>
                </c:pt>
                <c:pt idx="16">
                  <c:v>496</c:v>
                </c:pt>
                <c:pt idx="17">
                  <c:v>148</c:v>
                </c:pt>
                <c:pt idx="18">
                  <c:v>1117</c:v>
                </c:pt>
                <c:pt idx="19">
                  <c:v>152</c:v>
                </c:pt>
                <c:pt idx="2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0-4F00-BE36-14F44C843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412448"/>
        <c:axId val="212828656"/>
      </c:barChart>
      <c:catAx>
        <c:axId val="36941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28656"/>
        <c:crosses val="autoZero"/>
        <c:auto val="1"/>
        <c:lblAlgn val="ctr"/>
        <c:lblOffset val="100"/>
        <c:noMultiLvlLbl val="0"/>
      </c:catAx>
      <c:valAx>
        <c:axId val="2128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1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[final_ppt.xlsx]Sheet2!PivotTable3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3587246038689607"/>
                  <c:y val="-0.17073899322895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Sheet2!$A$4:$A$20</c:f>
              <c:strCache>
                <c:ptCount val="16"/>
                <c:pt idx="0">
                  <c:v>(blank)</c:v>
                </c:pt>
                <c:pt idx="1">
                  <c:v>37-56</c:v>
                </c:pt>
                <c:pt idx="2">
                  <c:v>57-76</c:v>
                </c:pt>
                <c:pt idx="3">
                  <c:v>77-96</c:v>
                </c:pt>
                <c:pt idx="4">
                  <c:v>97-116</c:v>
                </c:pt>
                <c:pt idx="5">
                  <c:v>117-136</c:v>
                </c:pt>
                <c:pt idx="6">
                  <c:v>137-156</c:v>
                </c:pt>
                <c:pt idx="7">
                  <c:v>157-176</c:v>
                </c:pt>
                <c:pt idx="8">
                  <c:v>177-196</c:v>
                </c:pt>
                <c:pt idx="9">
                  <c:v>197-216</c:v>
                </c:pt>
                <c:pt idx="10">
                  <c:v>217-236</c:v>
                </c:pt>
                <c:pt idx="11">
                  <c:v>237-256</c:v>
                </c:pt>
                <c:pt idx="12">
                  <c:v>257-276</c:v>
                </c:pt>
                <c:pt idx="13">
                  <c:v>277-296</c:v>
                </c:pt>
                <c:pt idx="14">
                  <c:v>297-316</c:v>
                </c:pt>
                <c:pt idx="15">
                  <c:v>317-336</c:v>
                </c:pt>
              </c:strCache>
            </c:strRef>
          </c:cat>
          <c:val>
            <c:numRef>
              <c:f>Sheet2!$B$4:$B$20</c:f>
              <c:numCache>
                <c:formatCode>General</c:formatCode>
                <c:ptCount val="16"/>
                <c:pt idx="1">
                  <c:v>7.6000000000000005</c:v>
                </c:pt>
                <c:pt idx="2">
                  <c:v>6.314814814814814</c:v>
                </c:pt>
                <c:pt idx="3">
                  <c:v>5.971092951991837</c:v>
                </c:pt>
                <c:pt idx="4">
                  <c:v>6.394004944375788</c:v>
                </c:pt>
                <c:pt idx="5">
                  <c:v>6.8443734015345221</c:v>
                </c:pt>
                <c:pt idx="6">
                  <c:v>7.2408888888888878</c:v>
                </c:pt>
                <c:pt idx="7">
                  <c:v>7.468333333333331</c:v>
                </c:pt>
                <c:pt idx="8">
                  <c:v>7.6033333333333344</c:v>
                </c:pt>
                <c:pt idx="9">
                  <c:v>7.4466666666666672</c:v>
                </c:pt>
                <c:pt idx="10">
                  <c:v>7.6857142857142851</c:v>
                </c:pt>
                <c:pt idx="11">
                  <c:v>7.8666666666666671</c:v>
                </c:pt>
                <c:pt idx="12">
                  <c:v>7.7</c:v>
                </c:pt>
                <c:pt idx="13">
                  <c:v>7.7333333333333343</c:v>
                </c:pt>
                <c:pt idx="14">
                  <c:v>6.6</c:v>
                </c:pt>
                <c:pt idx="15">
                  <c:v>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47-4105-830E-BBE2EA5EF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299952"/>
        <c:axId val="2058414944"/>
      </c:barChart>
      <c:catAx>
        <c:axId val="20572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14944"/>
        <c:crosses val="autoZero"/>
        <c:auto val="1"/>
        <c:lblAlgn val="ctr"/>
        <c:lblOffset val="100"/>
        <c:noMultiLvlLbl val="0"/>
      </c:catAx>
      <c:valAx>
        <c:axId val="20584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2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[final_ppt.xlsx]Sheet9!PivotTable38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571843209379849E-2"/>
          <c:y val="8.6217164030966714E-2"/>
          <c:w val="0.75993866984692604"/>
          <c:h val="0.694749332803987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Sheet9!$A$4:$A$39</c:f>
              <c:strCache>
                <c:ptCount val="35"/>
                <c:pt idx="0">
                  <c:v>Aboriginal</c:v>
                </c:pt>
                <c:pt idx="1">
                  <c:v>Arabic</c:v>
                </c:pt>
                <c:pt idx="2">
                  <c:v>Aramaic</c:v>
                </c:pt>
                <c:pt idx="3">
                  <c:v>Bosnian</c:v>
                </c:pt>
                <c:pt idx="4">
                  <c:v>Cantonese</c:v>
                </c:pt>
                <c:pt idx="5">
                  <c:v>Czech</c:v>
                </c:pt>
                <c:pt idx="6">
                  <c:v>Danish</c:v>
                </c:pt>
                <c:pt idx="7">
                  <c:v>Dari</c:v>
                </c:pt>
                <c:pt idx="8">
                  <c:v>Dutch</c:v>
                </c:pt>
                <c:pt idx="9">
                  <c:v>English</c:v>
                </c:pt>
                <c:pt idx="10">
                  <c:v>Filipino</c:v>
                </c:pt>
                <c:pt idx="11">
                  <c:v>French</c:v>
                </c:pt>
                <c:pt idx="12">
                  <c:v>German</c:v>
                </c:pt>
                <c:pt idx="13">
                  <c:v>Hebrew</c:v>
                </c:pt>
                <c:pt idx="14">
                  <c:v>Hindi</c:v>
                </c:pt>
                <c:pt idx="15">
                  <c:v>Hungarian</c:v>
                </c:pt>
                <c:pt idx="16">
                  <c:v>Indonesian</c:v>
                </c:pt>
                <c:pt idx="17">
                  <c:v>Italian</c:v>
                </c:pt>
                <c:pt idx="18">
                  <c:v>Japanese</c:v>
                </c:pt>
                <c:pt idx="19">
                  <c:v>Kazakh</c:v>
                </c:pt>
                <c:pt idx="20">
                  <c:v>Korean</c:v>
                </c:pt>
                <c:pt idx="21">
                  <c:v>Mandarin</c:v>
                </c:pt>
                <c:pt idx="22">
                  <c:v>Maya</c:v>
                </c:pt>
                <c:pt idx="23">
                  <c:v>Mongolian</c:v>
                </c:pt>
                <c:pt idx="24">
                  <c:v>None</c:v>
                </c:pt>
                <c:pt idx="25">
                  <c:v>Norwegian</c:v>
                </c:pt>
                <c:pt idx="26">
                  <c:v>Persian</c:v>
                </c:pt>
                <c:pt idx="27">
                  <c:v>Portuguese</c:v>
                </c:pt>
                <c:pt idx="28">
                  <c:v>Romanian</c:v>
                </c:pt>
                <c:pt idx="29">
                  <c:v>Russian</c:v>
                </c:pt>
                <c:pt idx="30">
                  <c:v>Spanish</c:v>
                </c:pt>
                <c:pt idx="31">
                  <c:v>Thai</c:v>
                </c:pt>
                <c:pt idx="32">
                  <c:v>Vietnamese</c:v>
                </c:pt>
                <c:pt idx="33">
                  <c:v>Zulu</c:v>
                </c:pt>
                <c:pt idx="34">
                  <c:v>(blank)</c:v>
                </c:pt>
              </c:strCache>
            </c:strRef>
          </c:cat>
          <c:val>
            <c:numRef>
              <c:f>Sheet9!$B$4:$B$39</c:f>
              <c:numCache>
                <c:formatCode>General</c:formatCode>
                <c:ptCount val="3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3</c:v>
                </c:pt>
                <c:pt idx="7">
                  <c:v>17</c:v>
                </c:pt>
                <c:pt idx="8">
                  <c:v>3</c:v>
                </c:pt>
                <c:pt idx="9">
                  <c:v>3598</c:v>
                </c:pt>
                <c:pt idx="10">
                  <c:v>1</c:v>
                </c:pt>
                <c:pt idx="11">
                  <c:v>34</c:v>
                </c:pt>
                <c:pt idx="12">
                  <c:v>10</c:v>
                </c:pt>
                <c:pt idx="13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7</c:v>
                </c:pt>
                <c:pt idx="18">
                  <c:v>10</c:v>
                </c:pt>
                <c:pt idx="19">
                  <c:v>1</c:v>
                </c:pt>
                <c:pt idx="20">
                  <c:v>5</c:v>
                </c:pt>
                <c:pt idx="21">
                  <c:v>15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4</c:v>
                </c:pt>
                <c:pt idx="26">
                  <c:v>3</c:v>
                </c:pt>
                <c:pt idx="27">
                  <c:v>5</c:v>
                </c:pt>
                <c:pt idx="28">
                  <c:v>1</c:v>
                </c:pt>
                <c:pt idx="29">
                  <c:v>1</c:v>
                </c:pt>
                <c:pt idx="30">
                  <c:v>23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F6-4595-B9A5-4687DD3795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69458384"/>
        <c:axId val="212829136"/>
      </c:barChart>
      <c:catAx>
        <c:axId val="36945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29136"/>
        <c:crosses val="autoZero"/>
        <c:auto val="1"/>
        <c:lblAlgn val="ctr"/>
        <c:lblOffset val="100"/>
        <c:noMultiLvlLbl val="0"/>
      </c:catAx>
      <c:valAx>
        <c:axId val="2128291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6945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[final_ppt.xlsx]Sheet9!PivotTable38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99-4284-8AFE-AA2A1F880A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99-4284-8AFE-AA2A1F880A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99-4284-8AFE-AA2A1F880A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99-4284-8AFE-AA2A1F880A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A99-4284-8AFE-AA2A1F880A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A99-4284-8AFE-AA2A1F880A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A99-4284-8AFE-AA2A1F880A9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A99-4284-8AFE-AA2A1F880A9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A99-4284-8AFE-AA2A1F880A9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FCD-4FB1-BA2E-33A4DB1F225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A99-4284-8AFE-AA2A1F880A9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A99-4284-8AFE-AA2A1F880A9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A99-4284-8AFE-AA2A1F880A9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A99-4284-8AFE-AA2A1F880A9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A99-4284-8AFE-AA2A1F880A9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A99-4284-8AFE-AA2A1F880A9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A99-4284-8AFE-AA2A1F880A9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A99-4284-8AFE-AA2A1F880A9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A99-4284-8AFE-AA2A1F880A9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A99-4284-8AFE-AA2A1F880A91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A99-4284-8AFE-AA2A1F880A91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A99-4284-8AFE-AA2A1F880A91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A99-4284-8AFE-AA2A1F880A9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A99-4284-8AFE-AA2A1F880A9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A99-4284-8AFE-AA2A1F880A9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A99-4284-8AFE-AA2A1F880A9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A99-4284-8AFE-AA2A1F880A91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A99-4284-8AFE-AA2A1F880A91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A99-4284-8AFE-AA2A1F880A91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A99-4284-8AFE-AA2A1F880A91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3A99-4284-8AFE-AA2A1F880A91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3A99-4284-8AFE-AA2A1F880A91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3A99-4284-8AFE-AA2A1F880A91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3A99-4284-8AFE-AA2A1F880A91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3A99-4284-8AFE-AA2A1F880A91}"/>
              </c:ext>
            </c:extLst>
          </c:dPt>
          <c:cat>
            <c:strRef>
              <c:f>Sheet9!$A$4:$A$39</c:f>
              <c:strCache>
                <c:ptCount val="35"/>
                <c:pt idx="0">
                  <c:v>Aboriginal</c:v>
                </c:pt>
                <c:pt idx="1">
                  <c:v>Arabic</c:v>
                </c:pt>
                <c:pt idx="2">
                  <c:v>Aramaic</c:v>
                </c:pt>
                <c:pt idx="3">
                  <c:v>Bosnian</c:v>
                </c:pt>
                <c:pt idx="4">
                  <c:v>Cantonese</c:v>
                </c:pt>
                <c:pt idx="5">
                  <c:v>Czech</c:v>
                </c:pt>
                <c:pt idx="6">
                  <c:v>Danish</c:v>
                </c:pt>
                <c:pt idx="7">
                  <c:v>Dari</c:v>
                </c:pt>
                <c:pt idx="8">
                  <c:v>Dutch</c:v>
                </c:pt>
                <c:pt idx="9">
                  <c:v>English</c:v>
                </c:pt>
                <c:pt idx="10">
                  <c:v>Filipino</c:v>
                </c:pt>
                <c:pt idx="11">
                  <c:v>French</c:v>
                </c:pt>
                <c:pt idx="12">
                  <c:v>German</c:v>
                </c:pt>
                <c:pt idx="13">
                  <c:v>Hebrew</c:v>
                </c:pt>
                <c:pt idx="14">
                  <c:v>Hindi</c:v>
                </c:pt>
                <c:pt idx="15">
                  <c:v>Hungarian</c:v>
                </c:pt>
                <c:pt idx="16">
                  <c:v>Indonesian</c:v>
                </c:pt>
                <c:pt idx="17">
                  <c:v>Italian</c:v>
                </c:pt>
                <c:pt idx="18">
                  <c:v>Japanese</c:v>
                </c:pt>
                <c:pt idx="19">
                  <c:v>Kazakh</c:v>
                </c:pt>
                <c:pt idx="20">
                  <c:v>Korean</c:v>
                </c:pt>
                <c:pt idx="21">
                  <c:v>Mandarin</c:v>
                </c:pt>
                <c:pt idx="22">
                  <c:v>Maya</c:v>
                </c:pt>
                <c:pt idx="23">
                  <c:v>Mongolian</c:v>
                </c:pt>
                <c:pt idx="24">
                  <c:v>None</c:v>
                </c:pt>
                <c:pt idx="25">
                  <c:v>Norwegian</c:v>
                </c:pt>
                <c:pt idx="26">
                  <c:v>Persian</c:v>
                </c:pt>
                <c:pt idx="27">
                  <c:v>Portuguese</c:v>
                </c:pt>
                <c:pt idx="28">
                  <c:v>Romanian</c:v>
                </c:pt>
                <c:pt idx="29">
                  <c:v>Russian</c:v>
                </c:pt>
                <c:pt idx="30">
                  <c:v>Spanish</c:v>
                </c:pt>
                <c:pt idx="31">
                  <c:v>Thai</c:v>
                </c:pt>
                <c:pt idx="32">
                  <c:v>Vietnamese</c:v>
                </c:pt>
                <c:pt idx="33">
                  <c:v>Zulu</c:v>
                </c:pt>
                <c:pt idx="34">
                  <c:v>(blank)</c:v>
                </c:pt>
              </c:strCache>
            </c:strRef>
          </c:cat>
          <c:val>
            <c:numRef>
              <c:f>Sheet9!$B$4:$B$39</c:f>
              <c:numCache>
                <c:formatCode>General</c:formatCode>
                <c:ptCount val="3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3</c:v>
                </c:pt>
                <c:pt idx="7">
                  <c:v>17</c:v>
                </c:pt>
                <c:pt idx="8">
                  <c:v>3</c:v>
                </c:pt>
                <c:pt idx="9">
                  <c:v>3598</c:v>
                </c:pt>
                <c:pt idx="10">
                  <c:v>1</c:v>
                </c:pt>
                <c:pt idx="11">
                  <c:v>34</c:v>
                </c:pt>
                <c:pt idx="12">
                  <c:v>10</c:v>
                </c:pt>
                <c:pt idx="13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7</c:v>
                </c:pt>
                <c:pt idx="18">
                  <c:v>10</c:v>
                </c:pt>
                <c:pt idx="19">
                  <c:v>1</c:v>
                </c:pt>
                <c:pt idx="20">
                  <c:v>5</c:v>
                </c:pt>
                <c:pt idx="21">
                  <c:v>15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4</c:v>
                </c:pt>
                <c:pt idx="26">
                  <c:v>3</c:v>
                </c:pt>
                <c:pt idx="27">
                  <c:v>5</c:v>
                </c:pt>
                <c:pt idx="28">
                  <c:v>1</c:v>
                </c:pt>
                <c:pt idx="29">
                  <c:v>1</c:v>
                </c:pt>
                <c:pt idx="30">
                  <c:v>23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D-4FB1-BA2E-33A4DB1F2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1</xdr:row>
      <xdr:rowOff>121920</xdr:rowOff>
    </xdr:from>
    <xdr:to>
      <xdr:col>14</xdr:col>
      <xdr:colOff>381000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C9417-71F0-288C-7E4D-CACCD89D3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106680</xdr:rowOff>
    </xdr:from>
    <xdr:to>
      <xdr:col>12</xdr:col>
      <xdr:colOff>365760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D386D-67C9-17F4-B0FB-1B24D0CE0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2</xdr:row>
      <xdr:rowOff>129540</xdr:rowOff>
    </xdr:from>
    <xdr:to>
      <xdr:col>14</xdr:col>
      <xdr:colOff>388620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E3E42-A406-DBEC-C5E3-23F17E6FE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1</xdr:row>
      <xdr:rowOff>129540</xdr:rowOff>
    </xdr:from>
    <xdr:to>
      <xdr:col>13</xdr:col>
      <xdr:colOff>160020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7F1D6-68B8-9CBD-363E-889F34405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12</xdr:row>
      <xdr:rowOff>38100</xdr:rowOff>
    </xdr:from>
    <xdr:to>
      <xdr:col>14</xdr:col>
      <xdr:colOff>586740</xdr:colOff>
      <xdr:row>28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203B3-1DEF-8F66-891C-47AB4E6B8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</xdr:colOff>
      <xdr:row>2</xdr:row>
      <xdr:rowOff>68580</xdr:rowOff>
    </xdr:from>
    <xdr:to>
      <xdr:col>7</xdr:col>
      <xdr:colOff>472440</xdr:colOff>
      <xdr:row>24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78A981-0768-06F8-744B-6524E8E63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dra Aggarwal" refreshedDate="45143.070764467593" createdVersion="8" refreshedVersion="8" minRefreshableVersion="3" recordCount="3757" xr:uid="{00000000-000A-0000-FFFF-FFFF46000000}">
  <cacheSource type="worksheet">
    <worksheetSource ref="A1:AE1048576" sheet="cleaned_dataset (1)"/>
  </cacheSource>
  <cacheFields count="23">
    <cacheField name="color" numFmtId="0">
      <sharedItems containsBlank="1"/>
    </cacheField>
    <cacheField name="director_name" numFmtId="0">
      <sharedItems containsBlank="1" count="1660">
        <s v="JamesCameron"/>
        <s v="GoreVerbinski"/>
        <s v="SamMendes"/>
        <s v="ChristopherNolan"/>
        <s v="AndrewStanton"/>
        <s v="SamRaimi"/>
        <s v="NathanGreno"/>
        <s v="JossWhedon"/>
        <s v="DavidYates"/>
        <s v="ZackSnyder"/>
        <s v="BryanSinger"/>
        <s v="MarcForster"/>
        <s v="AndrewAdamson"/>
        <s v="RobMarshall"/>
        <s v="BarrySonnenfeld"/>
        <s v="PeterJackson"/>
        <s v="MarcWebb"/>
        <s v="RidleyScott"/>
        <s v="ChrisWeitz"/>
        <s v="AnthonyRusso"/>
        <s v="PeterBerg"/>
        <s v="ColinTrevorrow"/>
        <s v="ShaneBlack"/>
        <s v="TimBurton"/>
        <s v="BrettRatner"/>
        <s v="DanScanlon"/>
        <s v="MichaelBay"/>
        <s v="JosephKosinski"/>
        <s v="JohnLasseter"/>
        <s v="MartinCampbell"/>
        <s v="LeeUnkrich"/>
        <s v="McG"/>
        <s v="JamesWan"/>
        <s v="J.J.Abrams"/>
        <s v="BazLuhrmann"/>
        <s v="MikeNewell"/>
        <s v="GuillermodelToro"/>
        <s v="StevenSpielberg"/>
        <s v="MarkAndrews"/>
        <s v="JustinLin"/>
        <s v="RolandEmmerich"/>
        <s v="RobertZemeckis"/>
        <s v="LanaWachowski"/>
        <s v="PeteDocter"/>
        <s v="RobLetterman"/>
        <s v="JonFavreau"/>
        <s v="MartinScorsese"/>
        <s v="RobCohen"/>
        <s v="DavidAyer"/>
        <s v="TomShadyac"/>
        <s v="DougLiman"/>
        <s v="KevinReynolds"/>
        <s v="StephenSommers"/>
        <s v="RupertSanders"/>
        <s v="RobertStromberg"/>
        <s v="MattReeves"/>
        <s v="CarlRinsch"/>
        <s v="MikeMitchell"/>
        <s v="BradBird"/>
        <s v="DonHall"/>
        <s v="RichMoore"/>
        <s v="DeanDeBlois"/>
        <s v="JonathanMostow"/>
        <s v="JamesGunn"/>
        <s v="DavidFincher"/>
        <s v="MatthewVaughn"/>
        <s v="FrancisLawrence"/>
        <s v="JonTurteltaub"/>
        <s v="WolfgangPetersen"/>
        <s v="JamesBobin"/>
        <s v="ChrisMiller"/>
        <s v="DuncanJones"/>
        <s v="AlanTaylor"/>
        <s v="MichaelApted"/>
        <s v="OliverStone"/>
        <s v="EricDarnell"/>
        <s v="ShawnLevy"/>
        <s v="GavinHood"/>
        <s v="ChrisBuck"/>
        <s v="GeorgeMiller"/>
        <s v="RonHoward"/>
        <s v="KennethBranagh"/>
        <s v="ByronHoward"/>
        <s v="HoytYeatman"/>
        <s v="JonathanLiebesman"/>
        <s v="ChristopherMcQuarrie"/>
        <s v="JoeJohnston"/>
        <s v="SteveHickner"/>
        <s v="JenniferYuhNelson"/>
        <s v="M.NightShyamalan"/>
        <s v="SimonWells"/>
        <s v="DavidBowers"/>
        <s v="JoeWright"/>
        <s v="RobMinkoff"/>
        <s v="LeeTamahori"/>
        <s v="PaulFeig"/>
        <s v="AlessandroCarloni"/>
        <s v="PeterRamsey"/>
        <s v="DeanParisot"/>
        <s v="EdwardZwick"/>
        <s v="AlexProyas"/>
        <s v="RichardDonner"/>
        <s v="AngLee"/>
        <s v="JonM.Chu"/>
        <s v="BreckEisner"/>
        <s v="HironobuSakaguchi"/>
        <s v="PeterWeir"/>
        <s v="BillCondon"/>
        <s v="LouisLeterrier"/>
        <s v="AlejandroG.Irritu"/>
        <s v="DavidSoren"/>
        <s v="PaulGreengrass"/>
        <s v="MarkOsborne"/>
        <s v="PeytonReed"/>
        <s v="TimJohnson"/>
        <s v="PhillipNoyce"/>
        <s v="DarrenAronofsky"/>
        <s v="AlfonsoCuarn"/>
        <s v="EricLeighton"/>
        <s v="TomMcGrath"/>
        <s v="ChrisColumbus"/>
        <s v="RobertSchwentke"/>
        <s v="CarlosSaldanha"/>
        <s v="GuyRitchie"/>
        <s v="PaulVerhoeven"/>
        <s v="JohnMcTiernan"/>
        <s v="TonyGilroy"/>
        <s v="JoelSchumacher"/>
        <s v="JohnWoo"/>
        <s v="TimStory"/>
        <s v="MarkStevenJohnson"/>
        <s v="NeillBlomkamp"/>
        <s v="DavidTwohy"/>
        <s v="JosPadilha"/>
        <s v="JamesL.Brooks"/>
        <s v="JamesMangold"/>
        <s v="GeorgeLucas"/>
        <s v="KirkDeMicco"/>
        <s v="CedricNicolasTroyan"/>
        <s v="RogerDonaldson"/>
        <s v="JoshTrank"/>
        <s v="BradPeyton"/>
        <s v="RogerSpottiswoode"/>
        <s v="StevenSoderbergh"/>
        <s v="MichelGondry"/>
        <s v="NoamMurro"/>
        <s v="RajaGosnell"/>
        <s v="WillFinn"/>
        <s v="JandeBont"/>
        <s v="LenWiseman"/>
        <s v="FrankCoraci"/>
        <s v="MichaelMann"/>
        <s v="BoWelch"/>
        <s v="RonClements"/>
        <s v="PeterChelsom"/>
        <s v="DominicSena"/>
        <s v="TonyScott"/>
        <s v="PaulWeitz"/>
        <s v="AdamMcKay"/>
        <s v="ChuckRussell"/>
        <s v="QuentinTarantino"/>
        <s v="GaryTrousdale"/>
        <s v="MarkDindal"/>
        <s v="SimonWest"/>
        <s v="StefenFangmeier"/>
        <s v="SpikeJonze"/>
        <s v="ChrisWedge"/>
        <s v="FlorianHenckelvonDonnersmarck"/>
        <s v="PeterHyams"/>
        <s v="TomTykwer"/>
        <s v="Pitof"/>
        <s v="BradSilberling"/>
        <s v="PatrickHughes"/>
        <s v="EricsonCore"/>
        <s v="LawrenceGuterman"/>
        <s v="RonUnderwood"/>
        <s v="SteveMartino"/>
        <s v="DavidMamet"/>
        <s v="YimouZhang"/>
        <s v="AshBrannon"/>
        <s v="FrankOz"/>
        <s v="JayRoach"/>
        <s v="LucBesson"/>
        <s v="MichaelPatrickKing"/>
        <s v="BiboBergeron"/>
        <s v="SergeyBodrov"/>
        <s v="WallyPfister"/>
        <s v="RupertWyatt"/>
        <s v="MarkWaters"/>
        <s v="JohnMoore"/>
        <s v="JohnLeeHancock"/>
        <s v="RennyHarlin"/>
        <s v="PhilLord"/>
        <s v="BenStiller"/>
        <s v="TonyBancroft"/>
        <s v="WaltBecker"/>
        <s v="DennisDugan"/>
        <s v="SydneyPollack"/>
        <s v="ThorFreudenthal"/>
        <s v="BrianDePalma"/>
        <s v="MickJackson"/>
        <s v="AlanJ.Pakula"/>
        <s v="KathrynBigelow"/>
        <s v="JohnMilius"/>
        <s v="AndreyKonchalovskiy"/>
        <s v="GaryRoss"/>
        <s v="PaulW.S.Anderson"/>
        <s v="GenndyTartakovsky"/>
        <s v="KevinLima"/>
        <s v="DanielEspinosa"/>
        <s v="NancyMeyers"/>
        <s v="RogerAllers"/>
        <s v="NeilBurger"/>
        <s v="JeanJacquesAnnaud"/>
        <s v="SarahSmith"/>
        <s v="MartinBrest"/>
        <s v="AndrewDavis"/>
        <s v="TarsemSingh"/>
        <s v="EdgarWright"/>
        <s v="JonAmiel"/>
        <s v="PeterSegal"/>
        <s v="PeteTravis"/>
        <s v="SylvesterStallone"/>
        <s v="ToddPhillips"/>
        <s v="MimiLeder"/>
        <s v="SethGordon"/>
        <s v="AdamShankman"/>
        <s v="D.J.Caruso"/>
        <s v="AnthonyMinghella"/>
        <s v="AlbertHughes"/>
        <s v="LesMayfield"/>
        <s v="JoePytka"/>
        <s v="ScottDerrickson"/>
        <s v="IvanReitman"/>
        <s v="EricBrevig"/>
        <s v="KellyAsbury"/>
        <s v="StephenHopkins"/>
        <s v="JonathanDemme"/>
        <s v="JamesAlgar"/>
        <s v="VincentWard"/>
        <s v="StevenBrill"/>
        <s v="TerryGilliam"/>
        <s v="BarryCook"/>
        <s v="RogerChristian"/>
        <s v="JoeDante"/>
        <s v="KevinCostner"/>
        <s v="AntonyHoffman"/>
        <s v="JacquesPerrin"/>
        <s v="CodyCameron"/>
        <s v="JohnSingleton"/>
        <s v="OliverHirschbiegel"/>
        <s v="DesMcAnuff"/>
        <s v="YarrowCheney"/>
        <s v="StephenNorrington"/>
        <s v="PierreCoffin"/>
        <s v="TimurBekmambetov"/>
        <s v="DavidKellogg"/>
        <s v="MikeNichols"/>
        <s v="F.GaryGray"/>
        <s v="AntoineFuqua"/>
        <s v="RobertLuketic"/>
        <s v="GilKenan"/>
        <s v="BarryLevinson"/>
        <s v="JerryZucker"/>
        <s v="AndyTennant"/>
        <s v="FlorentEmilioSiri"/>
        <s v="DonBluth"/>
        <s v="RonShelton"/>
        <s v="HenrySelick"/>
        <s v="KyleBalda"/>
        <s v="ClayKaytis"/>
        <s v="JuddApatow"/>
        <s v="SteveCarr"/>
        <s v="MelGibson"/>
        <s v="DavidSilverman"/>
        <s v="FrankDarabont"/>
        <s v="BettyThomas"/>
        <s v="GarryMarshall"/>
        <s v="PaulTibbitt"/>
        <s v="ClarkJohnson"/>
        <s v="CameronCrowe"/>
        <s v="RandallWallace"/>
        <s v="JonathanFrakes"/>
        <s v="GeorgeClooney"/>
        <s v="GaryShore"/>
        <s v="AndrzejBartkowiak"/>
        <s v="MnsMrlind"/>
        <s v="GregoryHoblit"/>
        <s v="GaryMcKendry"/>
        <s v="WychKaosayananda"/>
        <s v="MikaelSalomon"/>
        <s v="BobbyFarrelly"/>
        <s v="KerryConran"/>
        <s v="MichaelCatonJones"/>
        <s v="MikaelHfstrm"/>
        <s v="PhilAldenRobinson"/>
        <s v="DavidSlade"/>
        <s v="JosephRuben"/>
        <s v="SethMacFarlane"/>
        <s v="AlejandroAmenbar"/>
        <s v="KinkaUsher"/>
        <s v="RobBowman"/>
        <s v="DougLefler"/>
        <s v="ScottWaugh"/>
        <s v="LawrenceKasdan"/>
        <s v="MichaelLembeck"/>
        <s v="TomHooper"/>
        <s v="NoraEphron"/>
        <s v="AngelinaJoliePitt"/>
        <s v="ClintEastwood"/>
        <s v="LarryCharles"/>
        <s v="StanleyKubrick"/>
        <s v="WillGluck"/>
        <s v="GlennFicarra"/>
        <s v="DavidS.Goyer"/>
        <s v="TaylorHackford"/>
        <s v="MichaelLehmann"/>
        <s v="StuartBeattie"/>
        <s v="RomanPolanski"/>
        <s v="FrankMiller"/>
        <s v="BaltasarKormkur"/>
        <s v="DanielLee"/>
        <s v="KeenenIvoryWayans"/>
        <s v="RobReiner"/>
        <s v="MarcoSchnabel"/>
        <s v="DemianLichtenstein"/>
        <s v="JoshGordon"/>
        <s v="TimHill"/>
        <s v="DavidFrankel"/>
        <s v="BrendaChapman"/>
        <s v="MarcLawrence"/>
        <s v="PeterBillingsley"/>
        <s v="WesBall"/>
        <s v="RyanMurphy"/>
        <s v="RobertRedford"/>
        <s v="JayRussell"/>
        <s v="KennyOrtega"/>
        <s v="DavidMcNally"/>
        <s v="BrianRobbins"/>
        <s v="BrianLevant"/>
        <s v="StevenZaillian"/>
        <s v="ChrisButler"/>
        <s v="JonAvnet"/>
        <s v="SamFell"/>
        <s v="KevinDonovan"/>
        <s v="GeoffMurphy"/>
        <s v="DavidO.Russell"/>
        <s v="BabakNajafi"/>
        <s v="JeanPierreJeunet"/>
        <s v="GrahamAnnable"/>
        <s v="GriffinDunne"/>
        <s v="JohnPasquin"/>
        <s v="RubenFleischer"/>
        <s v="HaroldRamis"/>
        <s v="DonaldPetrie"/>
        <s v="JorgeBlanco"/>
        <s v="StuartBaird"/>
        <s v="JoelCoen"/>
        <s v="HaroldBecker"/>
        <s v="ScottStewart"/>
        <s v="PatrickGilmore"/>
        <s v="TonyBill"/>
        <s v="RodLurie"/>
        <s v="WalterHill"/>
        <s v="AkivaGoldsman"/>
        <s v="HaraldZwart"/>
        <s v="WalterSalles"/>
        <s v="IainSoftley"/>
        <s v="DavidKoepp"/>
        <s v="UweBoll"/>
        <s v="JohnDahl"/>
        <s v="TimMiller"/>
        <s v="StephenHerek"/>
        <s v="PeterMacDonald"/>
        <s v="AnthonyHemingway"/>
        <s v="SeanAnders"/>
        <s v="MarkNeveldine"/>
        <s v="JohnMadden"/>
        <s v="KevinBray"/>
        <s v="MikeGabriel"/>
        <s v="SamWeisman"/>
        <s v="JesseDylan"/>
        <s v="WayneWang"/>
        <s v="GabrieleMuccino"/>
        <s v="TomDey"/>
        <s v="JimmyHayward"/>
        <s v="AlanParker"/>
        <s v="JohnFrankenheimer"/>
        <s v="PaulKing"/>
        <s v="AkivaSchaffer"/>
        <s v="WilliamFriedkin"/>
        <s v="KentAlterman"/>
        <s v="PeterLord"/>
        <s v="ShekharKapur"/>
        <s v="KarynKusama"/>
        <s v="RonMaxwell"/>
        <s v="RobertButler"/>
        <s v="KareyKirkpatrick"/>
        <s v="SteveAntin"/>
        <s v="FrancisFordCoppola"/>
        <s v="RichardLester"/>
        <s v="ScottCooper"/>
        <s v="RobertRodriguez"/>
        <s v="CurtisHanson"/>
        <s v="PhyllidaLloyd"/>
        <s v="JayChandrasekhar"/>
        <s v="TerrenceMalick"/>
        <s v="DavidDobkin"/>
        <s v="MilosForman"/>
        <s v="PierreMorel"/>
        <s v="PaulHunter"/>
        <s v="SteveOedekerk"/>
        <s v="GeorgeNolfi"/>
        <s v="NeilJordan"/>
        <s v="RawsonMarshallThurber"/>
        <s v="SpikeLee"/>
        <s v="BrianHelgeland"/>
        <s v="FrankMarshall"/>
        <s v="PeterHewitt"/>
        <s v="JoeRoth"/>
        <s v="BennettMiller"/>
        <s v="JaumeColletSerra"/>
        <s v="AndyFickman"/>
        <s v="JamesMcTeigue"/>
        <s v="MatthewOCallaghan"/>
        <s v="AngelaRobinson"/>
        <s v="GaryFleder"/>
        <s v="TommyWirkola"/>
        <s v="AdrianLyne"/>
        <s v="StephenGaghan"/>
        <s v="JorgeR.Gutirrez"/>
        <s v="RichardLoncraine"/>
        <s v="ChristopheGans"/>
        <s v="HowardDeutch"/>
        <s v="JonHurwitz"/>
        <s v="StevenQuale"/>
        <s v="JohnLandis"/>
        <s v="AlexanderWitt"/>
        <s v="BeebanKidron"/>
        <s v="CarlFranklin"/>
        <s v="StevenSeagal"/>
        <s v="DannyBoyle"/>
        <s v="AndrewBergman"/>
        <s v="BarbetSchroeder"/>
        <s v="PeterWebber"/>
        <s v="AndrewNiccol"/>
        <s v="JohnCarpenter"/>
        <s v="WesAnderson"/>
        <s v="DavidCronenberg"/>
        <s v="JohnStockwell"/>
        <s v="DavidGordonGreen"/>
        <s v="JimSheridan"/>
        <s v="CostaGavras"/>
        <s v="PatrickReadJohnson"/>
        <s v="RolandJoff"/>
        <s v="RichardLaGravenese"/>
        <s v="DannyDeVito"/>
        <s v="GeorgeArmitage"/>
        <s v="PatrickLussier"/>
        <s v="JamesWong"/>
        <s v="OlivierMegaton"/>
        <s v="WarrenBeatty"/>
        <s v="PennyMarshall"/>
        <s v="PaulBolger"/>
        <s v="StephenFrears"/>
        <s v="P.J.Hogan"/>
        <s v="DavidZucker"/>
        <s v="DenisVilleneuve"/>
        <s v="ThomasCarter"/>
        <s v="RogerMichell"/>
        <s v="LuisLlosa"/>
        <s v="RichardCurtis"/>
        <s v="GarthJennings"/>
        <s v="JoelZwick"/>
        <s v="RussellMulcahy"/>
        <s v="DavidR.Ellis"/>
        <s v="PeterHowitt"/>
        <s v="JohnA.Davis"/>
        <s v="DavidLynch"/>
        <s v="JulieTaymor"/>
        <s v="MathieuKassovitz"/>
        <s v="JohnGray"/>
        <s v="JohnSchultz"/>
        <s v="SeanPenn"/>
        <s v="SusanStroman"/>
        <s v="SimonWincer"/>
        <s v="BillyBobThornton"/>
        <s v="DannyPang"/>
        <s v="GeorgeP.Cosmatos"/>
        <s v="OliverParker"/>
        <s v="BenAffleck"/>
        <s v="BrianGibson"/>
        <s v="NormanFerguson"/>
        <s v="MichaelCimino"/>
        <s v="PaulMcGuigan"/>
        <s v="GusVanSant"/>
        <s v="RogerKumble"/>
        <s v="BurrSteers"/>
        <s v="JohnHamburg"/>
        <s v="ReginaldHudlin"/>
        <s v="JosephL.Mankiewicz"/>
        <s v="BarbraStreisand"/>
        <s v="MarkPellington"/>
        <s v="JohnGlen"/>
        <s v="CatherineHardwicke"/>
        <s v="JohnHerzfeld"/>
        <s v="AnnabelJankel"/>
        <s v="JulieAnneRobinson"/>
        <s v="EvanGoldberg"/>
        <s v="SngmooLee"/>
        <s v="GordonChan"/>
        <s v="AsgerLeth"/>
        <s v="JohnG.Avildsen"/>
        <s v="AnneFletcher"/>
        <s v="BruceBeresford"/>
        <s v="SamTaylorJohnson"/>
        <s v="KenKwapis"/>
        <s v="WesCraven"/>
        <s v="EtanCohen"/>
        <s v="JohnWhitesell"/>
        <s v="NickCassavetes"/>
        <s v="MarkA.Z.Dipp"/>
        <s v="BradFurman"/>
        <s v="CalBrunker"/>
        <s v="NimrdAntal"/>
        <s v="AlejandroAgresti"/>
        <s v="PeterHedges"/>
        <s v="PaulWeiland"/>
        <s v="ColinStrause"/>
        <s v="JoanChen"/>
        <s v="GregMottola"/>
        <s v="JakeKasdan"/>
        <s v="DianeKeaton"/>
        <s v="KellyMakin"/>
        <s v="StephenDaldry"/>
        <s v="ChristianDuguay"/>
        <s v="JustinChadwick"/>
        <s v="PatOConnor"/>
        <s v="FrederikDuChau"/>
        <s v="IrwinWinkler"/>
        <s v="JosephKahn"/>
        <s v="SofiaCoppola"/>
        <s v="StephenKay"/>
        <s v="J.A.Bayona"/>
        <s v="ElaineMay"/>
        <s v="DennieGordon"/>
        <s v="CharlesShyer"/>
        <s v="UluGrosbard"/>
        <s v="WilliamMalone"/>
        <s v="JerryJameson"/>
        <s v="MicRodgers"/>
        <s v="ChristianAlvart"/>
        <s v="JeanMariePoir"/>
        <s v="MarcF.Adler"/>
        <s v="GeoffreySax"/>
        <s v="RichardShepard"/>
        <s v="PeterHoSunChan"/>
        <s v="JoonhoBong"/>
        <s v="CharlesS.Dutton"/>
        <s v="JonathanLynn"/>
        <s v="DavidCarson"/>
        <s v="KarWaiWong"/>
        <s v="NormanJewison"/>
        <s v="DavidMirkin"/>
        <s v="LuisMandoki"/>
        <s v="LeeDaniels"/>
        <s v="JebStuart"/>
        <s v="SteveMiner"/>
        <s v="PaulThomasAnderson"/>
        <s v="JBlakeson"/>
        <s v="RyanCoogler"/>
        <s v="KirkJones"/>
        <s v="EthanCoen"/>
        <s v="JenniferFlackett"/>
        <s v="KevinSmith"/>
        <s v="ChristianDitter"/>
        <s v="CharlesMartinSmith"/>
        <s v="IrvinKershner"/>
        <s v="StevePink"/>
        <s v="ScottHicks"/>
        <s v="ChrisRock"/>
        <s v="WilsonYip"/>
        <s v="RobertWise"/>
        <s v="KevinRodneySullivan"/>
        <s v="KevinMunroe"/>
        <s v="MichaelTollin"/>
        <s v="NicholasStoller"/>
        <s v="PatrickTatopoulos"/>
        <s v="GaryDavidGoldberg"/>
        <s v="TobeHooper"/>
        <s v="AlanPoul"/>
        <s v="LukeGreenfield"/>
        <s v="GilJunger"/>
        <s v="StevenE.deSouza"/>
        <s v="AlexandreAja"/>
        <s v="MichaelRymer"/>
        <s v="HughWilson"/>
        <s v="SusannaWhite"/>
        <s v="ChrisCarter"/>
        <s v="TommyOHaver"/>
        <s v="PeterLandesman"/>
        <s v="GaryChapman"/>
        <s v="CraigMazin"/>
        <s v="AllenHughes"/>
        <s v="LasseHallstrm"/>
        <s v="JeanMarcValle"/>
        <s v="HarkTsui"/>
        <s v="LexiAlexander"/>
        <s v="RonnyYu"/>
        <s v="BilleAugust"/>
        <s v="KenScott"/>
        <s v="HughJohnson"/>
        <s v="HayaoMiyazaki"/>
        <s v="GeorgeTillmanJr."/>
        <s v="RandRavich"/>
        <s v="HughHudson"/>
        <s v="ChrisGorak"/>
        <s v="ScottSpeer"/>
        <s v="JoeCharbanic"/>
        <s v="JonathanHensleigh"/>
        <s v="DannyCannon"/>
        <s v="BoazYakin"/>
        <s v="RichardMarquand"/>
        <s v="NeilMarshall"/>
        <s v="JaredHess"/>
        <s v="RupertWainwright"/>
        <s v="JohnLuessenhop"/>
        <s v="JustinZackham"/>
        <s v="JohnGatins"/>
        <s v="MiguelSapochnik"/>
        <s v="HyungraeShim"/>
        <s v="DonScardino"/>
        <s v="TimRobbins"/>
        <s v="NanetteBurstein"/>
        <s v="ArielVromen"/>
        <s v="LewisGilbert"/>
        <s v="JohnFrancisDaley"/>
        <s v="J.B.Rogers"/>
        <s v="MichaelSucsy"/>
        <s v="TomVaughan"/>
        <s v="StephenHillenburg"/>
        <s v="StigBergqvist"/>
        <s v="JasonReitman"/>
        <s v="AlexanderPayne"/>
        <s v="JonathanLevine"/>
        <s v="RianJohnson"/>
        <s v="ChrisNoonan"/>
        <s v="MichaelMcCullers"/>
        <s v="ForestWhitaker"/>
        <s v="GaryWinick"/>
        <s v="WoodyAllen"/>
        <s v="PeterLepeniotis"/>
        <s v="TedDemme"/>
        <s v="WilliamShatner"/>
        <s v="SteveBox"/>
        <s v="LeeTolandKrieger"/>
        <s v="TimMcCanlies"/>
        <s v="DrewGoddard"/>
        <s v="JasonFriedberg"/>
        <s v="PaulMichaelGlaser"/>
        <s v="JohnR.Leonetti"/>
        <s v="TomHanks"/>
        <s v="KimberlyPeirce"/>
        <s v="LizFriedlander"/>
        <s v="PhilJoanou"/>
        <s v="ShaneAcker"/>
        <s v="StephenJ.Anderson"/>
        <s v="TroyMiller"/>
        <s v="TateTaylor"/>
        <s v="BrettLeonard"/>
        <s v="AlisterGrierson"/>
        <s v="NickHurran"/>
        <s v="CharlesStoneIII"/>
        <s v="PaulHaggis"/>
        <s v="KurtWimmer"/>
        <s v="JeanFranoisRichet"/>
        <s v="KevinHooks"/>
        <s v="ElloryElkayem"/>
        <s v="NikiCaro"/>
        <s v="VincenzoNatali"/>
        <s v="WillardHuyck"/>
        <s v="GavinOConnor"/>
        <s v="BruceHunt"/>
        <s v="CraigGillespie"/>
        <s v="ChrisRoberts"/>
        <s v="JeewoonKim"/>
        <s v="NickHamm"/>
        <s v="AndyCadiff"/>
        <s v="MikeDisa"/>
        <s v="SergioLeone"/>
        <s v="NielsArdenOplev"/>
        <s v="MichaelRadford"/>
        <s v="KaigeChen"/>
        <s v="CoreyYuen"/>
        <s v="AndrewDominik"/>
        <s v="LiZhang"/>
        <s v="ElizabethBanks"/>
        <s v="EdwardNorton"/>
        <s v="BenFalcone"/>
        <s v="RichardAttenborough"/>
        <s v="DonMancini"/>
        <s v="JohnMaybury"/>
        <s v="IgorKovalyov"/>
        <s v="DavidWain"/>
        <s v="MiguelArteta"/>
        <s v="JamesGray"/>
        <s v="JanuszKaminski"/>
        <s v="MichaelRitchie"/>
        <s v="RobertB.Weide"/>
        <s v="JeffWadlow"/>
        <s v="CamilleDelamarre"/>
        <s v="MalcolmD.Lee"/>
        <s v="DavidLean"/>
        <s v="RichardEyre"/>
        <s v="NicholasMeyer"/>
        <s v="CallieKhouri"/>
        <s v="ToddGraff"/>
        <s v="PhilipKaufman"/>
        <s v="SaulDibb"/>
        <s v="RichardLinklater"/>
        <s v="E.EliasMerhige"/>
        <s v="MennoMeyjes"/>
        <s v="JodieFoster"/>
        <s v="ScottFrank"/>
        <s v="KevinAllen"/>
        <s v="MichaelCristofer"/>
        <s v="AndrewMorahan"/>
        <s v="BobRafelson"/>
        <s v="AlanShapiro"/>
        <s v="FernandoMeirelles"/>
        <s v="MichaelHoffman"/>
        <s v="MichaelPressman"/>
        <s v="SharonMaguire"/>
        <s v="CharlesHermanWurmfeld"/>
        <s v="GaborCsupo"/>
        <s v="TylerPerry"/>
        <s v="JoeCarnahan"/>
        <s v="JohnPolson"/>
        <s v="BernardoBertolucci"/>
        <s v="CathyMalkasian"/>
        <s v="JohnEng"/>
        <s v="ChrisNahon"/>
        <s v="FredWolf"/>
        <s v="VictorSalva"/>
        <s v="MarkHelfrich"/>
        <s v="SteveBendelack"/>
        <s v="DwightH.Little"/>
        <s v="GuillaumeCanet"/>
        <s v="KirstenSheridan"/>
        <s v="RichardFleischer"/>
        <s v="BobSpiers"/>
        <s v="DamienDanteWayans"/>
        <s v="JohnWells"/>
        <s v="NigelCole"/>
        <s v="DexterFletcher"/>
        <s v="JeremyLeven"/>
        <s v="SylvainWhite"/>
        <s v="TroyNixey"/>
        <s v="PhilipG.Atwell"/>
        <s v="JeffSchaffer"/>
        <s v="DonMichaelPaul"/>
        <s v="JamesBridges"/>
        <s v="SteveBarron"/>
        <s v="RichardKelly"/>
        <s v="CarterSmith"/>
        <s v="JohnSchlesinger"/>
        <s v="RingoLam"/>
        <s v="BruceMcCulloch"/>
        <s v="PatriciaRiggen"/>
        <s v="JonathanKaplan"/>
        <s v="OleBornedal"/>
        <s v="RichardBenjamin"/>
        <s v="CraigR.Baxley"/>
        <s v="JohnHillcoat"/>
        <s v="MarcosSiega"/>
        <s v="RachelTalalay"/>
        <s v="JeffreyW.Byrd"/>
        <s v="AtomEgoyan"/>
        <s v="RobertTowne"/>
        <s v="GiuseppeTornatore"/>
        <s v="WernerHerzog"/>
        <s v="LeonardNimoy"/>
        <s v="HerbertRoss"/>
        <s v="BonnieHunt"/>
        <s v="NeilLaBute"/>
        <s v="GrantHeslov"/>
        <s v="GeorgeGallo"/>
        <s v="SidneyLumet"/>
        <s v="DouglasMcGrath"/>
        <s v="KevinSpacey"/>
        <s v="RichardWilliams"/>
        <s v="MaryMcGuckian"/>
        <s v="TonyGoldwyn"/>
        <s v="JonathanNewman"/>
        <s v="MichaelDinner"/>
        <s v="JosephSargent"/>
        <s v="JerryZaks"/>
        <s v="FredDurst"/>
        <s v="AnneFontaine"/>
        <s v="MiraNair"/>
        <s v="MelBrooks"/>
        <s v="RussellCrowe"/>
        <s v="JessieNelson"/>
        <s v="ChristopherSpencer"/>
        <s v="MikeBigelow"/>
        <s v="DanielSackheim"/>
        <s v="HarryElfont"/>
        <s v="UliEdel"/>
        <s v="FredDekker"/>
        <s v="BrianTrenchardSmith"/>
        <s v="BlakeEdwards"/>
        <s v="ChristianCarion"/>
        <s v="DavidPalmer"/>
        <s v="RowanJoffe"/>
        <s v="JohnCurran"/>
        <s v="LaurentTirard"/>
        <s v="TreyParker"/>
        <s v="StuartGillard"/>
        <s v="KattShea"/>
        <s v="JoshuaMichaelStern"/>
        <s v="TomasAlfredson"/>
        <s v="JohnDuigan"/>
        <s v="ColinHiggins"/>
        <s v="JimSonzero"/>
        <s v="PenelopeSpheeris"/>
        <s v="JeffTremaine"/>
        <s v="JeannotSzwarc"/>
        <s v="SteveMcQueen"/>
        <s v="TheaSharrock"/>
        <s v="AaronSeltzer"/>
        <s v="RobinBudd"/>
        <s v="AvaDuVernay"/>
        <s v="SteveTrenbirth"/>
        <s v="MennanYapo"/>
        <s v="JunFalkenstein"/>
        <s v="TomMcCarthy"/>
        <s v="TakashiShimizu"/>
        <s v="AntonCorbijn"/>
        <s v="GregoryNava"/>
        <s v="JohnPatrickShanley"/>
        <s v="SteveBeck"/>
        <s v="ToddStraussSchulson"/>
        <s v="JohnMcNaughton"/>
        <s v="EricValette"/>
        <s v="AndrewFleming"/>
        <s v="MichaelSpierig"/>
        <s v="JimFieldSmith"/>
        <s v="ThomasBezucha"/>
        <s v="WilliamBrentBell"/>
        <s v="AnthonyBell"/>
        <s v="AlfredHitchcock"/>
        <s v="ShanaFeste"/>
        <s v="SteveRash"/>
        <s v="MikeBinder"/>
        <s v="MichaelJ.Bassett"/>
        <s v="FrankNissen"/>
        <s v="StephenChow"/>
        <s v="PeterHastings"/>
        <s v="PaulAbascal"/>
        <s v="ChrisKoch"/>
        <s v="AmyHeckerling"/>
        <s v="GeorgeStevens"/>
        <s v="MarkMylod"/>
        <s v="JamesMather"/>
        <s v="MichaelO.Sajbel"/>
        <s v="CharlesT.Kanganis"/>
        <s v="DamonSantostefano"/>
        <s v="BobClark"/>
        <s v="DaveBorthwick"/>
        <s v="BensonLee"/>
        <s v="GlenMorgan"/>
        <s v="MikeLeigh"/>
        <s v="JonathanGlazer"/>
        <s v="J.C.Chandor"/>
        <s v="MarcAbraham"/>
        <s v="ToddHaynes"/>
        <s v="MabroukElMechri"/>
        <s v="CharlieKaufman"/>
        <s v="JeanPaulRappeneau"/>
        <s v="NancyWalker"/>
        <s v="AngeloPizzo"/>
        <s v="Katsuhirotomo"/>
        <s v="DavidAnspaugh"/>
        <s v="DanielAlgrant"/>
        <s v="MarkRosman"/>
        <s v="BrittAllcroft"/>
        <s v="BrianPercival"/>
        <s v="AnandTucker"/>
        <s v="MichaelDowse"/>
        <s v="EmileArdolino"/>
        <s v="RobertAltman"/>
        <s v="AndrewDouglas"/>
        <s v="GeorgeA.Romero"/>
        <s v="RickyGervais"/>
        <s v="VicArmstrong"/>
        <s v="TerryZwigoff"/>
        <s v="NelsonMcCormick"/>
        <s v="AudreyWells"/>
        <s v="BilleWoodruff"/>
        <s v="RickFriedberg"/>
        <s v="SeanMcNamara"/>
        <s v="JodyHill"/>
        <s v="BrandonCamp"/>
        <s v="KevinTancharoen"/>
        <s v="NicholasHytner"/>
        <s v="BartFreundlich"/>
        <s v="WilliamA.Fraker"/>
        <s v="JohnBoorman"/>
        <s v="CourtneySolomon"/>
        <s v="JeffKanew"/>
        <s v="IstvnSzab"/>
        <s v="MatthewRobbins"/>
        <s v="HalNeedham"/>
        <s v="JeffNichols"/>
        <s v="JonathanTeplitzky"/>
        <s v="MichaelHaneke"/>
        <s v="MikeMarvin"/>
        <s v="LanceHool"/>
        <s v="ChristianVolckman"/>
        <s v="CoryEdwards"/>
        <s v="TerryGeorge"/>
        <s v="XavierGens"/>
        <s v="KasiLemmons"/>
        <s v="MattDillon"/>
        <s v="GeorgeCukor"/>
        <s v="JimGillespie"/>
        <s v="JohnHoffman"/>
        <s v="KevinGreutert"/>
        <s v="JohnFortenberry"/>
        <s v="DanielBarnz"/>
        <s v="JasonMoore"/>
        <s v="RobertHarmon"/>
        <s v="TrentCooper"/>
        <s v="GaryHalvorson"/>
        <s v="FedeAlvarez"/>
        <s v="SidneyJ.Furie"/>
        <s v="WayneKramer"/>
        <s v="JimGoddard"/>
        <s v="NoelMarshall"/>
        <s v="ToddLincoln"/>
        <s v="HowardZieff"/>
        <s v="StevenShainberg"/>
        <s v="JulianJarrold"/>
        <s v="JoeNussbaum"/>
        <s v="VadimPerelman"/>
        <s v="PeterFarrelly"/>
        <s v="MichelHazanavicius"/>
        <s v="CyrusNowrasteh"/>
        <s v="PerryAndelinBlake"/>
        <s v="ChristianE.Christiansen"/>
        <s v="SheldonLettich"/>
        <s v="DianeEnglish"/>
        <s v="RobertIscove"/>
        <s v="PeterKosminsky"/>
        <s v="NickGomez"/>
        <s v="AllenCoulter"/>
        <s v="ClareKilner"/>
        <s v="JosefRusnak"/>
        <s v="BrucePaltrow"/>
        <s v="AdamRifkin"/>
        <s v="SusanneBier"/>
        <s v="KennethJohnson"/>
        <s v="JamesIvory"/>
        <s v="JessyTerrero"/>
        <s v="VicenteAmorim"/>
        <s v="GasparNo"/>
        <s v="TommyLeeJones"/>
        <s v="JesseVaughan"/>
        <s v="WayneBeach"/>
        <s v="GrardKrawczyk"/>
        <s v="UdayanPrasad"/>
        <s v="MortenTyldum"/>
        <s v="AndrsMuschietti"/>
        <s v="GillianArmstrong"/>
        <s v="JamesWatkins"/>
        <s v="JimFall"/>
        <s v="RicRomanWaugh"/>
        <s v="MichaelDougherty"/>
        <s v="JoelGallen"/>
        <s v="JamesMarsh"/>
        <s v="MattWilliams"/>
        <s v="RobZombie"/>
        <s v="DennisIliadis"/>
        <s v="RickRosenthal"/>
        <s v="DenzelWashington"/>
        <s v="NicolasWindingRefn"/>
        <s v="SaraSugarman"/>
        <s v="JuanCarlosFresnadillo"/>
        <s v="GinaPrinceBythewood"/>
        <s v="PhilTraill"/>
        <s v="JoeBerlinger"/>
        <s v="ElizabethAllenRosenbaum"/>
        <s v="MichaelMayer"/>
        <s v="MartinWeisz"/>
        <s v="JohnOttman"/>
        <s v="JohnBonito"/>
        <s v="PeterAtencio"/>
        <s v="DavidNutter"/>
        <s v="DerekCianfrance"/>
        <s v="StephanElliott"/>
        <s v="MarkL.Lester"/>
        <s v="TomGreen"/>
        <s v="MikeNawrocki"/>
        <s v="DouglasAarniokoski"/>
        <s v="BryanBarber"/>
        <s v="LoneScherfig"/>
        <s v="DrewBarrymore"/>
        <s v="JamesFoley"/>
        <s v="AlbertBrooks"/>
        <s v="SteveGomer"/>
        <s v="RZA"/>
        <s v="MarkPiznarski"/>
        <s v="CraigBrewer"/>
        <s v="MichaelWinterbottom"/>
        <s v="DavidRaynr"/>
        <s v="MortNathan"/>
        <s v="WilShriner"/>
        <s v="MartinMcDonagh"/>
        <s v="TinaGordonChism"/>
        <s v="PeterCattaneo"/>
        <s v="VickyJenson"/>
        <s v="MaryLambert"/>
        <s v="PeterKassovitz"/>
        <s v="RodmanFlender"/>
        <s v="MarkRomanek"/>
        <s v="BradAnderson"/>
        <s v="MichaelChapman"/>
        <s v="AntonioBanderas"/>
        <s v="FritzLang"/>
        <s v="HsiaoHsienHou"/>
        <s v="GregorJordan"/>
        <s v="TonyJaa"/>
        <s v="RyheiKitamura"/>
        <s v="DitoMontiel"/>
        <s v="StefanRuzowitzky"/>
        <s v="JakePaltrow"/>
        <s v="GregoryJacobs"/>
        <s v="GillesPaquetBrenner"/>
        <s v="LarsvonTrier"/>
        <s v="JohnCornell"/>
        <s v="JamieBlanks"/>
        <s v="RandalKleiser"/>
        <s v="RickFamuyiwa"/>
        <s v="AlanCohn"/>
        <s v="FrancoZeffirelli"/>
        <s v="TomHolland"/>
        <s v="JamesIsaac"/>
        <s v="EmilioEstevez"/>
        <s v="JoshSchwartz"/>
        <s v="ToddField"/>
        <s v="DavisGuggenheim"/>
        <s v="StephenCarpenter"/>
        <s v="JamesFargo"/>
        <s v="KennethLonergan"/>
        <s v="DannyLeiner"/>
        <s v="ChristopherCain"/>
        <s v="TheodoreMelfi"/>
        <s v="EdDecter"/>
        <s v="GeneQuintano"/>
        <s v="EricBress"/>
        <s v="PrestonA.WhitmoreII"/>
        <s v="KirkWong"/>
        <s v="BronwenHughes"/>
        <s v="JohnLafia"/>
        <s v="SamMiller"/>
        <s v="AlexGarland"/>
        <s v="MarkBrown"/>
        <s v="DaveGreen"/>
        <s v="MichaelPolish"/>
        <s v="LennyAbrahamson"/>
        <s v="BobSaget"/>
        <s v="JohnWaters"/>
        <s v="CraigBolotin"/>
        <s v="MarkChristopher"/>
        <s v="BlairHayes"/>
        <s v="JezButterworth"/>
        <s v="JonLucas"/>
        <s v="OlivierAssayas"/>
        <s v="PatriceLeconte"/>
        <s v="PaulMazursky"/>
        <s v="StephenChbosky"/>
        <s v="JonHess"/>
        <s v="JoeCornish"/>
        <s v="JohnStainton"/>
        <s v="StewartHendler"/>
        <s v="MarkHerman"/>
        <s v="AbelFerrara"/>
        <s v="BrianKoppelman"/>
        <s v="EthanManiquis"/>
        <s v="GeorgeHickenlooper"/>
        <s v="JekyuKang"/>
        <s v="WilliamDear"/>
        <s v="StphaneAubier"/>
        <s v="JohnBadham"/>
        <s v="MikeMcCoy"/>
        <s v="MikeJudge"/>
        <s v="TamraDavis"/>
        <s v="NimaNourizadeh"/>
        <s v="JohnErickDowdle"/>
        <s v="DavidMoreau"/>
        <s v="ChristopherErskin"/>
        <s v="BrianHenson"/>
        <s v="DanCutforth"/>
        <s v="JoshBoone"/>
        <s v="JakeSchreier"/>
        <s v="ErnestR.Dickerson"/>
        <s v="WallaceWolodarsky"/>
        <s v="NicholasJarecki"/>
        <s v="DeanIsraelite"/>
        <s v="DarnellMartin"/>
        <s v="ScottAlexander"/>
        <s v="StuartGordon"/>
        <s v="ChristopherGuest"/>
        <s v="JaneCampion"/>
        <s v="FredSchepisi"/>
        <s v="AntoniaBird"/>
        <s v="JonPoll"/>
        <s v="PaoloSorrentino"/>
        <s v="PeterCare"/>
        <s v="ChanwookPark"/>
        <s v="IraSachs"/>
        <s v="CarrollBallard"/>
        <s v="TakeshiKitano"/>
        <s v="MarcoKreuzpaintner"/>
        <s v="LajosKoltai"/>
        <s v="AlanRudolph"/>
        <s v="ChuanLu"/>
        <s v="DanMazer"/>
        <s v="R.J.Cutler"/>
        <s v="DavidS.Ward"/>
        <s v="RobPritts"/>
        <s v="JohnCrowley"/>
        <s v="BrendanMalloy"/>
        <s v="DustinHoffman"/>
        <s v="GregoryPoirier"/>
        <s v="BillPaxton"/>
        <s v="SimonCurtis"/>
        <s v="DeweyNicks"/>
        <s v="PhilipSaville"/>
        <s v="DaisyvonScherlerMayer"/>
        <s v="TimBlakeNelson"/>
        <s v="WilliamA.Graham"/>
        <s v="AgnieszkaHolland"/>
        <s v="DavidHackl"/>
        <s v="RayLawrence"/>
        <s v="KaranJohar"/>
        <s v="RuairiRobinson"/>
        <s v="JaumeBalaguer"/>
        <s v="JonKasdan"/>
        <s v="DeanWright"/>
        <s v="DarrenLynnBousman"/>
        <s v="JamesDeMonaco"/>
        <s v="CarolReed"/>
        <s v="ChuckSheetz"/>
        <s v="MarcusRaboy"/>
        <s v="LeighWhannell"/>
        <s v="MichaelSchultz"/>
        <s v="PeterSollett"/>
        <s v="BobDolman"/>
        <s v="RowdyHerrington"/>
        <s v="GregCoolidge"/>
        <s v="CiarnFoy"/>
        <s v="SalimAkil"/>
        <s v="OlatundeOsunsanmi"/>
        <s v="LeonIchaso"/>
        <s v="PatriciaRozema"/>
        <s v="RobSchmidt"/>
        <s v="RobertBenGarant"/>
        <s v="MorganSpurlock"/>
        <s v="TuckTucker"/>
        <s v="TheodoreWitcher"/>
        <s v="JoelEdgerton"/>
        <s v="JimHanon"/>
        <s v="MichaelPatrickJann"/>
        <s v="JormaTaccone"/>
        <s v="JeffLowell"/>
        <s v="LoreneScafaria"/>
        <s v="TonyKaye"/>
        <s v="MarcusDunstan"/>
        <s v="TimothyBjrklund"/>
        <s v="FranoisGirard"/>
        <s v="ScottKalvert"/>
        <s v="JasonBateman"/>
        <s v="EricBross"/>
        <s v="JayDuplass"/>
        <s v="LucaGuadagnino"/>
        <s v="JohnPutch"/>
        <s v="PeterMedak"/>
        <s v="TerenceDavies"/>
        <s v="HarleyCokeliss"/>
        <s v="TomBrady"/>
        <s v="JasonZada"/>
        <s v="FranklinJ.Schaffner"/>
        <s v="NoahBaumbach"/>
        <s v="EricBlakeney"/>
        <s v="DerrickBorte"/>
        <s v="RichardKwietniowski"/>
        <s v="BobOdenkirk"/>
        <s v="JoshuaSeftel"/>
        <s v="VincentGallo"/>
        <s v="JonStewart"/>
        <s v="DanHarris"/>
        <s v="MelSmith"/>
        <s v="ChristopherSmith"/>
        <s v="AlanMetter"/>
        <s v="ArthurHiller"/>
        <s v="MichaelMeredith"/>
        <s v="JulioDePietro"/>
        <s v="KatherineDieckmann"/>
        <s v="ScottMarshall"/>
        <s v="lexdelaIglesia"/>
        <s v="MichaelClancy"/>
        <s v="AndyGarcia"/>
        <s v="GarySherman"/>
        <s v="StanleyKramer"/>
        <s v="YashChopra"/>
        <s v="FloriaSigismondi"/>
        <s v="TerenceYoung"/>
        <s v="MichaelMoore"/>
        <s v="KrisIsacsson"/>
        <s v="BenYounger"/>
        <s v="HartBochner"/>
        <s v="ChatrichalermYukol"/>
        <s v="DarioArgento"/>
        <s v="MarcForby"/>
        <s v="OleChristianMadsen"/>
        <s v="MeiertAvis"/>
        <s v="PeterFaiman"/>
        <s v="JobyHarold"/>
        <s v="EkachaiUekrongtham"/>
        <s v="MarkRydell"/>
        <s v="DavidE.Talbert"/>
        <s v="AriSandel"/>
        <s v="VondieCurtisHall"/>
        <s v="JohnSayles"/>
        <s v="DanGilroy"/>
        <s v="JonathanDayton"/>
        <s v="ChrisStokes"/>
        <s v="DonSiegel"/>
        <s v="MartinLawrence"/>
        <s v="MasayukiOchiai"/>
        <s v="TomGormican"/>
        <s v="PeterR.Hunt"/>
        <s v="JonasElmer"/>
        <s v="MaryHarron"/>
        <s v="TroyDuffy"/>
        <s v="NicoleHolofcener"/>
        <s v="FinaTorres"/>
        <s v="DukeJohnson"/>
        <s v="FranoisOzon"/>
        <s v="AnnaBoden"/>
        <s v="SteveJames"/>
        <s v="TommMoore"/>
        <s v="JohnCarney"/>
        <s v="DavidJacobson"/>
        <s v="MichaelCorrente"/>
        <s v="KeithGordon"/>
        <s v="AndrewCurrie"/>
        <s v="AndrewWilson"/>
        <s v="MarcSchlermann"/>
        <s v="RobertMoresco"/>
        <s v="ThomasVinterberg"/>
        <s v="OlParker"/>
        <s v="DavidWebbPeoples"/>
        <s v="StanleyTong"/>
        <s v="EliRoth"/>
        <s v="TonyRichardson"/>
        <s v="PaulGross"/>
        <s v="CharlesRobertCarner"/>
        <s v="RodrigoGarca"/>
        <s v="VincentParonnaud"/>
        <s v="DanielBarber"/>
        <s v="RobertMarcarelli"/>
        <s v="GuyHamilton"/>
        <s v="MichaelAnderson"/>
        <s v="MattBettinelliOlpin"/>
        <s v="AaronSchneider"/>
        <s v="TomFord"/>
        <s v="GurinderChadha"/>
        <s v="TonyMaylam"/>
        <s v="MitchDavis"/>
        <s v="KevinBrodie"/>
        <s v="PaulSchrader"/>
        <s v="LynneRamsay"/>
        <s v="TimChambers"/>
        <s v="DickRichards"/>
        <s v="AlexZamm"/>
        <s v="SpencerSusser"/>
        <s v="ThaddeusOSullivan"/>
        <s v="ShariSpringerBerman"/>
        <s v="StephenMilburnAnderson"/>
        <s v="RichardE.Grant"/>
        <s v="AriePosin"/>
        <s v="DamianNieman"/>
        <s v="MarkTonderai"/>
        <s v="RachelPerkins"/>
        <s v="LuisValdez"/>
        <s v="LouisMorneau"/>
        <s v="CarolineLink"/>
        <s v="SterlingVanWagenen"/>
        <s v="ZalBatmanglij"/>
        <s v="OrenMoverman"/>
        <s v="WolfgangBecker"/>
        <s v="GeorgeRoyHill"/>
        <s v="RobertStevenson"/>
        <s v="JeromeRobbins"/>
        <s v="GaryHardwick"/>
        <s v="KingVidor"/>
        <s v="FredSavage"/>
        <s v="RustyCundieff"/>
        <s v="KevinMacdonald"/>
        <s v="DominiqueOtheninGirard"/>
        <s v="EdHarris"/>
        <s v="RisaBramonGarcia"/>
        <s v="BrianKlugman"/>
        <s v="MattPiedmont"/>
        <s v="RaymondDeFelitta"/>
        <s v="JohnMichaelMcDonagh"/>
        <s v="DebHagan"/>
        <s v="ZachCregger"/>
        <s v="ZachBraff"/>
        <s v="MarkTarlov"/>
        <s v="JohnCameronMitchell"/>
        <s v="BillyRay"/>
        <s v="DavidAtkins"/>
        <s v="SylvioTabet"/>
        <s v="RickBieber"/>
        <s v="JoeyLaurenAdams"/>
        <s v="S.R.Bindler"/>
        <s v="CdricKlapisch"/>
        <s v="MartinKoolhoven"/>
        <s v="PrachyaPinkaew"/>
        <s v="DarrenGrant"/>
        <s v="JosephGordonLevitt"/>
        <s v="ChristopheBarratier"/>
        <s v="mileGaudreault"/>
        <s v="JamesCox"/>
        <s v="JamesToback"/>
        <s v="AkiKaurismki"/>
        <s v="HitoshiMatsumoto"/>
        <s v="GeorgeRatliff"/>
        <s v="MichaelMcGowan"/>
        <s v="DanTrachtenberg"/>
        <s v="DavidF.Sandberg"/>
        <s v="HenryJoost"/>
        <s v="StilesWhite"/>
        <s v="EugenioDerbez"/>
        <s v="HenryKoster"/>
        <s v="PattyJenkins"/>
        <s v="ChristopherLandon"/>
        <s v="DavidGelb"/>
        <s v="MikeFlanagan"/>
        <s v="NatFaxon"/>
        <s v="GeorgeJackson"/>
        <s v="MauriceJoyce"/>
        <s v="RobertDuvall"/>
        <s v="JessePeretz"/>
        <s v="IceCube"/>
        <s v="RichardGlatzer"/>
        <s v="RobHedden"/>
        <s v="HarmonyKorine"/>
        <s v="JoeChappelle"/>
        <s v="MickeyLiddell"/>
        <s v="FredWalton"/>
        <s v="SteveCarver"/>
        <s v="GonzaloLpezGallego"/>
        <s v="ChristineJeffs"/>
        <s v="BillDuke"/>
        <s v="MamoruHosoda"/>
        <s v="BrianDannelly"/>
        <s v="DenysArcand"/>
        <s v="J.S.Cardone"/>
        <s v="JayLevey"/>
        <s v="TamaraJenkins"/>
        <s v="XavierBeauvois"/>
        <s v="RandallMiller"/>
        <s v="DanRush"/>
        <s v="MichaelCuesta"/>
        <s v="FentonBailey"/>
        <s v="JeremySaulnier"/>
        <s v="NicholasFackler"/>
        <s v="MorganJ.Freeman"/>
        <s v="KlausMenzel"/>
        <s v="JirMenzel"/>
        <s v="FrankLaLoggia"/>
        <s v="MichelLeclerc"/>
        <s v="TomKalin"/>
        <s v="CarlosSaura"/>
        <s v="MikevanDiem"/>
        <s v="Jonaskerlund"/>
        <s v="BarrySkolnick"/>
        <s v="JohnnieTo"/>
        <s v="AgnieszkaWojtowiczVosloo"/>
        <s v="NickLove"/>
        <s v="CecilB.DeMille"/>
        <s v="HenryHobson"/>
        <s v="MikeFiggis"/>
        <s v="LisaCholodenko"/>
        <s v="EdGassDonnelly"/>
        <s v="DJPooh"/>
        <s v="PatrickStettner"/>
        <s v="MichaelTiddes"/>
        <s v="RogerAvary"/>
        <s v="AllisonAnders"/>
        <s v="RickdeOliveira"/>
        <s v="JeffFranklin"/>
        <s v="MikeMills"/>
        <s v="DaveMcKean"/>
        <s v="RonFricke"/>
        <s v="RuggeroDeodato"/>
        <s v="MarsCallahan"/>
        <s v="StefanSchwartz"/>
        <s v="RobertLeeKing"/>
        <s v="DavidSchwimmer"/>
        <s v="FernandoLendeAranoa"/>
        <s v="JimMickle"/>
        <s v="KarimAnouz"/>
        <s v="VictorFleming"/>
        <s v="RichardRaymond"/>
        <s v="SamPeckinpah"/>
        <s v="GeorgeSidney"/>
        <s v="PeterStebbings"/>
        <s v="VincenteMinnelli"/>
        <s v="DagurKri"/>
        <s v="JimAbrahams"/>
        <s v="MichaelGornick"/>
        <s v="RobertEggers"/>
        <s v="MichaelMartin"/>
        <s v="EdwardBurns"/>
        <s v="JuanJosCampanella"/>
        <s v="LouisC.K."/>
        <s v="SalvadorCarrasco"/>
        <s v="Andrvredal"/>
        <s v="RobertCary"/>
        <s v="AdamRapp"/>
        <s v="LucJacquet"/>
        <s v="ClarkGregg"/>
        <s v="DamienChazelle"/>
        <s v="JustinKerrigan"/>
        <s v="AlejandroMonteverde"/>
        <s v="JoshuaMarston"/>
        <s v="TodWilliams"/>
        <s v="JackSholder"/>
        <s v="TomMcLoughlin"/>
        <s v="AdamMarcus"/>
        <s v="BennyBoom"/>
        <s v="NnegestLikk"/>
        <s v="ChristopherLeitch"/>
        <s v="DonCoscarelli"/>
        <s v="PatriciaCardoso"/>
        <s v="DamienODonnell"/>
        <s v="PeterM.Cohen"/>
        <s v="AnthonyHickox"/>
        <s v="TomSchulman"/>
        <s v="JillSprecher"/>
        <s v="DarrenStein"/>
        <s v="JulianSchnabel"/>
        <s v="DavidNixon"/>
        <s v="JasonEisener"/>
        <s v="LeslyeHeadland"/>
        <s v="TimHeidecker"/>
        <s v="DeonTaylor"/>
        <s v="JasonAlexander"/>
        <s v="SusanSeidelman"/>
        <s v="BillyWilder"/>
        <s v="JohnCarlBuechler"/>
        <s v="VictorNunez"/>
        <s v="JosephZito"/>
        <s v="NachoVigalondo"/>
        <s v="DineshDSouza"/>
        <s v="TommyLeeWallace"/>
        <s v="LeslieSmall"/>
        <s v="AlisonMaclean"/>
        <s v="IsabelCoixet"/>
        <s v="JamesPonsoldt"/>
        <s v="JoshuaTickell"/>
        <s v="MichaelD.Sellers"/>
        <s v="ReedCowan"/>
        <s v="JamesDodson"/>
        <s v="AlexRivera"/>
        <s v="RobbyHenson"/>
        <s v="ShaneMeadows"/>
        <s v="CarmenMarron"/>
        <s v="DannySteinmann"/>
        <s v="MichaelLandonJr."/>
        <s v="WilliamWyler"/>
        <s v="PetterNss"/>
        <s v="MichaelHerz"/>
        <s v="DavidRobertMitchell"/>
        <s v="ChiaLiangLiu"/>
        <s v="ChrisKentis"/>
        <s v="AlexKendrick"/>
        <s v="SylvainChomet"/>
        <s v="ChrisEyre"/>
        <s v="DebraGranik"/>
        <s v="MirandaJuly"/>
        <s v="MaxJoseph"/>
        <s v="KevinTenney"/>
        <s v="AriFolman"/>
        <s v="GaryRogers"/>
        <s v="MarielleHeller"/>
        <s v="DavidSington"/>
        <s v="HuckBotko"/>
        <s v="DavidDuchovny"/>
        <s v="LanceMungia"/>
        <s v="HueRhodes"/>
        <s v="HunterRichards"/>
        <s v="LaurieCollyer"/>
        <s v="RalphZiman"/>
        <s v="OrsonWelles"/>
        <s v="PaulBunnell"/>
        <s v="TimHunter"/>
        <s v="RodrigoCorts"/>
        <s v="PascalArnold"/>
        <s v="JamalHill"/>
        <s v="DanielStamm"/>
        <s v="CarlosCarrera"/>
        <s v="BenhZeitlin"/>
        <s v="MaggieGreenwald"/>
        <s v="LuckyMcKee"/>
        <s v="StevenR.Monroe"/>
        <s v="MarkIllsley"/>
        <s v="PawelPawlikowski"/>
        <s v="RiteshBatra"/>
        <s v="SallyPotter"/>
        <s v="NadineLabaki"/>
        <s v="FranoisTruffaut"/>
        <s v="AdamGoldberg"/>
        <s v="AdrienneShelly"/>
        <s v="NewtArnold"/>
        <s v="FabinBielinsky"/>
        <s v="RebeccaMiller"/>
        <s v="MaggieCarey"/>
        <s v="HenryBean"/>
        <s v="JeffGarlin"/>
        <s v="CharlesChaplin"/>
        <s v="PeteJones"/>
        <s v="BruceCampbell"/>
        <s v="BruceMcDonald"/>
        <s v="JamesMottern"/>
        <s v="WilliamCottrell"/>
        <s v="LucreciaMartel"/>
        <s v="ZakPenn"/>
        <s v="SteveBuscemi"/>
        <s v="HamTran"/>
        <s v="RichCowan"/>
        <s v="JonathanKesselman"/>
        <s v="JamieBabbit"/>
        <s v="DavidBoyd"/>
        <s v="AnnaMuylaert"/>
        <s v="SteveTaylor"/>
        <s v="KurtVoss"/>
        <s v="RobMcKittrick"/>
        <s v="JeffBurr"/>
        <s v="PanosCosmatos"/>
        <s v="GarethEvans"/>
        <s v="LevanGabriadze"/>
        <s v="BradleyParker"/>
        <s v="CliveBarker"/>
        <s v="HaroldCronk"/>
        <s v="TakaoOkawara"/>
        <s v="DuncanTucker"/>
        <s v="RussMeyer"/>
        <s v="BenLewin"/>
        <s v="CourtneyHunt"/>
        <s v="MorganNeville"/>
        <s v="ChrisPaine"/>
        <s v="GregBerlanti"/>
        <s v="MarcLevin"/>
        <s v="RichardDutcher"/>
        <s v="FinnTaylor"/>
        <s v="KarenMoncrieff"/>
        <s v="GoranDukic"/>
        <s v="EframPotelle"/>
        <s v="JoshuaOppenheimer"/>
        <s v="AlexGibney"/>
        <s v="PaulCrowder"/>
        <s v="AnthonyPowell"/>
        <s v="JohnnyRemo"/>
        <s v="TiWest"/>
        <s v="NickTomnay"/>
        <s v="EricNicholas"/>
        <s v="BenjaminDickinson"/>
        <s v="HalHaberman"/>
        <s v="FrankWhaley"/>
        <s v="EliaKazan"/>
        <s v="KatCoiro"/>
        <s v="CristianMungiu"/>
        <s v="RamaaMosley"/>
        <s v="C.JayCox"/>
        <s v="JamieTravis"/>
        <s v="RichChristiano"/>
        <s v="AsgharFarhadi"/>
        <s v="ToddSolondz"/>
        <s v="MattMaiellaro"/>
        <s v="BenWheatley"/>
        <s v="OliverBlackburn"/>
        <s v="RyanFleck"/>
        <s v="MarkSandrich"/>
        <s v="DanielMyrick"/>
        <s v="MichaelWadleigh"/>
        <s v="JonGunn"/>
        <s v="ScottZiehl"/>
        <s v="JoeCamp"/>
        <s v="JohnBudCardos"/>
        <s v="BrianBaugh"/>
        <s v="BarryW.Blaustein"/>
        <s v="SiddiqBarmak"/>
        <s v="JosephDorman"/>
        <s v="GregHarrison"/>
        <s v="JacobAaronEstes"/>
        <s v="EricSchaeffer"/>
        <s v="NeemaBarnette"/>
        <s v="AkiraKurosawa"/>
        <s v="QuentinDupieux"/>
        <s v="AlexSmith"/>
        <s v="GarethEdwards"/>
        <s v="AlexCraigMann"/>
        <s v="MattyRich"/>
        <s v="HansCanosa"/>
        <s v="LloydKaufman"/>
        <s v="LloydBacon"/>
        <s v="WhitStillman"/>
        <s v="OrenPeli"/>
        <s v="JonathanCaouette"/>
        <s v="LucioFulci"/>
        <s v="HarryBeaumont"/>
        <s v="FranckKhalfoun"/>
        <s v="HenryAlexRubin"/>
        <s v="SamFirstenberg"/>
        <s v="GregoryWiden"/>
        <s v="KellyReichardt"/>
        <s v="EddieOFlaherty"/>
        <s v="BruceDellis"/>
        <s v="CraigZobel"/>
        <s v="MariaMaggenti"/>
        <s v="PiyushDinkerPandya"/>
        <s v="BillPlympton"/>
        <s v="DrakeDoremus"/>
        <s v="TomPutnam"/>
        <s v="JonShear"/>
        <s v="EugneLouri"/>
        <s v="RickiStern"/>
        <s v="MajidMajidi"/>
        <s v="AndrewHaigh"/>
        <s v="MikeCahill"/>
        <s v="MelvinVanPeebles"/>
        <s v="MichelOrionScott"/>
        <s v="TravisCluff"/>
        <s v="RobertTownsend"/>
        <s v="LarryBlamire"/>
        <s v="E.L.Katz"/>
        <s v="MylesBerkowitz"/>
        <s v="BrandonTrost"/>
        <s v="JoeSwanberg"/>
        <s v="LenaDunham"/>
        <s v="KevinJordan"/>
        <s v="JafarPanahi"/>
        <s v="ShaneCarruth"/>
        <m/>
      </sharedItems>
    </cacheField>
    <cacheField name="duration" numFmtId="0">
      <sharedItems containsString="0" containsBlank="1" containsNumber="1" containsInteger="1" minValue="37" maxValue="330" count="152">
        <n v="178"/>
        <n v="169"/>
        <n v="148"/>
        <n v="164"/>
        <n v="132"/>
        <n v="156"/>
        <n v="100"/>
        <n v="141"/>
        <n v="153"/>
        <n v="183"/>
        <n v="106"/>
        <n v="151"/>
        <n v="150"/>
        <n v="143"/>
        <n v="173"/>
        <n v="136"/>
        <n v="186"/>
        <n v="113"/>
        <n v="201"/>
        <n v="194"/>
        <n v="147"/>
        <n v="131"/>
        <n v="124"/>
        <n v="135"/>
        <n v="195"/>
        <n v="108"/>
        <n v="104"/>
        <n v="165"/>
        <n v="130"/>
        <n v="142"/>
        <n v="125"/>
        <n v="123"/>
        <n v="103"/>
        <n v="118"/>
        <n v="140"/>
        <n v="149"/>
        <n v="114"/>
        <n v="116"/>
        <n v="154"/>
        <n v="122"/>
        <n v="93"/>
        <n v="98"/>
        <n v="91"/>
        <n v="158"/>
        <n v="96"/>
        <n v="127"/>
        <n v="110"/>
        <n v="144"/>
        <n v="152"/>
        <n v="94"/>
        <n v="126"/>
        <n v="112"/>
        <n v="176"/>
        <n v="95"/>
        <n v="97"/>
        <n v="128"/>
        <n v="102"/>
        <n v="101"/>
        <n v="120"/>
        <n v="109"/>
        <n v="121"/>
        <n v="166"/>
        <n v="137"/>
        <n v="184"/>
        <n v="206"/>
        <n v="138"/>
        <n v="157"/>
        <n v="115"/>
        <n v="111"/>
        <n v="89"/>
        <n v="105"/>
        <n v="119"/>
        <n v="129"/>
        <n v="146"/>
        <n v="88"/>
        <n v="99"/>
        <n v="90"/>
        <n v="85"/>
        <n v="92"/>
        <n v="196"/>
        <n v="133"/>
        <n v="215"/>
        <n v="117"/>
        <n v="107"/>
        <n v="82"/>
        <n v="159"/>
        <n v="174"/>
        <n v="134"/>
        <n v="77"/>
        <n v="170"/>
        <n v="76"/>
        <n v="171"/>
        <n v="84"/>
        <n v="145"/>
        <n v="78"/>
        <n v="240"/>
        <n v="172"/>
        <n v="87"/>
        <n v="216"/>
        <n v="192"/>
        <n v="83"/>
        <n v="139"/>
        <n v="86"/>
        <n v="162"/>
        <n v="80"/>
        <n v="74"/>
        <n v="177"/>
        <n v="73"/>
        <n v="163"/>
        <n v="212"/>
        <n v="187"/>
        <n v="189"/>
        <n v="81"/>
        <n v="188"/>
        <n v="280"/>
        <n v="155"/>
        <n v="190"/>
        <n v="75"/>
        <n v="220"/>
        <n v="160"/>
        <n v="325"/>
        <n v="251"/>
        <n v="202"/>
        <n v="330"/>
        <n v="289"/>
        <n v="161"/>
        <n v="79"/>
        <n v="63"/>
        <n v="167"/>
        <n v="193"/>
        <n v="175"/>
        <n v="185"/>
        <n v="219"/>
        <n v="271"/>
        <n v="72"/>
        <n v="68"/>
        <n v="225"/>
        <n v="236"/>
        <n v="180"/>
        <n v="227"/>
        <n v="69"/>
        <n v="293"/>
        <n v="200"/>
        <n v="197"/>
        <n v="181"/>
        <n v="300"/>
        <n v="45"/>
        <n v="226"/>
        <n v="37"/>
        <n v="66"/>
        <n v="53"/>
        <m/>
      </sharedItems>
      <fieldGroup base="2">
        <rangePr startNum="37" endNum="330" groupInterval="20"/>
        <groupItems count="17">
          <s v="(blank)"/>
          <s v="37-56"/>
          <s v="57-76"/>
          <s v="77-96"/>
          <s v="97-116"/>
          <s v="117-136"/>
          <s v="137-156"/>
          <s v="157-176"/>
          <s v="177-196"/>
          <s v="197-216"/>
          <s v="217-236"/>
          <s v="237-256"/>
          <s v="257-276"/>
          <s v="277-296"/>
          <s v="297-316"/>
          <s v="317-336"/>
          <s v="&gt;337"/>
        </groupItems>
      </fieldGroup>
    </cacheField>
    <cacheField name="gross" numFmtId="0">
      <sharedItems containsString="0" containsBlank="1" containsNumber="1" containsInteger="1" minValue="162" maxValue="760505847"/>
    </cacheField>
    <cacheField name="genre1" numFmtId="0">
      <sharedItems containsBlank="1"/>
    </cacheField>
    <cacheField name="genre2" numFmtId="0">
      <sharedItems containsBlank="1"/>
    </cacheField>
    <cacheField name="genre3" numFmtId="0">
      <sharedItems containsBlank="1"/>
    </cacheField>
    <cacheField name="genre4" numFmtId="0">
      <sharedItems containsBlank="1"/>
    </cacheField>
    <cacheField name="genre5" numFmtId="0">
      <sharedItems containsBlank="1"/>
    </cacheField>
    <cacheField name="genre6" numFmtId="0">
      <sharedItems containsBlank="1"/>
    </cacheField>
    <cacheField name="genre7" numFmtId="0">
      <sharedItems containsBlank="1"/>
    </cacheField>
    <cacheField name="genre8" numFmtId="0">
      <sharedItems containsBlank="1"/>
    </cacheField>
    <cacheField name="Unique Genre" numFmtId="0">
      <sharedItems containsBlank="1"/>
    </cacheField>
    <cacheField name="Count(Genre)" numFmtId="0">
      <sharedItems containsString="0" containsBlank="1" containsNumber="1" containsInteger="1" minValue="45" maxValue="1893"/>
    </cacheField>
    <cacheField name="Mean(Genre)" numFmtId="0">
      <sharedItems containsString="0" containsBlank="1" containsNumber="1" minValue="5.924489795918368" maxValue="7.1577405857740555"/>
    </cacheField>
    <cacheField name="Median(Genre)" numFmtId="0">
      <sharedItems containsString="0" containsBlank="1" containsNumber="1" minValue="6" maxValue="7.4"/>
    </cacheField>
    <cacheField name="Max(genre)" numFmtId="0">
      <sharedItems containsString="0" containsBlank="1" containsNumber="1" minValue="8.3000000000000007" maxValue="9.3000000000000007"/>
    </cacheField>
    <cacheField name="Min(Genre)" numFmtId="0">
      <sharedItems containsString="0" containsBlank="1" containsNumber="1" minValue="1.6" maxValue="5.5"/>
    </cacheField>
    <cacheField name="Variance(Genre)" numFmtId="0">
      <sharedItems containsString="0" containsBlank="1" containsNumber="1" minValue="0.45181570832577528" maxValue="1.9173737373737263"/>
    </cacheField>
    <cacheField name="movie_title" numFmtId="0">
      <sharedItems containsBlank="1" containsMixedTypes="1" containsNumber="1" containsInteger="1" minValue="9" maxValue="2046"/>
    </cacheField>
    <cacheField name="language" numFmtId="0">
      <sharedItems containsBlank="1"/>
    </cacheField>
    <cacheField name="budget" numFmtId="0">
      <sharedItems containsString="0" containsBlank="1" containsNumber="1" containsInteger="1" minValue="218" maxValue="12215500000"/>
    </cacheField>
    <cacheField name="imdb_score" numFmtId="0">
      <sharedItems containsString="0" containsBlank="1" containsNumber="1" minValue="1.6" maxValue="9.3000000000000007" count="75">
        <n v="7.9"/>
        <n v="7.1"/>
        <n v="6.8"/>
        <n v="8.5"/>
        <n v="6.6"/>
        <n v="6.2"/>
        <n v="7.8"/>
        <n v="7.5"/>
        <n v="6.9"/>
        <n v="6.1"/>
        <n v="6.7"/>
        <n v="7.3"/>
        <n v="6.5"/>
        <n v="7.2"/>
        <n v="8.1"/>
        <n v="7"/>
        <n v="7.7"/>
        <n v="8.1999999999999993"/>
        <n v="5.9"/>
        <n v="6"/>
        <n v="5.7"/>
        <n v="6.4"/>
        <n v="6.3"/>
        <n v="5.6"/>
        <n v="8.3000000000000007"/>
        <n v="8"/>
        <n v="8.4"/>
        <n v="5.8"/>
        <n v="5.4"/>
        <n v="9"/>
        <n v="4.8"/>
        <n v="5.2"/>
        <n v="7.6"/>
        <n v="5.5"/>
        <n v="8.6"/>
        <n v="8.8000000000000007"/>
        <n v="5.0999999999999996"/>
        <n v="7.4"/>
        <n v="4.2"/>
        <n v="5"/>
        <n v="4.9000000000000004"/>
        <n v="3.7"/>
        <n v="5.3"/>
        <n v="4.3"/>
        <n v="3.8"/>
        <n v="4.4000000000000004"/>
        <n v="3.3"/>
        <n v="2.2000000000000002"/>
        <n v="8.9"/>
        <n v="8.6999999999999993"/>
        <n v="4.5999999999999996"/>
        <n v="2.4"/>
        <n v="3.4"/>
        <n v="4.0999999999999996"/>
        <n v="4.7"/>
        <n v="4.5"/>
        <n v="3"/>
        <n v="3.6"/>
        <n v="3.5"/>
        <n v="4"/>
        <n v="2.7"/>
        <n v="9.3000000000000007"/>
        <n v="2.9"/>
        <n v="2.8"/>
        <n v="3.9"/>
        <n v="2.2999999999999998"/>
        <n v="1.9"/>
        <n v="3.1"/>
        <n v="1.6"/>
        <n v="2.5"/>
        <n v="2.1"/>
        <n v="9.1999999999999993"/>
        <n v="2"/>
        <n v="3.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dra Aggarwal" refreshedDate="45143.168142939816" createdVersion="8" refreshedVersion="8" minRefreshableVersion="3" recordCount="3757" xr:uid="{00000000-000A-0000-FFFF-FFFF55000000}">
  <cacheSource type="worksheet">
    <worksheetSource ref="A1:AJ1048576" sheet="cleaned_dataset (1)"/>
  </cacheSource>
  <cacheFields count="35">
    <cacheField name="color" numFmtId="0">
      <sharedItems containsBlank="1"/>
    </cacheField>
    <cacheField name="director_name" numFmtId="0">
      <sharedItems containsBlank="1"/>
    </cacheField>
    <cacheField name="director_name_unique" numFmtId="0">
      <sharedItems containsBlank="1" count="1660">
        <s v="JamesCameron"/>
        <s v="GoreVerbinski"/>
        <s v="SamMendes"/>
        <s v="ChristopherNolan"/>
        <s v="AndrewStanton"/>
        <s v="SamRaimi"/>
        <s v="NathanGreno"/>
        <s v="JossWhedon"/>
        <s v="DavidYates"/>
        <s v="ZackSnyder"/>
        <s v="BryanSinger"/>
        <s v="MarcForster"/>
        <s v="AndrewAdamson"/>
        <s v="RobMarshall"/>
        <s v="BarrySonnenfeld"/>
        <s v="PeterJackson"/>
        <s v="MarcWebb"/>
        <s v="RidleyScott"/>
        <s v="ChrisWeitz"/>
        <s v="AnthonyRusso"/>
        <s v="PeterBerg"/>
        <s v="ColinTrevorrow"/>
        <s v="ShaneBlack"/>
        <s v="TimBurton"/>
        <s v="BrettRatner"/>
        <s v="DanScanlon"/>
        <s v="MichaelBay"/>
        <s v="JosephKosinski"/>
        <s v="JohnLasseter"/>
        <s v="MartinCampbell"/>
        <s v="LeeUnkrich"/>
        <s v="McG"/>
        <s v="JamesWan"/>
        <s v="J.J.Abrams"/>
        <s v="BazLuhrmann"/>
        <s v="MikeNewell"/>
        <s v="GuillermodelToro"/>
        <s v="StevenSpielberg"/>
        <s v="MarkAndrews"/>
        <s v="JustinLin"/>
        <s v="RolandEmmerich"/>
        <s v="RobertZemeckis"/>
        <s v="LanaWachowski"/>
        <s v="PeteDocter"/>
        <s v="RobLetterman"/>
        <s v="JonFavreau"/>
        <s v="MartinScorsese"/>
        <s v="RobCohen"/>
        <s v="DavidAyer"/>
        <s v="TomShadyac"/>
        <s v="DougLiman"/>
        <s v="KevinReynolds"/>
        <s v="StephenSommers"/>
        <s v="RupertSanders"/>
        <s v="RobertStromberg"/>
        <s v="MattReeves"/>
        <s v="CarlRinsch"/>
        <s v="MikeMitchell"/>
        <s v="BradBird"/>
        <s v="DonHall"/>
        <s v="RichMoore"/>
        <s v="DeanDeBlois"/>
        <s v="JonathanMostow"/>
        <s v="JamesGunn"/>
        <s v="DavidFincher"/>
        <s v="MatthewVaughn"/>
        <s v="FrancisLawrence"/>
        <s v="JonTurteltaub"/>
        <s v="WolfgangPetersen"/>
        <s v="JamesBobin"/>
        <s v="ChrisMiller"/>
        <s v="DuncanJones"/>
        <s v="AlanTaylor"/>
        <s v="MichaelApted"/>
        <s v="OliverStone"/>
        <s v="EricDarnell"/>
        <s v="ShawnLevy"/>
        <s v="GavinHood"/>
        <s v="ChrisBuck"/>
        <s v="GeorgeMiller"/>
        <s v="RonHoward"/>
        <s v="KennethBranagh"/>
        <s v="ByronHoward"/>
        <s v="HoytYeatman"/>
        <s v="JonathanLiebesman"/>
        <s v="ChristopherMcQuarrie"/>
        <s v="JoeJohnston"/>
        <s v="SteveHickner"/>
        <s v="JenniferYuhNelson"/>
        <s v="M.NightShyamalan"/>
        <s v="SimonWells"/>
        <s v="DavidBowers"/>
        <s v="JoeWright"/>
        <s v="RobMinkoff"/>
        <s v="LeeTamahori"/>
        <s v="PaulFeig"/>
        <s v="AlessandroCarloni"/>
        <s v="PeterRamsey"/>
        <s v="DeanParisot"/>
        <s v="EdwardZwick"/>
        <s v="AlexProyas"/>
        <s v="RichardDonner"/>
        <s v="AngLee"/>
        <s v="JonM.Chu"/>
        <s v="BreckEisner"/>
        <s v="HironobuSakaguchi"/>
        <s v="PeterWeir"/>
        <s v="BillCondon"/>
        <s v="LouisLeterrier"/>
        <s v="AlejandroG.Irritu"/>
        <s v="DavidSoren"/>
        <s v="PaulGreengrass"/>
        <s v="MarkOsborne"/>
        <s v="PeytonReed"/>
        <s v="TimJohnson"/>
        <s v="PhillipNoyce"/>
        <s v="DarrenAronofsky"/>
        <s v="AlfonsoCuarn"/>
        <s v="EricLeighton"/>
        <s v="TomMcGrath"/>
        <s v="ChrisColumbus"/>
        <s v="RobertSchwentke"/>
        <s v="CarlosSaldanha"/>
        <s v="GuyRitchie"/>
        <s v="PaulVerhoeven"/>
        <s v="JohnMcTiernan"/>
        <s v="TonyGilroy"/>
        <s v="JoelSchumacher"/>
        <s v="JohnWoo"/>
        <s v="TimStory"/>
        <s v="MarkStevenJohnson"/>
        <s v="NeillBlomkamp"/>
        <s v="DavidTwohy"/>
        <s v="JosPadilha"/>
        <s v="JamesL.Brooks"/>
        <s v="JamesMangold"/>
        <s v="GeorgeLucas"/>
        <s v="KirkDeMicco"/>
        <s v="CedricNicolasTroyan"/>
        <s v="RogerDonaldson"/>
        <s v="JoshTrank"/>
        <s v="BradPeyton"/>
        <s v="RogerSpottiswoode"/>
        <s v="StevenSoderbergh"/>
        <s v="MichelGondry"/>
        <s v="NoamMurro"/>
        <s v="RajaGosnell"/>
        <s v="WillFinn"/>
        <s v="JandeBont"/>
        <s v="LenWiseman"/>
        <s v="FrankCoraci"/>
        <s v="MichaelMann"/>
        <s v="BoWelch"/>
        <s v="RonClements"/>
        <s v="PeterChelsom"/>
        <s v="DominicSena"/>
        <s v="TonyScott"/>
        <s v="PaulWeitz"/>
        <s v="AdamMcKay"/>
        <s v="ChuckRussell"/>
        <s v="QuentinTarantino"/>
        <s v="GaryTrousdale"/>
        <s v="MarkDindal"/>
        <s v="SimonWest"/>
        <s v="StefenFangmeier"/>
        <s v="SpikeJonze"/>
        <s v="ChrisWedge"/>
        <s v="FlorianHenckelvonDonnersmarck"/>
        <s v="PeterHyams"/>
        <s v="TomTykwer"/>
        <s v="Pitof"/>
        <s v="BradSilberling"/>
        <s v="PatrickHughes"/>
        <s v="EricsonCore"/>
        <s v="LawrenceGuterman"/>
        <s v="RonUnderwood"/>
        <s v="SteveMartino"/>
        <s v="DavidMamet"/>
        <s v="YimouZhang"/>
        <s v="AshBrannon"/>
        <s v="FrankOz"/>
        <s v="JayRoach"/>
        <s v="LucBesson"/>
        <s v="MichaelPatrickKing"/>
        <s v="BiboBergeron"/>
        <s v="SergeyBodrov"/>
        <s v="WallyPfister"/>
        <s v="RupertWyatt"/>
        <s v="MarkWaters"/>
        <s v="JohnMoore"/>
        <s v="JohnLeeHancock"/>
        <s v="RennyHarlin"/>
        <s v="PhilLord"/>
        <s v="BenStiller"/>
        <s v="TonyBancroft"/>
        <s v="WaltBecker"/>
        <s v="DennisDugan"/>
        <s v="SydneyPollack"/>
        <s v="ThorFreudenthal"/>
        <s v="BrianDePalma"/>
        <s v="MickJackson"/>
        <s v="AlanJ.Pakula"/>
        <s v="KathrynBigelow"/>
        <s v="JohnMilius"/>
        <s v="AndreyKonchalovskiy"/>
        <s v="GaryRoss"/>
        <s v="PaulW.S.Anderson"/>
        <s v="GenndyTartakovsky"/>
        <s v="KevinLima"/>
        <s v="DanielEspinosa"/>
        <s v="NancyMeyers"/>
        <s v="RogerAllers"/>
        <s v="NeilBurger"/>
        <s v="JeanJacquesAnnaud"/>
        <s v="SarahSmith"/>
        <s v="MartinBrest"/>
        <s v="AndrewDavis"/>
        <s v="TarsemSingh"/>
        <s v="EdgarWright"/>
        <s v="JonAmiel"/>
        <s v="PeterSegal"/>
        <s v="PeteTravis"/>
        <s v="SylvesterStallone"/>
        <s v="ToddPhillips"/>
        <s v="MimiLeder"/>
        <s v="SethGordon"/>
        <s v="AdamShankman"/>
        <s v="D.J.Caruso"/>
        <s v="AnthonyMinghella"/>
        <s v="AlbertHughes"/>
        <s v="LesMayfield"/>
        <s v="JoePytka"/>
        <s v="ScottDerrickson"/>
        <s v="IvanReitman"/>
        <s v="EricBrevig"/>
        <s v="KellyAsbury"/>
        <s v="StephenHopkins"/>
        <s v="JonathanDemme"/>
        <s v="JamesAlgar"/>
        <s v="VincentWard"/>
        <s v="StevenBrill"/>
        <s v="TerryGilliam"/>
        <s v="BarryCook"/>
        <s v="RogerChristian"/>
        <s v="JoeDante"/>
        <s v="KevinCostner"/>
        <s v="AntonyHoffman"/>
        <s v="JacquesPerrin"/>
        <s v="CodyCameron"/>
        <s v="JohnSingleton"/>
        <s v="OliverHirschbiegel"/>
        <s v="DesMcAnuff"/>
        <s v="YarrowCheney"/>
        <s v="StephenNorrington"/>
        <s v="PierreCoffin"/>
        <s v="TimurBekmambetov"/>
        <s v="DavidKellogg"/>
        <s v="MikeNichols"/>
        <s v="F.GaryGray"/>
        <s v="AntoineFuqua"/>
        <s v="RobertLuketic"/>
        <s v="GilKenan"/>
        <s v="BarryLevinson"/>
        <s v="JerryZucker"/>
        <s v="AndyTennant"/>
        <s v="FlorentEmilioSiri"/>
        <s v="DonBluth"/>
        <s v="RonShelton"/>
        <s v="HenrySelick"/>
        <s v="KyleBalda"/>
        <s v="ClayKaytis"/>
        <s v="JuddApatow"/>
        <s v="SteveCarr"/>
        <s v="MelGibson"/>
        <s v="DavidSilverman"/>
        <s v="FrankDarabont"/>
        <s v="BettyThomas"/>
        <s v="GarryMarshall"/>
        <s v="PaulTibbitt"/>
        <s v="ClarkJohnson"/>
        <s v="CameronCrowe"/>
        <s v="RandallWallace"/>
        <s v="JonathanFrakes"/>
        <s v="GeorgeClooney"/>
        <s v="GaryShore"/>
        <s v="AndrzejBartkowiak"/>
        <s v="MnsMrlind"/>
        <s v="GregoryHoblit"/>
        <s v="GaryMcKendry"/>
        <s v="WychKaosayananda"/>
        <s v="MikaelSalomon"/>
        <s v="BobbyFarrelly"/>
        <s v="KerryConran"/>
        <s v="MichaelCatonJones"/>
        <s v="MikaelHfstrm"/>
        <s v="PhilAldenRobinson"/>
        <s v="DavidSlade"/>
        <s v="JosephRuben"/>
        <s v="SethMacFarlane"/>
        <s v="AlejandroAmenbar"/>
        <s v="KinkaUsher"/>
        <s v="RobBowman"/>
        <s v="DougLefler"/>
        <s v="ScottWaugh"/>
        <s v="LawrenceKasdan"/>
        <s v="MichaelLembeck"/>
        <s v="TomHooper"/>
        <s v="NoraEphron"/>
        <s v="AngelinaJoliePitt"/>
        <s v="ClintEastwood"/>
        <s v="LarryCharles"/>
        <s v="StanleyKubrick"/>
        <s v="WillGluck"/>
        <s v="GlennFicarra"/>
        <s v="DavidS.Goyer"/>
        <s v="TaylorHackford"/>
        <s v="MichaelLehmann"/>
        <s v="StuartBeattie"/>
        <s v="RomanPolanski"/>
        <s v="FrankMiller"/>
        <s v="BaltasarKormkur"/>
        <s v="DanielLee"/>
        <s v="KeenenIvoryWayans"/>
        <s v="RobReiner"/>
        <s v="MarcoSchnabel"/>
        <s v="DemianLichtenstein"/>
        <s v="JoshGordon"/>
        <s v="TimHill"/>
        <s v="DavidFrankel"/>
        <s v="BrendaChapman"/>
        <s v="MarcLawrence"/>
        <s v="PeterBillingsley"/>
        <s v="WesBall"/>
        <s v="RyanMurphy"/>
        <s v="RobertRedford"/>
        <s v="JayRussell"/>
        <s v="KennyOrtega"/>
        <s v="DavidMcNally"/>
        <s v="BrianRobbins"/>
        <s v="BrianLevant"/>
        <s v="StevenZaillian"/>
        <s v="ChrisButler"/>
        <s v="JonAvnet"/>
        <s v="SamFell"/>
        <s v="KevinDonovan"/>
        <s v="GeoffMurphy"/>
        <s v="DavidO.Russell"/>
        <s v="BabakNajafi"/>
        <s v="JeanPierreJeunet"/>
        <s v="GrahamAnnable"/>
        <s v="GriffinDunne"/>
        <s v="JohnPasquin"/>
        <s v="RubenFleischer"/>
        <s v="HaroldRamis"/>
        <s v="DonaldPetrie"/>
        <s v="JorgeBlanco"/>
        <s v="StuartBaird"/>
        <s v="JoelCoen"/>
        <s v="HaroldBecker"/>
        <s v="ScottStewart"/>
        <s v="PatrickGilmore"/>
        <s v="TonyBill"/>
        <s v="RodLurie"/>
        <s v="WalterHill"/>
        <s v="AkivaGoldsman"/>
        <s v="HaraldZwart"/>
        <s v="WalterSalles"/>
        <s v="IainSoftley"/>
        <s v="DavidKoepp"/>
        <s v="UweBoll"/>
        <s v="JohnDahl"/>
        <s v="TimMiller"/>
        <s v="StephenHerek"/>
        <s v="PeterMacDonald"/>
        <s v="AnthonyHemingway"/>
        <s v="SeanAnders"/>
        <s v="MarkNeveldine"/>
        <s v="JohnMadden"/>
        <s v="KevinBray"/>
        <s v="MikeGabriel"/>
        <s v="SamWeisman"/>
        <s v="JesseDylan"/>
        <s v="WayneWang"/>
        <s v="GabrieleMuccino"/>
        <s v="TomDey"/>
        <s v="JimmyHayward"/>
        <s v="AlanParker"/>
        <s v="JohnFrankenheimer"/>
        <s v="PaulKing"/>
        <s v="AkivaSchaffer"/>
        <s v="WilliamFriedkin"/>
        <s v="KentAlterman"/>
        <s v="PeterLord"/>
        <s v="ShekharKapur"/>
        <s v="KarynKusama"/>
        <s v="RonMaxwell"/>
        <s v="RobertButler"/>
        <s v="KareyKirkpatrick"/>
        <s v="SteveAntin"/>
        <s v="FrancisFordCoppola"/>
        <s v="RichardLester"/>
        <s v="ScottCooper"/>
        <s v="RobertRodriguez"/>
        <s v="CurtisHanson"/>
        <s v="PhyllidaLloyd"/>
        <s v="JayChandrasekhar"/>
        <s v="TerrenceMalick"/>
        <s v="DavidDobkin"/>
        <s v="MilosForman"/>
        <s v="PierreMorel"/>
        <s v="PaulHunter"/>
        <s v="SteveOedekerk"/>
        <s v="GeorgeNolfi"/>
        <s v="NeilJordan"/>
        <s v="RawsonMarshallThurber"/>
        <s v="SpikeLee"/>
        <s v="BrianHelgeland"/>
        <s v="FrankMarshall"/>
        <s v="PeterHewitt"/>
        <s v="JoeRoth"/>
        <s v="BennettMiller"/>
        <s v="JaumeColletSerra"/>
        <s v="AndyFickman"/>
        <s v="JamesMcTeigue"/>
        <s v="MatthewOCallaghan"/>
        <s v="AngelaRobinson"/>
        <s v="GaryFleder"/>
        <s v="TommyWirkola"/>
        <s v="AdrianLyne"/>
        <s v="StephenGaghan"/>
        <s v="JorgeR.Gutirrez"/>
        <s v="RichardLoncraine"/>
        <s v="ChristopheGans"/>
        <s v="HowardDeutch"/>
        <s v="JonHurwitz"/>
        <s v="StevenQuale"/>
        <s v="JohnLandis"/>
        <s v="AlexanderWitt"/>
        <s v="BeebanKidron"/>
        <s v="CarlFranklin"/>
        <s v="StevenSeagal"/>
        <s v="DannyBoyle"/>
        <s v="AndrewBergman"/>
        <s v="BarbetSchroeder"/>
        <s v="PeterWebber"/>
        <s v="AndrewNiccol"/>
        <s v="JohnCarpenter"/>
        <s v="WesAnderson"/>
        <s v="DavidCronenberg"/>
        <s v="JohnStockwell"/>
        <s v="DavidGordonGreen"/>
        <s v="JimSheridan"/>
        <s v="CostaGavras"/>
        <s v="PatrickReadJohnson"/>
        <s v="RolandJoff"/>
        <s v="RichardLaGravenese"/>
        <s v="DannyDeVito"/>
        <s v="GeorgeArmitage"/>
        <s v="PatrickLussier"/>
        <s v="JamesWong"/>
        <s v="OlivierMegaton"/>
        <s v="WarrenBeatty"/>
        <s v="PennyMarshall"/>
        <s v="PaulBolger"/>
        <s v="StephenFrears"/>
        <s v="P.J.Hogan"/>
        <s v="DavidZucker"/>
        <s v="DenisVilleneuve"/>
        <s v="ThomasCarter"/>
        <s v="RogerMichell"/>
        <s v="LuisLlosa"/>
        <s v="RichardCurtis"/>
        <s v="GarthJennings"/>
        <s v="JoelZwick"/>
        <s v="RussellMulcahy"/>
        <s v="DavidR.Ellis"/>
        <s v="PeterHowitt"/>
        <s v="JohnA.Davis"/>
        <s v="DavidLynch"/>
        <s v="JulieTaymor"/>
        <s v="MathieuKassovitz"/>
        <s v="JohnGray"/>
        <s v="JohnSchultz"/>
        <s v="SeanPenn"/>
        <s v="SusanStroman"/>
        <s v="SimonWincer"/>
        <s v="BillyBobThornton"/>
        <s v="DannyPang"/>
        <s v="GeorgeP.Cosmatos"/>
        <s v="OliverParker"/>
        <s v="BenAffleck"/>
        <s v="BrianGibson"/>
        <s v="NormanFerguson"/>
        <s v="MichaelCimino"/>
        <s v="PaulMcGuigan"/>
        <s v="GusVanSant"/>
        <s v="RogerKumble"/>
        <s v="BurrSteers"/>
        <s v="JohnHamburg"/>
        <s v="ReginaldHudlin"/>
        <s v="JosephL.Mankiewicz"/>
        <s v="BarbraStreisand"/>
        <s v="MarkPellington"/>
        <s v="JohnGlen"/>
        <s v="CatherineHardwicke"/>
        <s v="JohnHerzfeld"/>
        <s v="AnnabelJankel"/>
        <s v="JulieAnneRobinson"/>
        <s v="EvanGoldberg"/>
        <s v="SngmooLee"/>
        <s v="GordonChan"/>
        <s v="AsgerLeth"/>
        <s v="JohnG.Avildsen"/>
        <s v="AnneFletcher"/>
        <s v="BruceBeresford"/>
        <s v="SamTaylorJohnson"/>
        <s v="KenKwapis"/>
        <s v="WesCraven"/>
        <s v="EtanCohen"/>
        <s v="JohnWhitesell"/>
        <s v="NickCassavetes"/>
        <s v="MarkA.Z.Dipp"/>
        <s v="BradFurman"/>
        <s v="CalBrunker"/>
        <s v="NimrdAntal"/>
        <s v="AlejandroAgresti"/>
        <s v="PeterHedges"/>
        <s v="PaulWeiland"/>
        <s v="ColinStrause"/>
        <s v="JoanChen"/>
        <s v="GregMottola"/>
        <s v="JakeKasdan"/>
        <s v="DianeKeaton"/>
        <s v="KellyMakin"/>
        <s v="StephenDaldry"/>
        <s v="ChristianDuguay"/>
        <s v="JustinChadwick"/>
        <s v="PatOConnor"/>
        <s v="FrederikDuChau"/>
        <s v="IrwinWinkler"/>
        <s v="JosephKahn"/>
        <s v="SofiaCoppola"/>
        <s v="StephenKay"/>
        <s v="J.A.Bayona"/>
        <s v="ElaineMay"/>
        <s v="DennieGordon"/>
        <s v="CharlesShyer"/>
        <s v="UluGrosbard"/>
        <s v="WilliamMalone"/>
        <s v="JerryJameson"/>
        <s v="MicRodgers"/>
        <s v="ChristianAlvart"/>
        <s v="JeanMariePoir"/>
        <s v="MarcF.Adler"/>
        <s v="GeoffreySax"/>
        <s v="RichardShepard"/>
        <s v="PeterHoSunChan"/>
        <s v="JoonhoBong"/>
        <s v="CharlesS.Dutton"/>
        <s v="JonathanLynn"/>
        <s v="DavidCarson"/>
        <s v="KarWaiWong"/>
        <s v="NormanJewison"/>
        <s v="DavidMirkin"/>
        <s v="LuisMandoki"/>
        <s v="LeeDaniels"/>
        <s v="JebStuart"/>
        <s v="SteveMiner"/>
        <s v="PaulThomasAnderson"/>
        <s v="JBlakeson"/>
        <s v="RyanCoogler"/>
        <s v="KirkJones"/>
        <s v="EthanCoen"/>
        <s v="JenniferFlackett"/>
        <s v="KevinSmith"/>
        <s v="ChristianDitter"/>
        <s v="CharlesMartinSmith"/>
        <s v="IrvinKershner"/>
        <s v="StevePink"/>
        <s v="ScottHicks"/>
        <s v="ChrisRock"/>
        <s v="WilsonYip"/>
        <s v="RobertWise"/>
        <s v="KevinRodneySullivan"/>
        <s v="KevinMunroe"/>
        <s v="MichaelTollin"/>
        <s v="NicholasStoller"/>
        <s v="PatrickTatopoulos"/>
        <s v="GaryDavidGoldberg"/>
        <s v="TobeHooper"/>
        <s v="AlanPoul"/>
        <s v="LukeGreenfield"/>
        <s v="GilJunger"/>
        <s v="StevenE.deSouza"/>
        <s v="AlexandreAja"/>
        <s v="MichaelRymer"/>
        <s v="HughWilson"/>
        <s v="SusannaWhite"/>
        <s v="ChrisCarter"/>
        <s v="TommyOHaver"/>
        <s v="PeterLandesman"/>
        <s v="GaryChapman"/>
        <s v="CraigMazin"/>
        <s v="AllenHughes"/>
        <s v="LasseHallstrm"/>
        <s v="JeanMarcValle"/>
        <s v="HarkTsui"/>
        <s v="LexiAlexander"/>
        <s v="RonnyYu"/>
        <s v="BilleAugust"/>
        <s v="KenScott"/>
        <s v="HughJohnson"/>
        <s v="HayaoMiyazaki"/>
        <s v="GeorgeTillmanJr."/>
        <s v="RandRavich"/>
        <s v="HughHudson"/>
        <s v="ChrisGorak"/>
        <s v="ScottSpeer"/>
        <s v="JoeCharbanic"/>
        <s v="JonathanHensleigh"/>
        <s v="DannyCannon"/>
        <s v="BoazYakin"/>
        <s v="RichardMarquand"/>
        <s v="NeilMarshall"/>
        <s v="JaredHess"/>
        <s v="RupertWainwright"/>
        <s v="JohnLuessenhop"/>
        <s v="JustinZackham"/>
        <s v="JohnGatins"/>
        <s v="MiguelSapochnik"/>
        <s v="HyungraeShim"/>
        <s v="DonScardino"/>
        <s v="TimRobbins"/>
        <s v="NanetteBurstein"/>
        <s v="ArielVromen"/>
        <s v="LewisGilbert"/>
        <s v="JohnFrancisDaley"/>
        <s v="J.B.Rogers"/>
        <s v="MichaelSucsy"/>
        <s v="TomVaughan"/>
        <s v="StephenHillenburg"/>
        <s v="StigBergqvist"/>
        <s v="JasonReitman"/>
        <s v="AlexanderPayne"/>
        <s v="JonathanLevine"/>
        <s v="RianJohnson"/>
        <s v="ChrisNoonan"/>
        <s v="MichaelMcCullers"/>
        <s v="ForestWhitaker"/>
        <s v="GaryWinick"/>
        <s v="WoodyAllen"/>
        <s v="PeterLepeniotis"/>
        <s v="TedDemme"/>
        <s v="WilliamShatner"/>
        <s v="SteveBox"/>
        <s v="LeeTolandKrieger"/>
        <s v="TimMcCanlies"/>
        <s v="DrewGoddard"/>
        <s v="JasonFriedberg"/>
        <s v="PaulMichaelGlaser"/>
        <s v="JohnR.Leonetti"/>
        <s v="TomHanks"/>
        <s v="KimberlyPeirce"/>
        <s v="LizFriedlander"/>
        <s v="PhilJoanou"/>
        <s v="ShaneAcker"/>
        <s v="StephenJ.Anderson"/>
        <s v="TroyMiller"/>
        <s v="TateTaylor"/>
        <s v="BrettLeonard"/>
        <s v="AlisterGrierson"/>
        <s v="NickHurran"/>
        <s v="CharlesStoneIII"/>
        <s v="PaulHaggis"/>
        <s v="KurtWimmer"/>
        <s v="JeanFranoisRichet"/>
        <s v="KevinHooks"/>
        <s v="ElloryElkayem"/>
        <s v="NikiCaro"/>
        <s v="VincenzoNatali"/>
        <s v="WillardHuyck"/>
        <s v="GavinOConnor"/>
        <s v="BruceHunt"/>
        <s v="CraigGillespie"/>
        <s v="ChrisRoberts"/>
        <s v="JeewoonKim"/>
        <s v="NickHamm"/>
        <s v="AndyCadiff"/>
        <s v="MikeDisa"/>
        <s v="SergioLeone"/>
        <s v="NielsArdenOplev"/>
        <s v="MichaelRadford"/>
        <s v="KaigeChen"/>
        <s v="CoreyYuen"/>
        <s v="AndrewDominik"/>
        <s v="LiZhang"/>
        <s v="ElizabethBanks"/>
        <s v="EdwardNorton"/>
        <s v="BenFalcone"/>
        <s v="RichardAttenborough"/>
        <s v="DonMancini"/>
        <s v="JohnMaybury"/>
        <s v="IgorKovalyov"/>
        <s v="DavidWain"/>
        <s v="MiguelArteta"/>
        <s v="JamesGray"/>
        <s v="JanuszKaminski"/>
        <s v="MichaelRitchie"/>
        <s v="RobertB.Weide"/>
        <s v="JeffWadlow"/>
        <s v="CamilleDelamarre"/>
        <s v="MalcolmD.Lee"/>
        <s v="DavidLean"/>
        <s v="RichardEyre"/>
        <s v="NicholasMeyer"/>
        <s v="CallieKhouri"/>
        <s v="ToddGraff"/>
        <s v="PhilipKaufman"/>
        <s v="SaulDibb"/>
        <s v="RichardLinklater"/>
        <s v="E.EliasMerhige"/>
        <s v="MennoMeyjes"/>
        <s v="JodieFoster"/>
        <s v="ScottFrank"/>
        <s v="KevinAllen"/>
        <s v="MichaelCristofer"/>
        <s v="AndrewMorahan"/>
        <s v="BobRafelson"/>
        <s v="AlanShapiro"/>
        <s v="FernandoMeirelles"/>
        <s v="MichaelHoffman"/>
        <s v="MichaelPressman"/>
        <s v="SharonMaguire"/>
        <s v="CharlesHermanWurmfeld"/>
        <s v="GaborCsupo"/>
        <s v="TylerPerry"/>
        <s v="JoeCarnahan"/>
        <s v="JohnPolson"/>
        <s v="BernardoBertolucci"/>
        <s v="CathyMalkasian"/>
        <s v="JohnEng"/>
        <s v="ChrisNahon"/>
        <s v="FredWolf"/>
        <s v="VictorSalva"/>
        <s v="MarkHelfrich"/>
        <s v="SteveBendelack"/>
        <s v="DwightH.Little"/>
        <s v="GuillaumeCanet"/>
        <s v="KirstenSheridan"/>
        <s v="RichardFleischer"/>
        <s v="BobSpiers"/>
        <s v="DamienDanteWayans"/>
        <s v="JohnWells"/>
        <s v="NigelCole"/>
        <s v="DexterFletcher"/>
        <s v="JeremyLeven"/>
        <s v="SylvainWhite"/>
        <s v="TroyNixey"/>
        <s v="PhilipG.Atwell"/>
        <s v="JeffSchaffer"/>
        <s v="DonMichaelPaul"/>
        <s v="JamesBridges"/>
        <s v="SteveBarron"/>
        <s v="RichardKelly"/>
        <s v="CarterSmith"/>
        <s v="JohnSchlesinger"/>
        <s v="RingoLam"/>
        <s v="BruceMcCulloch"/>
        <s v="PatriciaRiggen"/>
        <s v="JonathanKaplan"/>
        <s v="OleBornedal"/>
        <s v="RichardBenjamin"/>
        <s v="CraigR.Baxley"/>
        <s v="JohnHillcoat"/>
        <s v="MarcosSiega"/>
        <s v="RachelTalalay"/>
        <s v="JeffreyW.Byrd"/>
        <s v="AtomEgoyan"/>
        <s v="RobertTowne"/>
        <s v="GiuseppeTornatore"/>
        <s v="WernerHerzog"/>
        <s v="LeonardNimoy"/>
        <s v="HerbertRoss"/>
        <s v="BonnieHunt"/>
        <s v="NeilLaBute"/>
        <s v="GrantHeslov"/>
        <s v="GeorgeGallo"/>
        <s v="SidneyLumet"/>
        <s v="DouglasMcGrath"/>
        <s v="KevinSpacey"/>
        <s v="RichardWilliams"/>
        <s v="MaryMcGuckian"/>
        <s v="TonyGoldwyn"/>
        <s v="JonathanNewman"/>
        <s v="MichaelDinner"/>
        <s v="JosephSargent"/>
        <s v="JerryZaks"/>
        <s v="FredDurst"/>
        <s v="AnneFontaine"/>
        <s v="MiraNair"/>
        <s v="MelBrooks"/>
        <s v="RussellCrowe"/>
        <s v="JessieNelson"/>
        <s v="ChristopherSpencer"/>
        <s v="MikeBigelow"/>
        <s v="DanielSackheim"/>
        <s v="HarryElfont"/>
        <s v="UliEdel"/>
        <s v="FredDekker"/>
        <s v="BrianTrenchardSmith"/>
        <s v="BlakeEdwards"/>
        <s v="ChristianCarion"/>
        <s v="DavidPalmer"/>
        <s v="RowanJoffe"/>
        <s v="JohnCurran"/>
        <s v="LaurentTirard"/>
        <s v="TreyParker"/>
        <s v="StuartGillard"/>
        <s v="KattShea"/>
        <s v="JoshuaMichaelStern"/>
        <s v="TomasAlfredson"/>
        <s v="JohnDuigan"/>
        <s v="ColinHiggins"/>
        <s v="JimSonzero"/>
        <s v="PenelopeSpheeris"/>
        <s v="JeffTremaine"/>
        <s v="JeannotSzwarc"/>
        <s v="SteveMcQueen"/>
        <s v="TheaSharrock"/>
        <s v="AaronSeltzer"/>
        <s v="RobinBudd"/>
        <s v="AvaDuVernay"/>
        <s v="SteveTrenbirth"/>
        <s v="MennanYapo"/>
        <s v="JunFalkenstein"/>
        <s v="TomMcCarthy"/>
        <s v="TakashiShimizu"/>
        <s v="AntonCorbijn"/>
        <s v="GregoryNava"/>
        <s v="JohnPatrickShanley"/>
        <s v="SteveBeck"/>
        <s v="ToddStraussSchulson"/>
        <s v="JohnMcNaughton"/>
        <s v="EricValette"/>
        <s v="AndrewFleming"/>
        <s v="MichaelSpierig"/>
        <s v="JimFieldSmith"/>
        <s v="ThomasBezucha"/>
        <s v="WilliamBrentBell"/>
        <s v="AnthonyBell"/>
        <s v="AlfredHitchcock"/>
        <s v="ShanaFeste"/>
        <s v="SteveRash"/>
        <s v="MikeBinder"/>
        <s v="MichaelJ.Bassett"/>
        <s v="FrankNissen"/>
        <s v="StephenChow"/>
        <s v="PeterHastings"/>
        <s v="PaulAbascal"/>
        <s v="ChrisKoch"/>
        <s v="AmyHeckerling"/>
        <s v="GeorgeStevens"/>
        <s v="MarkMylod"/>
        <s v="JamesMather"/>
        <s v="MichaelO.Sajbel"/>
        <s v="CharlesT.Kanganis"/>
        <s v="DamonSantostefano"/>
        <s v="BobClark"/>
        <s v="DaveBorthwick"/>
        <s v="BensonLee"/>
        <s v="GlenMorgan"/>
        <s v="MikeLeigh"/>
        <s v="JonathanGlazer"/>
        <s v="J.C.Chandor"/>
        <s v="MarcAbraham"/>
        <s v="ToddHaynes"/>
        <s v="MabroukElMechri"/>
        <s v="CharlieKaufman"/>
        <s v="JeanPaulRappeneau"/>
        <s v="NancyWalker"/>
        <s v="AngeloPizzo"/>
        <s v="Katsuhirotomo"/>
        <s v="DavidAnspaugh"/>
        <s v="DanielAlgrant"/>
        <s v="MarkRosman"/>
        <s v="BrittAllcroft"/>
        <s v="BrianPercival"/>
        <s v="AnandTucker"/>
        <s v="MichaelDowse"/>
        <s v="EmileArdolino"/>
        <s v="RobertAltman"/>
        <s v="AndrewDouglas"/>
        <s v="GeorgeA.Romero"/>
        <s v="RickyGervais"/>
        <s v="VicArmstrong"/>
        <s v="TerryZwigoff"/>
        <s v="NelsonMcCormick"/>
        <s v="AudreyWells"/>
        <s v="BilleWoodruff"/>
        <s v="RickFriedberg"/>
        <s v="SeanMcNamara"/>
        <s v="JodyHill"/>
        <s v="BrandonCamp"/>
        <s v="KevinTancharoen"/>
        <s v="NicholasHytner"/>
        <s v="BartFreundlich"/>
        <s v="WilliamA.Fraker"/>
        <s v="JohnBoorman"/>
        <s v="CourtneySolomon"/>
        <s v="JeffKanew"/>
        <s v="IstvnSzab"/>
        <s v="MatthewRobbins"/>
        <s v="HalNeedham"/>
        <s v="JeffNichols"/>
        <s v="JonathanTeplitzky"/>
        <s v="MichaelHaneke"/>
        <s v="MikeMarvin"/>
        <s v="LanceHool"/>
        <s v="ChristianVolckman"/>
        <s v="CoryEdwards"/>
        <s v="TerryGeorge"/>
        <s v="XavierGens"/>
        <s v="KasiLemmons"/>
        <s v="MattDillon"/>
        <s v="GeorgeCukor"/>
        <s v="JimGillespie"/>
        <s v="JohnHoffman"/>
        <s v="KevinGreutert"/>
        <s v="JohnFortenberry"/>
        <s v="DanielBarnz"/>
        <s v="JasonMoore"/>
        <s v="RobertHarmon"/>
        <s v="TrentCooper"/>
        <s v="GaryHalvorson"/>
        <s v="FedeAlvarez"/>
        <s v="SidneyJ.Furie"/>
        <s v="WayneKramer"/>
        <s v="JimGoddard"/>
        <s v="NoelMarshall"/>
        <s v="ToddLincoln"/>
        <s v="HowardZieff"/>
        <s v="StevenShainberg"/>
        <s v="JulianJarrold"/>
        <s v="JoeNussbaum"/>
        <s v="VadimPerelman"/>
        <s v="PeterFarrelly"/>
        <s v="MichelHazanavicius"/>
        <s v="CyrusNowrasteh"/>
        <s v="PerryAndelinBlake"/>
        <s v="ChristianE.Christiansen"/>
        <s v="SheldonLettich"/>
        <s v="DianeEnglish"/>
        <s v="RobertIscove"/>
        <s v="PeterKosminsky"/>
        <s v="NickGomez"/>
        <s v="AllenCoulter"/>
        <s v="ClareKilner"/>
        <s v="JosefRusnak"/>
        <s v="BrucePaltrow"/>
        <s v="AdamRifkin"/>
        <s v="SusanneBier"/>
        <s v="KennethJohnson"/>
        <s v="JamesIvory"/>
        <s v="JessyTerrero"/>
        <s v="VicenteAmorim"/>
        <s v="GasparNo"/>
        <s v="TommyLeeJones"/>
        <s v="JesseVaughan"/>
        <s v="WayneBeach"/>
        <s v="GrardKrawczyk"/>
        <s v="UdayanPrasad"/>
        <s v="MortenTyldum"/>
        <s v="AndrsMuschietti"/>
        <s v="GillianArmstrong"/>
        <s v="JamesWatkins"/>
        <s v="JimFall"/>
        <s v="RicRomanWaugh"/>
        <s v="MichaelDougherty"/>
        <s v="JoelGallen"/>
        <s v="JamesMarsh"/>
        <s v="MattWilliams"/>
        <s v="RobZombie"/>
        <s v="DennisIliadis"/>
        <s v="RickRosenthal"/>
        <s v="DenzelWashington"/>
        <s v="NicolasWindingRefn"/>
        <s v="SaraSugarman"/>
        <s v="JuanCarlosFresnadillo"/>
        <s v="GinaPrinceBythewood"/>
        <s v="PhilTraill"/>
        <s v="JoeBerlinger"/>
        <s v="ElizabethAllenRosenbaum"/>
        <s v="MichaelMayer"/>
        <s v="MartinWeisz"/>
        <s v="JohnOttman"/>
        <s v="JohnBonito"/>
        <s v="PeterAtencio"/>
        <s v="DavidNutter"/>
        <s v="DerekCianfrance"/>
        <s v="StephanElliott"/>
        <s v="MarkL.Lester"/>
        <s v="TomGreen"/>
        <s v="MikeNawrocki"/>
        <s v="DouglasAarniokoski"/>
        <s v="BryanBarber"/>
        <s v="LoneScherfig"/>
        <s v="DrewBarrymore"/>
        <s v="JamesFoley"/>
        <s v="AlbertBrooks"/>
        <s v="SteveGomer"/>
        <s v="RZA"/>
        <s v="MarkPiznarski"/>
        <s v="CraigBrewer"/>
        <s v="MichaelWinterbottom"/>
        <s v="DavidRaynr"/>
        <s v="MortNathan"/>
        <s v="WilShriner"/>
        <s v="MartinMcDonagh"/>
        <s v="TinaGordonChism"/>
        <s v="PeterCattaneo"/>
        <s v="VickyJenson"/>
        <s v="MaryLambert"/>
        <s v="PeterKassovitz"/>
        <s v="RodmanFlender"/>
        <s v="MarkRomanek"/>
        <s v="BradAnderson"/>
        <s v="MichaelChapman"/>
        <s v="AntonioBanderas"/>
        <s v="FritzLang"/>
        <s v="HsiaoHsienHou"/>
        <s v="GregorJordan"/>
        <s v="TonyJaa"/>
        <s v="RyheiKitamura"/>
        <s v="DitoMontiel"/>
        <s v="StefanRuzowitzky"/>
        <s v="JakePaltrow"/>
        <s v="GregoryJacobs"/>
        <s v="GillesPaquetBrenner"/>
        <s v="LarsvonTrier"/>
        <s v="JohnCornell"/>
        <s v="JamieBlanks"/>
        <s v="RandalKleiser"/>
        <s v="RickFamuyiwa"/>
        <s v="AlanCohn"/>
        <s v="FrancoZeffirelli"/>
        <s v="TomHolland"/>
        <s v="JamesIsaac"/>
        <s v="EmilioEstevez"/>
        <s v="JoshSchwartz"/>
        <s v="ToddField"/>
        <s v="DavisGuggenheim"/>
        <s v="StephenCarpenter"/>
        <s v="JamesFargo"/>
        <s v="KennethLonergan"/>
        <s v="DannyLeiner"/>
        <s v="ChristopherCain"/>
        <s v="TheodoreMelfi"/>
        <s v="EdDecter"/>
        <s v="GeneQuintano"/>
        <s v="EricBress"/>
        <s v="PrestonA.WhitmoreII"/>
        <s v="KirkWong"/>
        <s v="BronwenHughes"/>
        <s v="JohnLafia"/>
        <s v="SamMiller"/>
        <s v="AlexGarland"/>
        <s v="MarkBrown"/>
        <s v="DaveGreen"/>
        <s v="MichaelPolish"/>
        <s v="LennyAbrahamson"/>
        <s v="BobSaget"/>
        <s v="JohnWaters"/>
        <s v="CraigBolotin"/>
        <s v="MarkChristopher"/>
        <s v="BlairHayes"/>
        <s v="JezButterworth"/>
        <s v="JonLucas"/>
        <s v="OlivierAssayas"/>
        <s v="PatriceLeconte"/>
        <s v="PaulMazursky"/>
        <s v="StephenChbosky"/>
        <s v="JonHess"/>
        <s v="JoeCornish"/>
        <s v="JohnStainton"/>
        <s v="StewartHendler"/>
        <s v="MarkHerman"/>
        <s v="AbelFerrara"/>
        <s v="BrianKoppelman"/>
        <s v="EthanManiquis"/>
        <s v="GeorgeHickenlooper"/>
        <s v="JekyuKang"/>
        <s v="WilliamDear"/>
        <s v="StphaneAubier"/>
        <s v="JohnBadham"/>
        <s v="MikeMcCoy"/>
        <s v="MikeJudge"/>
        <s v="TamraDavis"/>
        <s v="NimaNourizadeh"/>
        <s v="JohnErickDowdle"/>
        <s v="DavidMoreau"/>
        <s v="ChristopherErskin"/>
        <s v="BrianHenson"/>
        <s v="DanCutforth"/>
        <s v="JoshBoone"/>
        <s v="JakeSchreier"/>
        <s v="ErnestR.Dickerson"/>
        <s v="WallaceWolodarsky"/>
        <s v="NicholasJarecki"/>
        <s v="DeanIsraelite"/>
        <s v="DarnellMartin"/>
        <s v="ScottAlexander"/>
        <s v="StuartGordon"/>
        <s v="ChristopherGuest"/>
        <s v="JaneCampion"/>
        <s v="FredSchepisi"/>
        <s v="AntoniaBird"/>
        <s v="JonPoll"/>
        <s v="PaoloSorrentino"/>
        <s v="PeterCare"/>
        <s v="ChanwookPark"/>
        <s v="IraSachs"/>
        <s v="CarrollBallard"/>
        <s v="TakeshiKitano"/>
        <s v="MarcoKreuzpaintner"/>
        <s v="LajosKoltai"/>
        <s v="AlanRudolph"/>
        <s v="ChuanLu"/>
        <s v="DanMazer"/>
        <s v="R.J.Cutler"/>
        <s v="DavidS.Ward"/>
        <s v="RobPritts"/>
        <s v="JohnCrowley"/>
        <s v="BrendanMalloy"/>
        <s v="DustinHoffman"/>
        <s v="GregoryPoirier"/>
        <s v="BillPaxton"/>
        <s v="SimonCurtis"/>
        <s v="DeweyNicks"/>
        <s v="PhilipSaville"/>
        <s v="DaisyvonScherlerMayer"/>
        <s v="TimBlakeNelson"/>
        <s v="WilliamA.Graham"/>
        <s v="AgnieszkaHolland"/>
        <s v="DavidHackl"/>
        <s v="RayLawrence"/>
        <s v="KaranJohar"/>
        <s v="RuairiRobinson"/>
        <s v="JaumeBalaguer"/>
        <s v="JonKasdan"/>
        <s v="DeanWright"/>
        <s v="DarrenLynnBousman"/>
        <s v="JamesDeMonaco"/>
        <s v="CarolReed"/>
        <s v="ChuckSheetz"/>
        <s v="MarcusRaboy"/>
        <s v="LeighWhannell"/>
        <s v="MichaelSchultz"/>
        <s v="PeterSollett"/>
        <s v="BobDolman"/>
        <s v="RowdyHerrington"/>
        <s v="GregCoolidge"/>
        <s v="CiarnFoy"/>
        <s v="SalimAkil"/>
        <s v="OlatundeOsunsanmi"/>
        <s v="LeonIchaso"/>
        <s v="PatriciaRozema"/>
        <s v="RobSchmidt"/>
        <s v="RobertBenGarant"/>
        <s v="MorganSpurlock"/>
        <s v="TuckTucker"/>
        <s v="TheodoreWitcher"/>
        <s v="JoelEdgerton"/>
        <s v="JimHanon"/>
        <s v="MichaelPatrickJann"/>
        <s v="JormaTaccone"/>
        <s v="JeffLowell"/>
        <s v="LoreneScafaria"/>
        <s v="TonyKaye"/>
        <s v="MarcusDunstan"/>
        <s v="TimothyBjrklund"/>
        <s v="FranoisGirard"/>
        <s v="ScottKalvert"/>
        <s v="JasonBateman"/>
        <s v="EricBross"/>
        <s v="JayDuplass"/>
        <s v="LucaGuadagnino"/>
        <s v="JohnPutch"/>
        <s v="PeterMedak"/>
        <s v="TerenceDavies"/>
        <s v="HarleyCokeliss"/>
        <s v="TomBrady"/>
        <s v="JasonZada"/>
        <s v="FranklinJ.Schaffner"/>
        <s v="NoahBaumbach"/>
        <s v="EricBlakeney"/>
        <s v="DerrickBorte"/>
        <s v="RichardKwietniowski"/>
        <s v="BobOdenkirk"/>
        <s v="JoshuaSeftel"/>
        <s v="VincentGallo"/>
        <s v="JonStewart"/>
        <s v="DanHarris"/>
        <s v="MelSmith"/>
        <s v="ChristopherSmith"/>
        <s v="AlanMetter"/>
        <s v="ArthurHiller"/>
        <s v="MichaelMeredith"/>
        <s v="JulioDePietro"/>
        <s v="KatherineDieckmann"/>
        <s v="ScottMarshall"/>
        <s v="lexdelaIglesia"/>
        <s v="MichaelClancy"/>
        <s v="AndyGarcia"/>
        <s v="GarySherman"/>
        <s v="StanleyKramer"/>
        <s v="YashChopra"/>
        <s v="FloriaSigismondi"/>
        <s v="TerenceYoung"/>
        <s v="MichaelMoore"/>
        <s v="KrisIsacsson"/>
        <s v="BenYounger"/>
        <s v="HartBochner"/>
        <s v="ChatrichalermYukol"/>
        <s v="DarioArgento"/>
        <s v="MarcForby"/>
        <s v="OleChristianMadsen"/>
        <s v="MeiertAvis"/>
        <s v="PeterFaiman"/>
        <s v="JobyHarold"/>
        <s v="EkachaiUekrongtham"/>
        <s v="MarkRydell"/>
        <s v="DavidE.Talbert"/>
        <s v="AriSandel"/>
        <s v="VondieCurtisHall"/>
        <s v="JohnSayles"/>
        <s v="DanGilroy"/>
        <s v="JonathanDayton"/>
        <s v="ChrisStokes"/>
        <s v="DonSiegel"/>
        <s v="MartinLawrence"/>
        <s v="MasayukiOchiai"/>
        <s v="TomGormican"/>
        <s v="PeterR.Hunt"/>
        <s v="JonasElmer"/>
        <s v="MaryHarron"/>
        <s v="TroyDuffy"/>
        <s v="NicoleHolofcener"/>
        <s v="FinaTorres"/>
        <s v="DukeJohnson"/>
        <s v="FranoisOzon"/>
        <s v="AnnaBoden"/>
        <s v="SteveJames"/>
        <s v="TommMoore"/>
        <s v="JohnCarney"/>
        <s v="DavidJacobson"/>
        <s v="MichaelCorrente"/>
        <s v="KeithGordon"/>
        <s v="AndrewCurrie"/>
        <s v="AndrewWilson"/>
        <s v="MarcSchlermann"/>
        <s v="RobertMoresco"/>
        <s v="ThomasVinterberg"/>
        <s v="OlParker"/>
        <s v="DavidWebbPeoples"/>
        <s v="StanleyTong"/>
        <s v="EliRoth"/>
        <s v="TonyRichardson"/>
        <s v="PaulGross"/>
        <s v="CharlesRobertCarner"/>
        <s v="RodrigoGarca"/>
        <s v="VincentParonnaud"/>
        <s v="DanielBarber"/>
        <s v="RobertMarcarelli"/>
        <s v="GuyHamilton"/>
        <s v="MichaelAnderson"/>
        <s v="MattBettinelliOlpin"/>
        <s v="AaronSchneider"/>
        <s v="TomFord"/>
        <s v="GurinderChadha"/>
        <s v="TonyMaylam"/>
        <s v="MitchDavis"/>
        <s v="KevinBrodie"/>
        <s v="PaulSchrader"/>
        <s v="LynneRamsay"/>
        <s v="TimChambers"/>
        <s v="DickRichards"/>
        <s v="AlexZamm"/>
        <s v="SpencerSusser"/>
        <s v="ThaddeusOSullivan"/>
        <s v="ShariSpringerBerman"/>
        <s v="StephenMilburnAnderson"/>
        <s v="RichardE.Grant"/>
        <s v="AriePosin"/>
        <s v="DamianNieman"/>
        <s v="MarkTonderai"/>
        <s v="RachelPerkins"/>
        <s v="LuisValdez"/>
        <s v="LouisMorneau"/>
        <s v="CarolineLink"/>
        <s v="SterlingVanWagenen"/>
        <s v="ZalBatmanglij"/>
        <s v="OrenMoverman"/>
        <s v="WolfgangBecker"/>
        <s v="GeorgeRoyHill"/>
        <s v="RobertStevenson"/>
        <s v="JeromeRobbins"/>
        <s v="GaryHardwick"/>
        <s v="KingVidor"/>
        <s v="FredSavage"/>
        <s v="RustyCundieff"/>
        <s v="KevinMacdonald"/>
        <s v="DominiqueOtheninGirard"/>
        <s v="EdHarris"/>
        <s v="RisaBramonGarcia"/>
        <s v="BrianKlugman"/>
        <s v="MattPiedmont"/>
        <s v="RaymondDeFelitta"/>
        <s v="JohnMichaelMcDonagh"/>
        <s v="DebHagan"/>
        <s v="ZachCregger"/>
        <s v="ZachBraff"/>
        <s v="MarkTarlov"/>
        <s v="JohnCameronMitchell"/>
        <s v="BillyRay"/>
        <s v="DavidAtkins"/>
        <s v="SylvioTabet"/>
        <s v="RickBieber"/>
        <s v="JoeyLaurenAdams"/>
        <s v="S.R.Bindler"/>
        <s v="CdricKlapisch"/>
        <s v="MartinKoolhoven"/>
        <s v="PrachyaPinkaew"/>
        <s v="DarrenGrant"/>
        <s v="JosephGordonLevitt"/>
        <s v="ChristopheBarratier"/>
        <s v="mileGaudreault"/>
        <s v="JamesCox"/>
        <s v="JamesToback"/>
        <s v="AkiKaurismki"/>
        <s v="HitoshiMatsumoto"/>
        <s v="GeorgeRatliff"/>
        <s v="MichaelMcGowan"/>
        <s v="DanTrachtenberg"/>
        <s v="DavidF.Sandberg"/>
        <s v="HenryJoost"/>
        <s v="StilesWhite"/>
        <s v="EugenioDerbez"/>
        <s v="HenryKoster"/>
        <s v="PattyJenkins"/>
        <s v="ChristopherLandon"/>
        <s v="DavidGelb"/>
        <s v="MikeFlanagan"/>
        <s v="NatFaxon"/>
        <s v="GeorgeJackson"/>
        <s v="MauriceJoyce"/>
        <s v="RobertDuvall"/>
        <s v="JessePeretz"/>
        <s v="IceCube"/>
        <s v="RichardGlatzer"/>
        <s v="RobHedden"/>
        <s v="HarmonyKorine"/>
        <s v="JoeChappelle"/>
        <s v="MickeyLiddell"/>
        <s v="FredWalton"/>
        <s v="SteveCarver"/>
        <s v="GonzaloLpezGallego"/>
        <s v="ChristineJeffs"/>
        <s v="BillDuke"/>
        <s v="MamoruHosoda"/>
        <s v="BrianDannelly"/>
        <s v="DenysArcand"/>
        <s v="J.S.Cardone"/>
        <s v="JayLevey"/>
        <s v="TamaraJenkins"/>
        <s v="XavierBeauvois"/>
        <s v="RandallMiller"/>
        <s v="DanRush"/>
        <s v="MichaelCuesta"/>
        <s v="FentonBailey"/>
        <s v="JeremySaulnier"/>
        <s v="NicholasFackler"/>
        <s v="MorganJ.Freeman"/>
        <s v="KlausMenzel"/>
        <s v="JirMenzel"/>
        <s v="FrankLaLoggia"/>
        <s v="MichelLeclerc"/>
        <s v="TomKalin"/>
        <s v="CarlosSaura"/>
        <s v="MikevanDiem"/>
        <s v="Jonaskerlund"/>
        <s v="BarrySkolnick"/>
        <s v="JohnnieTo"/>
        <s v="AgnieszkaWojtowiczVosloo"/>
        <s v="NickLove"/>
        <s v="CecilB.DeMille"/>
        <s v="HenryHobson"/>
        <s v="MikeFiggis"/>
        <s v="LisaCholodenko"/>
        <s v="EdGassDonnelly"/>
        <s v="DJPooh"/>
        <s v="PatrickStettner"/>
        <s v="MichaelTiddes"/>
        <s v="RogerAvary"/>
        <s v="AllisonAnders"/>
        <s v="RickdeOliveira"/>
        <s v="JeffFranklin"/>
        <s v="MikeMills"/>
        <s v="DaveMcKean"/>
        <s v="RonFricke"/>
        <s v="RuggeroDeodato"/>
        <s v="MarsCallahan"/>
        <s v="StefanSchwartz"/>
        <s v="RobertLeeKing"/>
        <s v="DavidSchwimmer"/>
        <s v="FernandoLendeAranoa"/>
        <s v="JimMickle"/>
        <s v="KarimAnouz"/>
        <s v="VictorFleming"/>
        <s v="RichardRaymond"/>
        <s v="SamPeckinpah"/>
        <s v="GeorgeSidney"/>
        <s v="PeterStebbings"/>
        <s v="VincenteMinnelli"/>
        <s v="DagurKri"/>
        <s v="JimAbrahams"/>
        <s v="MichaelGornick"/>
        <s v="RobertEggers"/>
        <s v="MichaelMartin"/>
        <s v="EdwardBurns"/>
        <s v="JuanJosCampanella"/>
        <s v="LouisC.K."/>
        <s v="SalvadorCarrasco"/>
        <s v="Andrvredal"/>
        <s v="RobertCary"/>
        <s v="AdamRapp"/>
        <s v="LucJacquet"/>
        <s v="ClarkGregg"/>
        <s v="DamienChazelle"/>
        <s v="JustinKerrigan"/>
        <s v="AlejandroMonteverde"/>
        <s v="JoshuaMarston"/>
        <s v="TodWilliams"/>
        <s v="JackSholder"/>
        <s v="TomMcLoughlin"/>
        <s v="AdamMarcus"/>
        <s v="BennyBoom"/>
        <s v="NnegestLikk"/>
        <s v="ChristopherLeitch"/>
        <s v="DonCoscarelli"/>
        <s v="PatriciaCardoso"/>
        <s v="DamienODonnell"/>
        <s v="PeterM.Cohen"/>
        <s v="AnthonyHickox"/>
        <s v="TomSchulman"/>
        <s v="JillSprecher"/>
        <s v="DarrenStein"/>
        <s v="JulianSchnabel"/>
        <s v="DavidNixon"/>
        <s v="JasonEisener"/>
        <s v="LeslyeHeadland"/>
        <s v="TimHeidecker"/>
        <s v="DeonTaylor"/>
        <s v="JasonAlexander"/>
        <s v="SusanSeidelman"/>
        <s v="BillyWilder"/>
        <s v="JohnCarlBuechler"/>
        <s v="VictorNunez"/>
        <s v="JosephZito"/>
        <s v="NachoVigalondo"/>
        <s v="DineshDSouza"/>
        <s v="TommyLeeWallace"/>
        <s v="LeslieSmall"/>
        <s v="AlisonMaclean"/>
        <s v="IsabelCoixet"/>
        <s v="JamesPonsoldt"/>
        <s v="JoshuaTickell"/>
        <s v="MichaelD.Sellers"/>
        <s v="ReedCowan"/>
        <s v="JamesDodson"/>
        <s v="AlexRivera"/>
        <s v="RobbyHenson"/>
        <s v="ShaneMeadows"/>
        <s v="CarmenMarron"/>
        <s v="DannySteinmann"/>
        <s v="MichaelLandonJr."/>
        <s v="WilliamWyler"/>
        <s v="PetterNss"/>
        <s v="MichaelHerz"/>
        <s v="DavidRobertMitchell"/>
        <s v="ChiaLiangLiu"/>
        <s v="ChrisKentis"/>
        <s v="AlexKendrick"/>
        <s v="SylvainChomet"/>
        <s v="ChrisEyre"/>
        <s v="DebraGranik"/>
        <s v="MirandaJuly"/>
        <s v="MaxJoseph"/>
        <s v="KevinTenney"/>
        <s v="AriFolman"/>
        <s v="GaryRogers"/>
        <s v="MarielleHeller"/>
        <s v="DavidSington"/>
        <s v="HuckBotko"/>
        <s v="DavidDuchovny"/>
        <s v="LanceMungia"/>
        <s v="HueRhodes"/>
        <s v="HunterRichards"/>
        <s v="LaurieCollyer"/>
        <s v="RalphZiman"/>
        <s v="OrsonWelles"/>
        <s v="PaulBunnell"/>
        <s v="TimHunter"/>
        <s v="RodrigoCorts"/>
        <s v="PascalArnold"/>
        <s v="JamalHill"/>
        <s v="DanielStamm"/>
        <s v="CarlosCarrera"/>
        <s v="BenhZeitlin"/>
        <s v="MaggieGreenwald"/>
        <s v="LuckyMcKee"/>
        <s v="StevenR.Monroe"/>
        <s v="MarkIllsley"/>
        <s v="PawelPawlikowski"/>
        <s v="RiteshBatra"/>
        <s v="SallyPotter"/>
        <s v="NadineLabaki"/>
        <s v="FranoisTruffaut"/>
        <s v="AdamGoldberg"/>
        <s v="AdrienneShelly"/>
        <s v="NewtArnold"/>
        <s v="FabinBielinsky"/>
        <s v="RebeccaMiller"/>
        <s v="MaggieCarey"/>
        <s v="HenryBean"/>
        <s v="JeffGarlin"/>
        <s v="CharlesChaplin"/>
        <s v="PeteJones"/>
        <s v="BruceCampbell"/>
        <s v="BruceMcDonald"/>
        <s v="JamesMottern"/>
        <s v="WilliamCottrell"/>
        <s v="LucreciaMartel"/>
        <s v="ZakPenn"/>
        <s v="SteveBuscemi"/>
        <s v="HamTran"/>
        <s v="RichCowan"/>
        <s v="JonathanKesselman"/>
        <s v="JamieBabbit"/>
        <s v="DavidBoyd"/>
        <s v="AnnaMuylaert"/>
        <s v="SteveTaylor"/>
        <s v="KurtVoss"/>
        <s v="RobMcKittrick"/>
        <s v="JeffBurr"/>
        <s v="PanosCosmatos"/>
        <s v="GarethEvans"/>
        <s v="LevanGabriadze"/>
        <s v="BradleyParker"/>
        <s v="CliveBarker"/>
        <s v="HaroldCronk"/>
        <s v="TakaoOkawara"/>
        <s v="DuncanTucker"/>
        <s v="RussMeyer"/>
        <s v="BenLewin"/>
        <s v="CourtneyHunt"/>
        <s v="MorganNeville"/>
        <s v="ChrisPaine"/>
        <s v="GregBerlanti"/>
        <s v="MarcLevin"/>
        <s v="RichardDutcher"/>
        <s v="FinnTaylor"/>
        <s v="KarenMoncrieff"/>
        <s v="GoranDukic"/>
        <s v="EframPotelle"/>
        <s v="JoshuaOppenheimer"/>
        <s v="AlexGibney"/>
        <s v="PaulCrowder"/>
        <s v="AnthonyPowell"/>
        <s v="JohnnyRemo"/>
        <s v="TiWest"/>
        <s v="NickTomnay"/>
        <s v="EricNicholas"/>
        <s v="BenjaminDickinson"/>
        <s v="HalHaberman"/>
        <s v="FrankWhaley"/>
        <s v="EliaKazan"/>
        <s v="KatCoiro"/>
        <s v="CristianMungiu"/>
        <s v="RamaaMosley"/>
        <s v="C.JayCox"/>
        <s v="JamieTravis"/>
        <s v="RichChristiano"/>
        <s v="AsgharFarhadi"/>
        <s v="ToddSolondz"/>
        <s v="MattMaiellaro"/>
        <s v="BenWheatley"/>
        <s v="OliverBlackburn"/>
        <s v="RyanFleck"/>
        <s v="MarkSandrich"/>
        <s v="DanielMyrick"/>
        <s v="MichaelWadleigh"/>
        <s v="JonGunn"/>
        <s v="ScottZiehl"/>
        <s v="JoeCamp"/>
        <s v="JohnBudCardos"/>
        <s v="BrianBaugh"/>
        <s v="BarryW.Blaustein"/>
        <s v="SiddiqBarmak"/>
        <s v="JosephDorman"/>
        <s v="GregHarrison"/>
        <s v="JacobAaronEstes"/>
        <s v="EricSchaeffer"/>
        <s v="NeemaBarnette"/>
        <s v="AkiraKurosawa"/>
        <s v="QuentinDupieux"/>
        <s v="AlexSmith"/>
        <s v="GarethEdwards"/>
        <s v="AlexCraigMann"/>
        <s v="MattyRich"/>
        <s v="HansCanosa"/>
        <s v="LloydKaufman"/>
        <s v="LloydBacon"/>
        <s v="WhitStillman"/>
        <s v="OrenPeli"/>
        <s v="JonathanCaouette"/>
        <s v="LucioFulci"/>
        <s v="HarryBeaumont"/>
        <s v="FranckKhalfoun"/>
        <s v="HenryAlexRubin"/>
        <s v="SamFirstenberg"/>
        <s v="GregoryWiden"/>
        <s v="KellyReichardt"/>
        <s v="EddieOFlaherty"/>
        <s v="BruceDellis"/>
        <s v="CraigZobel"/>
        <s v="MariaMaggenti"/>
        <s v="PiyushDinkerPandya"/>
        <s v="BillPlympton"/>
        <s v="DrakeDoremus"/>
        <s v="TomPutnam"/>
        <s v="JonShear"/>
        <s v="EugneLouri"/>
        <s v="RickiStern"/>
        <s v="MajidMajidi"/>
        <s v="AndrewHaigh"/>
        <s v="MikeCahill"/>
        <s v="MelvinVanPeebles"/>
        <s v="MichelOrionScott"/>
        <s v="TravisCluff"/>
        <s v="RobertTownsend"/>
        <s v="LarryBlamire"/>
        <s v="E.L.Katz"/>
        <s v="MylesBerkowitz"/>
        <s v="BrandonTrost"/>
        <s v="JoeSwanberg"/>
        <s v="LenaDunham"/>
        <s v="KevinJordan"/>
        <s v="JafarPanahi"/>
        <s v="ShaneCarruth"/>
        <m/>
      </sharedItems>
    </cacheField>
    <cacheField name="Average IMDB(Director)" numFmtId="0">
      <sharedItems containsString="0" containsBlank="1" containsNumber="1" minValue="2.1" maxValue="8.6999999999999993"/>
    </cacheField>
    <cacheField name="Top Score" numFmtId="0">
      <sharedItems containsBlank="1" count="289">
        <s v="JamesCameron"/>
        <s v="SamMendes"/>
        <s v="ChristopherNolan"/>
        <s v="AndrewStanton"/>
        <s v="NathanGreno"/>
        <s v="JossWhedon"/>
        <s v="DavidYates"/>
        <s v="ZackSnyder"/>
        <s v="BryanSinger"/>
        <s v="MarcForster"/>
        <s v="GoreVerbinski"/>
        <s v="AndrewAdamson"/>
        <s v="RobMarshall"/>
        <s v="PeterJackson"/>
        <s v="ColinTrevorrow"/>
        <s v="SamRaimi"/>
        <s v="TimBurton"/>
        <s v="BrettRatner"/>
        <s v="DanScanlon"/>
        <s v="MichaelBay"/>
        <s v="MarcWebb"/>
        <s v="MartinCampbell"/>
        <s v="McG"/>
        <s v="MikeNewell"/>
        <s v="JustinLin"/>
        <s v="RolandEmmerich"/>
        <s v="RobertZemeckis"/>
        <s v="LanaWachowski"/>
        <s v="PeteDocter"/>
        <s v="DavidAyer"/>
        <s v="JonFavreau"/>
        <s v="MattReeves"/>
        <s v="BradBird"/>
        <s v="DavidFincher"/>
        <s v="MatthewVaughn"/>
        <s v="JonTurteltaub"/>
        <s v="ChrisMiller"/>
        <s v="PeterBerg"/>
        <s v="FrancisLawrence"/>
        <s v="EricDarnell"/>
        <s v="ShawnLevy"/>
        <s v="GeorgeMiller"/>
        <s v="JoeJohnston"/>
        <s v="M.NightShyamalan"/>
        <s v="J.J.Abrams"/>
        <s v="PeterRamsey"/>
        <s v="EdwardZwick"/>
        <s v="HironobuSakaguchi"/>
        <s v="BillCondon"/>
        <s v="PaulGreengrass"/>
        <s v="MarkOsborne"/>
        <s v="EricLeighton"/>
        <s v="TomMcGrath"/>
        <s v="PaulVerhoeven"/>
        <s v="JohnWoo"/>
        <s v="WolfgangPetersen"/>
        <s v="TimStory"/>
        <s v="AngLee"/>
        <s v="RidleyScott"/>
        <s v="GeorgeLucas"/>
        <s v="RogerDonaldson"/>
        <s v="JoshTrank"/>
        <s v="RogerSpottiswoode"/>
        <s v="RobertSchwentke"/>
        <s v="RobLetterman"/>
        <s v="RajaGosnell"/>
        <s v="LawrenceGuterman"/>
        <s v="DavidMamet"/>
        <s v="JayRoach"/>
        <s v="KennethBranagh"/>
        <s v="BenStiller"/>
        <s v="MartinScorsese"/>
        <s v="DennisDugan"/>
        <s v="ChrisColumbus"/>
        <s v="StevenSoderbergh"/>
        <s v="GenndyTartakovsky"/>
        <s v="JeanJacquesAnnaud"/>
        <s v="JohnMcTiernan"/>
        <s v="EdgarWright"/>
        <s v="PeteTravis"/>
        <s v="SylvesterStallone"/>
        <s v="MikeMitchell"/>
        <s v="SimonWest"/>
        <s v="JoePytka"/>
        <s v="VincentWard"/>
        <s v="BarryCook"/>
        <s v="BreckEisner"/>
        <s v="PaulW.S.Anderson"/>
        <s v="YarrowCheney"/>
        <s v="StevenSpielberg"/>
        <s v="AntoineFuqua"/>
        <s v="DonBluth"/>
        <s v="JohnMoore"/>
        <s v="JohnLasseter"/>
        <s v="ClarkJohnson"/>
        <s v="RandallWallace"/>
        <s v="JonathanFrakes"/>
        <s v="GeorgeClooney"/>
        <s v="RennyHarlin"/>
        <s v="PierreCoffin"/>
        <s v="JosephRuben"/>
        <s v="TimurBekmambetov"/>
        <s v="ClintEastwood"/>
        <s v="DavidS.Goyer"/>
        <s v="MikeNichols"/>
        <s v="MichaelLehmann"/>
        <s v="StuartBeattie"/>
        <s v="RomanPolanski"/>
        <s v="RobBowman"/>
        <s v="PhillipNoyce"/>
        <s v="DanielLee"/>
        <s v="JonathanMostow"/>
        <s v="JoshGordon"/>
        <s v="FrankDarabont"/>
        <s v="F.GaryGray"/>
        <s v="OliverStone"/>
        <s v="MichaelMann"/>
        <s v="BrianRobbins"/>
        <s v="ToddPhillips"/>
        <s v="BrianLevant"/>
        <s v="ChrisButler"/>
        <s v="GrahamAnnable"/>
        <s v="RubenFleischer"/>
        <s v="DonaldPetrie"/>
        <s v="JoeWright"/>
        <s v="PeterMacDonald"/>
        <s v="AdamShankman"/>
        <s v="JesseDylan"/>
        <s v="QuentinTarantino"/>
        <s v="TomDey"/>
        <s v="JimmyHayward"/>
        <s v="WilliamFriedkin"/>
        <s v="PeterLord"/>
        <s v="JoelSchumacher"/>
        <s v="RobertButler"/>
        <s v="AnthonyRusso"/>
        <s v="BazLuhrmann"/>
        <s v="DavidDobkin"/>
        <s v="PaulHunter"/>
        <s v="SteveOedekerk"/>
        <s v="KevinReynolds"/>
        <s v="AdamMcKay"/>
        <s v="JamesMcTeigue"/>
        <s v="AngelaRobinson"/>
        <s v="GaryFleder"/>
        <s v="TommyWirkola"/>
        <s v="JorgeR.Gutirrez"/>
        <s v="JohnLandis"/>
        <s v="CarlFranklin"/>
        <s v="BarbetSchroeder"/>
        <s v="TomTykwer"/>
        <s v="JaumeColletSerra"/>
        <s v="JohnStockwell"/>
        <s v="JimSheridan"/>
        <s v="CostaGavras"/>
        <s v="AndrzejBartkowiak"/>
        <s v="NeillBlomkamp"/>
        <s v="DanielEspinosa"/>
        <s v="WarrenBeatty"/>
        <s v="DavidZucker"/>
        <s v="RogerMichell"/>
        <s v="GarthJennings"/>
        <s v="JoelZwick"/>
        <s v="JulieTaymor"/>
        <s v="JohnGray"/>
        <s v="SeanPenn"/>
        <s v="SimonWincer"/>
        <s v="YimouZhang"/>
        <s v="GeorgeP.Cosmatos"/>
        <s v="NormanFerguson"/>
        <s v="MichaelCimino"/>
        <s v="PaulMcGuigan"/>
        <s v="SydneyPollack"/>
        <s v="ReginaldHudlin"/>
        <s v="PaulFeig"/>
        <s v="CatherineHardwicke"/>
        <s v="AnnabelJankel"/>
        <s v="GordonChan"/>
        <s v="DavidFrankel"/>
        <s v="DavidO.Russell"/>
        <s v="AnneFletcher"/>
        <s v="BruceBeresford"/>
        <s v="LucBesson"/>
        <s v="SamTaylorJohnson"/>
        <s v="RobertRodriguez"/>
        <s v="FrancisFordCoppola"/>
        <s v="NoraEphron"/>
        <s v="AnthonyMinghella"/>
        <s v="AngelinaJoliePitt"/>
        <s v="IvanReitman"/>
        <s v="DavidKoepp"/>
        <s v="SethMacFarlane"/>
        <s v="ChristianDuguay"/>
        <s v="MichaelCatonJones"/>
        <s v="HaroldBecker"/>
        <s v="StephenHerek"/>
        <s v="DannyDeVito"/>
        <s v="JerryJameson"/>
        <s v="ChristianAlvart"/>
        <s v="MarcF.Adler"/>
        <s v="IainSoftley"/>
        <s v="RichardShepard"/>
        <s v="JoelCoen"/>
        <s v="PeterHoSunChan"/>
        <s v="SergeyBodrov"/>
        <s v="JoonhoBong"/>
        <s v="PeterSegal"/>
        <s v="NormanJewison"/>
        <s v="MichaelApted"/>
        <s v="AndyFickman"/>
        <s v="JebStuart"/>
        <s v="CharlesMartinSmith"/>
        <s v="LesMayfield"/>
        <s v="RawsonMarshallThurber"/>
        <s v="IrvinKershner"/>
        <s v="StevePink"/>
        <s v="RobReiner"/>
        <s v="AndrewBergman"/>
        <s v="ChrisRock"/>
        <s v="RichardDonner"/>
        <s v="JohnLeeHancock"/>
        <s v="SethGordon"/>
        <s v="RobertLuketic"/>
        <s v="NicholasStoller"/>
        <s v="SpikeLee"/>
        <s v="KenKwapis"/>
        <s v="EthanCoen"/>
        <s v="GregoryHoblit"/>
        <s v="RobCohen"/>
        <s v="SusannaWhite"/>
        <s v="PeterLandesman"/>
        <s v="GaryChapman"/>
        <s v="CraigMazin"/>
        <s v="AllenHughes"/>
        <s v="JohnMilius"/>
        <s v="PeterHewitt"/>
        <s v="BilleAugust"/>
        <s v="WesBall"/>
        <s v="GeorgeTillmanJr."/>
        <s v="JoeCharbanic"/>
        <s v="DannyCannon"/>
        <s v="BoazYakin"/>
        <s v="RichardMarquand"/>
        <s v="JohnWhitesell"/>
        <s v="HyungraeShim"/>
        <s v="DonScardino"/>
        <s v="NanetteBurstein"/>
        <s v="ArielVromen"/>
        <s v="FrankMarshall"/>
        <s v="BarrySonnenfeld"/>
        <s v="TomVaughan"/>
        <s v="LeeDaniels"/>
        <s v="PeterChelsom"/>
        <s v="BarbraStreisand"/>
        <s v="AlexanderPayne"/>
        <s v="ChrisWeitz"/>
        <s v="ChrisNoonan"/>
        <s v="ForestWhitaker"/>
        <s v="StevenBrill"/>
        <s v="GaryWinick"/>
        <s v="PeterLepeniotis"/>
        <s v="LuisMandoki"/>
        <s v="SteveBox"/>
        <s v="LeeTolandKrieger"/>
        <s v="DavidSlade"/>
        <s v="SamWeisman"/>
        <s v="StephenJ.Anderson"/>
        <s v="TroyMiller"/>
        <s v="BrettLeonard"/>
        <s v="AlisterGrierson"/>
        <s v="CharlesStoneIII"/>
        <s v="PaulHaggis"/>
        <s v="KurtWimmer"/>
        <s v="HowardDeutch"/>
        <s v="WillardHuyck"/>
        <s v="CraigGillespie"/>
        <s v="TerrenceMalick"/>
        <s v="JeewoonKim"/>
        <s v="NickHamm"/>
        <s v="MikeDisa"/>
        <s v="SergioLeone"/>
        <s v="NielsArdenOplev"/>
        <s v="AndrewDominik"/>
        <s v="BenFalcone"/>
        <s v="LawrenceKasdan"/>
        <s v="JohnGlen"/>
        <s v="LasseHallstrm"/>
        <e v="#N/A"/>
        <m/>
      </sharedItems>
    </cacheField>
    <cacheField name="duration" numFmtId="0">
      <sharedItems containsString="0" containsBlank="1" containsNumber="1" containsInteger="1" minValue="37" maxValue="330"/>
    </cacheField>
    <cacheField name="genre1" numFmtId="0">
      <sharedItems containsBlank="1"/>
    </cacheField>
    <cacheField name="genre2" numFmtId="0">
      <sharedItems containsBlank="1"/>
    </cacheField>
    <cacheField name="genre3" numFmtId="0">
      <sharedItems containsBlank="1"/>
    </cacheField>
    <cacheField name="genre4" numFmtId="0">
      <sharedItems containsBlank="1"/>
    </cacheField>
    <cacheField name="genre5" numFmtId="0">
      <sharedItems containsBlank="1"/>
    </cacheField>
    <cacheField name="genre6" numFmtId="0">
      <sharedItems containsBlank="1"/>
    </cacheField>
    <cacheField name="genre7" numFmtId="0">
      <sharedItems containsBlank="1"/>
    </cacheField>
    <cacheField name="genre8" numFmtId="0">
      <sharedItems containsBlank="1"/>
    </cacheField>
    <cacheField name="Unique Genre" numFmtId="0">
      <sharedItems containsBlank="1" count="22">
        <s v="Action"/>
        <s v="Adventure"/>
        <s v="Family"/>
        <s v="War"/>
        <s v="Music"/>
        <s v="Musical"/>
        <s v="Fantasy"/>
        <s v="Mystery"/>
        <s v="Thriller"/>
        <s v="Romance"/>
        <s v="Documentary"/>
        <s v="Drama"/>
        <s v="Sport"/>
        <s v="Comedy"/>
        <s v="Crime"/>
        <s v="Horror"/>
        <s v="SciFi"/>
        <s v="Animation"/>
        <s v="History"/>
        <s v="Biography"/>
        <s v="Western"/>
        <m/>
      </sharedItems>
    </cacheField>
    <cacheField name="Count(Genre)" numFmtId="0">
      <sharedItems containsString="0" containsBlank="1" containsNumber="1" containsInteger="1" minValue="45" maxValue="1893"/>
    </cacheField>
    <cacheField name="Mean(Genre)" numFmtId="0">
      <sharedItems containsString="0" containsBlank="1" containsNumber="1" minValue="5.924489795918368" maxValue="7.1577405857740555"/>
    </cacheField>
    <cacheField name="Median(Genre)" numFmtId="0">
      <sharedItems containsString="0" containsBlank="1" containsNumber="1" minValue="6" maxValue="7.4"/>
    </cacheField>
    <cacheField name="Max(genre)" numFmtId="0">
      <sharedItems containsString="0" containsBlank="1" containsNumber="1" minValue="8.3000000000000007" maxValue="9.3000000000000007"/>
    </cacheField>
    <cacheField name="Min(Genre)" numFmtId="0">
      <sharedItems containsString="0" containsBlank="1" containsNumber="1" minValue="1.6" maxValue="5.5"/>
    </cacheField>
    <cacheField name="Variance(Genre)" numFmtId="0">
      <sharedItems containsString="0" containsBlank="1" containsNumber="1" minValue="0.45181570832577528" maxValue="1.9173737373737263"/>
    </cacheField>
    <cacheField name="movie_title" numFmtId="0">
      <sharedItems containsBlank="1" containsMixedTypes="1" containsNumber="1" containsInteger="1" minValue="9" maxValue="2046"/>
    </cacheField>
    <cacheField name="language" numFmtId="0">
      <sharedItems containsBlank="1" count="35">
        <s v="English"/>
        <s v="Mandarin"/>
        <s v="Aboriginal"/>
        <s v="Spanish"/>
        <s v="French"/>
        <s v="Filipino"/>
        <s v="Maya"/>
        <s v="Kazakh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Danish"/>
        <s v="Portuguese"/>
        <s v="Norwegian"/>
        <s v="Czech"/>
        <s v="Russian"/>
        <s v="None"/>
        <s v="Zulu"/>
        <s v="Hebrew"/>
        <s v="Arabic"/>
        <s v="Vietnamese"/>
        <s v="Indonesian"/>
        <s v="Romanian"/>
        <s v="Persian"/>
        <m/>
      </sharedItems>
    </cacheField>
    <cacheField name="language2" numFmtId="0">
      <sharedItems containsBlank="1" count="35">
        <s v="English"/>
        <s v="Mandarin"/>
        <s v="Aboriginal"/>
        <s v="Spanish"/>
        <s v="French"/>
        <s v="Filipino"/>
        <s v="Maya"/>
        <s v="Kazakh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Danish"/>
        <s v="Portuguese"/>
        <s v="Norwegian"/>
        <s v="Czech"/>
        <s v="Russian"/>
        <s v="None"/>
        <s v="Zulu"/>
        <s v="Hebrew"/>
        <s v="Arabic"/>
        <s v="Vietnamese"/>
        <s v="Indonesian"/>
        <s v="Romanian"/>
        <s v="Persian"/>
        <m/>
      </sharedItems>
    </cacheField>
    <cacheField name="Count(language)" numFmtId="0">
      <sharedItems containsString="0" containsBlank="1" containsNumber="1" containsInteger="1" minValue="1" maxValue="3598"/>
    </cacheField>
    <cacheField name="Avg IMDB(Language)" numFmtId="0">
      <sharedItems containsString="0" containsBlank="1" containsNumber="1" minValue="4.3" maxValue="8.5"/>
    </cacheField>
    <cacheField name="Median IMDB(Language)" numFmtId="0">
      <sharedItems containsString="0" containsBlank="1" containsNumber="1" minValue="4.3" maxValue="8.5"/>
    </cacheField>
    <cacheField name="Variance(Language)" numFmtId="0">
      <sharedItems containsString="0" containsBlank="1" containsNumber="1" minValue="0" maxValue="1.1440816326530787"/>
    </cacheField>
    <cacheField name="budget" numFmtId="0">
      <sharedItems containsString="0" containsBlank="1" containsNumber="1" containsInteger="1" minValue="218" maxValue="12215500000"/>
    </cacheField>
    <cacheField name="imdb_score" numFmtId="0">
      <sharedItems containsString="0" containsBlank="1" containsNumber="1" minValue="1.6" maxValue="9.3000000000000007"/>
    </cacheField>
    <cacheField name="gross" numFmtId="0">
      <sharedItems containsString="0" containsBlank="1" containsNumber="1" containsInteger="1" minValue="162" maxValue="760505847"/>
    </cacheField>
    <cacheField name="Correlation " numFmtId="0">
      <sharedItems containsString="0" containsBlank="1" containsNumber="1" minValue="-4.6768193963042546E-3" maxValue="1"/>
    </cacheField>
    <cacheField name="Profit Margin" numFmtId="0">
      <sharedItems containsString="0" containsBlank="1" containsNumber="1" containsInteger="1" minValue="-12213298588" maxValue="523505847"/>
    </cacheField>
    <cacheField name="Max Profit" numFmtId="0">
      <sharedItems containsString="0" containsBlank="1" containsNumber="1" containsInteger="1" minValue="348316061" maxValue="523505847"/>
    </cacheField>
    <cacheField name="Movie" numFmtId="0">
      <sharedItems containsBlank="1" count="9">
        <s v="Avatar"/>
        <s v="Titanic"/>
        <s v="StarWars:EpisodeIVANewHope"/>
        <s v="E.T.theExtraTerrestrial"/>
        <s v="TheAvengers"/>
        <s v="TheLionKing"/>
        <s v="StarWars:EpisodeIThePhantomMenace"/>
        <s v="TheDarkKnigh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dra Aggarwal" refreshedDate="45143.505904976853" createdVersion="8" refreshedVersion="8" minRefreshableVersion="3" recordCount="20" xr:uid="{19803712-E93B-4D1B-8524-FDBABE6C1EF7}">
  <cacheSource type="worksheet">
    <worksheetSource ref="AI1:AJ21" sheet="cleaned_dataset (1)"/>
  </cacheSource>
  <cacheFields count="2">
    <cacheField name="Max Profit" numFmtId="0">
      <sharedItems containsString="0" containsBlank="1" containsNumber="1" containsInteger="1" minValue="274691196" maxValue="523505847"/>
    </cacheField>
    <cacheField name="Movie" numFmtId="0">
      <sharedItems containsBlank="1" count="19">
        <s v="Avatar"/>
        <s v="Titanic"/>
        <s v="StarWars:EpisodeIVANewHope"/>
        <s v="E.T.theExtraTerrestrial"/>
        <s v="TheAvengers"/>
        <s v="TheLionKing"/>
        <s v="StarWars:EpisodeIThePhantomMenace"/>
        <s v="TheDarkKnight"/>
        <s v="TheHungerGames"/>
        <s v="Deadpool"/>
        <s v="TheHungerGames:CatchingFire"/>
        <s v="JurassicPark"/>
        <s v="DespicableMe2"/>
        <s v="AmericanSniper"/>
        <s v="FindingNemo"/>
        <s v="Shrek2"/>
        <s v="StarWars:EpisodeVIReturnoftheJedi"/>
        <s v="ForrestGum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dra Aggarwal" refreshedDate="45143.552022222226" createdVersion="8" refreshedVersion="8" minRefreshableVersion="3" recordCount="3757" xr:uid="{C86E74FC-282F-46FC-A146-9C65788F18ED}">
  <cacheSource type="worksheet">
    <worksheetSource ref="E1:F1048576" sheet="cleaned_dataset (1)"/>
  </cacheSource>
  <cacheFields count="2">
    <cacheField name="Top IMDB Score" numFmtId="0">
      <sharedItems containsString="0" containsBlank="1" containsNumber="1" minValue="2.1" maxValue="8.6999999999999993" count="365">
        <n v="8.6999999999999993"/>
        <n v="8.6"/>
        <n v="8.5"/>
        <n v="8.4333333333333336"/>
        <n v="8.4"/>
        <n v="8.3000000000000007"/>
        <n v="8.2333333333333343"/>
        <n v="8.2249999999999996"/>
        <n v="8.2000000000000011"/>
        <n v="8.1999999999999993"/>
        <n v="8.1499999999999986"/>
        <n v="8.1333333333333329"/>
        <n v="8.1"/>
        <n v="8"/>
        <n v="7.9750000000000005"/>
        <n v="7.9666666666666659"/>
        <n v="7.9249999999999998"/>
        <n v="7.9142857142857137"/>
        <n v="7.9"/>
        <n v="7.85"/>
        <n v="7.8400000000000007"/>
        <n v="7.8000000000000007"/>
        <n v="7.8"/>
        <n v="7.7666666666666666"/>
        <n v="7.7666666666666657"/>
        <n v="7.75"/>
        <n v="7.7499999999999982"/>
        <n v="7.7333333333333343"/>
        <n v="7.7333333333333334"/>
        <n v="7.7249999999999996"/>
        <n v="7.7"/>
        <n v="7.6999999999999993"/>
        <n v="7.6749999999999998"/>
        <n v="7.666666666666667"/>
        <n v="7.6555555555555559"/>
        <n v="7.6545454545454561"/>
        <n v="7.65"/>
        <n v="7.6333333333333329"/>
        <n v="7.6285714285714281"/>
        <n v="7.6"/>
        <n v="7.5999999999999988"/>
        <n v="7.5857142857142872"/>
        <n v="7.58"/>
        <n v="7.5750000000000002"/>
        <n v="7.5666666666666673"/>
        <n v="7.5500000000000007"/>
        <n v="7.55"/>
        <n v="7.5439999999999996"/>
        <n v="7.5333333333333341"/>
        <n v="7.5166666666666666"/>
        <n v="7.5"/>
        <n v="7.4999999999999991"/>
        <n v="7.4833333333333334"/>
        <n v="7.4666666666666659"/>
        <n v="7.45"/>
        <n v="7.4499999999999993"/>
        <n v="7.4333333333333336"/>
        <n v="7.4333333333333327"/>
        <n v="7.42"/>
        <n v="7.4000000000000012"/>
        <n v="7.4"/>
        <n v="7.3999999999999995"/>
        <n v="7.3888888888888893"/>
        <n v="7.38"/>
        <n v="7.3599999999999994"/>
        <n v="7.35"/>
        <n v="7.3400000000000007"/>
        <n v="7.3285714285714283"/>
        <n v="7.3272727272727272"/>
        <n v="7.3250000000000002"/>
        <n v="7.3076923076923084"/>
        <n v="7.3"/>
        <n v="7.2875000000000005"/>
        <n v="7.2833333333333323"/>
        <n v="7.2749999999999995"/>
        <n v="7.2666666666666666"/>
        <n v="7.2624999999999993"/>
        <n v="7.2500000000000009"/>
        <n v="7.25"/>
        <n v="7.2374999999999998"/>
        <n v="7.2333333333333343"/>
        <n v="7.2333333333333334"/>
        <n v="7.2285714285714286"/>
        <n v="7.2052631578947368"/>
        <n v="7.2"/>
        <n v="7.1749999999999998"/>
        <n v="7.1714285714285708"/>
        <n v="7.166666666666667"/>
        <n v="7.1555555555555559"/>
        <n v="7.15"/>
        <n v="7.1400000000000006"/>
        <n v="7.1333333333333329"/>
        <n v="7.1285714285714272"/>
        <n v="7.12"/>
        <n v="7.1142857142857139"/>
        <n v="7.1000000000000005"/>
        <n v="7.1"/>
        <n v="7.0857142857142845"/>
        <n v="7.083333333333333"/>
        <n v="7.0749999999999993"/>
        <n v="7.0705882352941174"/>
        <n v="7.0666666666666664"/>
        <n v="7.06"/>
        <n v="7.0500000000000007"/>
        <n v="7.05"/>
        <n v="7.0333333333333341"/>
        <n v="7.0250000000000004"/>
        <n v="7.0181818181818185"/>
        <n v="7"/>
        <n v="6.9999999999999982"/>
        <n v="6.9857142857142858"/>
        <n v="6.9799999999999995"/>
        <n v="6.9749999999999996"/>
        <n v="6.9666666666666659"/>
        <n v="6.95"/>
        <n v="6.9499999999999993"/>
        <n v="6.9375000000000009"/>
        <n v="6.9374999999999991"/>
        <n v="6.9333333333333336"/>
        <n v="6.9333333333333327"/>
        <n v="6.9312500000000004"/>
        <n v="6.9307692307692301"/>
        <n v="6.9250000000000007"/>
        <n v="6.9249999999999998"/>
        <n v="6.9166666666666679"/>
        <n v="6.9166666666666652"/>
        <n v="6.9153846153846148"/>
        <n v="6.9076923076923071"/>
        <n v="6.9"/>
        <n v="6.8999999999999995"/>
        <n v="6.8833333333333329"/>
        <n v="6.875"/>
        <n v="6.8666666666666671"/>
        <n v="6.8600000000000012"/>
        <n v="6.8500000000000005"/>
        <n v="6.85"/>
        <n v="6.8428571428571425"/>
        <n v="6.8400000000000007"/>
        <n v="6.839999999999999"/>
        <n v="6.833333333333333"/>
        <n v="6.8249999999999993"/>
        <n v="6.82"/>
        <n v="6.8000000000000007"/>
        <n v="6.8"/>
        <n v="6.7999999999999989"/>
        <n v="6.791666666666667"/>
        <n v="6.7799999999999994"/>
        <n v="6.7749999999999995"/>
        <n v="6.7714285714285722"/>
        <n v="6.7714285714285705"/>
        <n v="6.7666666666666675"/>
        <n v="6.7666666666666666"/>
        <n v="6.7666666666666657"/>
        <n v="6.7624999999999993"/>
        <n v="6.7600000000000007"/>
        <n v="6.7500000000000009"/>
        <n v="6.75"/>
        <n v="6.74"/>
        <n v="6.7333333333333334"/>
        <n v="6.7249999999999996"/>
        <n v="6.7200000000000006"/>
        <n v="6.7166666666666659"/>
        <n v="6.7111111111111121"/>
        <n v="6.7062499999999998"/>
        <n v="6.7"/>
        <n v="6.6999999999999993"/>
        <n v="6.6833333333333336"/>
        <n v="6.68"/>
        <n v="6.6750000000000007"/>
        <n v="6.6749999999999998"/>
        <n v="6.666666666666667"/>
        <n v="6.6571428571428575"/>
        <n v="6.6545454545454552"/>
        <n v="6.65"/>
        <n v="6.6428571428571415"/>
        <n v="6.6384615384615397"/>
        <n v="6.6333333333333337"/>
        <n v="6.6333333333333329"/>
        <n v="6.63"/>
        <n v="6.625"/>
        <n v="6.6166666666666663"/>
        <n v="6.6000000000000005"/>
        <n v="6.6"/>
        <n v="6.5999999999999988"/>
        <n v="6.58"/>
        <n v="6.5769230769230758"/>
        <n v="6.5714285714285712"/>
        <n v="6.5666666666666664"/>
        <n v="6.5500000000000007"/>
        <n v="6.55"/>
        <n v="6.5499999999999989"/>
        <n v="6.5428571428571418"/>
        <n v="6.5374999999999996"/>
        <n v="6.5333333333333341"/>
        <n v="6.5250000000000004"/>
        <n v="6.5166666666666666"/>
        <n v="6.5"/>
        <n v="6.4833333333333316"/>
        <n v="6.4749999999999996"/>
        <n v="6.4666666666666659"/>
        <n v="6.4599999999999991"/>
        <n v="6.4571428571428564"/>
        <n v="6.45"/>
        <n v="6.4499999999999993"/>
        <n v="6.4333333333333336"/>
        <n v="6.4249999999999998"/>
        <n v="6.4099999999999993"/>
        <n v="6.4"/>
        <n v="6.3999999999999995"/>
        <n v="6.3833333333333329"/>
        <n v="6.3666666666666671"/>
        <n v="6.35"/>
        <n v="6.3499999999999988"/>
        <n v="6.3416666666666659"/>
        <n v="6.3400000000000007"/>
        <n v="6.333333333333333"/>
        <n v="6.3250000000000002"/>
        <n v="6.3199999999999994"/>
        <n v="6.3142857142857149"/>
        <n v="6.3000000000000007"/>
        <n v="6.3"/>
        <n v="6.2750000000000004"/>
        <n v="6.2666666666666666"/>
        <n v="6.2666666666666657"/>
        <n v="6.2571428571428571"/>
        <n v="6.25"/>
        <n v="6.2444444444444445"/>
        <n v="6.2333333333333343"/>
        <n v="6.2250000000000005"/>
        <n v="6.2000000000000011"/>
        <n v="6.2"/>
        <n v="6.1999999999999993"/>
        <n v="6.1875"/>
        <n v="6.1857142857142851"/>
        <n v="6.166666666666667"/>
        <n v="6.15"/>
        <n v="6.1499999999999995"/>
        <n v="6.1400000000000006"/>
        <n v="6.14"/>
        <n v="6.1333333333333329"/>
        <n v="6.1285714285714281"/>
        <n v="6.125"/>
        <n v="6.1000000000000005"/>
        <n v="6.1"/>
        <n v="6.0857142857142863"/>
        <n v="6.083333333333333"/>
        <n v="6.08"/>
        <n v="6.0750000000000002"/>
        <n v="6.0666666666666664"/>
        <n v="6.0500000000000007"/>
        <n v="6.05"/>
        <n v="6.0428571428571427"/>
        <n v="6.0400000000000009"/>
        <n v="6.0333333333333341"/>
        <n v="6.0333333333333323"/>
        <n v="6.0250000000000004"/>
        <n v="6.0166666666666657"/>
        <n v="6"/>
        <n v="5.99"/>
        <n v="5.9666666666666659"/>
        <n v="5.9625000000000004"/>
        <n v="5.95"/>
        <n v="5.9499999999999993"/>
        <n v="5.94"/>
        <n v="5.9"/>
        <n v="5.8666666666666671"/>
        <n v="5.8500000000000005"/>
        <n v="5.85"/>
        <n v="5.833333333333333"/>
        <n v="5.8250000000000002"/>
        <n v="5.8000000000000007"/>
        <n v="5.8"/>
        <n v="5.7999999999999989"/>
        <n v="5.7818181818181822"/>
        <n v="5.7799999999999994"/>
        <n v="5.7666666666666666"/>
        <n v="5.7666666666666657"/>
        <n v="5.76"/>
        <n v="5.75"/>
        <n v="5.7466666666666661"/>
        <n v="5.7333333333333334"/>
        <n v="5.7333333333333325"/>
        <n v="5.7"/>
        <n v="5.6999999999999993"/>
        <n v="5.6923076923076925"/>
        <n v="5.6750000000000007"/>
        <n v="5.6749999999999998"/>
        <n v="5.666666666666667"/>
        <n v="5.6625000000000005"/>
        <n v="5.65"/>
        <n v="5.6333333333333329"/>
        <n v="5.625"/>
        <n v="5.6000000000000005"/>
        <n v="5.6"/>
        <n v="5.5666666666666673"/>
        <n v="5.5600000000000005"/>
        <n v="5.5500000000000007"/>
        <n v="5.55"/>
        <n v="5.5333333333333341"/>
        <n v="5.52"/>
        <n v="5.5166666666666657"/>
        <n v="5.5"/>
        <n v="5.4666666666666659"/>
        <n v="5.45"/>
        <n v="5.4499999999999993"/>
        <n v="5.4"/>
        <n v="5.3999999999999995"/>
        <n v="5.35"/>
        <n v="5.34"/>
        <n v="5.3000000000000007"/>
        <n v="5.3"/>
        <n v="5.2750000000000004"/>
        <n v="5.2666666666666666"/>
        <n v="5.26"/>
        <n v="5.25"/>
        <n v="5.2333333333333334"/>
        <n v="5.2200000000000006"/>
        <n v="5.2"/>
        <n v="5.1999999999999993"/>
        <n v="5.1749999999999998"/>
        <n v="5.166666666666667"/>
        <n v="5.15"/>
        <n v="5.1000000000000005"/>
        <n v="5.0999999999999996"/>
        <n v="5.0666666666666664"/>
        <n v="5.0500000000000007"/>
        <n v="5"/>
        <n v="4.9166666666666661"/>
        <n v="4.9000000000000004"/>
        <n v="4.875"/>
        <n v="4.8166666666666664"/>
        <n v="4.8"/>
        <n v="4.7666666666666666"/>
        <n v="4.7333333333333334"/>
        <n v="4.7"/>
        <n v="4.5999999999999996"/>
        <n v="4.5500000000000007"/>
        <n v="4.5"/>
        <n v="4.4499999999999993"/>
        <n v="4.4333333333333336"/>
        <n v="4.4000000000000004"/>
        <n v="4.3999999999999995"/>
        <n v="4.3"/>
        <n v="4.2"/>
        <n v="4.0999999999999996"/>
        <n v="4"/>
        <n v="3.9"/>
        <n v="3.8"/>
        <n v="3.7"/>
        <n v="3.6"/>
        <n v="3.5333333333333337"/>
        <n v="3.5"/>
        <n v="3.4"/>
        <n v="3.3"/>
        <n v="3.2"/>
        <n v="3.1"/>
        <n v="3"/>
        <n v="2.9"/>
        <n v="2.8"/>
        <n v="2.7"/>
        <n v="2.6"/>
        <n v="2.4"/>
        <n v="2.2999999999999998"/>
        <n v="2.1"/>
        <m/>
      </sharedItems>
    </cacheField>
    <cacheField name="Director" numFmtId="0">
      <sharedItems containsBlank="1" count="25">
        <s v="AkiraKurosawa"/>
        <s v="MarcusDunstan"/>
        <s v="TimothyBjrklund"/>
        <s v="MikeBinder"/>
        <s v="MichaelJ.Bassett"/>
        <s v="FrankNissen"/>
        <s v="StephenChow"/>
        <s v="ElizabethBanks"/>
        <s v="HyungraeShim"/>
        <s v="DonScardino"/>
        <s v="RolandEmmerich"/>
        <s v="RobertZemeckis"/>
        <s v="LanaWachowski"/>
        <s v="PeteDocter"/>
        <s v="MikeMitchell"/>
        <s v="JustinZackham"/>
        <s v="SteveMartino"/>
        <s v="ZachBraff"/>
        <s v="MarkTarlov"/>
        <s v="JohnCameronMitchell"/>
        <s v="BillyRay"/>
        <s v="JustinKerrigan"/>
        <s v="AlejandroMonteverde"/>
        <s v="RichardLoncrai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57">
  <r>
    <s v="Color"/>
    <x v="0"/>
    <x v="0"/>
    <n v="760505847"/>
    <s v="Action"/>
    <s v="Adventure"/>
    <s v="Fantasy"/>
    <s v="SciFi"/>
    <m/>
    <m/>
    <m/>
    <m/>
    <s v="Action"/>
    <n v="959"/>
    <n v="6.2897810218978165"/>
    <n v="6.3"/>
    <n v="9"/>
    <n v="2.1"/>
    <n v="1.0792482818522593"/>
    <s v="Avatar"/>
    <s v="English"/>
    <n v="237000000"/>
    <x v="0"/>
  </r>
  <r>
    <s v="Color"/>
    <x v="1"/>
    <x v="1"/>
    <n v="309404152"/>
    <s v="Action"/>
    <s v="Adventure"/>
    <s v="Fantasy"/>
    <m/>
    <m/>
    <m/>
    <m/>
    <m/>
    <s v="Adventure"/>
    <n v="781"/>
    <n v="6.4498079385403368"/>
    <n v="6.6"/>
    <n v="8.9"/>
    <n v="2.2999999999999998"/>
    <n v="1.2409903476804827"/>
    <s v="PiratesoftheCaribbean:AtWorldsEnd"/>
    <s v="English"/>
    <n v="300000000"/>
    <x v="1"/>
  </r>
  <r>
    <s v="Color"/>
    <x v="2"/>
    <x v="2"/>
    <n v="200074175"/>
    <s v="Action"/>
    <s v="Adventure"/>
    <s v="Thriller"/>
    <m/>
    <m/>
    <m/>
    <m/>
    <m/>
    <s v="Family"/>
    <n v="442"/>
    <n v="6.2135746606334887"/>
    <n v="6.3"/>
    <n v="8.6"/>
    <n v="1.9"/>
    <n v="1.3500647438461508"/>
    <s v="Spectre"/>
    <s v="English"/>
    <n v="245000000"/>
    <x v="2"/>
  </r>
  <r>
    <s v="Color"/>
    <x v="3"/>
    <x v="3"/>
    <n v="448130642"/>
    <s v="Action"/>
    <s v="Thriller"/>
    <m/>
    <m/>
    <m/>
    <m/>
    <m/>
    <m/>
    <s v="War"/>
    <n v="152"/>
    <n v="7.0565789473684237"/>
    <n v="7.1"/>
    <n v="8.6"/>
    <n v="4.3"/>
    <n v="0.64273788776572116"/>
    <s v="TheDarkKnightRises"/>
    <s v="English"/>
    <n v="250000000"/>
    <x v="3"/>
  </r>
  <r>
    <s v="Color"/>
    <x v="4"/>
    <x v="4"/>
    <n v="73058679"/>
    <s v="Action"/>
    <s v="Adventure"/>
    <s v="SciFi"/>
    <m/>
    <m/>
    <m/>
    <m/>
    <m/>
    <s v="Music"/>
    <n v="247"/>
    <n v="6.3437086092715242"/>
    <n v="6.5"/>
    <n v="8.5"/>
    <n v="1.6"/>
    <n v="1.5028768211920396"/>
    <s v="JohnCarter"/>
    <s v="English"/>
    <n v="263700000"/>
    <x v="4"/>
  </r>
  <r>
    <s v="Color"/>
    <x v="5"/>
    <x v="5"/>
    <n v="336530303"/>
    <s v="Action"/>
    <s v="Adventure"/>
    <s v="Romance"/>
    <m/>
    <m/>
    <m/>
    <m/>
    <m/>
    <s v="Musical"/>
    <n v="96"/>
    <n v="6.5968750000000016"/>
    <n v="6.75"/>
    <n v="8.5"/>
    <n v="2.1"/>
    <n v="1.2142006578946931"/>
    <s v="SpiderMan3"/>
    <s v="English"/>
    <n v="258000000"/>
    <x v="5"/>
  </r>
  <r>
    <s v="Color"/>
    <x v="6"/>
    <x v="6"/>
    <n v="200807262"/>
    <s v="Adventure"/>
    <s v="Animation"/>
    <s v="Comedy"/>
    <s v="Family"/>
    <s v="Fantasy"/>
    <s v="Musical"/>
    <s v="Romance"/>
    <m/>
    <s v="Fantasy"/>
    <n v="507"/>
    <n v="6.2775147928994111"/>
    <n v="6.4"/>
    <n v="8.9"/>
    <n v="2.2000000000000002"/>
    <n v="1.2857384755712169"/>
    <s v="Tangled"/>
    <s v="English"/>
    <n v="260000000"/>
    <x v="6"/>
  </r>
  <r>
    <s v="Color"/>
    <x v="7"/>
    <x v="7"/>
    <n v="458991599"/>
    <s v="Action"/>
    <s v="Adventure"/>
    <s v="SciFi"/>
    <m/>
    <m/>
    <m/>
    <m/>
    <m/>
    <s v="Mystery"/>
    <n v="384"/>
    <n v="6.4739583333333286"/>
    <n v="6.5"/>
    <n v="8.6"/>
    <n v="3.1"/>
    <n v="1.0324271105309226"/>
    <s v="Avengers:AgeofUltron"/>
    <s v="English"/>
    <n v="250000000"/>
    <x v="7"/>
  </r>
  <r>
    <s v="Color"/>
    <x v="8"/>
    <x v="8"/>
    <n v="301956980"/>
    <s v="Adventure"/>
    <s v="Family"/>
    <s v="Fantasy"/>
    <s v="Mystery"/>
    <m/>
    <m/>
    <m/>
    <m/>
    <s v="Thriller"/>
    <n v="1117"/>
    <n v="6.3769919427036834"/>
    <n v="6.4"/>
    <n v="9"/>
    <n v="2.7"/>
    <n v="0.94442535208535805"/>
    <s v="HarryPotterandtheHalfBloodPrince"/>
    <s v="English"/>
    <n v="250000000"/>
    <x v="7"/>
  </r>
  <r>
    <s v="Color"/>
    <x v="9"/>
    <x v="9"/>
    <n v="330249062"/>
    <s v="Action"/>
    <s v="Adventure"/>
    <s v="SciFi"/>
    <m/>
    <m/>
    <m/>
    <m/>
    <m/>
    <s v="Romance"/>
    <n v="859"/>
    <n v="6.4383003492433062"/>
    <n v="6.5"/>
    <n v="8.5"/>
    <n v="2.1"/>
    <n v="0.91103720106043717"/>
    <s v="BatmanvSuperman:DawnofJustice"/>
    <s v="English"/>
    <n v="250000000"/>
    <x v="8"/>
  </r>
  <r>
    <s v="Color"/>
    <x v="10"/>
    <x v="1"/>
    <n v="200069408"/>
    <s v="Action"/>
    <s v="Adventure"/>
    <s v="SciFi"/>
    <m/>
    <m/>
    <m/>
    <m/>
    <m/>
    <s v="Documentary"/>
    <n v="45"/>
    <n v="6.9888888888888889"/>
    <n v="7.4"/>
    <n v="8.5"/>
    <n v="1.6"/>
    <n v="1.9173737373737263"/>
    <s v="SupermanReturns"/>
    <s v="English"/>
    <n v="209000000"/>
    <x v="9"/>
  </r>
  <r>
    <s v="Color"/>
    <x v="11"/>
    <x v="10"/>
    <n v="168368427"/>
    <s v="Action"/>
    <s v="Adventure"/>
    <m/>
    <m/>
    <m/>
    <m/>
    <m/>
    <m/>
    <s v="Drama"/>
    <n v="1893"/>
    <n v="6.7891706286318154"/>
    <n v="6.9"/>
    <n v="9.3000000000000007"/>
    <n v="2.1"/>
    <n v="0.80408456547907037"/>
    <s v="QuantumofSolace"/>
    <s v="English"/>
    <n v="200000000"/>
    <x v="10"/>
  </r>
  <r>
    <s v="Color"/>
    <x v="1"/>
    <x v="11"/>
    <n v="423032628"/>
    <s v="Action"/>
    <s v="Adventure"/>
    <s v="Fantasy"/>
    <m/>
    <m/>
    <m/>
    <m/>
    <m/>
    <s v="Sport"/>
    <n v="148"/>
    <n v="6.5932432432432435"/>
    <n v="6.8"/>
    <n v="8.3000000000000007"/>
    <n v="2"/>
    <n v="1.0851241036955359"/>
    <s v="PiratesoftheCaribbean:DeadMansChest"/>
    <s v="English"/>
    <n v="225000000"/>
    <x v="11"/>
  </r>
  <r>
    <s v="Color"/>
    <x v="1"/>
    <x v="12"/>
    <n v="89289910"/>
    <s v="Action"/>
    <s v="Adventure"/>
    <s v="Western"/>
    <m/>
    <m/>
    <m/>
    <m/>
    <m/>
    <s v="Comedy"/>
    <n v="1461"/>
    <n v="6.1878165639972753"/>
    <n v="6.3"/>
    <n v="8.8000000000000007"/>
    <n v="1.9"/>
    <n v="1.0732761197526548"/>
    <s v="TheLoneRanger"/>
    <s v="English"/>
    <n v="215000000"/>
    <x v="12"/>
  </r>
  <r>
    <s v="Color"/>
    <x v="9"/>
    <x v="13"/>
    <n v="291021565"/>
    <s v="Action"/>
    <s v="Adventure"/>
    <s v="Fantasy"/>
    <s v="SciFi"/>
    <m/>
    <m/>
    <m/>
    <m/>
    <s v="Crime"/>
    <n v="709"/>
    <n v="6.5451339915373801"/>
    <n v="6.6"/>
    <n v="9.3000000000000007"/>
    <n v="2.4"/>
    <n v="0.96753631676660068"/>
    <s v="ManofSteel"/>
    <s v="English"/>
    <n v="225000000"/>
    <x v="13"/>
  </r>
  <r>
    <s v="Color"/>
    <x v="12"/>
    <x v="12"/>
    <n v="141614023"/>
    <s v="Action"/>
    <s v="Adventure"/>
    <s v="Family"/>
    <s v="Fantasy"/>
    <m/>
    <m/>
    <m/>
    <m/>
    <s v="Horror"/>
    <n v="392"/>
    <n v="5.924489795918368"/>
    <n v="6"/>
    <n v="8.6"/>
    <n v="2.2999999999999998"/>
    <n v="0.99684117125108451"/>
    <s v="TheChroniclesofNarnia:PrinceCaspian"/>
    <s v="English"/>
    <n v="225000000"/>
    <x v="4"/>
  </r>
  <r>
    <s v="Color"/>
    <x v="7"/>
    <x v="14"/>
    <n v="623279547"/>
    <s v="Action"/>
    <s v="Adventure"/>
    <s v="SciFi"/>
    <m/>
    <m/>
    <m/>
    <m/>
    <m/>
    <s v="SciFi"/>
    <n v="496"/>
    <n v="6.327016129032252"/>
    <n v="6.4"/>
    <n v="8.8000000000000007"/>
    <n v="1.9"/>
    <n v="1.34799592701213"/>
    <s v="TheAvengers"/>
    <s v="English"/>
    <n v="220000000"/>
    <x v="14"/>
  </r>
  <r>
    <s v="Color"/>
    <x v="13"/>
    <x v="15"/>
    <n v="241063875"/>
    <s v="Action"/>
    <s v="Adventure"/>
    <s v="Fantasy"/>
    <m/>
    <m/>
    <m/>
    <m/>
    <m/>
    <s v="Animation"/>
    <n v="196"/>
    <n v="6.7025510204081646"/>
    <n v="6.8"/>
    <n v="8.6"/>
    <n v="2.8"/>
    <n v="0.97912166405023104"/>
    <s v="PiratesoftheCaribbean:OnStrangerTides"/>
    <s v="English"/>
    <n v="250000000"/>
    <x v="10"/>
  </r>
  <r>
    <s v="Color"/>
    <x v="14"/>
    <x v="10"/>
    <n v="179020854"/>
    <s v="Action"/>
    <s v="Adventure"/>
    <s v="Comedy"/>
    <s v="Family"/>
    <s v="Fantasy"/>
    <s v="SciFi"/>
    <m/>
    <m/>
    <s v="History"/>
    <n v="149"/>
    <n v="7.1550335570469779"/>
    <n v="7.2"/>
    <n v="8.9"/>
    <n v="5.5"/>
    <n v="0.45181570832577528"/>
    <s v="MeninBlack3"/>
    <s v="English"/>
    <n v="225000000"/>
    <x v="2"/>
  </r>
  <r>
    <s v="Color"/>
    <x v="15"/>
    <x v="3"/>
    <n v="255108370"/>
    <s v="Adventure"/>
    <s v="Fantasy"/>
    <m/>
    <m/>
    <m/>
    <m/>
    <m/>
    <m/>
    <s v="Biography"/>
    <n v="239"/>
    <n v="7.1577405857740555"/>
    <n v="7.2"/>
    <n v="8.9"/>
    <n v="4.5"/>
    <n v="0.47757638620301601"/>
    <s v="TheHobbit:TheBattleoftheFiveArmies"/>
    <s v="English"/>
    <n v="250000000"/>
    <x v="7"/>
  </r>
  <r>
    <s v="Color"/>
    <x v="16"/>
    <x v="8"/>
    <n v="262030663"/>
    <s v="Action"/>
    <s v="Adventure"/>
    <s v="Fantasy"/>
    <m/>
    <m/>
    <m/>
    <m/>
    <m/>
    <s v="Western"/>
    <n v="59"/>
    <n v="6.7932203389830521"/>
    <n v="6.8"/>
    <n v="8.9"/>
    <n v="4.7"/>
    <n v="0.86788427819988101"/>
    <s v="TheAmazingSpiderMan"/>
    <s v="English"/>
    <n v="230000000"/>
    <x v="15"/>
  </r>
  <r>
    <s v="Color"/>
    <x v="17"/>
    <x v="5"/>
    <n v="105219735"/>
    <s v="Action"/>
    <s v="Adventure"/>
    <s v="Drama"/>
    <s v="History"/>
    <m/>
    <m/>
    <m/>
    <m/>
    <m/>
    <m/>
    <m/>
    <m/>
    <m/>
    <m/>
    <m/>
    <s v="RobinHood"/>
    <s v="English"/>
    <n v="200000000"/>
    <x v="10"/>
  </r>
  <r>
    <s v="Color"/>
    <x v="15"/>
    <x v="16"/>
    <n v="258355354"/>
    <s v="Adventure"/>
    <s v="Fantasy"/>
    <m/>
    <m/>
    <m/>
    <m/>
    <m/>
    <m/>
    <m/>
    <m/>
    <m/>
    <m/>
    <m/>
    <m/>
    <m/>
    <s v="TheHobbit:TheDesolationofSmaug"/>
    <s v="English"/>
    <n v="225000000"/>
    <x v="0"/>
  </r>
  <r>
    <s v="Color"/>
    <x v="18"/>
    <x v="17"/>
    <n v="70083519"/>
    <s v="Adventure"/>
    <s v="Family"/>
    <s v="Fantasy"/>
    <m/>
    <m/>
    <m/>
    <m/>
    <m/>
    <m/>
    <m/>
    <m/>
    <m/>
    <m/>
    <m/>
    <m/>
    <s v="TheGoldenCompass"/>
    <s v="English"/>
    <n v="180000000"/>
    <x v="9"/>
  </r>
  <r>
    <s v="Color"/>
    <x v="15"/>
    <x v="18"/>
    <n v="218051260"/>
    <s v="Action"/>
    <s v="Adventure"/>
    <s v="Drama"/>
    <s v="Romance"/>
    <m/>
    <m/>
    <m/>
    <m/>
    <m/>
    <m/>
    <m/>
    <m/>
    <m/>
    <m/>
    <m/>
    <s v="KingKong"/>
    <s v="English"/>
    <n v="207000000"/>
    <x v="13"/>
  </r>
  <r>
    <s v="Color"/>
    <x v="0"/>
    <x v="19"/>
    <n v="658672302"/>
    <s v="Drama"/>
    <s v="Romance"/>
    <m/>
    <m/>
    <m/>
    <m/>
    <m/>
    <m/>
    <m/>
    <m/>
    <m/>
    <m/>
    <m/>
    <m/>
    <m/>
    <s v="Titanic"/>
    <s v="English"/>
    <n v="200000000"/>
    <x v="16"/>
  </r>
  <r>
    <s v="Color"/>
    <x v="19"/>
    <x v="20"/>
    <n v="407197282"/>
    <s v="Action"/>
    <s v="Adventure"/>
    <s v="SciFi"/>
    <m/>
    <m/>
    <m/>
    <m/>
    <m/>
    <m/>
    <m/>
    <m/>
    <m/>
    <m/>
    <m/>
    <m/>
    <s v="CaptainAmerica:CivilWar"/>
    <s v="English"/>
    <n v="250000000"/>
    <x v="17"/>
  </r>
  <r>
    <s v="Color"/>
    <x v="20"/>
    <x v="21"/>
    <n v="65173160"/>
    <s v="Action"/>
    <s v="Adventure"/>
    <s v="SciFi"/>
    <s v="Thriller"/>
    <m/>
    <m/>
    <m/>
    <m/>
    <m/>
    <m/>
    <m/>
    <m/>
    <m/>
    <m/>
    <m/>
    <s v="Battleship"/>
    <s v="English"/>
    <n v="209000000"/>
    <x v="18"/>
  </r>
  <r>
    <s v="Color"/>
    <x v="21"/>
    <x v="22"/>
    <n v="652177271"/>
    <s v="Action"/>
    <s v="Adventure"/>
    <s v="SciFi"/>
    <s v="Thriller"/>
    <m/>
    <m/>
    <m/>
    <m/>
    <m/>
    <m/>
    <m/>
    <m/>
    <m/>
    <m/>
    <m/>
    <s v="JurassicWorld"/>
    <s v="English"/>
    <n v="150000000"/>
    <x v="15"/>
  </r>
  <r>
    <s v="Color"/>
    <x v="2"/>
    <x v="13"/>
    <n v="304360277"/>
    <s v="Action"/>
    <s v="Adventure"/>
    <s v="Thriller"/>
    <m/>
    <m/>
    <m/>
    <m/>
    <m/>
    <m/>
    <m/>
    <m/>
    <m/>
    <m/>
    <m/>
    <m/>
    <s v="Skyfall"/>
    <s v="English"/>
    <n v="200000000"/>
    <x v="6"/>
  </r>
  <r>
    <s v="Color"/>
    <x v="5"/>
    <x v="23"/>
    <n v="373377893"/>
    <s v="Action"/>
    <s v="Adventure"/>
    <s v="Fantasy"/>
    <s v="Romance"/>
    <m/>
    <m/>
    <m/>
    <m/>
    <m/>
    <m/>
    <m/>
    <m/>
    <m/>
    <m/>
    <m/>
    <s v="SpiderMan2"/>
    <s v="English"/>
    <n v="200000000"/>
    <x v="11"/>
  </r>
  <r>
    <s v="Color"/>
    <x v="22"/>
    <x v="24"/>
    <n v="408992272"/>
    <s v="Action"/>
    <s v="Adventure"/>
    <s v="SciFi"/>
    <m/>
    <m/>
    <m/>
    <m/>
    <m/>
    <m/>
    <m/>
    <m/>
    <m/>
    <m/>
    <m/>
    <m/>
    <s v="IronMan3"/>
    <s v="English"/>
    <n v="200000000"/>
    <x v="13"/>
  </r>
  <r>
    <s v="Color"/>
    <x v="23"/>
    <x v="25"/>
    <n v="334185206"/>
    <s v="Adventure"/>
    <s v="Family"/>
    <s v="Fantasy"/>
    <m/>
    <m/>
    <m/>
    <m/>
    <m/>
    <m/>
    <m/>
    <m/>
    <m/>
    <m/>
    <m/>
    <m/>
    <s v="AliceinWonderland"/>
    <s v="English"/>
    <n v="200000000"/>
    <x v="12"/>
  </r>
  <r>
    <s v="Color"/>
    <x v="24"/>
    <x v="26"/>
    <n v="234360014"/>
    <s v="Action"/>
    <s v="Adventure"/>
    <s v="Fantasy"/>
    <s v="SciFi"/>
    <s v="Thriller"/>
    <m/>
    <m/>
    <m/>
    <m/>
    <m/>
    <m/>
    <m/>
    <m/>
    <m/>
    <m/>
    <s v="XMen:TheLastStand"/>
    <s v="English"/>
    <n v="210000000"/>
    <x v="2"/>
  </r>
  <r>
    <s v="Color"/>
    <x v="25"/>
    <x v="26"/>
    <n v="268488329"/>
    <s v="Adventure"/>
    <s v="Animation"/>
    <s v="Comedy"/>
    <s v="Family"/>
    <s v="Fantasy"/>
    <m/>
    <m/>
    <m/>
    <m/>
    <m/>
    <m/>
    <m/>
    <m/>
    <m/>
    <m/>
    <s v="MonstersUniversity"/>
    <s v="English"/>
    <n v="200000000"/>
    <x v="11"/>
  </r>
  <r>
    <s v="Color"/>
    <x v="26"/>
    <x v="12"/>
    <n v="402076689"/>
    <s v="Action"/>
    <s v="Adventure"/>
    <s v="SciFi"/>
    <m/>
    <m/>
    <m/>
    <m/>
    <m/>
    <m/>
    <m/>
    <m/>
    <m/>
    <m/>
    <m/>
    <m/>
    <s v="Transformers:RevengeoftheFallen"/>
    <s v="English"/>
    <n v="200000000"/>
    <x v="19"/>
  </r>
  <r>
    <s v="Color"/>
    <x v="26"/>
    <x v="27"/>
    <n v="245428137"/>
    <s v="Action"/>
    <s v="Adventure"/>
    <s v="SciFi"/>
    <m/>
    <m/>
    <m/>
    <m/>
    <m/>
    <m/>
    <m/>
    <m/>
    <m/>
    <m/>
    <m/>
    <m/>
    <s v="Transformers:AgeofExtinction"/>
    <s v="English"/>
    <n v="210000000"/>
    <x v="20"/>
  </r>
  <r>
    <s v="Color"/>
    <x v="5"/>
    <x v="28"/>
    <n v="234903076"/>
    <s v="Adventure"/>
    <s v="Family"/>
    <s v="Fantasy"/>
    <m/>
    <m/>
    <m/>
    <m/>
    <m/>
    <m/>
    <m/>
    <m/>
    <m/>
    <m/>
    <m/>
    <m/>
    <s v="OztheGreatandPowerful"/>
    <s v="English"/>
    <n v="215000000"/>
    <x v="21"/>
  </r>
  <r>
    <s v="Color"/>
    <x v="16"/>
    <x v="29"/>
    <n v="202853933"/>
    <s v="Action"/>
    <s v="Adventure"/>
    <s v="Fantasy"/>
    <s v="SciFi"/>
    <m/>
    <m/>
    <m/>
    <m/>
    <m/>
    <m/>
    <m/>
    <m/>
    <m/>
    <m/>
    <m/>
    <s v="TheAmazingSpiderMan2"/>
    <s v="English"/>
    <n v="200000000"/>
    <x v="10"/>
  </r>
  <r>
    <s v="Color"/>
    <x v="27"/>
    <x v="30"/>
    <n v="172051787"/>
    <s v="Action"/>
    <s v="Adventure"/>
    <s v="SciFi"/>
    <m/>
    <m/>
    <m/>
    <m/>
    <m/>
    <m/>
    <m/>
    <m/>
    <m/>
    <m/>
    <m/>
    <m/>
    <s v="TRON:Legacy"/>
    <s v="English"/>
    <n v="170000000"/>
    <x v="2"/>
  </r>
  <r>
    <s v="Color"/>
    <x v="28"/>
    <x v="10"/>
    <n v="191450875"/>
    <s v="Adventure"/>
    <s v="Animation"/>
    <s v="Comedy"/>
    <s v="Family"/>
    <s v="Sport"/>
    <m/>
    <m/>
    <m/>
    <m/>
    <m/>
    <m/>
    <m/>
    <m/>
    <m/>
    <m/>
    <s v="Cars2"/>
    <s v="English"/>
    <n v="200000000"/>
    <x v="22"/>
  </r>
  <r>
    <s v="Color"/>
    <x v="29"/>
    <x v="31"/>
    <n v="116593191"/>
    <s v="Action"/>
    <s v="Adventure"/>
    <s v="SciFi"/>
    <m/>
    <m/>
    <m/>
    <m/>
    <m/>
    <m/>
    <m/>
    <m/>
    <m/>
    <m/>
    <m/>
    <m/>
    <s v="GreenLantern"/>
    <s v="English"/>
    <n v="200000000"/>
    <x v="23"/>
  </r>
  <r>
    <s v="Color"/>
    <x v="30"/>
    <x v="32"/>
    <n v="414984497"/>
    <s v="Adventure"/>
    <s v="Animation"/>
    <s v="Comedy"/>
    <s v="Family"/>
    <s v="Fantasy"/>
    <m/>
    <m/>
    <m/>
    <m/>
    <m/>
    <m/>
    <m/>
    <m/>
    <m/>
    <m/>
    <s v="ToyStory3"/>
    <s v="English"/>
    <n v="200000000"/>
    <x v="24"/>
  </r>
  <r>
    <s v="Color"/>
    <x v="31"/>
    <x v="33"/>
    <n v="125320003"/>
    <s v="Action"/>
    <s v="Adventure"/>
    <s v="SciFi"/>
    <m/>
    <m/>
    <m/>
    <m/>
    <m/>
    <m/>
    <m/>
    <m/>
    <m/>
    <m/>
    <m/>
    <m/>
    <s v="TerminatorSalvation"/>
    <s v="English"/>
    <n v="200000000"/>
    <x v="4"/>
  </r>
  <r>
    <s v="Color"/>
    <x v="32"/>
    <x v="34"/>
    <n v="350034110"/>
    <s v="Action"/>
    <s v="Crime"/>
    <s v="Thriller"/>
    <m/>
    <m/>
    <m/>
    <m/>
    <m/>
    <m/>
    <m/>
    <m/>
    <m/>
    <m/>
    <m/>
    <m/>
    <s v="Furious7"/>
    <s v="English"/>
    <n v="190000000"/>
    <x v="13"/>
  </r>
  <r>
    <s v="Color"/>
    <x v="11"/>
    <x v="31"/>
    <n v="202351611"/>
    <s v="Action"/>
    <s v="Adventure"/>
    <s v="Horror"/>
    <s v="SciFi"/>
    <s v="Thriller"/>
    <m/>
    <m/>
    <m/>
    <m/>
    <m/>
    <m/>
    <m/>
    <m/>
    <m/>
    <m/>
    <s v="WorldWarZ"/>
    <s v="English"/>
    <n v="190000000"/>
    <x v="15"/>
  </r>
  <r>
    <s v="Color"/>
    <x v="10"/>
    <x v="35"/>
    <n v="233914986"/>
    <s v="Action"/>
    <s v="Adventure"/>
    <s v="Fantasy"/>
    <s v="SciFi"/>
    <s v="Thriller"/>
    <m/>
    <m/>
    <m/>
    <m/>
    <m/>
    <m/>
    <m/>
    <m/>
    <m/>
    <m/>
    <s v="XMen:DaysofFuturePast"/>
    <s v="English"/>
    <n v="200000000"/>
    <x v="25"/>
  </r>
  <r>
    <s v="Color"/>
    <x v="33"/>
    <x v="4"/>
    <n v="228756232"/>
    <s v="Action"/>
    <s v="Adventure"/>
    <s v="SciFi"/>
    <m/>
    <m/>
    <m/>
    <m/>
    <m/>
    <m/>
    <m/>
    <m/>
    <m/>
    <m/>
    <m/>
    <m/>
    <s v="StarTrekIntoDarkness"/>
    <s v="English"/>
    <n v="190000000"/>
    <x v="6"/>
  </r>
  <r>
    <s v="Color"/>
    <x v="10"/>
    <x v="36"/>
    <n v="65171860"/>
    <s v="Adventure"/>
    <s v="Fantasy"/>
    <m/>
    <m/>
    <m/>
    <m/>
    <m/>
    <m/>
    <m/>
    <m/>
    <m/>
    <m/>
    <m/>
    <m/>
    <m/>
    <s v="JacktheGiantSlayer"/>
    <s v="English"/>
    <n v="195000000"/>
    <x v="22"/>
  </r>
  <r>
    <s v="Color"/>
    <x v="34"/>
    <x v="13"/>
    <n v="144812796"/>
    <s v="Drama"/>
    <s v="Romance"/>
    <m/>
    <m/>
    <m/>
    <m/>
    <m/>
    <m/>
    <m/>
    <m/>
    <m/>
    <m/>
    <m/>
    <m/>
    <m/>
    <s v="TheGreatGatsby"/>
    <s v="English"/>
    <n v="105000000"/>
    <x v="11"/>
  </r>
  <r>
    <s v="Color"/>
    <x v="35"/>
    <x v="37"/>
    <n v="90755643"/>
    <s v="Action"/>
    <s v="Adventure"/>
    <s v="Fantasy"/>
    <s v="Romance"/>
    <m/>
    <m/>
    <m/>
    <m/>
    <m/>
    <m/>
    <m/>
    <m/>
    <m/>
    <m/>
    <m/>
    <s v="PrinceofPersia:TheSandsofTime"/>
    <s v="English"/>
    <n v="200000000"/>
    <x v="4"/>
  </r>
  <r>
    <s v="Color"/>
    <x v="36"/>
    <x v="21"/>
    <n v="101785482"/>
    <s v="Action"/>
    <s v="Adventure"/>
    <s v="SciFi"/>
    <m/>
    <m/>
    <m/>
    <m/>
    <m/>
    <m/>
    <m/>
    <m/>
    <m/>
    <m/>
    <m/>
    <m/>
    <s v="PacificRim"/>
    <s v="English"/>
    <n v="190000000"/>
    <x v="15"/>
  </r>
  <r>
    <s v="Color"/>
    <x v="26"/>
    <x v="38"/>
    <n v="352358779"/>
    <s v="Action"/>
    <s v="Adventure"/>
    <s v="SciFi"/>
    <m/>
    <m/>
    <m/>
    <m/>
    <m/>
    <m/>
    <m/>
    <m/>
    <m/>
    <m/>
    <m/>
    <m/>
    <s v="Transformers:DarkoftheMoon"/>
    <s v="English"/>
    <n v="195000000"/>
    <x v="22"/>
  </r>
  <r>
    <s v="Color"/>
    <x v="37"/>
    <x v="39"/>
    <n v="317011114"/>
    <s v="Action"/>
    <s v="Adventure"/>
    <s v="Fantasy"/>
    <m/>
    <m/>
    <m/>
    <m/>
    <m/>
    <m/>
    <m/>
    <m/>
    <m/>
    <m/>
    <m/>
    <m/>
    <s v="IndianaJonesandtheKingdomoftheCrystalSkull"/>
    <s v="English"/>
    <n v="185000000"/>
    <x v="5"/>
  </r>
  <r>
    <s v="Color"/>
    <x v="38"/>
    <x v="40"/>
    <n v="237282182"/>
    <s v="Adventure"/>
    <s v="Animation"/>
    <s v="Comedy"/>
    <s v="Family"/>
    <s v="Fantasy"/>
    <m/>
    <m/>
    <m/>
    <m/>
    <m/>
    <m/>
    <m/>
    <m/>
    <m/>
    <m/>
    <s v="Brave"/>
    <s v="English"/>
    <n v="185000000"/>
    <x v="13"/>
  </r>
  <r>
    <s v="Color"/>
    <x v="39"/>
    <x v="39"/>
    <n v="130468626"/>
    <s v="Action"/>
    <s v="Adventure"/>
    <s v="SciFi"/>
    <s v="Thriller"/>
    <m/>
    <m/>
    <m/>
    <m/>
    <m/>
    <m/>
    <m/>
    <m/>
    <m/>
    <m/>
    <m/>
    <s v="StarTrekBeyond"/>
    <s v="English"/>
    <n v="185000000"/>
    <x v="7"/>
  </r>
  <r>
    <s v="Color"/>
    <x v="4"/>
    <x v="41"/>
    <n v="223806889"/>
    <s v="Adventure"/>
    <s v="Animation"/>
    <s v="Family"/>
    <s v="SciFi"/>
    <m/>
    <m/>
    <m/>
    <m/>
    <m/>
    <m/>
    <m/>
    <m/>
    <m/>
    <m/>
    <m/>
    <s v="WALLE"/>
    <s v="English"/>
    <n v="180000000"/>
    <x v="26"/>
  </r>
  <r>
    <s v="Color"/>
    <x v="24"/>
    <x v="42"/>
    <n v="140080850"/>
    <s v="Action"/>
    <s v="Comedy"/>
    <s v="Crime"/>
    <s v="Thriller"/>
    <m/>
    <m/>
    <m/>
    <m/>
    <m/>
    <m/>
    <m/>
    <m/>
    <m/>
    <m/>
    <m/>
    <s v="RushHour3"/>
    <s v="English"/>
    <n v="140000000"/>
    <x v="5"/>
  </r>
  <r>
    <s v="Color"/>
    <x v="40"/>
    <x v="43"/>
    <n v="166112167"/>
    <s v="Action"/>
    <s v="Adventure"/>
    <s v="SciFi"/>
    <m/>
    <m/>
    <m/>
    <m/>
    <m/>
    <m/>
    <m/>
    <m/>
    <m/>
    <m/>
    <m/>
    <m/>
    <n v="2012"/>
    <s v="English"/>
    <n v="200000000"/>
    <x v="27"/>
  </r>
  <r>
    <s v="Color"/>
    <x v="41"/>
    <x v="44"/>
    <n v="137850096"/>
    <s v="Animation"/>
    <s v="Drama"/>
    <s v="Family"/>
    <s v="Fantasy"/>
    <m/>
    <m/>
    <m/>
    <m/>
    <m/>
    <m/>
    <m/>
    <m/>
    <m/>
    <m/>
    <m/>
    <s v="AChristmasCarol"/>
    <s v="English"/>
    <n v="200000000"/>
    <x v="2"/>
  </r>
  <r>
    <s v="Color"/>
    <x v="42"/>
    <x v="45"/>
    <n v="47375327"/>
    <s v="Action"/>
    <s v="Adventure"/>
    <s v="SciFi"/>
    <m/>
    <m/>
    <m/>
    <m/>
    <m/>
    <m/>
    <m/>
    <m/>
    <m/>
    <m/>
    <m/>
    <m/>
    <s v="JupiterAscending"/>
    <s v="English"/>
    <n v="176000000"/>
    <x v="28"/>
  </r>
  <r>
    <s v="Color"/>
    <x v="8"/>
    <x v="46"/>
    <n v="124051759"/>
    <s v="Action"/>
    <s v="Adventure"/>
    <s v="Drama"/>
    <s v="Romance"/>
    <m/>
    <m/>
    <m/>
    <m/>
    <m/>
    <m/>
    <m/>
    <m/>
    <m/>
    <m/>
    <m/>
    <s v="TheLegendofTarzan"/>
    <s v="English"/>
    <n v="180000000"/>
    <x v="4"/>
  </r>
  <r>
    <s v="Color"/>
    <x v="12"/>
    <x v="12"/>
    <n v="291709845"/>
    <s v="Adventure"/>
    <s v="Family"/>
    <s v="Fantasy"/>
    <m/>
    <m/>
    <m/>
    <m/>
    <m/>
    <m/>
    <m/>
    <m/>
    <m/>
    <m/>
    <m/>
    <m/>
    <s v="TheChroniclesofNarnia:TheLiontheWitchandtheWardrobe"/>
    <s v="English"/>
    <n v="180000000"/>
    <x v="8"/>
  </r>
  <r>
    <s v="Color"/>
    <x v="10"/>
    <x v="47"/>
    <n v="154985087"/>
    <s v="Action"/>
    <s v="Adventure"/>
    <s v="SciFi"/>
    <m/>
    <m/>
    <m/>
    <m/>
    <m/>
    <m/>
    <m/>
    <m/>
    <m/>
    <m/>
    <m/>
    <m/>
    <s v="XMen:Apocalypse"/>
    <s v="English"/>
    <n v="178000000"/>
    <x v="11"/>
  </r>
  <r>
    <s v="Color"/>
    <x v="3"/>
    <x v="48"/>
    <n v="533316061"/>
    <s v="Action"/>
    <s v="Crime"/>
    <s v="Drama"/>
    <s v="Thriller"/>
    <m/>
    <m/>
    <m/>
    <m/>
    <m/>
    <m/>
    <m/>
    <m/>
    <m/>
    <m/>
    <m/>
    <s v="TheDarkKnight"/>
    <s v="English"/>
    <n v="185000000"/>
    <x v="29"/>
  </r>
  <r>
    <s v="Color"/>
    <x v="43"/>
    <x v="44"/>
    <n v="292979556"/>
    <s v="Adventure"/>
    <s v="Animation"/>
    <s v="Comedy"/>
    <s v="Family"/>
    <m/>
    <m/>
    <m/>
    <m/>
    <m/>
    <m/>
    <m/>
    <m/>
    <m/>
    <m/>
    <m/>
    <s v="Up"/>
    <s v="English"/>
    <n v="175000000"/>
    <x v="24"/>
  </r>
  <r>
    <s v="Color"/>
    <x v="44"/>
    <x v="49"/>
    <n v="198332128"/>
    <s v="Action"/>
    <s v="Adventure"/>
    <s v="Animation"/>
    <s v="Comedy"/>
    <s v="Family"/>
    <s v="SciFi"/>
    <m/>
    <m/>
    <m/>
    <m/>
    <m/>
    <m/>
    <m/>
    <m/>
    <m/>
    <s v="Monstersvs.Aliens"/>
    <s v="English"/>
    <n v="175000000"/>
    <x v="12"/>
  </r>
  <r>
    <s v="Color"/>
    <x v="45"/>
    <x v="50"/>
    <n v="318298180"/>
    <s v="Action"/>
    <s v="Adventure"/>
    <s v="SciFi"/>
    <m/>
    <m/>
    <m/>
    <m/>
    <m/>
    <m/>
    <m/>
    <m/>
    <m/>
    <m/>
    <m/>
    <m/>
    <s v="IronMan"/>
    <s v="English"/>
    <n v="140000000"/>
    <x v="0"/>
  </r>
  <r>
    <s v="Color"/>
    <x v="46"/>
    <x v="50"/>
    <n v="73820094"/>
    <s v="Adventure"/>
    <s v="Drama"/>
    <s v="Family"/>
    <s v="Mystery"/>
    <m/>
    <m/>
    <m/>
    <m/>
    <m/>
    <m/>
    <m/>
    <m/>
    <m/>
    <m/>
    <m/>
    <s v="Hugo"/>
    <s v="English"/>
    <n v="170000000"/>
    <x v="7"/>
  </r>
  <r>
    <s v="Color"/>
    <x v="14"/>
    <x v="10"/>
    <n v="113745408"/>
    <s v="Action"/>
    <s v="Comedy"/>
    <s v="SciFi"/>
    <s v="Western"/>
    <m/>
    <m/>
    <m/>
    <m/>
    <m/>
    <m/>
    <m/>
    <m/>
    <m/>
    <m/>
    <m/>
    <s v="WildWildWest"/>
    <s v="English"/>
    <n v="170000000"/>
    <x v="30"/>
  </r>
  <r>
    <s v="Color"/>
    <x v="47"/>
    <x v="51"/>
    <n v="102176165"/>
    <s v="Action"/>
    <s v="Adventure"/>
    <s v="Fantasy"/>
    <s v="Horror"/>
    <s v="Thriller"/>
    <m/>
    <m/>
    <m/>
    <m/>
    <m/>
    <m/>
    <m/>
    <m/>
    <m/>
    <m/>
    <s v="TheMummy:TomboftheDragonEmperor"/>
    <s v="English"/>
    <n v="145000000"/>
    <x v="31"/>
  </r>
  <r>
    <s v="Color"/>
    <x v="48"/>
    <x v="31"/>
    <n v="161087183"/>
    <s v="Action"/>
    <s v="Adventure"/>
    <s v="Comedy"/>
    <s v="SciFi"/>
    <m/>
    <m/>
    <m/>
    <m/>
    <m/>
    <m/>
    <m/>
    <m/>
    <m/>
    <m/>
    <m/>
    <s v="SuicideSquad"/>
    <s v="English"/>
    <n v="175000000"/>
    <x v="8"/>
  </r>
  <r>
    <s v="Color"/>
    <x v="49"/>
    <x v="44"/>
    <n v="100289690"/>
    <s v="Comedy"/>
    <s v="Family"/>
    <s v="Fantasy"/>
    <m/>
    <m/>
    <m/>
    <m/>
    <m/>
    <m/>
    <m/>
    <m/>
    <m/>
    <m/>
    <m/>
    <m/>
    <s v="EvanAlmighty"/>
    <s v="English"/>
    <n v="175000000"/>
    <x v="28"/>
  </r>
  <r>
    <s v="Color"/>
    <x v="50"/>
    <x v="17"/>
    <n v="100189501"/>
    <s v="Action"/>
    <s v="Adventure"/>
    <s v="SciFi"/>
    <m/>
    <m/>
    <m/>
    <m/>
    <m/>
    <m/>
    <m/>
    <m/>
    <m/>
    <m/>
    <m/>
    <m/>
    <s v="EdgeofTomorrow"/>
    <s v="English"/>
    <n v="178000000"/>
    <x v="0"/>
  </r>
  <r>
    <s v="Color"/>
    <x v="51"/>
    <x v="52"/>
    <n v="88246220"/>
    <s v="Action"/>
    <s v="Adventure"/>
    <s v="SciFi"/>
    <s v="Thriller"/>
    <m/>
    <m/>
    <m/>
    <m/>
    <m/>
    <m/>
    <m/>
    <m/>
    <m/>
    <m/>
    <m/>
    <s v="Waterworld"/>
    <s v="English"/>
    <n v="175000000"/>
    <x v="9"/>
  </r>
  <r>
    <s v="Color"/>
    <x v="52"/>
    <x v="33"/>
    <n v="150167630"/>
    <s v="Action"/>
    <s v="Adventure"/>
    <s v="SciFi"/>
    <s v="Thriller"/>
    <m/>
    <m/>
    <m/>
    <m/>
    <m/>
    <m/>
    <m/>
    <m/>
    <m/>
    <m/>
    <m/>
    <s v="G.I.Joe:TheRiseofCobra"/>
    <s v="English"/>
    <n v="175000000"/>
    <x v="27"/>
  </r>
  <r>
    <s v="Color"/>
    <x v="43"/>
    <x v="53"/>
    <n v="356454367"/>
    <s v="Adventure"/>
    <s v="Animation"/>
    <s v="Comedy"/>
    <s v="Drama"/>
    <s v="Family"/>
    <s v="Fantasy"/>
    <m/>
    <m/>
    <m/>
    <m/>
    <m/>
    <m/>
    <m/>
    <m/>
    <m/>
    <s v="InsideOut"/>
    <s v="English"/>
    <n v="175000000"/>
    <x v="24"/>
  </r>
  <r>
    <s v="Color"/>
    <x v="45"/>
    <x v="10"/>
    <n v="362645141"/>
    <s v="Adventure"/>
    <s v="Drama"/>
    <s v="Family"/>
    <s v="Fantasy"/>
    <m/>
    <m/>
    <m/>
    <m/>
    <m/>
    <m/>
    <m/>
    <m/>
    <m/>
    <m/>
    <m/>
    <s v="TheJungleBook"/>
    <s v="English"/>
    <n v="175000000"/>
    <x v="6"/>
  </r>
  <r>
    <s v="Color"/>
    <x v="45"/>
    <x v="22"/>
    <n v="312057433"/>
    <s v="Action"/>
    <s v="Adventure"/>
    <s v="SciFi"/>
    <m/>
    <m/>
    <m/>
    <m/>
    <m/>
    <m/>
    <m/>
    <m/>
    <m/>
    <m/>
    <m/>
    <m/>
    <s v="IronMan2"/>
    <s v="English"/>
    <n v="200000000"/>
    <x v="15"/>
  </r>
  <r>
    <s v="Color"/>
    <x v="53"/>
    <x v="4"/>
    <n v="155111815"/>
    <s v="Action"/>
    <s v="Adventure"/>
    <s v="Drama"/>
    <s v="Fantasy"/>
    <m/>
    <m/>
    <m/>
    <m/>
    <m/>
    <m/>
    <m/>
    <m/>
    <m/>
    <m/>
    <m/>
    <s v="SnowWhiteandtheHuntsman"/>
    <s v="English"/>
    <n v="170000000"/>
    <x v="9"/>
  </r>
  <r>
    <s v="Color"/>
    <x v="54"/>
    <x v="54"/>
    <n v="241407328"/>
    <s v="Action"/>
    <s v="Adventure"/>
    <s v="Family"/>
    <s v="Fantasy"/>
    <s v="Romance"/>
    <m/>
    <m/>
    <m/>
    <m/>
    <m/>
    <m/>
    <m/>
    <m/>
    <m/>
    <m/>
    <s v="Maleficent"/>
    <s v="English"/>
    <n v="180000000"/>
    <x v="15"/>
  </r>
  <r>
    <s v="Color"/>
    <x v="55"/>
    <x v="28"/>
    <n v="208543795"/>
    <s v="Action"/>
    <s v="Adventure"/>
    <s v="Drama"/>
    <s v="SciFi"/>
    <m/>
    <m/>
    <m/>
    <m/>
    <m/>
    <m/>
    <m/>
    <m/>
    <m/>
    <m/>
    <m/>
    <s v="DawnofthePlanetoftheApes"/>
    <s v="English"/>
    <n v="170000000"/>
    <x v="32"/>
  </r>
  <r>
    <s v="Color"/>
    <x v="56"/>
    <x v="55"/>
    <n v="38297305"/>
    <s v="Action"/>
    <s v="Adventure"/>
    <s v="Drama"/>
    <s v="Fantasy"/>
    <m/>
    <m/>
    <m/>
    <m/>
    <m/>
    <m/>
    <m/>
    <m/>
    <m/>
    <m/>
    <m/>
    <s v="47Ronin"/>
    <s v="English"/>
    <n v="175000000"/>
    <x v="22"/>
  </r>
  <r>
    <s v="Color"/>
    <x v="19"/>
    <x v="15"/>
    <n v="259746958"/>
    <s v="Action"/>
    <s v="Adventure"/>
    <s v="SciFi"/>
    <m/>
    <m/>
    <m/>
    <m/>
    <m/>
    <m/>
    <m/>
    <m/>
    <m/>
    <m/>
    <m/>
    <m/>
    <s v="CaptainAmerica:TheWinterSoldier"/>
    <s v="English"/>
    <n v="170000000"/>
    <x v="6"/>
  </r>
  <r>
    <s v="Color"/>
    <x v="57"/>
    <x v="40"/>
    <n v="238371987"/>
    <s v="Adventure"/>
    <s v="Animation"/>
    <s v="Comedy"/>
    <s v="Family"/>
    <s v="Fantasy"/>
    <m/>
    <m/>
    <m/>
    <m/>
    <m/>
    <m/>
    <m/>
    <m/>
    <m/>
    <m/>
    <s v="ShrekForeverAfter"/>
    <s v="English"/>
    <n v="165000000"/>
    <x v="21"/>
  </r>
  <r>
    <s v="Color"/>
    <x v="58"/>
    <x v="28"/>
    <n v="93417865"/>
    <s v="Action"/>
    <s v="Adventure"/>
    <s v="Family"/>
    <s v="Mystery"/>
    <s v="SciFi"/>
    <m/>
    <m/>
    <m/>
    <m/>
    <m/>
    <m/>
    <m/>
    <m/>
    <m/>
    <m/>
    <s v="Tomorrowland"/>
    <s v="English"/>
    <n v="190000000"/>
    <x v="12"/>
  </r>
  <r>
    <s v="Color"/>
    <x v="59"/>
    <x v="56"/>
    <n v="222487711"/>
    <s v="Action"/>
    <s v="Adventure"/>
    <s v="Animation"/>
    <s v="Comedy"/>
    <s v="Drama"/>
    <s v="Family"/>
    <s v="SciFi"/>
    <m/>
    <m/>
    <m/>
    <m/>
    <m/>
    <m/>
    <m/>
    <m/>
    <s v="BigHero6"/>
    <s v="English"/>
    <n v="165000000"/>
    <x v="0"/>
  </r>
  <r>
    <s v="Color"/>
    <x v="60"/>
    <x v="57"/>
    <n v="189412677"/>
    <s v="Adventure"/>
    <s v="Animation"/>
    <s v="Comedy"/>
    <s v="Family"/>
    <s v="SciFi"/>
    <m/>
    <m/>
    <m/>
    <m/>
    <m/>
    <m/>
    <m/>
    <m/>
    <m/>
    <m/>
    <s v="WreckItRalph"/>
    <s v="English"/>
    <n v="165000000"/>
    <x v="6"/>
  </r>
  <r>
    <s v="Color"/>
    <x v="41"/>
    <x v="6"/>
    <n v="665426"/>
    <s v="Adventure"/>
    <s v="Animation"/>
    <s v="Family"/>
    <s v="Fantasy"/>
    <m/>
    <m/>
    <m/>
    <m/>
    <m/>
    <m/>
    <m/>
    <m/>
    <m/>
    <m/>
    <m/>
    <s v="ThePolarExpress"/>
    <s v="English"/>
    <n v="165000000"/>
    <x v="4"/>
  </r>
  <r>
    <s v="Color"/>
    <x v="40"/>
    <x v="58"/>
    <n v="102315545"/>
    <s v="Action"/>
    <s v="Adventure"/>
    <s v="SciFi"/>
    <m/>
    <m/>
    <m/>
    <m/>
    <m/>
    <m/>
    <m/>
    <m/>
    <m/>
    <m/>
    <m/>
    <m/>
    <s v="IndependenceDay:Resurgence"/>
    <s v="English"/>
    <n v="165000000"/>
    <x v="33"/>
  </r>
  <r>
    <s v="Color"/>
    <x v="61"/>
    <x v="41"/>
    <n v="217387997"/>
    <s v="Adventure"/>
    <s v="Animation"/>
    <s v="Family"/>
    <s v="Fantasy"/>
    <m/>
    <m/>
    <m/>
    <m/>
    <m/>
    <m/>
    <m/>
    <m/>
    <m/>
    <m/>
    <m/>
    <s v="HowtoTrainYourDragon"/>
    <s v="English"/>
    <n v="165000000"/>
    <x v="17"/>
  </r>
  <r>
    <s v="Color"/>
    <x v="62"/>
    <x v="59"/>
    <n v="150350192"/>
    <s v="Action"/>
    <s v="SciFi"/>
    <m/>
    <m/>
    <m/>
    <m/>
    <m/>
    <m/>
    <m/>
    <m/>
    <m/>
    <m/>
    <m/>
    <m/>
    <m/>
    <s v="Terminator3:RiseoftheMachines"/>
    <s v="English"/>
    <n v="200000000"/>
    <x v="21"/>
  </r>
  <r>
    <s v="Color"/>
    <x v="63"/>
    <x v="60"/>
    <n v="333130696"/>
    <s v="Action"/>
    <s v="Adventure"/>
    <s v="SciFi"/>
    <m/>
    <m/>
    <m/>
    <m/>
    <m/>
    <m/>
    <m/>
    <m/>
    <m/>
    <m/>
    <m/>
    <m/>
    <s v="GuardiansoftheGalaxy"/>
    <s v="English"/>
    <n v="170000000"/>
    <x v="14"/>
  </r>
  <r>
    <s v="Color"/>
    <x v="3"/>
    <x v="1"/>
    <n v="187991439"/>
    <s v="Adventure"/>
    <s v="Drama"/>
    <s v="SciFi"/>
    <m/>
    <m/>
    <m/>
    <m/>
    <m/>
    <m/>
    <m/>
    <m/>
    <m/>
    <m/>
    <m/>
    <m/>
    <s v="Interstellar"/>
    <s v="English"/>
    <n v="165000000"/>
    <x v="34"/>
  </r>
  <r>
    <s v="Color"/>
    <x v="3"/>
    <x v="2"/>
    <n v="292568851"/>
    <s v="Action"/>
    <s v="Adventure"/>
    <s v="SciFi"/>
    <s v="Thriller"/>
    <m/>
    <m/>
    <m/>
    <m/>
    <m/>
    <m/>
    <m/>
    <m/>
    <m/>
    <m/>
    <m/>
    <s v="Inception"/>
    <s v="English"/>
    <n v="160000000"/>
    <x v="35"/>
  </r>
  <r>
    <s v="Color"/>
    <x v="47"/>
    <x v="10"/>
    <n v="144512310"/>
    <s v="Action"/>
    <s v="Crime"/>
    <s v="Thriller"/>
    <m/>
    <m/>
    <m/>
    <m/>
    <m/>
    <m/>
    <m/>
    <m/>
    <m/>
    <m/>
    <m/>
    <m/>
    <s v="TheFastandtheFurious"/>
    <s v="English"/>
    <n v="38000000"/>
    <x v="10"/>
  </r>
  <r>
    <s v="Color"/>
    <x v="64"/>
    <x v="61"/>
    <n v="127490802"/>
    <s v="Drama"/>
    <s v="Fantasy"/>
    <s v="Romance"/>
    <m/>
    <m/>
    <m/>
    <m/>
    <m/>
    <m/>
    <m/>
    <m/>
    <m/>
    <m/>
    <m/>
    <m/>
    <s v="TheCuriousCaseofBenjaminButton"/>
    <s v="English"/>
    <n v="150000000"/>
    <x v="6"/>
  </r>
  <r>
    <s v="Color"/>
    <x v="65"/>
    <x v="4"/>
    <n v="146405371"/>
    <s v="Action"/>
    <s v="Adventure"/>
    <s v="SciFi"/>
    <m/>
    <m/>
    <m/>
    <m/>
    <m/>
    <m/>
    <m/>
    <m/>
    <m/>
    <m/>
    <m/>
    <m/>
    <s v="XMen:FirstClass"/>
    <s v="English"/>
    <n v="160000000"/>
    <x v="6"/>
  </r>
  <r>
    <s v="Color"/>
    <x v="66"/>
    <x v="62"/>
    <n v="281666058"/>
    <s v="Adventure"/>
    <s v="SciFi"/>
    <m/>
    <m/>
    <m/>
    <m/>
    <m/>
    <m/>
    <m/>
    <m/>
    <m/>
    <m/>
    <m/>
    <m/>
    <m/>
    <s v="TheHungerGames:MockingjayPart2"/>
    <s v="English"/>
    <n v="160000000"/>
    <x v="4"/>
  </r>
  <r>
    <s v="Color"/>
    <x v="67"/>
    <x v="59"/>
    <n v="63143812"/>
    <s v="Action"/>
    <s v="Adventure"/>
    <s v="Family"/>
    <s v="Fantasy"/>
    <m/>
    <m/>
    <m/>
    <m/>
    <m/>
    <m/>
    <m/>
    <m/>
    <m/>
    <m/>
    <m/>
    <s v="TheSorcerersApprentice"/>
    <s v="English"/>
    <n v="150000000"/>
    <x v="9"/>
  </r>
  <r>
    <s v="Color"/>
    <x v="68"/>
    <x v="41"/>
    <n v="60655503"/>
    <s v="Action"/>
    <s v="Adventure"/>
    <s v="Drama"/>
    <s v="Thriller"/>
    <m/>
    <m/>
    <m/>
    <m/>
    <m/>
    <m/>
    <m/>
    <m/>
    <m/>
    <m/>
    <m/>
    <s v="Poseidon"/>
    <s v="English"/>
    <n v="160000000"/>
    <x v="23"/>
  </r>
  <r>
    <s v="Color"/>
    <x v="69"/>
    <x v="17"/>
    <n v="76846624"/>
    <s v="Adventure"/>
    <s v="Family"/>
    <s v="Fantasy"/>
    <m/>
    <m/>
    <m/>
    <m/>
    <m/>
    <m/>
    <m/>
    <m/>
    <m/>
    <m/>
    <m/>
    <m/>
    <s v="AliceThroughtheLookingGlass"/>
    <s v="English"/>
    <n v="170000000"/>
    <x v="21"/>
  </r>
  <r>
    <s v="Color"/>
    <x v="70"/>
    <x v="40"/>
    <n v="320706665"/>
    <s v="Adventure"/>
    <s v="Animation"/>
    <s v="Comedy"/>
    <s v="Family"/>
    <s v="Fantasy"/>
    <m/>
    <m/>
    <m/>
    <m/>
    <m/>
    <m/>
    <m/>
    <m/>
    <m/>
    <m/>
    <s v="ShrektheThird"/>
    <s v="English"/>
    <n v="160000000"/>
    <x v="9"/>
  </r>
  <r>
    <s v="Color"/>
    <x v="71"/>
    <x v="31"/>
    <n v="46978995"/>
    <s v="Action"/>
    <s v="Adventure"/>
    <s v="Fantasy"/>
    <m/>
    <m/>
    <m/>
    <m/>
    <m/>
    <m/>
    <m/>
    <m/>
    <m/>
    <m/>
    <m/>
    <m/>
    <s v="Warcraft"/>
    <s v="English"/>
    <n v="160000000"/>
    <x v="11"/>
  </r>
  <r>
    <s v="Color"/>
    <x v="72"/>
    <x v="50"/>
    <n v="89732035"/>
    <s v="Action"/>
    <s v="Adventure"/>
    <s v="SciFi"/>
    <m/>
    <m/>
    <m/>
    <m/>
    <m/>
    <m/>
    <m/>
    <m/>
    <m/>
    <m/>
    <m/>
    <m/>
    <s v="TerminatorGenisys"/>
    <s v="English"/>
    <n v="155000000"/>
    <x v="4"/>
  </r>
  <r>
    <s v="Color"/>
    <x v="73"/>
    <x v="17"/>
    <n v="104383624"/>
    <s v="Adventure"/>
    <s v="Family"/>
    <s v="Fantasy"/>
    <m/>
    <m/>
    <m/>
    <m/>
    <m/>
    <m/>
    <m/>
    <m/>
    <m/>
    <m/>
    <m/>
    <m/>
    <s v="TheChroniclesofNarnia:TheVoyageoftheDawnTreader"/>
    <s v="English"/>
    <n v="155000000"/>
    <x v="22"/>
  </r>
  <r>
    <s v="BlackandWhite"/>
    <x v="26"/>
    <x v="63"/>
    <n v="198539855"/>
    <s v="Action"/>
    <s v="Drama"/>
    <s v="History"/>
    <s v="Romance"/>
    <s v="War"/>
    <m/>
    <m/>
    <m/>
    <m/>
    <m/>
    <m/>
    <m/>
    <m/>
    <m/>
    <m/>
    <s v="PearlHarbor"/>
    <s v="English"/>
    <n v="140000000"/>
    <x v="9"/>
  </r>
  <r>
    <s v="Color"/>
    <x v="26"/>
    <x v="47"/>
    <n v="318759914"/>
    <s v="Action"/>
    <s v="Adventure"/>
    <s v="SciFi"/>
    <m/>
    <m/>
    <m/>
    <m/>
    <m/>
    <m/>
    <m/>
    <m/>
    <m/>
    <m/>
    <m/>
    <m/>
    <s v="Transformers"/>
    <s v="English"/>
    <n v="150000000"/>
    <x v="1"/>
  </r>
  <r>
    <s v="Color"/>
    <x v="74"/>
    <x v="64"/>
    <n v="34293771"/>
    <s v="Action"/>
    <s v="Adventure"/>
    <s v="Biography"/>
    <s v="Drama"/>
    <s v="History"/>
    <s v="Romance"/>
    <s v="War"/>
    <m/>
    <m/>
    <m/>
    <m/>
    <m/>
    <m/>
    <m/>
    <m/>
    <s v="Alexander"/>
    <s v="English"/>
    <n v="155000000"/>
    <x v="33"/>
  </r>
  <r>
    <s v="Color"/>
    <x v="8"/>
    <x v="65"/>
    <n v="292000866"/>
    <s v="Adventure"/>
    <s v="Family"/>
    <s v="Fantasy"/>
    <s v="Mystery"/>
    <m/>
    <m/>
    <m/>
    <m/>
    <m/>
    <m/>
    <m/>
    <m/>
    <m/>
    <m/>
    <m/>
    <s v="HarryPotterandtheOrderofthePhoenix"/>
    <s v="English"/>
    <n v="150000000"/>
    <x v="7"/>
  </r>
  <r>
    <s v="Color"/>
    <x v="35"/>
    <x v="66"/>
    <n v="289994397"/>
    <s v="Adventure"/>
    <s v="Family"/>
    <s v="Fantasy"/>
    <s v="Mystery"/>
    <m/>
    <m/>
    <m/>
    <m/>
    <m/>
    <m/>
    <m/>
    <m/>
    <m/>
    <m/>
    <m/>
    <s v="HarryPotterandtheGobletofFire"/>
    <s v="English"/>
    <n v="150000000"/>
    <x v="32"/>
  </r>
  <r>
    <s v="Color"/>
    <x v="20"/>
    <x v="56"/>
    <n v="227946274"/>
    <s v="Action"/>
    <s v="Drama"/>
    <m/>
    <m/>
    <m/>
    <m/>
    <m/>
    <m/>
    <m/>
    <m/>
    <m/>
    <m/>
    <m/>
    <m/>
    <m/>
    <s v="Hancock"/>
    <s v="English"/>
    <n v="150000000"/>
    <x v="21"/>
  </r>
  <r>
    <s v="Color"/>
    <x v="66"/>
    <x v="26"/>
    <n v="256386216"/>
    <s v="Drama"/>
    <s v="Horror"/>
    <s v="SciFi"/>
    <m/>
    <m/>
    <m/>
    <m/>
    <m/>
    <m/>
    <m/>
    <m/>
    <m/>
    <m/>
    <m/>
    <m/>
    <s v="IAmLegend"/>
    <s v="English"/>
    <n v="150000000"/>
    <x v="13"/>
  </r>
  <r>
    <s v="Color"/>
    <x v="23"/>
    <x v="67"/>
    <n v="206456431"/>
    <s v="Adventure"/>
    <s v="Comedy"/>
    <s v="Family"/>
    <s v="Fantasy"/>
    <m/>
    <m/>
    <m/>
    <m/>
    <m/>
    <m/>
    <m/>
    <m/>
    <m/>
    <m/>
    <m/>
    <s v="CharlieandtheChocolateFactory"/>
    <s v="English"/>
    <n v="150000000"/>
    <x v="10"/>
  </r>
  <r>
    <s v="Color"/>
    <x v="58"/>
    <x v="68"/>
    <n v="206435493"/>
    <s v="Animation"/>
    <s v="Comedy"/>
    <s v="Family"/>
    <s v="Fantasy"/>
    <m/>
    <m/>
    <m/>
    <m/>
    <m/>
    <m/>
    <m/>
    <m/>
    <m/>
    <m/>
    <m/>
    <s v="Ratatouille"/>
    <s v="English"/>
    <n v="150000000"/>
    <x v="25"/>
  </r>
  <r>
    <s v="Color"/>
    <x v="3"/>
    <x v="55"/>
    <n v="205343774"/>
    <s v="Action"/>
    <s v="Adventure"/>
    <m/>
    <m/>
    <m/>
    <m/>
    <m/>
    <m/>
    <m/>
    <m/>
    <m/>
    <m/>
    <m/>
    <m/>
    <m/>
    <s v="BatmanBegins"/>
    <s v="English"/>
    <n v="150000000"/>
    <x v="24"/>
  </r>
  <r>
    <s v="Color"/>
    <x v="75"/>
    <x v="69"/>
    <n v="179982968"/>
    <s v="Action"/>
    <s v="Adventure"/>
    <s v="Animation"/>
    <s v="Comedy"/>
    <s v="Family"/>
    <m/>
    <m/>
    <m/>
    <m/>
    <m/>
    <m/>
    <m/>
    <m/>
    <m/>
    <m/>
    <s v="Madagascar:Escape2Africa"/>
    <s v="English"/>
    <n v="150000000"/>
    <x v="10"/>
  </r>
  <r>
    <s v="Color"/>
    <x v="76"/>
    <x v="70"/>
    <n v="177243721"/>
    <s v="Adventure"/>
    <s v="Comedy"/>
    <s v="Family"/>
    <s v="Fantasy"/>
    <m/>
    <m/>
    <m/>
    <m/>
    <m/>
    <m/>
    <m/>
    <m/>
    <m/>
    <m/>
    <m/>
    <s v="NightattheMuseum:BattleoftheSmithsonian"/>
    <s v="English"/>
    <n v="150000000"/>
    <x v="18"/>
  </r>
  <r>
    <s v="Color"/>
    <x v="77"/>
    <x v="71"/>
    <n v="179883016"/>
    <s v="Action"/>
    <s v="Adventure"/>
    <s v="Fantasy"/>
    <s v="SciFi"/>
    <s v="Thriller"/>
    <m/>
    <m/>
    <m/>
    <m/>
    <m/>
    <m/>
    <m/>
    <m/>
    <m/>
    <m/>
    <s v="XMenOrigins:Wolverine"/>
    <s v="English"/>
    <n v="150000000"/>
    <x v="10"/>
  </r>
  <r>
    <s v="Color"/>
    <x v="42"/>
    <x v="72"/>
    <n v="139259759"/>
    <s v="Action"/>
    <s v="SciFi"/>
    <m/>
    <m/>
    <m/>
    <m/>
    <m/>
    <m/>
    <m/>
    <m/>
    <m/>
    <m/>
    <m/>
    <m/>
    <m/>
    <s v="TheMatrixRevolutions"/>
    <s v="English"/>
    <n v="150000000"/>
    <x v="10"/>
  </r>
  <r>
    <s v="Color"/>
    <x v="78"/>
    <x v="56"/>
    <n v="400736600"/>
    <s v="Adventure"/>
    <s v="Animation"/>
    <s v="Comedy"/>
    <s v="Family"/>
    <s v="Fantasy"/>
    <s v="Musical"/>
    <m/>
    <m/>
    <m/>
    <m/>
    <m/>
    <m/>
    <m/>
    <m/>
    <m/>
    <s v="Frozen"/>
    <s v="English"/>
    <n v="150000000"/>
    <x v="32"/>
  </r>
  <r>
    <s v="Color"/>
    <x v="42"/>
    <x v="65"/>
    <n v="281492479"/>
    <s v="Action"/>
    <s v="SciFi"/>
    <m/>
    <m/>
    <m/>
    <m/>
    <m/>
    <m/>
    <m/>
    <m/>
    <m/>
    <m/>
    <m/>
    <m/>
    <m/>
    <s v="TheMatrixReloaded"/>
    <s v="English"/>
    <n v="150000000"/>
    <x v="13"/>
  </r>
  <r>
    <s v="Color"/>
    <x v="72"/>
    <x v="51"/>
    <n v="206360018"/>
    <s v="Action"/>
    <s v="Adventure"/>
    <s v="Fantasy"/>
    <m/>
    <m/>
    <m/>
    <m/>
    <m/>
    <m/>
    <m/>
    <m/>
    <m/>
    <m/>
    <m/>
    <m/>
    <s v="Thor:TheDarkWorld"/>
    <s v="English"/>
    <n v="170000000"/>
    <x v="1"/>
  </r>
  <r>
    <s v="Color"/>
    <x v="79"/>
    <x v="58"/>
    <n v="153629485"/>
    <s v="Action"/>
    <s v="Adventure"/>
    <s v="SciFi"/>
    <s v="Thriller"/>
    <m/>
    <m/>
    <m/>
    <m/>
    <m/>
    <m/>
    <m/>
    <m/>
    <m/>
    <m/>
    <m/>
    <s v="MadMax:FuryRoad"/>
    <s v="English"/>
    <n v="150000000"/>
    <x v="14"/>
  </r>
  <r>
    <s v="Color"/>
    <x v="80"/>
    <x v="73"/>
    <n v="133375846"/>
    <s v="Mystery"/>
    <s v="Thriller"/>
    <m/>
    <m/>
    <m/>
    <m/>
    <m/>
    <m/>
    <m/>
    <m/>
    <m/>
    <m/>
    <m/>
    <m/>
    <m/>
    <s v="AngelsDemons"/>
    <s v="English"/>
    <n v="150000000"/>
    <x v="10"/>
  </r>
  <r>
    <s v="Color"/>
    <x v="81"/>
    <x v="67"/>
    <n v="181015141"/>
    <s v="Action"/>
    <s v="Adventure"/>
    <s v="Fantasy"/>
    <m/>
    <m/>
    <m/>
    <m/>
    <m/>
    <m/>
    <m/>
    <m/>
    <m/>
    <m/>
    <m/>
    <m/>
    <s v="Thor"/>
    <s v="English"/>
    <n v="150000000"/>
    <x v="15"/>
  </r>
  <r>
    <s v="Color"/>
    <x v="82"/>
    <x v="44"/>
    <n v="114053579"/>
    <s v="Adventure"/>
    <s v="Animation"/>
    <s v="Comedy"/>
    <s v="Drama"/>
    <s v="Family"/>
    <m/>
    <m/>
    <m/>
    <m/>
    <m/>
    <m/>
    <m/>
    <m/>
    <m/>
    <m/>
    <s v="Bolt"/>
    <s v="English"/>
    <n v="150000000"/>
    <x v="8"/>
  </r>
  <r>
    <s v="Color"/>
    <x v="83"/>
    <x v="74"/>
    <n v="119420252"/>
    <s v="Action"/>
    <s v="Adventure"/>
    <s v="Animation"/>
    <s v="Comedy"/>
    <s v="Family"/>
    <s v="Fantasy"/>
    <s v="SciFi"/>
    <m/>
    <m/>
    <m/>
    <m/>
    <m/>
    <m/>
    <m/>
    <m/>
    <s v="GForce"/>
    <s v="English"/>
    <n v="150000000"/>
    <x v="36"/>
  </r>
  <r>
    <s v="Color"/>
    <x v="84"/>
    <x v="75"/>
    <n v="83640426"/>
    <s v="Action"/>
    <s v="Adventure"/>
    <s v="Fantasy"/>
    <m/>
    <m/>
    <m/>
    <m/>
    <m/>
    <m/>
    <m/>
    <m/>
    <m/>
    <m/>
    <m/>
    <m/>
    <s v="WrathoftheTitans"/>
    <s v="English"/>
    <n v="150000000"/>
    <x v="27"/>
  </r>
  <r>
    <s v="Color"/>
    <x v="23"/>
    <x v="17"/>
    <n v="79711678"/>
    <s v="Comedy"/>
    <s v="Fantasy"/>
    <s v="Horror"/>
    <m/>
    <m/>
    <m/>
    <m/>
    <m/>
    <m/>
    <m/>
    <m/>
    <m/>
    <m/>
    <m/>
    <m/>
    <s v="DarkShadows"/>
    <s v="English"/>
    <n v="100000000"/>
    <x v="5"/>
  </r>
  <r>
    <s v="Color"/>
    <x v="85"/>
    <x v="21"/>
    <n v="195000874"/>
    <s v="Action"/>
    <s v="Adventure"/>
    <s v="Thriller"/>
    <m/>
    <m/>
    <m/>
    <m/>
    <m/>
    <m/>
    <m/>
    <m/>
    <m/>
    <m/>
    <m/>
    <m/>
    <s v="Mission:ImpossibleRogueNation"/>
    <s v="English"/>
    <n v="150000000"/>
    <x v="37"/>
  </r>
  <r>
    <s v="Color"/>
    <x v="86"/>
    <x v="71"/>
    <n v="61937495"/>
    <s v="Drama"/>
    <s v="Fantasy"/>
    <s v="Horror"/>
    <s v="Thriller"/>
    <m/>
    <m/>
    <m/>
    <m/>
    <m/>
    <m/>
    <m/>
    <m/>
    <m/>
    <m/>
    <m/>
    <s v="TheWolfman"/>
    <s v="English"/>
    <n v="150000000"/>
    <x v="27"/>
  </r>
  <r>
    <s v="Color"/>
    <x v="8"/>
    <x v="46"/>
    <n v="124051759"/>
    <s v="Action"/>
    <s v="Adventure"/>
    <s v="Drama"/>
    <s v="Romance"/>
    <m/>
    <m/>
    <m/>
    <m/>
    <m/>
    <m/>
    <m/>
    <m/>
    <m/>
    <m/>
    <m/>
    <s v="TheLegendofTarzan"/>
    <s v="English"/>
    <n v="180000000"/>
    <x v="4"/>
  </r>
  <r>
    <s v="Color"/>
    <x v="87"/>
    <x v="42"/>
    <n v="126597121"/>
    <s v="Adventure"/>
    <s v="Animation"/>
    <s v="Comedy"/>
    <s v="Family"/>
    <m/>
    <m/>
    <m/>
    <m/>
    <m/>
    <m/>
    <m/>
    <m/>
    <m/>
    <m/>
    <m/>
    <s v="BeeMovie"/>
    <s v="English"/>
    <n v="150000000"/>
    <x v="5"/>
  </r>
  <r>
    <s v="Color"/>
    <x v="88"/>
    <x v="76"/>
    <n v="165230261"/>
    <s v="Action"/>
    <s v="Adventure"/>
    <s v="Animation"/>
    <s v="Comedy"/>
    <s v="Family"/>
    <m/>
    <m/>
    <m/>
    <m/>
    <m/>
    <m/>
    <m/>
    <m/>
    <m/>
    <m/>
    <s v="KungFuPanda2"/>
    <s v="English"/>
    <n v="150000000"/>
    <x v="11"/>
  </r>
  <r>
    <s v="Color"/>
    <x v="89"/>
    <x v="32"/>
    <n v="131564731"/>
    <s v="Action"/>
    <s v="Adventure"/>
    <s v="Family"/>
    <s v="Fantasy"/>
    <m/>
    <m/>
    <m/>
    <m/>
    <m/>
    <m/>
    <m/>
    <m/>
    <m/>
    <m/>
    <m/>
    <s v="TheLastAirbender"/>
    <s v="English"/>
    <n v="150000000"/>
    <x v="38"/>
  </r>
  <r>
    <s v="Color"/>
    <x v="33"/>
    <x v="22"/>
    <n v="133382309"/>
    <s v="Action"/>
    <s v="Adventure"/>
    <s v="Thriller"/>
    <m/>
    <m/>
    <m/>
    <m/>
    <m/>
    <m/>
    <m/>
    <m/>
    <m/>
    <m/>
    <m/>
    <m/>
    <s v="Mission:ImpossibleIII"/>
    <s v="English"/>
    <n v="150000000"/>
    <x v="8"/>
  </r>
  <r>
    <s v="Color"/>
    <x v="40"/>
    <x v="21"/>
    <n v="73103784"/>
    <s v="Action"/>
    <s v="Drama"/>
    <s v="Thriller"/>
    <m/>
    <m/>
    <m/>
    <m/>
    <m/>
    <m/>
    <m/>
    <m/>
    <m/>
    <m/>
    <m/>
    <m/>
    <s v="WhiteHouseDown"/>
    <s v="English"/>
    <n v="150000000"/>
    <x v="21"/>
  </r>
  <r>
    <s v="Color"/>
    <x v="90"/>
    <x v="74"/>
    <n v="21379315"/>
    <s v="Action"/>
    <s v="Adventure"/>
    <s v="Animation"/>
    <s v="Comedy"/>
    <s v="Family"/>
    <s v="SciFi"/>
    <m/>
    <m/>
    <m/>
    <m/>
    <m/>
    <m/>
    <m/>
    <m/>
    <m/>
    <s v="MarsNeedsMoms"/>
    <s v="English"/>
    <n v="150000000"/>
    <x v="28"/>
  </r>
  <r>
    <s v="Color"/>
    <x v="91"/>
    <x v="77"/>
    <n v="64459316"/>
    <s v="Adventure"/>
    <s v="Animation"/>
    <s v="Comedy"/>
    <s v="Family"/>
    <m/>
    <m/>
    <m/>
    <m/>
    <m/>
    <m/>
    <m/>
    <m/>
    <m/>
    <m/>
    <m/>
    <s v="FlushedAway"/>
    <s v="English"/>
    <n v="149000000"/>
    <x v="10"/>
  </r>
  <r>
    <s v="Color"/>
    <x v="92"/>
    <x v="68"/>
    <n v="34964818"/>
    <s v="Adventure"/>
    <s v="Family"/>
    <s v="Fantasy"/>
    <m/>
    <m/>
    <m/>
    <m/>
    <m/>
    <m/>
    <m/>
    <m/>
    <m/>
    <m/>
    <m/>
    <m/>
    <s v="Pan"/>
    <s v="English"/>
    <n v="150000000"/>
    <x v="27"/>
  </r>
  <r>
    <s v="Color"/>
    <x v="93"/>
    <x v="78"/>
    <n v="111505642"/>
    <s v="Adventure"/>
    <s v="Animation"/>
    <s v="Comedy"/>
    <s v="Family"/>
    <s v="SciFi"/>
    <m/>
    <m/>
    <m/>
    <m/>
    <m/>
    <m/>
    <m/>
    <m/>
    <m/>
    <m/>
    <s v="Mr.PeabodySherman"/>
    <s v="English"/>
    <n v="145000000"/>
    <x v="8"/>
  </r>
  <r>
    <s v="Color"/>
    <x v="68"/>
    <x v="79"/>
    <n v="133228348"/>
    <s v="Adventure"/>
    <m/>
    <m/>
    <m/>
    <m/>
    <m/>
    <m/>
    <m/>
    <m/>
    <m/>
    <m/>
    <m/>
    <m/>
    <m/>
    <m/>
    <s v="Troy"/>
    <s v="English"/>
    <n v="175000000"/>
    <x v="13"/>
  </r>
  <r>
    <s v="Color"/>
    <x v="75"/>
    <x v="40"/>
    <n v="216366733"/>
    <s v="Adventure"/>
    <s v="Animation"/>
    <s v="Comedy"/>
    <s v="Family"/>
    <m/>
    <m/>
    <m/>
    <m/>
    <m/>
    <m/>
    <m/>
    <m/>
    <m/>
    <m/>
    <m/>
    <s v="Madagascar3:EuropesMostWanted"/>
    <s v="English"/>
    <n v="145000000"/>
    <x v="8"/>
  </r>
  <r>
    <s v="BlackandWhite"/>
    <x v="94"/>
    <x v="80"/>
    <n v="160201106"/>
    <s v="Action"/>
    <s v="Adventure"/>
    <s v="Thriller"/>
    <m/>
    <m/>
    <m/>
    <m/>
    <m/>
    <m/>
    <m/>
    <m/>
    <m/>
    <m/>
    <m/>
    <m/>
    <s v="DieAnotherDay"/>
    <s v="English"/>
    <n v="142000000"/>
    <x v="9"/>
  </r>
  <r>
    <s v="Color"/>
    <x v="95"/>
    <x v="37"/>
    <n v="118099659"/>
    <s v="Action"/>
    <s v="Comedy"/>
    <s v="Fantasy"/>
    <s v="SciFi"/>
    <m/>
    <m/>
    <m/>
    <m/>
    <m/>
    <m/>
    <m/>
    <m/>
    <m/>
    <m/>
    <m/>
    <s v="Ghostbusters"/>
    <s v="English"/>
    <n v="144000000"/>
    <x v="33"/>
  </r>
  <r>
    <s v="Color"/>
    <x v="26"/>
    <x v="8"/>
    <n v="201573391"/>
    <s v="Action"/>
    <s v="Adventure"/>
    <s v="SciFi"/>
    <s v="Thriller"/>
    <m/>
    <m/>
    <m/>
    <m/>
    <m/>
    <m/>
    <m/>
    <m/>
    <m/>
    <m/>
    <m/>
    <s v="Armageddon"/>
    <s v="English"/>
    <n v="140000000"/>
    <x v="4"/>
  </r>
  <r>
    <s v="Color"/>
    <x v="14"/>
    <x v="74"/>
    <n v="190418803"/>
    <s v="Action"/>
    <s v="Adventure"/>
    <s v="Comedy"/>
    <s v="Family"/>
    <s v="Fantasy"/>
    <s v="Mystery"/>
    <s v="SciFi"/>
    <m/>
    <m/>
    <m/>
    <m/>
    <m/>
    <m/>
    <m/>
    <m/>
    <s v="MeninBlackII"/>
    <s v="English"/>
    <n v="140000000"/>
    <x v="9"/>
  </r>
  <r>
    <s v="Color"/>
    <x v="41"/>
    <x v="67"/>
    <n v="82161969"/>
    <s v="Action"/>
    <s v="Adventure"/>
    <s v="Animation"/>
    <s v="Fantasy"/>
    <m/>
    <m/>
    <m/>
    <m/>
    <m/>
    <m/>
    <m/>
    <m/>
    <m/>
    <m/>
    <m/>
    <s v="Beowulf"/>
    <s v="English"/>
    <n v="150000000"/>
    <x v="22"/>
  </r>
  <r>
    <s v="Color"/>
    <x v="96"/>
    <x v="53"/>
    <n v="143523463"/>
    <s v="Action"/>
    <s v="Adventure"/>
    <s v="Animation"/>
    <s v="Comedy"/>
    <s v="Family"/>
    <m/>
    <m/>
    <m/>
    <m/>
    <m/>
    <m/>
    <m/>
    <m/>
    <m/>
    <m/>
    <s v="KungFuPanda3"/>
    <s v="English"/>
    <n v="145000000"/>
    <x v="13"/>
  </r>
  <r>
    <s v="Color"/>
    <x v="58"/>
    <x v="80"/>
    <n v="209364921"/>
    <s v="Action"/>
    <s v="Adventure"/>
    <s v="Thriller"/>
    <m/>
    <m/>
    <m/>
    <m/>
    <m/>
    <m/>
    <m/>
    <m/>
    <m/>
    <m/>
    <m/>
    <m/>
    <s v="Mission:ImpossibleGhostProtocol"/>
    <s v="English"/>
    <n v="145000000"/>
    <x v="37"/>
  </r>
  <r>
    <s v="Color"/>
    <x v="97"/>
    <x v="54"/>
    <n v="103400692"/>
    <s v="Adventure"/>
    <s v="Animation"/>
    <s v="Family"/>
    <s v="Fantasy"/>
    <m/>
    <m/>
    <m/>
    <m/>
    <m/>
    <m/>
    <m/>
    <m/>
    <m/>
    <m/>
    <m/>
    <s v="RiseoftheGuardians"/>
    <s v="English"/>
    <n v="145000000"/>
    <x v="11"/>
  </r>
  <r>
    <s v="Color"/>
    <x v="98"/>
    <x v="76"/>
    <n v="110332737"/>
    <s v="Comedy"/>
    <s v="Crime"/>
    <m/>
    <m/>
    <m/>
    <m/>
    <m/>
    <m/>
    <m/>
    <m/>
    <m/>
    <m/>
    <m/>
    <m/>
    <m/>
    <s v="FunwithDickandJane"/>
    <s v="English"/>
    <n v="100000000"/>
    <x v="9"/>
  </r>
  <r>
    <s v="Color"/>
    <x v="99"/>
    <x v="38"/>
    <n v="111110575"/>
    <s v="Action"/>
    <s v="Drama"/>
    <s v="History"/>
    <s v="War"/>
    <m/>
    <m/>
    <m/>
    <m/>
    <m/>
    <m/>
    <m/>
    <m/>
    <m/>
    <m/>
    <m/>
    <s v="TheLastSamurai"/>
    <s v="English"/>
    <n v="140000000"/>
    <x v="16"/>
  </r>
  <r>
    <s v="Color"/>
    <x v="17"/>
    <x v="12"/>
    <n v="65007045"/>
    <s v="Action"/>
    <s v="Adventure"/>
    <s v="Drama"/>
    <m/>
    <m/>
    <m/>
    <m/>
    <m/>
    <m/>
    <m/>
    <m/>
    <m/>
    <m/>
    <m/>
    <m/>
    <s v="Exodus:GodsandKings"/>
    <s v="English"/>
    <n v="140000000"/>
    <x v="9"/>
  </r>
  <r>
    <s v="Color"/>
    <x v="33"/>
    <x v="45"/>
    <n v="257704099"/>
    <s v="Action"/>
    <s v="Adventure"/>
    <s v="SciFi"/>
    <m/>
    <m/>
    <m/>
    <m/>
    <m/>
    <m/>
    <m/>
    <m/>
    <m/>
    <m/>
    <m/>
    <m/>
    <s v="StarTrek"/>
    <s v="English"/>
    <n v="150000000"/>
    <x v="25"/>
  </r>
  <r>
    <s v="Color"/>
    <x v="5"/>
    <x v="60"/>
    <n v="403706375"/>
    <s v="Action"/>
    <s v="Adventure"/>
    <s v="Fantasy"/>
    <s v="Romance"/>
    <m/>
    <m/>
    <m/>
    <m/>
    <m/>
    <m/>
    <m/>
    <m/>
    <m/>
    <m/>
    <m/>
    <s v="SpiderMan"/>
    <s v="English"/>
    <n v="139000000"/>
    <x v="11"/>
  </r>
  <r>
    <s v="Color"/>
    <x v="61"/>
    <x v="56"/>
    <n v="176997107"/>
    <s v="Action"/>
    <s v="Adventure"/>
    <s v="Animation"/>
    <s v="Comedy"/>
    <s v="Family"/>
    <s v="Fantasy"/>
    <m/>
    <m/>
    <m/>
    <m/>
    <m/>
    <m/>
    <m/>
    <m/>
    <m/>
    <s v="HowtoTrainYourDragon2"/>
    <s v="English"/>
    <n v="145000000"/>
    <x v="0"/>
  </r>
  <r>
    <s v="Color"/>
    <x v="100"/>
    <x v="50"/>
    <n v="31141074"/>
    <s v="Action"/>
    <s v="Adventure"/>
    <s v="Fantasy"/>
    <m/>
    <m/>
    <m/>
    <m/>
    <m/>
    <m/>
    <m/>
    <m/>
    <m/>
    <m/>
    <m/>
    <m/>
    <s v="GodsofEgypt"/>
    <s v="English"/>
    <n v="140000000"/>
    <x v="33"/>
  </r>
  <r>
    <s v="Color"/>
    <x v="47"/>
    <x v="60"/>
    <n v="31704416"/>
    <s v="Action"/>
    <s v="Adventure"/>
    <s v="SciFi"/>
    <s v="Thriller"/>
    <m/>
    <m/>
    <m/>
    <m/>
    <m/>
    <m/>
    <m/>
    <m/>
    <m/>
    <m/>
    <m/>
    <s v="Stealth"/>
    <s v="English"/>
    <n v="135000000"/>
    <x v="39"/>
  </r>
  <r>
    <s v="Color"/>
    <x v="9"/>
    <x v="81"/>
    <n v="107503316"/>
    <s v="Action"/>
    <s v="Drama"/>
    <s v="Mystery"/>
    <s v="SciFi"/>
    <m/>
    <m/>
    <m/>
    <m/>
    <m/>
    <m/>
    <m/>
    <m/>
    <m/>
    <m/>
    <m/>
    <s v="Watchmen"/>
    <s v="English"/>
    <n v="130000000"/>
    <x v="16"/>
  </r>
  <r>
    <s v="Color"/>
    <x v="101"/>
    <x v="45"/>
    <n v="129734803"/>
    <s v="Action"/>
    <s v="Crime"/>
    <s v="Thriller"/>
    <m/>
    <m/>
    <m/>
    <m/>
    <m/>
    <m/>
    <m/>
    <m/>
    <m/>
    <m/>
    <m/>
    <m/>
    <s v="LethalWeapon4"/>
    <s v="English"/>
    <n v="140000000"/>
    <x v="4"/>
  </r>
  <r>
    <s v="Color"/>
    <x v="102"/>
    <x v="65"/>
    <n v="132122995"/>
    <s v="Action"/>
    <s v="SciFi"/>
    <m/>
    <m/>
    <m/>
    <m/>
    <m/>
    <m/>
    <m/>
    <m/>
    <m/>
    <m/>
    <m/>
    <m/>
    <m/>
    <s v="Hulk"/>
    <s v="English"/>
    <n v="137000000"/>
    <x v="20"/>
  </r>
  <r>
    <s v="Color"/>
    <x v="103"/>
    <x v="39"/>
    <n v="122512052"/>
    <s v="Action"/>
    <s v="Adventure"/>
    <s v="SciFi"/>
    <s v="Thriller"/>
    <m/>
    <m/>
    <m/>
    <m/>
    <m/>
    <m/>
    <m/>
    <m/>
    <m/>
    <m/>
    <m/>
    <s v="G.I.Joe:Retaliation"/>
    <s v="English"/>
    <n v="130000000"/>
    <x v="27"/>
  </r>
  <r>
    <s v="Color"/>
    <x v="104"/>
    <x v="22"/>
    <n v="68642452"/>
    <s v="Action"/>
    <s v="Adventure"/>
    <s v="Comedy"/>
    <s v="Thriller"/>
    <m/>
    <m/>
    <m/>
    <m/>
    <m/>
    <m/>
    <m/>
    <m/>
    <m/>
    <m/>
    <m/>
    <s v="Sahara"/>
    <s v="English"/>
    <n v="130000000"/>
    <x v="19"/>
  </r>
  <r>
    <s v="Color"/>
    <x v="105"/>
    <x v="10"/>
    <n v="32131830"/>
    <s v="Action"/>
    <s v="Adventure"/>
    <s v="Animation"/>
    <s v="Fantasy"/>
    <s v="Romance"/>
    <s v="SciFi"/>
    <m/>
    <m/>
    <m/>
    <m/>
    <m/>
    <m/>
    <m/>
    <m/>
    <m/>
    <s v="FinalFantasy:TheSpiritsWithin"/>
    <s v="English"/>
    <n v="137000000"/>
    <x v="21"/>
  </r>
  <r>
    <s v="Color"/>
    <x v="86"/>
    <x v="22"/>
    <n v="176636816"/>
    <s v="Action"/>
    <s v="Adventure"/>
    <s v="SciFi"/>
    <m/>
    <m/>
    <m/>
    <m/>
    <m/>
    <m/>
    <m/>
    <m/>
    <m/>
    <m/>
    <m/>
    <m/>
    <s v="CaptainAmerica:TheFirstAvenger"/>
    <s v="English"/>
    <n v="140000000"/>
    <x v="8"/>
  </r>
  <r>
    <s v="Color"/>
    <x v="73"/>
    <x v="55"/>
    <n v="126930660"/>
    <s v="Action"/>
    <s v="Adventure"/>
    <s v="Thriller"/>
    <m/>
    <m/>
    <m/>
    <m/>
    <m/>
    <m/>
    <m/>
    <m/>
    <m/>
    <m/>
    <m/>
    <m/>
    <s v="TheWorldIsNotEnough"/>
    <s v="English"/>
    <n v="135000000"/>
    <x v="21"/>
  </r>
  <r>
    <s v="Color"/>
    <x v="106"/>
    <x v="65"/>
    <n v="93926386"/>
    <s v="Action"/>
    <s v="Adventure"/>
    <s v="Drama"/>
    <s v="History"/>
    <s v="War"/>
    <m/>
    <m/>
    <m/>
    <m/>
    <m/>
    <m/>
    <m/>
    <m/>
    <m/>
    <m/>
    <s v="MasterandCommander:TheFarSideoftheWorld"/>
    <s v="English"/>
    <n v="150000000"/>
    <x v="37"/>
  </r>
  <r>
    <s v="Color"/>
    <x v="107"/>
    <x v="67"/>
    <n v="292298923"/>
    <s v="Adventure"/>
    <s v="Drama"/>
    <s v="Fantasy"/>
    <s v="Romance"/>
    <m/>
    <m/>
    <m/>
    <m/>
    <m/>
    <m/>
    <m/>
    <m/>
    <m/>
    <m/>
    <m/>
    <s v="TheTwilightSaga:BreakingDawnPart2"/>
    <s v="English"/>
    <n v="120000000"/>
    <x v="33"/>
  </r>
  <r>
    <s v="Color"/>
    <x v="79"/>
    <x v="6"/>
    <n v="63992328"/>
    <s v="Animation"/>
    <s v="Comedy"/>
    <s v="Family"/>
    <s v="Musical"/>
    <m/>
    <m/>
    <m/>
    <m/>
    <m/>
    <m/>
    <m/>
    <m/>
    <m/>
    <m/>
    <m/>
    <s v="HappyFeet2"/>
    <s v="English"/>
    <n v="135000000"/>
    <x v="18"/>
  </r>
  <r>
    <s v="Color"/>
    <x v="108"/>
    <x v="23"/>
    <n v="134518390"/>
    <s v="Action"/>
    <s v="Adventure"/>
    <s v="SciFi"/>
    <m/>
    <m/>
    <m/>
    <m/>
    <m/>
    <m/>
    <m/>
    <m/>
    <m/>
    <m/>
    <m/>
    <m/>
    <s v="TheIncredibleHulk"/>
    <s v="English"/>
    <n v="150000000"/>
    <x v="2"/>
  </r>
  <r>
    <s v="Color"/>
    <x v="37"/>
    <x v="82"/>
    <n v="52792307"/>
    <s v="Adventure"/>
    <s v="Family"/>
    <s v="Fantasy"/>
    <m/>
    <m/>
    <m/>
    <m/>
    <m/>
    <m/>
    <m/>
    <m/>
    <m/>
    <m/>
    <m/>
    <m/>
    <s v="TheBFG"/>
    <s v="English"/>
    <n v="140000000"/>
    <x v="2"/>
  </r>
  <r>
    <s v="Color"/>
    <x v="109"/>
    <x v="5"/>
    <n v="183635922"/>
    <s v="Adventure"/>
    <s v="Drama"/>
    <s v="Thriller"/>
    <s v="Western"/>
    <m/>
    <m/>
    <m/>
    <m/>
    <m/>
    <m/>
    <m/>
    <m/>
    <m/>
    <m/>
    <m/>
    <s v="TheRevenant"/>
    <s v="English"/>
    <n v="135000000"/>
    <x v="14"/>
  </r>
  <r>
    <s v="Color"/>
    <x v="110"/>
    <x v="44"/>
    <n v="83024900"/>
    <s v="Adventure"/>
    <s v="Animation"/>
    <s v="Comedy"/>
    <s v="Family"/>
    <s v="Sport"/>
    <m/>
    <m/>
    <m/>
    <m/>
    <m/>
    <m/>
    <m/>
    <m/>
    <m/>
    <m/>
    <s v="Turbo"/>
    <s v="English"/>
    <n v="135000000"/>
    <x v="12"/>
  </r>
  <r>
    <s v="Color"/>
    <x v="1"/>
    <x v="83"/>
    <n v="123207194"/>
    <s v="Adventure"/>
    <s v="Animation"/>
    <s v="Comedy"/>
    <s v="Family"/>
    <s v="Western"/>
    <m/>
    <m/>
    <m/>
    <m/>
    <m/>
    <m/>
    <m/>
    <m/>
    <m/>
    <m/>
    <s v="Rango"/>
    <s v="English"/>
    <n v="135000000"/>
    <x v="13"/>
  </r>
  <r>
    <s v="Color"/>
    <x v="75"/>
    <x v="78"/>
    <n v="83348920"/>
    <s v="Adventure"/>
    <s v="Animation"/>
    <s v="Comedy"/>
    <s v="Family"/>
    <m/>
    <m/>
    <m/>
    <m/>
    <m/>
    <m/>
    <m/>
    <m/>
    <m/>
    <m/>
    <m/>
    <s v="PenguinsofMadagascar"/>
    <s v="English"/>
    <n v="132000000"/>
    <x v="10"/>
  </r>
  <r>
    <s v="Color"/>
    <x v="111"/>
    <x v="67"/>
    <n v="227137090"/>
    <s v="Action"/>
    <s v="Mystery"/>
    <s v="Thriller"/>
    <m/>
    <m/>
    <m/>
    <m/>
    <m/>
    <m/>
    <m/>
    <m/>
    <m/>
    <m/>
    <m/>
    <m/>
    <s v="TheBourneUltimatum"/>
    <s v="English"/>
    <n v="110000000"/>
    <x v="14"/>
  </r>
  <r>
    <s v="Color"/>
    <x v="112"/>
    <x v="78"/>
    <n v="215395021"/>
    <s v="Action"/>
    <s v="Adventure"/>
    <s v="Animation"/>
    <s v="Comedy"/>
    <s v="Family"/>
    <m/>
    <m/>
    <m/>
    <m/>
    <m/>
    <m/>
    <m/>
    <m/>
    <m/>
    <m/>
    <s v="KungFuPanda"/>
    <s v="English"/>
    <n v="130000000"/>
    <x v="32"/>
  </r>
  <r>
    <s v="Color"/>
    <x v="113"/>
    <x v="82"/>
    <n v="180191634"/>
    <s v="Action"/>
    <s v="Adventure"/>
    <s v="Comedy"/>
    <s v="SciFi"/>
    <m/>
    <m/>
    <m/>
    <m/>
    <m/>
    <m/>
    <m/>
    <m/>
    <m/>
    <m/>
    <m/>
    <s v="AntMan"/>
    <s v="English"/>
    <n v="130000000"/>
    <x v="37"/>
  </r>
  <r>
    <s v="Color"/>
    <x v="66"/>
    <x v="73"/>
    <n v="424645577"/>
    <s v="Adventure"/>
    <s v="SciFi"/>
    <s v="Thriller"/>
    <m/>
    <m/>
    <m/>
    <m/>
    <m/>
    <m/>
    <m/>
    <m/>
    <m/>
    <m/>
    <m/>
    <m/>
    <s v="TheHungerGames:CatchingFire"/>
    <s v="English"/>
    <n v="130000000"/>
    <x v="32"/>
  </r>
  <r>
    <s v="Color"/>
    <x v="107"/>
    <x v="67"/>
    <n v="292298923"/>
    <s v="Adventure"/>
    <s v="Drama"/>
    <s v="Fantasy"/>
    <s v="Romance"/>
    <m/>
    <m/>
    <m/>
    <m/>
    <m/>
    <m/>
    <m/>
    <m/>
    <m/>
    <m/>
    <m/>
    <s v="TheTwilightSaga:BreakingDawnPart2"/>
    <s v="English"/>
    <n v="120000000"/>
    <x v="33"/>
  </r>
  <r>
    <s v="Color"/>
    <x v="114"/>
    <x v="49"/>
    <n v="177343675"/>
    <s v="Adventure"/>
    <s v="Animation"/>
    <s v="Comedy"/>
    <s v="Family"/>
    <s v="Fantasy"/>
    <s v="SciFi"/>
    <m/>
    <m/>
    <m/>
    <m/>
    <m/>
    <m/>
    <m/>
    <m/>
    <m/>
    <s v="Home"/>
    <s v="English"/>
    <n v="135000000"/>
    <x v="10"/>
  </r>
  <r>
    <s v="Color"/>
    <x v="37"/>
    <x v="37"/>
    <n v="234277056"/>
    <s v="Adventure"/>
    <s v="SciFi"/>
    <s v="Thriller"/>
    <m/>
    <m/>
    <m/>
    <m/>
    <m/>
    <m/>
    <m/>
    <m/>
    <m/>
    <m/>
    <m/>
    <m/>
    <s v="WaroftheWorlds"/>
    <s v="English"/>
    <n v="132000000"/>
    <x v="12"/>
  </r>
  <r>
    <s v="Color"/>
    <x v="26"/>
    <x v="20"/>
    <n v="138396624"/>
    <s v="Action"/>
    <s v="Comedy"/>
    <s v="Crime"/>
    <s v="Thriller"/>
    <m/>
    <m/>
    <m/>
    <m/>
    <m/>
    <m/>
    <m/>
    <m/>
    <m/>
    <m/>
    <m/>
    <s v="BadBoysII"/>
    <s v="English"/>
    <n v="130000000"/>
    <x v="4"/>
  </r>
  <r>
    <s v="Color"/>
    <x v="70"/>
    <x v="76"/>
    <n v="149234747"/>
    <s v="Action"/>
    <s v="Adventure"/>
    <s v="Animation"/>
    <s v="Comedy"/>
    <s v="Family"/>
    <s v="Fantasy"/>
    <m/>
    <m/>
    <m/>
    <m/>
    <m/>
    <m/>
    <m/>
    <m/>
    <m/>
    <s v="PussinBoots"/>
    <s v="English"/>
    <n v="130000000"/>
    <x v="10"/>
  </r>
  <r>
    <s v="Color"/>
    <x v="115"/>
    <x v="57"/>
    <n v="118311368"/>
    <s v="Action"/>
    <s v="Crime"/>
    <s v="Mystery"/>
    <s v="Thriller"/>
    <m/>
    <m/>
    <m/>
    <m/>
    <m/>
    <m/>
    <m/>
    <m/>
    <m/>
    <m/>
    <m/>
    <s v="Salt"/>
    <s v="English"/>
    <n v="110000000"/>
    <x v="21"/>
  </r>
  <r>
    <s v="Color"/>
    <x v="116"/>
    <x v="65"/>
    <n v="101160529"/>
    <s v="Action"/>
    <s v="Adventure"/>
    <s v="Drama"/>
    <m/>
    <m/>
    <m/>
    <m/>
    <m/>
    <m/>
    <m/>
    <m/>
    <m/>
    <m/>
    <m/>
    <m/>
    <s v="Noah"/>
    <s v="English"/>
    <n v="125000000"/>
    <x v="27"/>
  </r>
  <r>
    <s v="Color"/>
    <x v="37"/>
    <x v="83"/>
    <n v="77564037"/>
    <s v="Action"/>
    <s v="Adventure"/>
    <s v="Family"/>
    <s v="Mystery"/>
    <m/>
    <m/>
    <m/>
    <m/>
    <m/>
    <m/>
    <m/>
    <m/>
    <m/>
    <m/>
    <m/>
    <s v="TheAdventuresofTintin"/>
    <s v="English"/>
    <n v="135000000"/>
    <x v="37"/>
  </r>
  <r>
    <s v="Color"/>
    <x v="117"/>
    <x v="29"/>
    <n v="249358727"/>
    <s v="Adventure"/>
    <s v="Family"/>
    <s v="Fantasy"/>
    <s v="Mystery"/>
    <m/>
    <m/>
    <m/>
    <m/>
    <m/>
    <m/>
    <m/>
    <m/>
    <m/>
    <m/>
    <m/>
    <s v="HarryPotterandthePrisonerofAzkaban"/>
    <s v="English"/>
    <n v="130000000"/>
    <x v="6"/>
  </r>
  <r>
    <s v="Color"/>
    <x v="34"/>
    <x v="27"/>
    <n v="49551662"/>
    <s v="Adventure"/>
    <s v="Drama"/>
    <s v="Romance"/>
    <s v="War"/>
    <m/>
    <m/>
    <m/>
    <m/>
    <m/>
    <m/>
    <m/>
    <m/>
    <m/>
    <m/>
    <m/>
    <s v="Australia"/>
    <s v="English"/>
    <n v="130000000"/>
    <x v="4"/>
  </r>
  <r>
    <s v="Color"/>
    <x v="89"/>
    <x v="6"/>
    <n v="60522097"/>
    <s v="Action"/>
    <s v="Adventure"/>
    <s v="SciFi"/>
    <m/>
    <m/>
    <m/>
    <m/>
    <m/>
    <m/>
    <m/>
    <m/>
    <m/>
    <m/>
    <m/>
    <m/>
    <s v="AfterEarth"/>
    <s v="English"/>
    <n v="130000000"/>
    <x v="40"/>
  </r>
  <r>
    <s v="Color"/>
    <x v="118"/>
    <x v="84"/>
    <n v="137748063"/>
    <s v="Adventure"/>
    <s v="Animation"/>
    <s v="Family"/>
    <s v="Thriller"/>
    <m/>
    <m/>
    <m/>
    <m/>
    <m/>
    <m/>
    <m/>
    <m/>
    <m/>
    <m/>
    <m/>
    <s v="Dinosaur"/>
    <s v="English"/>
    <n v="127500000"/>
    <x v="12"/>
  </r>
  <r>
    <s v="Color"/>
    <x v="76"/>
    <x v="41"/>
    <n v="113733726"/>
    <s v="Adventure"/>
    <s v="Comedy"/>
    <s v="Family"/>
    <s v="Fantasy"/>
    <m/>
    <m/>
    <m/>
    <m/>
    <m/>
    <m/>
    <m/>
    <m/>
    <m/>
    <m/>
    <m/>
    <s v="NightattheMuseum:SecretoftheTomb"/>
    <s v="English"/>
    <n v="127000000"/>
    <x v="5"/>
  </r>
  <r>
    <s v="Color"/>
    <x v="119"/>
    <x v="53"/>
    <n v="148337537"/>
    <s v="Action"/>
    <s v="Animation"/>
    <s v="Comedy"/>
    <s v="Family"/>
    <s v="SciFi"/>
    <m/>
    <m/>
    <m/>
    <m/>
    <m/>
    <m/>
    <m/>
    <m/>
    <m/>
    <m/>
    <s v="Megamind"/>
    <s v="English"/>
    <n v="130000000"/>
    <x v="11"/>
  </r>
  <r>
    <s v="Color"/>
    <x v="120"/>
    <x v="85"/>
    <n v="317557891"/>
    <s v="Adventure"/>
    <s v="Family"/>
    <s v="Fantasy"/>
    <m/>
    <m/>
    <m/>
    <m/>
    <m/>
    <m/>
    <m/>
    <m/>
    <m/>
    <m/>
    <m/>
    <m/>
    <s v="HarryPotterandtheSorcerersStone"/>
    <s v="English"/>
    <n v="125000000"/>
    <x v="7"/>
  </r>
  <r>
    <s v="Color"/>
    <x v="121"/>
    <x v="44"/>
    <n v="33592415"/>
    <s v="Action"/>
    <s v="Comedy"/>
    <s v="Fantasy"/>
    <m/>
    <m/>
    <m/>
    <m/>
    <m/>
    <m/>
    <m/>
    <m/>
    <m/>
    <m/>
    <m/>
    <m/>
    <s v="R.I.P.D."/>
    <s v="English"/>
    <n v="130000000"/>
    <x v="23"/>
  </r>
  <r>
    <s v="Color"/>
    <x v="1"/>
    <x v="13"/>
    <n v="305388685"/>
    <s v="Action"/>
    <s v="Adventure"/>
    <s v="Fantasy"/>
    <m/>
    <m/>
    <m/>
    <m/>
    <m/>
    <m/>
    <m/>
    <m/>
    <m/>
    <m/>
    <m/>
    <m/>
    <s v="PiratesoftheCaribbean:TheCurseoftheBlackPearl"/>
    <s v="English"/>
    <n v="140000000"/>
    <x v="14"/>
  </r>
  <r>
    <s v="Color"/>
    <x v="66"/>
    <x v="31"/>
    <n v="337103873"/>
    <s v="Adventure"/>
    <s v="SciFi"/>
    <s v="Thriller"/>
    <m/>
    <m/>
    <m/>
    <m/>
    <m/>
    <m/>
    <m/>
    <m/>
    <m/>
    <m/>
    <m/>
    <m/>
    <s v="TheHungerGames:MockingjayPart1"/>
    <s v="English"/>
    <n v="125000000"/>
    <x v="10"/>
  </r>
  <r>
    <s v="Color"/>
    <x v="80"/>
    <x v="86"/>
    <n v="217536138"/>
    <s v="Mystery"/>
    <s v="Thriller"/>
    <m/>
    <m/>
    <m/>
    <m/>
    <m/>
    <m/>
    <m/>
    <m/>
    <m/>
    <m/>
    <m/>
    <m/>
    <m/>
    <s v="TheDaVinciCode"/>
    <s v="English"/>
    <n v="125000000"/>
    <x v="4"/>
  </r>
  <r>
    <s v="Color"/>
    <x v="122"/>
    <x v="57"/>
    <n v="131536019"/>
    <s v="Adventure"/>
    <s v="Animation"/>
    <s v="Comedy"/>
    <s v="Family"/>
    <s v="Musical"/>
    <m/>
    <m/>
    <m/>
    <m/>
    <m/>
    <m/>
    <m/>
    <m/>
    <m/>
    <m/>
    <s v="Rio2"/>
    <s v="English"/>
    <n v="103000000"/>
    <x v="21"/>
  </r>
  <r>
    <s v="Color"/>
    <x v="10"/>
    <x v="87"/>
    <n v="214948780"/>
    <s v="Action"/>
    <s v="Adventure"/>
    <s v="Fantasy"/>
    <s v="SciFi"/>
    <s v="Thriller"/>
    <m/>
    <m/>
    <m/>
    <m/>
    <m/>
    <m/>
    <m/>
    <m/>
    <m/>
    <m/>
    <s v="XMen2"/>
    <s v="English"/>
    <n v="110000000"/>
    <x v="7"/>
  </r>
  <r>
    <s v="Color"/>
    <x v="39"/>
    <x v="4"/>
    <n v="209805005"/>
    <s v="Action"/>
    <s v="Crime"/>
    <s v="Thriller"/>
    <m/>
    <m/>
    <m/>
    <m/>
    <m/>
    <m/>
    <m/>
    <m/>
    <m/>
    <m/>
    <m/>
    <m/>
    <s v="FastFive"/>
    <s v="English"/>
    <n v="125000000"/>
    <x v="11"/>
  </r>
  <r>
    <s v="Color"/>
    <x v="123"/>
    <x v="72"/>
    <n v="186830669"/>
    <s v="Action"/>
    <s v="Adventure"/>
    <s v="Crime"/>
    <s v="Mystery"/>
    <s v="Thriller"/>
    <m/>
    <m/>
    <m/>
    <m/>
    <m/>
    <m/>
    <m/>
    <m/>
    <m/>
    <m/>
    <s v="SherlockHolmes:AGameofShadows"/>
    <s v="English"/>
    <n v="125000000"/>
    <x v="7"/>
  </r>
  <r>
    <s v="Color"/>
    <x v="108"/>
    <x v="10"/>
    <n v="163192114"/>
    <s v="Action"/>
    <s v="Adventure"/>
    <s v="Fantasy"/>
    <m/>
    <m/>
    <m/>
    <m/>
    <m/>
    <m/>
    <m/>
    <m/>
    <m/>
    <m/>
    <m/>
    <m/>
    <s v="ClashoftheTitans"/>
    <s v="English"/>
    <n v="125000000"/>
    <x v="27"/>
  </r>
  <r>
    <s v="Color"/>
    <x v="124"/>
    <x v="17"/>
    <n v="119412921"/>
    <s v="Action"/>
    <s v="SciFi"/>
    <m/>
    <m/>
    <m/>
    <m/>
    <m/>
    <m/>
    <m/>
    <m/>
    <m/>
    <m/>
    <m/>
    <m/>
    <m/>
    <s v="TotalRecall"/>
    <s v="English"/>
    <n v="65000000"/>
    <x v="7"/>
  </r>
  <r>
    <s v="Color"/>
    <x v="125"/>
    <x v="56"/>
    <n v="32694788"/>
    <s v="Action"/>
    <s v="Adventure"/>
    <s v="History"/>
    <m/>
    <m/>
    <m/>
    <m/>
    <m/>
    <m/>
    <m/>
    <m/>
    <m/>
    <m/>
    <m/>
    <m/>
    <s v="The13thWarrior"/>
    <s v="English"/>
    <n v="85000000"/>
    <x v="4"/>
  </r>
  <r>
    <s v="Color"/>
    <x v="126"/>
    <x v="23"/>
    <n v="113165635"/>
    <s v="Action"/>
    <s v="Adventure"/>
    <s v="Thriller"/>
    <m/>
    <m/>
    <m/>
    <m/>
    <m/>
    <m/>
    <m/>
    <m/>
    <m/>
    <m/>
    <m/>
    <m/>
    <s v="TheBourneLegacy"/>
    <s v="English"/>
    <n v="125000000"/>
    <x v="10"/>
  </r>
  <r>
    <s v="Color"/>
    <x v="127"/>
    <x v="30"/>
    <n v="107285004"/>
    <s v="Action"/>
    <m/>
    <m/>
    <m/>
    <m/>
    <m/>
    <m/>
    <m/>
    <m/>
    <m/>
    <m/>
    <m/>
    <m/>
    <m/>
    <m/>
    <s v="BatmanRobin"/>
    <s v="English"/>
    <n v="125000000"/>
    <x v="41"/>
  </r>
  <r>
    <s v="Color"/>
    <x v="80"/>
    <x v="46"/>
    <n v="260031035"/>
    <s v="Comedy"/>
    <s v="Family"/>
    <s v="Fantasy"/>
    <m/>
    <m/>
    <m/>
    <m/>
    <m/>
    <m/>
    <m/>
    <m/>
    <m/>
    <m/>
    <m/>
    <m/>
    <s v="HowtheGrinchStoleChristmas"/>
    <s v="English"/>
    <n v="123000000"/>
    <x v="19"/>
  </r>
  <r>
    <s v="Color"/>
    <x v="40"/>
    <x v="22"/>
    <n v="186739919"/>
    <s v="Action"/>
    <s v="Adventure"/>
    <s v="SciFi"/>
    <s v="Thriller"/>
    <m/>
    <m/>
    <m/>
    <m/>
    <m/>
    <m/>
    <m/>
    <m/>
    <m/>
    <m/>
    <m/>
    <s v="TheDayAfterTomorrow"/>
    <s v="English"/>
    <n v="125000000"/>
    <x v="21"/>
  </r>
  <r>
    <s v="Color"/>
    <x v="128"/>
    <x v="31"/>
    <n v="215397307"/>
    <s v="Action"/>
    <s v="Adventure"/>
    <s v="Thriller"/>
    <m/>
    <m/>
    <m/>
    <m/>
    <m/>
    <m/>
    <m/>
    <m/>
    <m/>
    <m/>
    <m/>
    <m/>
    <s v="Mission:ImpossibleII"/>
    <s v="English"/>
    <n v="125000000"/>
    <x v="9"/>
  </r>
  <r>
    <s v="Color"/>
    <x v="68"/>
    <x v="28"/>
    <n v="182618434"/>
    <s v="Action"/>
    <s v="Adventure"/>
    <s v="Drama"/>
    <s v="Thriller"/>
    <m/>
    <m/>
    <m/>
    <m/>
    <m/>
    <m/>
    <m/>
    <m/>
    <m/>
    <m/>
    <m/>
    <s v="ThePerfectStorm"/>
    <s v="English"/>
    <n v="140000000"/>
    <x v="21"/>
  </r>
  <r>
    <s v="Color"/>
    <x v="129"/>
    <x v="78"/>
    <n v="131920333"/>
    <s v="Action"/>
    <s v="Adventure"/>
    <s v="SciFi"/>
    <s v="Thriller"/>
    <m/>
    <m/>
    <m/>
    <m/>
    <m/>
    <m/>
    <m/>
    <m/>
    <m/>
    <m/>
    <m/>
    <s v="Fantastic4:RiseoftheSilverSurfer"/>
    <s v="English"/>
    <n v="130000000"/>
    <x v="23"/>
  </r>
  <r>
    <s v="Color"/>
    <x v="102"/>
    <x v="45"/>
    <n v="124976634"/>
    <s v="Adventure"/>
    <s v="Drama"/>
    <s v="Fantasy"/>
    <m/>
    <m/>
    <m/>
    <m/>
    <m/>
    <m/>
    <m/>
    <m/>
    <m/>
    <m/>
    <m/>
    <m/>
    <s v="LifeofPi"/>
    <s v="English"/>
    <n v="120000000"/>
    <x v="25"/>
  </r>
  <r>
    <s v="Color"/>
    <x v="130"/>
    <x v="31"/>
    <n v="115802596"/>
    <s v="Action"/>
    <s v="Fantasy"/>
    <s v="Thriller"/>
    <m/>
    <m/>
    <m/>
    <m/>
    <m/>
    <m/>
    <m/>
    <m/>
    <m/>
    <m/>
    <m/>
    <m/>
    <s v="GhostRider"/>
    <s v="English"/>
    <n v="110000000"/>
    <x v="31"/>
  </r>
  <r>
    <s v="Color"/>
    <x v="111"/>
    <x v="31"/>
    <n v="108521835"/>
    <s v="Action"/>
    <s v="Thriller"/>
    <m/>
    <m/>
    <m/>
    <m/>
    <m/>
    <m/>
    <m/>
    <m/>
    <m/>
    <m/>
    <m/>
    <m/>
    <m/>
    <s v="JasonBourne"/>
    <s v="English"/>
    <n v="120000000"/>
    <x v="1"/>
  </r>
  <r>
    <s v="Color"/>
    <x v="31"/>
    <x v="83"/>
    <n v="100685880"/>
    <s v="Action"/>
    <s v="Adventure"/>
    <s v="Comedy"/>
    <s v="Crime"/>
    <m/>
    <m/>
    <m/>
    <m/>
    <m/>
    <m/>
    <m/>
    <m/>
    <m/>
    <m/>
    <m/>
    <s v="CharliesAngels:FullThrottle"/>
    <s v="English"/>
    <n v="120000000"/>
    <x v="30"/>
  </r>
  <r>
    <s v="Color"/>
    <x v="17"/>
    <x v="22"/>
    <n v="126464904"/>
    <s v="Adventure"/>
    <s v="Mystery"/>
    <s v="SciFi"/>
    <m/>
    <m/>
    <m/>
    <m/>
    <m/>
    <m/>
    <m/>
    <m/>
    <m/>
    <m/>
    <m/>
    <m/>
    <s v="Prometheus"/>
    <s v="English"/>
    <n v="130000000"/>
    <x v="15"/>
  </r>
  <r>
    <s v="Color"/>
    <x v="93"/>
    <x v="88"/>
    <n v="64736114"/>
    <s v="Adventure"/>
    <s v="Animation"/>
    <s v="Comedy"/>
    <s v="Family"/>
    <s v="Fantasy"/>
    <m/>
    <m/>
    <m/>
    <m/>
    <m/>
    <m/>
    <m/>
    <m/>
    <m/>
    <m/>
    <s v="StuartLittle2"/>
    <s v="English"/>
    <n v="120000000"/>
    <x v="28"/>
  </r>
  <r>
    <s v="Color"/>
    <x v="131"/>
    <x v="59"/>
    <n v="93050117"/>
    <s v="Action"/>
    <s v="Drama"/>
    <s v="SciFi"/>
    <s v="Thriller"/>
    <m/>
    <m/>
    <m/>
    <m/>
    <m/>
    <m/>
    <m/>
    <m/>
    <m/>
    <m/>
    <m/>
    <s v="Elysium"/>
    <s v="English"/>
    <n v="115000000"/>
    <x v="4"/>
  </r>
  <r>
    <s v="Color"/>
    <x v="132"/>
    <x v="87"/>
    <n v="57637485"/>
    <s v="Action"/>
    <s v="Adventure"/>
    <s v="SciFi"/>
    <s v="Thriller"/>
    <m/>
    <m/>
    <m/>
    <m/>
    <m/>
    <m/>
    <m/>
    <m/>
    <m/>
    <m/>
    <m/>
    <s v="TheChroniclesofRiddick"/>
    <s v="English"/>
    <n v="105000000"/>
    <x v="10"/>
  </r>
  <r>
    <s v="Color"/>
    <x v="133"/>
    <x v="82"/>
    <n v="58607007"/>
    <s v="Action"/>
    <s v="Crime"/>
    <s v="SciFi"/>
    <s v="Thriller"/>
    <m/>
    <m/>
    <m/>
    <m/>
    <m/>
    <m/>
    <m/>
    <m/>
    <m/>
    <m/>
    <m/>
    <s v="RoboCop"/>
    <s v="English"/>
    <n v="100000000"/>
    <x v="5"/>
  </r>
  <r>
    <s v="Color"/>
    <x v="42"/>
    <x v="23"/>
    <n v="43929341"/>
    <s v="Action"/>
    <s v="Family"/>
    <s v="Sport"/>
    <m/>
    <m/>
    <m/>
    <m/>
    <m/>
    <m/>
    <m/>
    <m/>
    <m/>
    <m/>
    <m/>
    <m/>
    <s v="SpeedRacer"/>
    <s v="English"/>
    <n v="120000000"/>
    <x v="9"/>
  </r>
  <r>
    <s v="Color"/>
    <x v="134"/>
    <x v="60"/>
    <n v="30212620"/>
    <s v="Comedy"/>
    <s v="Drama"/>
    <s v="Romance"/>
    <m/>
    <m/>
    <m/>
    <m/>
    <m/>
    <m/>
    <m/>
    <m/>
    <m/>
    <m/>
    <m/>
    <m/>
    <s v="HowDoYouKnow"/>
    <s v="English"/>
    <n v="120000000"/>
    <x v="42"/>
  </r>
  <r>
    <s v="Color"/>
    <x v="135"/>
    <x v="82"/>
    <n v="76418654"/>
    <s v="Action"/>
    <s v="Comedy"/>
    <s v="Romance"/>
    <m/>
    <m/>
    <m/>
    <m/>
    <m/>
    <m/>
    <m/>
    <m/>
    <m/>
    <m/>
    <m/>
    <m/>
    <s v="KnightandDay"/>
    <s v="English"/>
    <n v="117000000"/>
    <x v="22"/>
  </r>
  <r>
    <s v="Color"/>
    <x v="27"/>
    <x v="22"/>
    <n v="89021735"/>
    <s v="Action"/>
    <s v="Adventure"/>
    <s v="Mystery"/>
    <s v="SciFi"/>
    <m/>
    <m/>
    <m/>
    <m/>
    <m/>
    <m/>
    <m/>
    <m/>
    <m/>
    <m/>
    <m/>
    <s v="Oblivion"/>
    <s v="English"/>
    <n v="120000000"/>
    <x v="15"/>
  </r>
  <r>
    <s v="Color"/>
    <x v="136"/>
    <x v="34"/>
    <n v="380262555"/>
    <s v="Action"/>
    <s v="Adventure"/>
    <s v="Fantasy"/>
    <s v="SciFi"/>
    <m/>
    <m/>
    <m/>
    <m/>
    <m/>
    <m/>
    <m/>
    <m/>
    <m/>
    <m/>
    <m/>
    <s v="StarWars:EpisodeIIIRevengeoftheSith"/>
    <s v="English"/>
    <n v="113000000"/>
    <x v="32"/>
  </r>
  <r>
    <s v="Color"/>
    <x v="136"/>
    <x v="29"/>
    <n v="310675583"/>
    <s v="Action"/>
    <s v="Adventure"/>
    <s v="Fantasy"/>
    <s v="SciFi"/>
    <m/>
    <m/>
    <m/>
    <m/>
    <m/>
    <m/>
    <m/>
    <m/>
    <m/>
    <m/>
    <m/>
    <s v="StarWars:EpisodeIIAttackoftheClones"/>
    <s v="English"/>
    <n v="115000000"/>
    <x v="10"/>
  </r>
  <r>
    <s v="Color"/>
    <x v="43"/>
    <x v="78"/>
    <n v="289907418"/>
    <s v="Adventure"/>
    <s v="Animation"/>
    <s v="Comedy"/>
    <s v="Family"/>
    <s v="Fantasy"/>
    <m/>
    <m/>
    <m/>
    <m/>
    <m/>
    <m/>
    <m/>
    <m/>
    <m/>
    <m/>
    <s v="MonstersInc."/>
    <s v="English"/>
    <n v="115000000"/>
    <x v="14"/>
  </r>
  <r>
    <s v="Color"/>
    <x v="135"/>
    <x v="65"/>
    <n v="132550960"/>
    <s v="Action"/>
    <s v="Adventure"/>
    <s v="SciFi"/>
    <s v="Thriller"/>
    <m/>
    <m/>
    <m/>
    <m/>
    <m/>
    <m/>
    <m/>
    <m/>
    <m/>
    <m/>
    <m/>
    <s v="TheWolverine"/>
    <s v="English"/>
    <n v="120000000"/>
    <x v="10"/>
  </r>
  <r>
    <s v="Color"/>
    <x v="136"/>
    <x v="15"/>
    <n v="474544677"/>
    <s v="Action"/>
    <s v="Adventure"/>
    <s v="Fantasy"/>
    <s v="SciFi"/>
    <m/>
    <m/>
    <m/>
    <m/>
    <m/>
    <m/>
    <m/>
    <m/>
    <m/>
    <m/>
    <m/>
    <s v="StarWars:EpisodeIThePhantomMenace"/>
    <s v="English"/>
    <n v="115000000"/>
    <x v="12"/>
  </r>
  <r>
    <s v="Color"/>
    <x v="137"/>
    <x v="41"/>
    <n v="187165546"/>
    <s v="Adventure"/>
    <s v="Animation"/>
    <s v="Comedy"/>
    <s v="Family"/>
    <s v="Fantasy"/>
    <m/>
    <m/>
    <m/>
    <m/>
    <m/>
    <m/>
    <m/>
    <m/>
    <m/>
    <m/>
    <s v="TheCroods"/>
    <s v="English"/>
    <n v="135000000"/>
    <x v="11"/>
  </r>
  <r>
    <s v="Color"/>
    <x v="128"/>
    <x v="8"/>
    <n v="40911830"/>
    <s v="Action"/>
    <s v="Drama"/>
    <s v="War"/>
    <m/>
    <m/>
    <m/>
    <m/>
    <m/>
    <m/>
    <m/>
    <m/>
    <m/>
    <m/>
    <m/>
    <m/>
    <s v="Windtalkers"/>
    <s v="English"/>
    <n v="115000000"/>
    <x v="19"/>
  </r>
  <r>
    <s v="Color"/>
    <x v="138"/>
    <x v="58"/>
    <n v="47952020"/>
    <s v="Action"/>
    <s v="Adventure"/>
    <s v="Drama"/>
    <s v="Fantasy"/>
    <m/>
    <m/>
    <m/>
    <m/>
    <m/>
    <m/>
    <m/>
    <m/>
    <m/>
    <m/>
    <m/>
    <s v="TheHuntsman:WintersWar"/>
    <s v="English"/>
    <n v="115000000"/>
    <x v="9"/>
  </r>
  <r>
    <s v="Color"/>
    <x v="84"/>
    <x v="57"/>
    <n v="190871240"/>
    <s v="Action"/>
    <s v="Adventure"/>
    <s v="Comedy"/>
    <s v="SciFi"/>
    <m/>
    <m/>
    <m/>
    <m/>
    <m/>
    <m/>
    <m/>
    <m/>
    <m/>
    <m/>
    <m/>
    <s v="TeenageMutantNinjaTurtles"/>
    <s v="English"/>
    <n v="125000000"/>
    <x v="18"/>
  </r>
  <r>
    <s v="Color"/>
    <x v="117"/>
    <x v="42"/>
    <n v="274084951"/>
    <s v="Adventure"/>
    <s v="Drama"/>
    <s v="SciFi"/>
    <s v="Thriller"/>
    <m/>
    <m/>
    <m/>
    <m/>
    <m/>
    <m/>
    <m/>
    <m/>
    <m/>
    <m/>
    <m/>
    <s v="Gravity"/>
    <s v="English"/>
    <n v="100000000"/>
    <x v="6"/>
  </r>
  <r>
    <s v="Color"/>
    <x v="139"/>
    <x v="25"/>
    <n v="67155742"/>
    <s v="Action"/>
    <s v="Adventure"/>
    <s v="Thriller"/>
    <m/>
    <m/>
    <m/>
    <m/>
    <m/>
    <m/>
    <m/>
    <m/>
    <m/>
    <m/>
    <m/>
    <m/>
    <s v="DantesPeak"/>
    <s v="English"/>
    <n v="116000000"/>
    <x v="27"/>
  </r>
  <r>
    <s v="Color"/>
    <x v="140"/>
    <x v="6"/>
    <n v="56114221"/>
    <s v="Action"/>
    <s v="Adventure"/>
    <s v="SciFi"/>
    <m/>
    <m/>
    <m/>
    <m/>
    <m/>
    <m/>
    <m/>
    <m/>
    <m/>
    <m/>
    <m/>
    <m/>
    <s v="FantasticFour"/>
    <s v="English"/>
    <n v="120000000"/>
    <x v="43"/>
  </r>
  <r>
    <s v="Color"/>
    <x v="76"/>
    <x v="25"/>
    <n v="250863268"/>
    <s v="Action"/>
    <s v="Adventure"/>
    <s v="Comedy"/>
    <s v="Family"/>
    <s v="Fantasy"/>
    <m/>
    <m/>
    <m/>
    <m/>
    <m/>
    <m/>
    <m/>
    <m/>
    <m/>
    <m/>
    <s v="NightattheMuseum"/>
    <s v="English"/>
    <n v="110000000"/>
    <x v="21"/>
  </r>
  <r>
    <s v="Color"/>
    <x v="141"/>
    <x v="36"/>
    <n v="155181732"/>
    <s v="Action"/>
    <s v="Adventure"/>
    <s v="Drama"/>
    <s v="Thriller"/>
    <m/>
    <m/>
    <m/>
    <m/>
    <m/>
    <m/>
    <m/>
    <m/>
    <m/>
    <m/>
    <m/>
    <s v="SanAndreas"/>
    <s v="English"/>
    <n v="110000000"/>
    <x v="9"/>
  </r>
  <r>
    <s v="Color"/>
    <x v="142"/>
    <x v="71"/>
    <n v="125332007"/>
    <s v="Action"/>
    <s v="Adventure"/>
    <s v="Thriller"/>
    <m/>
    <m/>
    <m/>
    <m/>
    <m/>
    <m/>
    <m/>
    <m/>
    <m/>
    <m/>
    <m/>
    <m/>
    <s v="TomorrowNeverDies"/>
    <s v="English"/>
    <n v="110000000"/>
    <x v="12"/>
  </r>
  <r>
    <s v="Color"/>
    <x v="40"/>
    <x v="29"/>
    <n v="113330342"/>
    <s v="Action"/>
    <s v="Drama"/>
    <s v="History"/>
    <s v="War"/>
    <m/>
    <m/>
    <m/>
    <m/>
    <m/>
    <m/>
    <m/>
    <m/>
    <m/>
    <m/>
    <m/>
    <s v="ThePatriot"/>
    <s v="English"/>
    <n v="110000000"/>
    <x v="1"/>
  </r>
  <r>
    <s v="Color"/>
    <x v="143"/>
    <x v="30"/>
    <n v="125531634"/>
    <s v="Crime"/>
    <s v="Thriller"/>
    <m/>
    <m/>
    <m/>
    <m/>
    <m/>
    <m/>
    <m/>
    <m/>
    <m/>
    <m/>
    <m/>
    <m/>
    <m/>
    <s v="OceansTwelve"/>
    <s v="English"/>
    <n v="110000000"/>
    <x v="21"/>
  </r>
  <r>
    <s v="Color"/>
    <x v="50"/>
    <x v="50"/>
    <n v="186336103"/>
    <s v="Action"/>
    <s v="Comedy"/>
    <s v="Crime"/>
    <s v="Romance"/>
    <s v="Thriller"/>
    <m/>
    <m/>
    <m/>
    <m/>
    <m/>
    <m/>
    <m/>
    <m/>
    <m/>
    <m/>
    <s v="Mr.Mrs.Smith"/>
    <s v="English"/>
    <n v="120000000"/>
    <x v="12"/>
  </r>
  <r>
    <s v="Color"/>
    <x v="121"/>
    <x v="71"/>
    <n v="129995817"/>
    <s v="Adventure"/>
    <s v="SciFi"/>
    <s v="Thriller"/>
    <m/>
    <m/>
    <m/>
    <m/>
    <m/>
    <m/>
    <m/>
    <m/>
    <m/>
    <m/>
    <m/>
    <m/>
    <s v="Insurgent"/>
    <s v="English"/>
    <n v="110000000"/>
    <x v="22"/>
  </r>
  <r>
    <s v="BlackandWhite"/>
    <x v="46"/>
    <x v="89"/>
    <n v="102608827"/>
    <s v="Biography"/>
    <s v="Drama"/>
    <m/>
    <m/>
    <m/>
    <m/>
    <m/>
    <m/>
    <m/>
    <m/>
    <m/>
    <m/>
    <m/>
    <m/>
    <m/>
    <s v="TheAviator"/>
    <s v="English"/>
    <n v="110000000"/>
    <x v="7"/>
  </r>
  <r>
    <s v="Color"/>
    <x v="44"/>
    <x v="77"/>
    <n v="42776259"/>
    <s v="Adventure"/>
    <s v="Comedy"/>
    <s v="Family"/>
    <s v="Fantasy"/>
    <m/>
    <m/>
    <m/>
    <m/>
    <m/>
    <m/>
    <m/>
    <m/>
    <m/>
    <m/>
    <m/>
    <s v="GulliversTravels"/>
    <s v="English"/>
    <n v="112000000"/>
    <x v="40"/>
  </r>
  <r>
    <s v="Color"/>
    <x v="144"/>
    <x v="71"/>
    <n v="98780042"/>
    <s v="Action"/>
    <s v="Comedy"/>
    <s v="Crime"/>
    <s v="SciFi"/>
    <s v="Thriller"/>
    <m/>
    <m/>
    <m/>
    <m/>
    <m/>
    <m/>
    <m/>
    <m/>
    <m/>
    <m/>
    <s v="TheGreenHornet"/>
    <s v="English"/>
    <n v="120000000"/>
    <x v="27"/>
  </r>
  <r>
    <s v="Color"/>
    <x v="145"/>
    <x v="56"/>
    <n v="106369117"/>
    <s v="Action"/>
    <s v="Drama"/>
    <s v="Fantasy"/>
    <s v="War"/>
    <m/>
    <m/>
    <m/>
    <m/>
    <m/>
    <m/>
    <m/>
    <m/>
    <m/>
    <m/>
    <m/>
    <s v="300:RiseofanEmpire"/>
    <s v="English"/>
    <n v="110000000"/>
    <x v="5"/>
  </r>
  <r>
    <s v="Color"/>
    <x v="146"/>
    <x v="32"/>
    <n v="142614158"/>
    <s v="Adventure"/>
    <s v="Animation"/>
    <s v="Comedy"/>
    <s v="Family"/>
    <s v="Fantasy"/>
    <m/>
    <m/>
    <m/>
    <m/>
    <m/>
    <m/>
    <m/>
    <m/>
    <m/>
    <m/>
    <s v="TheSmurfs"/>
    <s v="English"/>
    <n v="110000000"/>
    <x v="33"/>
  </r>
  <r>
    <s v="Color"/>
    <x v="147"/>
    <x v="90"/>
    <n v="50026353"/>
    <s v="Animation"/>
    <s v="Comedy"/>
    <s v="Family"/>
    <s v="Music"/>
    <s v="Western"/>
    <m/>
    <m/>
    <m/>
    <m/>
    <m/>
    <m/>
    <m/>
    <m/>
    <m/>
    <m/>
    <s v="HomeontheRange"/>
    <s v="English"/>
    <n v="110000000"/>
    <x v="28"/>
  </r>
  <r>
    <s v="Color"/>
    <x v="121"/>
    <x v="58"/>
    <n v="66002193"/>
    <s v="Action"/>
    <s v="Adventure"/>
    <s v="Mystery"/>
    <s v="SciFi"/>
    <s v="Thriller"/>
    <m/>
    <m/>
    <m/>
    <m/>
    <m/>
    <m/>
    <m/>
    <m/>
    <m/>
    <m/>
    <s v="Allegiant"/>
    <s v="English"/>
    <n v="110000000"/>
    <x v="27"/>
  </r>
  <r>
    <s v="Color"/>
    <x v="76"/>
    <x v="45"/>
    <n v="85463309"/>
    <s v="Action"/>
    <s v="Drama"/>
    <s v="SciFi"/>
    <s v="Sport"/>
    <m/>
    <m/>
    <m/>
    <m/>
    <m/>
    <m/>
    <m/>
    <m/>
    <m/>
    <m/>
    <m/>
    <s v="RealSteel"/>
    <s v="English"/>
    <n v="110000000"/>
    <x v="1"/>
  </r>
  <r>
    <s v="Color"/>
    <x v="146"/>
    <x v="70"/>
    <n v="71017784"/>
    <s v="Adventure"/>
    <s v="Animation"/>
    <s v="Comedy"/>
    <s v="Family"/>
    <s v="Fantasy"/>
    <m/>
    <m/>
    <m/>
    <m/>
    <m/>
    <m/>
    <m/>
    <m/>
    <m/>
    <m/>
    <s v="TheSmurfs2"/>
    <s v="English"/>
    <n v="105000000"/>
    <x v="28"/>
  </r>
  <r>
    <s v="Color"/>
    <x v="148"/>
    <x v="60"/>
    <n v="48068396"/>
    <s v="Action"/>
    <s v="Crime"/>
    <s v="Romance"/>
    <s v="Thriller"/>
    <m/>
    <m/>
    <m/>
    <m/>
    <m/>
    <m/>
    <m/>
    <m/>
    <m/>
    <m/>
    <m/>
    <s v="Speed2:CruiseControl"/>
    <s v="English"/>
    <n v="160000000"/>
    <x v="41"/>
  </r>
  <r>
    <s v="Color"/>
    <x v="77"/>
    <x v="36"/>
    <n v="61656849"/>
    <s v="Action"/>
    <s v="SciFi"/>
    <m/>
    <m/>
    <m/>
    <m/>
    <m/>
    <m/>
    <m/>
    <m/>
    <m/>
    <m/>
    <m/>
    <m/>
    <m/>
    <s v="EndersGame"/>
    <s v="English"/>
    <n v="110000000"/>
    <x v="10"/>
  </r>
  <r>
    <s v="Color"/>
    <x v="149"/>
    <x v="72"/>
    <n v="134520804"/>
    <s v="Action"/>
    <s v="Adventure"/>
    <s v="Thriller"/>
    <m/>
    <m/>
    <m/>
    <m/>
    <m/>
    <m/>
    <m/>
    <m/>
    <m/>
    <m/>
    <m/>
    <m/>
    <s v="LiveFreeorDieHard"/>
    <s v="English"/>
    <n v="110000000"/>
    <x v="13"/>
  </r>
  <r>
    <s v="Color"/>
    <x v="15"/>
    <x v="91"/>
    <n v="313837577"/>
    <s v="Action"/>
    <s v="Adventure"/>
    <s v="Drama"/>
    <s v="Fantasy"/>
    <m/>
    <m/>
    <m/>
    <m/>
    <m/>
    <m/>
    <m/>
    <m/>
    <m/>
    <m/>
    <m/>
    <s v="TheLordoftheRings:TheFellowshipoftheRing"/>
    <s v="English"/>
    <n v="93000000"/>
    <x v="35"/>
  </r>
  <r>
    <s v="Color"/>
    <x v="150"/>
    <x v="58"/>
    <n v="24004159"/>
    <s v="Action"/>
    <s v="Adventure"/>
    <s v="Comedy"/>
    <m/>
    <m/>
    <m/>
    <m/>
    <m/>
    <m/>
    <m/>
    <m/>
    <m/>
    <m/>
    <m/>
    <m/>
    <s v="AroundtheWorldin80Days"/>
    <s v="English"/>
    <n v="110000000"/>
    <x v="27"/>
  </r>
  <r>
    <s v="BlackandWhite"/>
    <x v="151"/>
    <x v="27"/>
    <n v="58183966"/>
    <s v="Biography"/>
    <s v="Drama"/>
    <s v="Sport"/>
    <m/>
    <m/>
    <m/>
    <m/>
    <m/>
    <m/>
    <m/>
    <m/>
    <m/>
    <m/>
    <m/>
    <m/>
    <s v="Ali"/>
    <s v="English"/>
    <n v="107000000"/>
    <x v="2"/>
  </r>
  <r>
    <s v="Color"/>
    <x v="152"/>
    <x v="84"/>
    <n v="100446895"/>
    <s v="Adventure"/>
    <s v="Comedy"/>
    <s v="Family"/>
    <s v="Fantasy"/>
    <m/>
    <m/>
    <m/>
    <m/>
    <m/>
    <m/>
    <m/>
    <m/>
    <m/>
    <m/>
    <m/>
    <s v="TheCatintheHat"/>
    <s v="English"/>
    <n v="109000000"/>
    <x v="44"/>
  </r>
  <r>
    <s v="Color"/>
    <x v="100"/>
    <x v="67"/>
    <n v="144795350"/>
    <s v="Action"/>
    <s v="Mystery"/>
    <s v="SciFi"/>
    <s v="Thriller"/>
    <m/>
    <m/>
    <m/>
    <m/>
    <m/>
    <m/>
    <m/>
    <m/>
    <m/>
    <m/>
    <m/>
    <s v="IRobot"/>
    <s v="English"/>
    <n v="120000000"/>
    <x v="1"/>
  </r>
  <r>
    <s v="Color"/>
    <x v="17"/>
    <x v="19"/>
    <n v="47396698"/>
    <s v="Action"/>
    <s v="Adventure"/>
    <s v="Drama"/>
    <s v="History"/>
    <s v="War"/>
    <m/>
    <m/>
    <m/>
    <m/>
    <m/>
    <m/>
    <m/>
    <m/>
    <m/>
    <m/>
    <s v="KingdomofHeaven"/>
    <s v="English"/>
    <n v="130000000"/>
    <x v="13"/>
  </r>
  <r>
    <s v="Color"/>
    <x v="93"/>
    <x v="92"/>
    <n v="140015224"/>
    <s v="Adventure"/>
    <s v="Comedy"/>
    <s v="Family"/>
    <s v="Fantasy"/>
    <m/>
    <m/>
    <m/>
    <m/>
    <m/>
    <m/>
    <m/>
    <m/>
    <m/>
    <m/>
    <m/>
    <s v="StuartLittle"/>
    <s v="English"/>
    <n v="133000000"/>
    <x v="18"/>
  </r>
  <r>
    <s v="Color"/>
    <x v="153"/>
    <x v="54"/>
    <n v="104374107"/>
    <s v="Animation"/>
    <s v="Family"/>
    <s v="Fantasy"/>
    <s v="Musical"/>
    <s v="Romance"/>
    <m/>
    <m/>
    <m/>
    <m/>
    <m/>
    <m/>
    <m/>
    <m/>
    <m/>
    <m/>
    <s v="ThePrincessandtheFrog"/>
    <s v="English"/>
    <n v="105000000"/>
    <x v="1"/>
  </r>
  <r>
    <s v="Color"/>
    <x v="17"/>
    <x v="11"/>
    <n v="228430993"/>
    <s v="Adventure"/>
    <s v="Drama"/>
    <s v="SciFi"/>
    <m/>
    <m/>
    <m/>
    <m/>
    <m/>
    <m/>
    <m/>
    <m/>
    <m/>
    <m/>
    <m/>
    <m/>
    <s v="TheMartian"/>
    <s v="English"/>
    <n v="108000000"/>
    <x v="14"/>
  </r>
  <r>
    <s v="Color"/>
    <x v="26"/>
    <x v="15"/>
    <n v="35799026"/>
    <s v="Action"/>
    <s v="Adventure"/>
    <s v="Romance"/>
    <s v="SciFi"/>
    <s v="Thriller"/>
    <m/>
    <m/>
    <m/>
    <m/>
    <m/>
    <m/>
    <m/>
    <m/>
    <m/>
    <m/>
    <s v="TheIsland"/>
    <s v="English"/>
    <n v="126000000"/>
    <x v="8"/>
  </r>
  <r>
    <s v="Color"/>
    <x v="154"/>
    <x v="26"/>
    <n v="6712451"/>
    <s v="Comedy"/>
    <s v="Romance"/>
    <m/>
    <m/>
    <m/>
    <m/>
    <m/>
    <m/>
    <m/>
    <m/>
    <m/>
    <m/>
    <m/>
    <m/>
    <m/>
    <s v="TownCountry"/>
    <s v="English"/>
    <n v="90000000"/>
    <x v="45"/>
  </r>
  <r>
    <s v="Color"/>
    <x v="155"/>
    <x v="45"/>
    <n v="101643008"/>
    <s v="Action"/>
    <s v="Crime"/>
    <s v="Thriller"/>
    <m/>
    <m/>
    <m/>
    <m/>
    <m/>
    <m/>
    <m/>
    <m/>
    <m/>
    <m/>
    <m/>
    <m/>
    <s v="GoneinSixtySeconds"/>
    <s v="English"/>
    <n v="90000000"/>
    <x v="12"/>
  </r>
  <r>
    <s v="Color"/>
    <x v="17"/>
    <x v="91"/>
    <n v="187670866"/>
    <s v="Action"/>
    <s v="Drama"/>
    <s v="Romance"/>
    <m/>
    <m/>
    <m/>
    <m/>
    <m/>
    <m/>
    <m/>
    <m/>
    <m/>
    <m/>
    <m/>
    <m/>
    <s v="Gladiator"/>
    <s v="English"/>
    <n v="103000000"/>
    <x v="3"/>
  </r>
  <r>
    <s v="Color"/>
    <x v="37"/>
    <x v="93"/>
    <n v="132014112"/>
    <s v="Action"/>
    <s v="Mystery"/>
    <s v="SciFi"/>
    <s v="Thriller"/>
    <m/>
    <m/>
    <m/>
    <m/>
    <m/>
    <m/>
    <m/>
    <m/>
    <m/>
    <m/>
    <m/>
    <s v="MinorityReport"/>
    <s v="English"/>
    <n v="102000000"/>
    <x v="16"/>
  </r>
  <r>
    <s v="Color"/>
    <x v="120"/>
    <x v="86"/>
    <n v="261970615"/>
    <s v="Adventure"/>
    <s v="Family"/>
    <s v="Fantasy"/>
    <s v="Mystery"/>
    <m/>
    <m/>
    <m/>
    <m/>
    <m/>
    <m/>
    <m/>
    <m/>
    <m/>
    <m/>
    <m/>
    <s v="HarryPotterandtheChamberofSecrets"/>
    <s v="English"/>
    <n v="100000000"/>
    <x v="37"/>
  </r>
  <r>
    <s v="BlackandWhite"/>
    <x v="29"/>
    <x v="47"/>
    <n v="167007184"/>
    <s v="Action"/>
    <s v="Adventure"/>
    <s v="Thriller"/>
    <m/>
    <m/>
    <m/>
    <m/>
    <m/>
    <m/>
    <m/>
    <m/>
    <m/>
    <m/>
    <m/>
    <m/>
    <s v="CasinoRoyale"/>
    <s v="English"/>
    <n v="150000000"/>
    <x v="25"/>
  </r>
  <r>
    <s v="Color"/>
    <x v="23"/>
    <x v="71"/>
    <n v="180011740"/>
    <s v="Action"/>
    <s v="Adventure"/>
    <s v="SciFi"/>
    <s v="Thriller"/>
    <m/>
    <m/>
    <m/>
    <m/>
    <m/>
    <m/>
    <m/>
    <m/>
    <m/>
    <m/>
    <m/>
    <s v="PlanetoftheApes"/>
    <s v="English"/>
    <n v="100000000"/>
    <x v="20"/>
  </r>
  <r>
    <s v="Color"/>
    <x v="0"/>
    <x v="8"/>
    <n v="204843350"/>
    <s v="Action"/>
    <s v="SciFi"/>
    <m/>
    <m/>
    <m/>
    <m/>
    <m/>
    <m/>
    <m/>
    <m/>
    <m/>
    <m/>
    <m/>
    <m/>
    <m/>
    <s v="Terminator2:JudgmentDay"/>
    <s v="English"/>
    <n v="102000000"/>
    <x v="3"/>
  </r>
  <r>
    <s v="Color"/>
    <x v="151"/>
    <x v="34"/>
    <n v="97030725"/>
    <s v="Biography"/>
    <s v="Crime"/>
    <s v="Drama"/>
    <s v="History"/>
    <s v="Romance"/>
    <m/>
    <m/>
    <m/>
    <m/>
    <m/>
    <m/>
    <m/>
    <m/>
    <m/>
    <m/>
    <s v="PublicEnemies"/>
    <s v="English"/>
    <n v="100000000"/>
    <x v="15"/>
  </r>
  <r>
    <s v="Color"/>
    <x v="17"/>
    <x v="52"/>
    <n v="130127620"/>
    <s v="Biography"/>
    <s v="Crime"/>
    <s v="Drama"/>
    <m/>
    <m/>
    <m/>
    <m/>
    <m/>
    <m/>
    <m/>
    <m/>
    <m/>
    <m/>
    <m/>
    <m/>
    <s v="AmericanGangster"/>
    <s v="English"/>
    <n v="100000000"/>
    <x v="6"/>
  </r>
  <r>
    <s v="Color"/>
    <x v="0"/>
    <x v="7"/>
    <n v="146282411"/>
    <s v="Action"/>
    <s v="Comedy"/>
    <s v="Thriller"/>
    <m/>
    <m/>
    <m/>
    <m/>
    <m/>
    <m/>
    <m/>
    <m/>
    <m/>
    <m/>
    <m/>
    <m/>
    <s v="TrueLies"/>
    <s v="English"/>
    <n v="115000000"/>
    <x v="13"/>
  </r>
  <r>
    <s v="Color"/>
    <x v="156"/>
    <x v="10"/>
    <n v="65452312"/>
    <s v="Action"/>
    <s v="Crime"/>
    <s v="Thriller"/>
    <m/>
    <m/>
    <m/>
    <m/>
    <m/>
    <m/>
    <m/>
    <m/>
    <m/>
    <m/>
    <m/>
    <m/>
    <s v="TheTakingofPelham123"/>
    <s v="English"/>
    <n v="100000000"/>
    <x v="21"/>
  </r>
  <r>
    <s v="Color"/>
    <x v="157"/>
    <x v="41"/>
    <n v="148383780"/>
    <s v="Comedy"/>
    <s v="Romance"/>
    <m/>
    <m/>
    <m/>
    <m/>
    <m/>
    <m/>
    <m/>
    <m/>
    <m/>
    <m/>
    <m/>
    <m/>
    <m/>
    <s v="LittleFockers"/>
    <s v="English"/>
    <n v="100000000"/>
    <x v="33"/>
  </r>
  <r>
    <s v="Color"/>
    <x v="158"/>
    <x v="37"/>
    <n v="119219978"/>
    <s v="Action"/>
    <s v="Comedy"/>
    <s v="Crime"/>
    <m/>
    <m/>
    <m/>
    <m/>
    <m/>
    <m/>
    <m/>
    <m/>
    <m/>
    <m/>
    <m/>
    <m/>
    <s v="TheOtherGuys"/>
    <s v="English"/>
    <n v="100000000"/>
    <x v="10"/>
  </r>
  <r>
    <s v="Color"/>
    <x v="159"/>
    <x v="67"/>
    <n v="101228120"/>
    <s v="Action"/>
    <s v="Drama"/>
    <s v="Mystery"/>
    <s v="Thriller"/>
    <m/>
    <m/>
    <m/>
    <m/>
    <m/>
    <m/>
    <m/>
    <m/>
    <m/>
    <m/>
    <m/>
    <s v="Eraser"/>
    <s v="English"/>
    <n v="100000000"/>
    <x v="9"/>
  </r>
  <r>
    <s v="Color"/>
    <x v="160"/>
    <x v="27"/>
    <n v="162804648"/>
    <s v="Drama"/>
    <s v="Western"/>
    <m/>
    <m/>
    <m/>
    <m/>
    <m/>
    <m/>
    <m/>
    <m/>
    <m/>
    <m/>
    <m/>
    <m/>
    <m/>
    <s v="DjangoUnchained"/>
    <s v="English"/>
    <n v="100000000"/>
    <x v="3"/>
  </r>
  <r>
    <s v="Color"/>
    <x v="161"/>
    <x v="42"/>
    <n v="100117603"/>
    <s v="Animation"/>
    <s v="Drama"/>
    <s v="Family"/>
    <s v="Musical"/>
    <s v="Romance"/>
    <m/>
    <m/>
    <m/>
    <m/>
    <m/>
    <m/>
    <m/>
    <m/>
    <m/>
    <m/>
    <s v="TheHunchbackofNotreDame"/>
    <s v="English"/>
    <n v="100000000"/>
    <x v="8"/>
  </r>
  <r>
    <s v="Color"/>
    <x v="162"/>
    <x v="94"/>
    <n v="89296573"/>
    <s v="Adventure"/>
    <s v="Animation"/>
    <s v="Comedy"/>
    <s v="Family"/>
    <s v="Fantasy"/>
    <m/>
    <m/>
    <m/>
    <m/>
    <m/>
    <m/>
    <m/>
    <m/>
    <m/>
    <m/>
    <s v="TheEmperorsNewGroove"/>
    <s v="English"/>
    <n v="100000000"/>
    <x v="11"/>
  </r>
  <r>
    <s v="Color"/>
    <x v="163"/>
    <x v="32"/>
    <n v="85017401"/>
    <s v="Action"/>
    <s v="Adventure"/>
    <s v="Thriller"/>
    <m/>
    <m/>
    <m/>
    <m/>
    <m/>
    <m/>
    <m/>
    <m/>
    <m/>
    <m/>
    <m/>
    <m/>
    <s v="TheExpendables2"/>
    <s v="English"/>
    <n v="92000000"/>
    <x v="10"/>
  </r>
  <r>
    <s v="Color"/>
    <x v="67"/>
    <x v="21"/>
    <n v="173005002"/>
    <s v="Action"/>
    <s v="Adventure"/>
    <s v="Comedy"/>
    <s v="Family"/>
    <s v="Mystery"/>
    <m/>
    <m/>
    <m/>
    <m/>
    <m/>
    <m/>
    <m/>
    <m/>
    <m/>
    <m/>
    <s v="NationalTreasure"/>
    <s v="English"/>
    <n v="100000000"/>
    <x v="8"/>
  </r>
  <r>
    <s v="BlackandWhite"/>
    <x v="164"/>
    <x v="26"/>
    <n v="75030163"/>
    <s v="Action"/>
    <s v="Adventure"/>
    <s v="Family"/>
    <s v="Fantasy"/>
    <m/>
    <m/>
    <m/>
    <m/>
    <m/>
    <m/>
    <m/>
    <m/>
    <m/>
    <m/>
    <m/>
    <s v="Eragon"/>
    <s v="English"/>
    <n v="100000000"/>
    <x v="36"/>
  </r>
  <r>
    <s v="Color"/>
    <x v="165"/>
    <x v="57"/>
    <n v="77222184"/>
    <s v="Adventure"/>
    <s v="Drama"/>
    <s v="Family"/>
    <s v="Fantasy"/>
    <m/>
    <m/>
    <m/>
    <m/>
    <m/>
    <m/>
    <m/>
    <m/>
    <m/>
    <m/>
    <m/>
    <s v="WheretheWildThingsAre"/>
    <s v="English"/>
    <n v="100000000"/>
    <x v="2"/>
  </r>
  <r>
    <s v="Color"/>
    <x v="92"/>
    <x v="68"/>
    <n v="34964818"/>
    <s v="Adventure"/>
    <s v="Family"/>
    <s v="Fantasy"/>
    <m/>
    <m/>
    <m/>
    <m/>
    <m/>
    <m/>
    <m/>
    <m/>
    <m/>
    <m/>
    <m/>
    <m/>
    <s v="Pan"/>
    <s v="English"/>
    <n v="150000000"/>
    <x v="27"/>
  </r>
  <r>
    <s v="Color"/>
    <x v="166"/>
    <x v="56"/>
    <n v="107515297"/>
    <s v="Adventure"/>
    <s v="Animation"/>
    <s v="Family"/>
    <s v="Fantasy"/>
    <m/>
    <m/>
    <m/>
    <m/>
    <m/>
    <m/>
    <m/>
    <m/>
    <m/>
    <m/>
    <m/>
    <s v="Epic"/>
    <s v="English"/>
    <n v="100000000"/>
    <x v="10"/>
  </r>
  <r>
    <s v="Color"/>
    <x v="167"/>
    <x v="32"/>
    <n v="67631157"/>
    <s v="Action"/>
    <s v="Romance"/>
    <s v="Thriller"/>
    <m/>
    <m/>
    <m/>
    <m/>
    <m/>
    <m/>
    <m/>
    <m/>
    <m/>
    <m/>
    <m/>
    <m/>
    <s v="TheTourist"/>
    <s v="English"/>
    <n v="100000000"/>
    <x v="19"/>
  </r>
  <r>
    <s v="Color"/>
    <x v="168"/>
    <x v="60"/>
    <n v="66862068"/>
    <s v="Action"/>
    <s v="Fantasy"/>
    <s v="Horror"/>
    <s v="Mystery"/>
    <m/>
    <m/>
    <m/>
    <m/>
    <m/>
    <m/>
    <m/>
    <m/>
    <m/>
    <m/>
    <m/>
    <s v="EndofDays"/>
    <s v="English"/>
    <n v="83000000"/>
    <x v="20"/>
  </r>
  <r>
    <s v="Color"/>
    <x v="99"/>
    <x v="13"/>
    <n v="57366262"/>
    <s v="Adventure"/>
    <s v="Drama"/>
    <s v="Thriller"/>
    <m/>
    <m/>
    <m/>
    <m/>
    <m/>
    <m/>
    <m/>
    <m/>
    <m/>
    <m/>
    <m/>
    <m/>
    <s v="BloodDiamond"/>
    <s v="English"/>
    <n v="100000000"/>
    <x v="25"/>
  </r>
  <r>
    <s v="Color"/>
    <x v="46"/>
    <x v="95"/>
    <n v="116866727"/>
    <s v="Biography"/>
    <s v="Comedy"/>
    <s v="Crime"/>
    <s v="Drama"/>
    <m/>
    <m/>
    <m/>
    <m/>
    <m/>
    <m/>
    <m/>
    <m/>
    <m/>
    <m/>
    <m/>
    <s v="TheWolfofWallStreet"/>
    <s v="English"/>
    <n v="100000000"/>
    <x v="17"/>
  </r>
  <r>
    <s v="Color"/>
    <x v="127"/>
    <x v="60"/>
    <n v="184031112"/>
    <s v="Action"/>
    <s v="Adventure"/>
    <s v="Fantasy"/>
    <m/>
    <m/>
    <m/>
    <m/>
    <m/>
    <m/>
    <m/>
    <m/>
    <m/>
    <m/>
    <m/>
    <m/>
    <s v="BatmanForever"/>
    <s v="English"/>
    <n v="100000000"/>
    <x v="28"/>
  </r>
  <r>
    <s v="Color"/>
    <x v="124"/>
    <x v="72"/>
    <n v="54700065"/>
    <s v="Action"/>
    <s v="SciFi"/>
    <s v="War"/>
    <m/>
    <m/>
    <m/>
    <m/>
    <m/>
    <m/>
    <m/>
    <m/>
    <m/>
    <m/>
    <m/>
    <m/>
    <s v="StarshipTroopers"/>
    <s v="English"/>
    <n v="105000000"/>
    <x v="13"/>
  </r>
  <r>
    <s v="Color"/>
    <x v="169"/>
    <x v="96"/>
    <n v="27098580"/>
    <s v="Drama"/>
    <s v="SciFi"/>
    <m/>
    <m/>
    <m/>
    <m/>
    <m/>
    <m/>
    <m/>
    <m/>
    <m/>
    <m/>
    <m/>
    <m/>
    <m/>
    <s v="CloudAtlas"/>
    <s v="English"/>
    <n v="102000000"/>
    <x v="7"/>
  </r>
  <r>
    <s v="Color"/>
    <x v="9"/>
    <x v="57"/>
    <n v="55673333"/>
    <s v="Action"/>
    <s v="Adventure"/>
    <s v="Animation"/>
    <s v="Family"/>
    <s v="Fantasy"/>
    <m/>
    <m/>
    <m/>
    <m/>
    <m/>
    <m/>
    <m/>
    <m/>
    <m/>
    <m/>
    <s v="LegendoftheGuardians:TheOwlsofGaHoole"/>
    <s v="English"/>
    <n v="80000000"/>
    <x v="15"/>
  </r>
  <r>
    <s v="Color"/>
    <x v="170"/>
    <x v="97"/>
    <n v="40198710"/>
    <s v="Action"/>
    <s v="Crime"/>
    <s v="Fantasy"/>
    <s v="Romance"/>
    <s v="Thriller"/>
    <m/>
    <m/>
    <m/>
    <m/>
    <m/>
    <m/>
    <m/>
    <m/>
    <m/>
    <m/>
    <s v="Catwoman"/>
    <s v="English"/>
    <n v="100000000"/>
    <x v="46"/>
  </r>
  <r>
    <s v="Color"/>
    <x v="24"/>
    <x v="57"/>
    <n v="72660029"/>
    <s v="Action"/>
    <s v="Adventure"/>
    <m/>
    <m/>
    <m/>
    <m/>
    <m/>
    <m/>
    <m/>
    <m/>
    <m/>
    <m/>
    <m/>
    <m/>
    <m/>
    <s v="Hercules"/>
    <s v="English"/>
    <n v="100000000"/>
    <x v="19"/>
  </r>
  <r>
    <s v="Color"/>
    <x v="153"/>
    <x v="53"/>
    <n v="38120554"/>
    <s v="Adventure"/>
    <s v="Animation"/>
    <s v="Family"/>
    <s v="SciFi"/>
    <m/>
    <m/>
    <m/>
    <m/>
    <m/>
    <m/>
    <m/>
    <m/>
    <m/>
    <m/>
    <m/>
    <s v="TreasurePlanet"/>
    <s v="English"/>
    <n v="140000000"/>
    <x v="1"/>
  </r>
  <r>
    <s v="Color"/>
    <x v="171"/>
    <x v="56"/>
    <n v="49392095"/>
    <s v="Adventure"/>
    <s v="Comedy"/>
    <s v="SciFi"/>
    <m/>
    <m/>
    <m/>
    <m/>
    <m/>
    <m/>
    <m/>
    <m/>
    <m/>
    <m/>
    <m/>
    <m/>
    <s v="LandoftheLost"/>
    <s v="English"/>
    <n v="100000000"/>
    <x v="28"/>
  </r>
  <r>
    <s v="Color"/>
    <x v="172"/>
    <x v="21"/>
    <n v="39292022"/>
    <s v="Action"/>
    <s v="Adventure"/>
    <s v="Thriller"/>
    <m/>
    <m/>
    <m/>
    <m/>
    <m/>
    <m/>
    <m/>
    <m/>
    <m/>
    <m/>
    <m/>
    <m/>
    <s v="TheExpendables3"/>
    <s v="English"/>
    <n v="90000000"/>
    <x v="9"/>
  </r>
  <r>
    <s v="Color"/>
    <x v="173"/>
    <x v="36"/>
    <n v="28772222"/>
    <s v="Action"/>
    <s v="Crime"/>
    <s v="Sport"/>
    <s v="Thriller"/>
    <m/>
    <m/>
    <m/>
    <m/>
    <m/>
    <m/>
    <m/>
    <m/>
    <m/>
    <m/>
    <m/>
    <s v="PointBreak"/>
    <s v="English"/>
    <n v="105000000"/>
    <x v="42"/>
  </r>
  <r>
    <s v="Color"/>
    <x v="174"/>
    <x v="49"/>
    <n v="17010646"/>
    <s v="Comedy"/>
    <s v="Family"/>
    <s v="Fantasy"/>
    <m/>
    <m/>
    <m/>
    <m/>
    <m/>
    <m/>
    <m/>
    <m/>
    <m/>
    <m/>
    <m/>
    <m/>
    <s v="SonoftheMask"/>
    <s v="English"/>
    <n v="84000000"/>
    <x v="47"/>
  </r>
  <r>
    <s v="Color"/>
    <x v="80"/>
    <x v="39"/>
    <n v="24985612"/>
    <s v="Action"/>
    <s v="Adventure"/>
    <s v="Biography"/>
    <s v="Drama"/>
    <s v="History"/>
    <s v="Thriller"/>
    <m/>
    <m/>
    <m/>
    <m/>
    <m/>
    <m/>
    <m/>
    <m/>
    <m/>
    <s v="IntheHeartoftheSea"/>
    <s v="English"/>
    <n v="100000000"/>
    <x v="15"/>
  </r>
  <r>
    <s v="Color"/>
    <x v="175"/>
    <x v="53"/>
    <n v="4411102"/>
    <s v="Action"/>
    <s v="Comedy"/>
    <s v="SciFi"/>
    <m/>
    <m/>
    <m/>
    <m/>
    <m/>
    <m/>
    <m/>
    <m/>
    <m/>
    <m/>
    <m/>
    <m/>
    <s v="TheAdventuresofPlutoNash"/>
    <s v="English"/>
    <n v="100000000"/>
    <x v="44"/>
  </r>
  <r>
    <s v="Color"/>
    <x v="111"/>
    <x v="67"/>
    <n v="35024475"/>
    <s v="Action"/>
    <s v="Drama"/>
    <s v="Thriller"/>
    <s v="War"/>
    <m/>
    <m/>
    <m/>
    <m/>
    <m/>
    <m/>
    <m/>
    <m/>
    <m/>
    <m/>
    <m/>
    <s v="GreenZone"/>
    <s v="English"/>
    <n v="100000000"/>
    <x v="8"/>
  </r>
  <r>
    <s v="Color"/>
    <x v="176"/>
    <x v="74"/>
    <n v="130174897"/>
    <s v="Adventure"/>
    <s v="Animation"/>
    <s v="Comedy"/>
    <s v="Family"/>
    <m/>
    <m/>
    <m/>
    <m/>
    <m/>
    <m/>
    <m/>
    <m/>
    <m/>
    <m/>
    <m/>
    <s v="ThePeanutsMovie"/>
    <s v="English"/>
    <n v="99000000"/>
    <x v="13"/>
  </r>
  <r>
    <s v="Color"/>
    <x v="177"/>
    <x v="46"/>
    <n v="10200000"/>
    <s v="Drama"/>
    <s v="Mystery"/>
    <s v="Thriller"/>
    <m/>
    <m/>
    <m/>
    <m/>
    <m/>
    <m/>
    <m/>
    <m/>
    <m/>
    <m/>
    <m/>
    <m/>
    <s v="TheSpanishPrisoner"/>
    <s v="English"/>
    <n v="10000000"/>
    <x v="11"/>
  </r>
  <r>
    <s v="Color"/>
    <x v="52"/>
    <x v="28"/>
    <n v="202007640"/>
    <s v="Action"/>
    <s v="Adventure"/>
    <s v="Fantasy"/>
    <s v="Thriller"/>
    <m/>
    <m/>
    <m/>
    <m/>
    <m/>
    <m/>
    <m/>
    <m/>
    <m/>
    <m/>
    <m/>
    <s v="TheMummyReturns"/>
    <s v="English"/>
    <n v="98000000"/>
    <x v="22"/>
  </r>
  <r>
    <s v="Color"/>
    <x v="46"/>
    <x v="98"/>
    <n v="77679638"/>
    <s v="Crime"/>
    <s v="Drama"/>
    <m/>
    <m/>
    <m/>
    <m/>
    <m/>
    <m/>
    <m/>
    <m/>
    <m/>
    <m/>
    <m/>
    <m/>
    <m/>
    <s v="GangsofNewYork"/>
    <s v="English"/>
    <n v="100000000"/>
    <x v="7"/>
  </r>
  <r>
    <s v="Color"/>
    <x v="178"/>
    <x v="73"/>
    <n v="9213"/>
    <s v="Drama"/>
    <s v="History"/>
    <s v="Romance"/>
    <s v="War"/>
    <m/>
    <m/>
    <m/>
    <m/>
    <m/>
    <m/>
    <m/>
    <m/>
    <m/>
    <m/>
    <m/>
    <s v="TheFlowersofWar"/>
    <s v="Mandarin"/>
    <n v="94000000"/>
    <x v="32"/>
  </r>
  <r>
    <s v="Color"/>
    <x v="179"/>
    <x v="77"/>
    <n v="58867694"/>
    <s v="Animation"/>
    <s v="Comedy"/>
    <s v="Family"/>
    <s v="Sport"/>
    <m/>
    <m/>
    <m/>
    <m/>
    <m/>
    <m/>
    <m/>
    <m/>
    <m/>
    <m/>
    <m/>
    <s v="SurfsUp"/>
    <s v="English"/>
    <n v="100000000"/>
    <x v="2"/>
  </r>
  <r>
    <s v="Color"/>
    <x v="180"/>
    <x v="40"/>
    <n v="59475623"/>
    <s v="Comedy"/>
    <s v="SciFi"/>
    <s v="Thriller"/>
    <m/>
    <m/>
    <m/>
    <m/>
    <m/>
    <m/>
    <m/>
    <m/>
    <m/>
    <m/>
    <m/>
    <m/>
    <s v="TheStepfordWives"/>
    <s v="English"/>
    <n v="90000000"/>
    <x v="31"/>
  </r>
  <r>
    <s v="Color"/>
    <x v="17"/>
    <x v="48"/>
    <n v="108638745"/>
    <s v="Drama"/>
    <s v="History"/>
    <s v="War"/>
    <m/>
    <m/>
    <m/>
    <m/>
    <m/>
    <m/>
    <m/>
    <m/>
    <m/>
    <m/>
    <m/>
    <m/>
    <s v="BlackHawkDown"/>
    <s v="English"/>
    <n v="92000000"/>
    <x v="16"/>
  </r>
  <r>
    <s v="Color"/>
    <x v="181"/>
    <x v="77"/>
    <n v="86897182"/>
    <s v="Comedy"/>
    <m/>
    <m/>
    <m/>
    <m/>
    <m/>
    <m/>
    <m/>
    <m/>
    <m/>
    <m/>
    <m/>
    <m/>
    <m/>
    <m/>
    <s v="TheCampaign"/>
    <s v="English"/>
    <n v="95000000"/>
    <x v="5"/>
  </r>
  <r>
    <s v="Color"/>
    <x v="182"/>
    <x v="50"/>
    <n v="63540020"/>
    <s v="Action"/>
    <s v="Adventure"/>
    <s v="SciFi"/>
    <m/>
    <m/>
    <m/>
    <m/>
    <m/>
    <m/>
    <m/>
    <m/>
    <m/>
    <m/>
    <m/>
    <m/>
    <s v="TheFifthElement"/>
    <s v="English"/>
    <n v="93000000"/>
    <x v="16"/>
  </r>
  <r>
    <s v="Color"/>
    <x v="183"/>
    <x v="73"/>
    <n v="95328937"/>
    <s v="Comedy"/>
    <s v="Drama"/>
    <s v="Romance"/>
    <m/>
    <m/>
    <m/>
    <m/>
    <m/>
    <m/>
    <m/>
    <m/>
    <m/>
    <m/>
    <m/>
    <m/>
    <s v="SexandtheCity2"/>
    <s v="English"/>
    <n v="100000000"/>
    <x v="43"/>
  </r>
  <r>
    <s v="Color"/>
    <x v="184"/>
    <x v="69"/>
    <n v="50802661"/>
    <s v="Adventure"/>
    <s v="Animation"/>
    <s v="Comedy"/>
    <s v="Family"/>
    <s v="Romance"/>
    <m/>
    <m/>
    <m/>
    <m/>
    <m/>
    <m/>
    <m/>
    <m/>
    <m/>
    <m/>
    <s v="TheRoadtoElDorado"/>
    <s v="English"/>
    <n v="95000000"/>
    <x v="8"/>
  </r>
  <r>
    <s v="Color"/>
    <x v="176"/>
    <x v="74"/>
    <n v="161317423"/>
    <s v="Adventure"/>
    <s v="Animation"/>
    <s v="Comedy"/>
    <s v="Family"/>
    <m/>
    <m/>
    <m/>
    <m/>
    <m/>
    <m/>
    <m/>
    <m/>
    <m/>
    <m/>
    <m/>
    <s v="IceAge:ContinentalDrift"/>
    <s v="English"/>
    <n v="95000000"/>
    <x v="4"/>
  </r>
  <r>
    <s v="Color"/>
    <x v="81"/>
    <x v="70"/>
    <n v="201148159"/>
    <s v="Drama"/>
    <s v="Family"/>
    <s v="Fantasy"/>
    <s v="Romance"/>
    <m/>
    <m/>
    <m/>
    <m/>
    <m/>
    <m/>
    <m/>
    <m/>
    <m/>
    <m/>
    <m/>
    <s v="Cinderella"/>
    <s v="English"/>
    <n v="95000000"/>
    <x v="15"/>
  </r>
  <r>
    <s v="Color"/>
    <x v="15"/>
    <x v="23"/>
    <n v="43982842"/>
    <s v="Drama"/>
    <s v="Fantasy"/>
    <s v="Thriller"/>
    <m/>
    <m/>
    <m/>
    <m/>
    <m/>
    <m/>
    <m/>
    <m/>
    <m/>
    <m/>
    <m/>
    <m/>
    <s v="TheLovelyBones"/>
    <s v="English"/>
    <n v="65000000"/>
    <x v="10"/>
  </r>
  <r>
    <s v="Color"/>
    <x v="4"/>
    <x v="6"/>
    <n v="380838870"/>
    <s v="Adventure"/>
    <s v="Animation"/>
    <s v="Comedy"/>
    <s v="Family"/>
    <m/>
    <m/>
    <m/>
    <m/>
    <m/>
    <m/>
    <m/>
    <m/>
    <m/>
    <m/>
    <m/>
    <s v="FindingNemo"/>
    <s v="English"/>
    <n v="94000000"/>
    <x v="17"/>
  </r>
  <r>
    <s v="Color"/>
    <x v="15"/>
    <x v="99"/>
    <n v="377019252"/>
    <s v="Action"/>
    <s v="Adventure"/>
    <s v="Drama"/>
    <s v="Fantasy"/>
    <m/>
    <m/>
    <m/>
    <m/>
    <m/>
    <m/>
    <m/>
    <m/>
    <m/>
    <m/>
    <m/>
    <s v="TheLordoftheRings:TheReturnoftheKing"/>
    <s v="English"/>
    <n v="94000000"/>
    <x v="48"/>
  </r>
  <r>
    <s v="Color"/>
    <x v="15"/>
    <x v="96"/>
    <n v="340478898"/>
    <s v="Action"/>
    <s v="Adventure"/>
    <s v="Drama"/>
    <s v="Fantasy"/>
    <m/>
    <m/>
    <m/>
    <m/>
    <m/>
    <m/>
    <m/>
    <m/>
    <m/>
    <m/>
    <m/>
    <s v="TheLordoftheRings:TheTwoTowers"/>
    <s v="English"/>
    <n v="94000000"/>
    <x v="49"/>
  </r>
  <r>
    <s v="Color"/>
    <x v="185"/>
    <x v="56"/>
    <n v="17176900"/>
    <s v="Action"/>
    <s v="Adventure"/>
    <s v="Fantasy"/>
    <m/>
    <m/>
    <m/>
    <m/>
    <m/>
    <m/>
    <m/>
    <m/>
    <m/>
    <m/>
    <m/>
    <m/>
    <s v="SeventhSon"/>
    <s v="English"/>
    <n v="95000000"/>
    <x v="33"/>
  </r>
  <r>
    <s v="Color"/>
    <x v="163"/>
    <x v="6"/>
    <n v="131144183"/>
    <s v="Action"/>
    <s v="Adventure"/>
    <s v="Fantasy"/>
    <s v="Thriller"/>
    <m/>
    <m/>
    <m/>
    <m/>
    <m/>
    <m/>
    <m/>
    <m/>
    <m/>
    <m/>
    <m/>
    <s v="LaraCroft:TombRaider"/>
    <s v="English"/>
    <n v="115000000"/>
    <x v="20"/>
  </r>
  <r>
    <s v="Color"/>
    <x v="186"/>
    <x v="71"/>
    <n v="23014504"/>
    <s v="Drama"/>
    <s v="Mystery"/>
    <s v="Romance"/>
    <s v="SciFi"/>
    <s v="Thriller"/>
    <m/>
    <m/>
    <m/>
    <m/>
    <m/>
    <m/>
    <m/>
    <m/>
    <m/>
    <m/>
    <s v="Transcendence"/>
    <s v="English"/>
    <n v="100000000"/>
    <x v="22"/>
  </r>
  <r>
    <s v="Color"/>
    <x v="86"/>
    <x v="78"/>
    <n v="181166115"/>
    <s v="Action"/>
    <s v="Adventure"/>
    <s v="SciFi"/>
    <s v="Thriller"/>
    <m/>
    <m/>
    <m/>
    <m/>
    <m/>
    <m/>
    <m/>
    <m/>
    <m/>
    <m/>
    <m/>
    <s v="JurassicParkIII"/>
    <s v="English"/>
    <n v="93000000"/>
    <x v="18"/>
  </r>
  <r>
    <s v="Color"/>
    <x v="187"/>
    <x v="70"/>
    <n v="176740650"/>
    <s v="Action"/>
    <s v="Drama"/>
    <s v="SciFi"/>
    <s v="Thriller"/>
    <m/>
    <m/>
    <m/>
    <m/>
    <m/>
    <m/>
    <m/>
    <m/>
    <m/>
    <m/>
    <m/>
    <s v="RiseofthePlanetoftheApes"/>
    <s v="English"/>
    <n v="93000000"/>
    <x v="32"/>
  </r>
  <r>
    <s v="Color"/>
    <x v="188"/>
    <x v="83"/>
    <n v="71148699"/>
    <s v="Adventure"/>
    <s v="Family"/>
    <s v="Fantasy"/>
    <m/>
    <m/>
    <m/>
    <m/>
    <m/>
    <m/>
    <m/>
    <m/>
    <m/>
    <m/>
    <m/>
    <m/>
    <s v="TheSpiderwickChronicles"/>
    <s v="English"/>
    <n v="90000000"/>
    <x v="4"/>
  </r>
  <r>
    <s v="Color"/>
    <x v="189"/>
    <x v="57"/>
    <n v="67344392"/>
    <s v="Action"/>
    <s v="Thriller"/>
    <m/>
    <m/>
    <m/>
    <m/>
    <m/>
    <m/>
    <m/>
    <m/>
    <m/>
    <m/>
    <m/>
    <m/>
    <m/>
    <s v="AGoodDaytoDieHard"/>
    <s v="English"/>
    <n v="92000000"/>
    <x v="42"/>
  </r>
  <r>
    <s v="Color"/>
    <x v="190"/>
    <x v="62"/>
    <n v="22406362"/>
    <s v="Drama"/>
    <s v="History"/>
    <s v="War"/>
    <s v="Western"/>
    <m/>
    <m/>
    <m/>
    <m/>
    <m/>
    <m/>
    <m/>
    <m/>
    <m/>
    <m/>
    <m/>
    <s v="TheAlamo"/>
    <s v="English"/>
    <n v="107000000"/>
    <x v="19"/>
  </r>
  <r>
    <s v="Color"/>
    <x v="58"/>
    <x v="67"/>
    <n v="261437578"/>
    <s v="Action"/>
    <s v="Adventure"/>
    <s v="Animation"/>
    <s v="Family"/>
    <m/>
    <m/>
    <m/>
    <m/>
    <m/>
    <m/>
    <m/>
    <m/>
    <m/>
    <m/>
    <m/>
    <s v="TheIncredibles"/>
    <s v="English"/>
    <n v="92000000"/>
    <x v="25"/>
  </r>
  <r>
    <s v="Color"/>
    <x v="191"/>
    <x v="22"/>
    <n v="11000000"/>
    <s v="Action"/>
    <s v="Adventure"/>
    <s v="Comedy"/>
    <m/>
    <m/>
    <m/>
    <m/>
    <m/>
    <m/>
    <m/>
    <m/>
    <m/>
    <m/>
    <m/>
    <m/>
    <s v="CutthroatIsland"/>
    <s v="English"/>
    <n v="98000000"/>
    <x v="23"/>
  </r>
  <r>
    <s v="Color"/>
    <x v="120"/>
    <x v="33"/>
    <n v="88761720"/>
    <s v="Adventure"/>
    <s v="Family"/>
    <s v="Fantasy"/>
    <m/>
    <m/>
    <m/>
    <m/>
    <m/>
    <m/>
    <m/>
    <m/>
    <m/>
    <m/>
    <m/>
    <m/>
    <s v="PercyJacksontheOlympians:TheLightningThief"/>
    <s v="English"/>
    <n v="95000000"/>
    <x v="18"/>
  </r>
  <r>
    <s v="Color"/>
    <x v="14"/>
    <x v="41"/>
    <n v="250147615"/>
    <s v="Adventure"/>
    <s v="Comedy"/>
    <s v="Family"/>
    <s v="Mystery"/>
    <s v="SciFi"/>
    <m/>
    <m/>
    <m/>
    <m/>
    <m/>
    <m/>
    <m/>
    <m/>
    <m/>
    <m/>
    <s v="MeninBlack"/>
    <s v="English"/>
    <n v="90000000"/>
    <x v="11"/>
  </r>
  <r>
    <s v="Color"/>
    <x v="28"/>
    <x v="84"/>
    <n v="245823397"/>
    <s v="Adventure"/>
    <s v="Animation"/>
    <s v="Comedy"/>
    <s v="Family"/>
    <s v="Fantasy"/>
    <m/>
    <m/>
    <m/>
    <m/>
    <m/>
    <m/>
    <m/>
    <m/>
    <m/>
    <m/>
    <s v="ToyStory2"/>
    <s v="English"/>
    <n v="90000000"/>
    <x v="0"/>
  </r>
  <r>
    <s v="Color"/>
    <x v="156"/>
    <x v="41"/>
    <n v="81557479"/>
    <s v="Action"/>
    <s v="Thriller"/>
    <m/>
    <m/>
    <m/>
    <m/>
    <m/>
    <m/>
    <m/>
    <m/>
    <m/>
    <m/>
    <m/>
    <m/>
    <m/>
    <s v="Unstoppable"/>
    <s v="English"/>
    <n v="100000000"/>
    <x v="2"/>
  </r>
  <r>
    <s v="Color"/>
    <x v="24"/>
    <x v="76"/>
    <n v="226138454"/>
    <s v="Action"/>
    <s v="Comedy"/>
    <s v="Crime"/>
    <s v="Thriller"/>
    <m/>
    <m/>
    <m/>
    <m/>
    <m/>
    <m/>
    <m/>
    <m/>
    <m/>
    <m/>
    <m/>
    <s v="RushHour2"/>
    <s v="English"/>
    <n v="90000000"/>
    <x v="4"/>
  </r>
  <r>
    <s v="Color"/>
    <x v="41"/>
    <x v="28"/>
    <n v="155370362"/>
    <s v="Drama"/>
    <s v="Fantasy"/>
    <s v="Horror"/>
    <s v="Mystery"/>
    <s v="Thriller"/>
    <m/>
    <m/>
    <m/>
    <m/>
    <m/>
    <m/>
    <m/>
    <m/>
    <m/>
    <m/>
    <s v="WhatLiesBeneath"/>
    <s v="English"/>
    <n v="100000000"/>
    <x v="4"/>
  </r>
  <r>
    <s v="Color"/>
    <x v="192"/>
    <x v="76"/>
    <n v="124870275"/>
    <s v="Animation"/>
    <s v="Comedy"/>
    <s v="Family"/>
    <s v="SciFi"/>
    <m/>
    <m/>
    <m/>
    <m/>
    <m/>
    <m/>
    <m/>
    <m/>
    <m/>
    <m/>
    <m/>
    <s v="CloudywithaChanceofMeatballs"/>
    <s v="English"/>
    <n v="100000000"/>
    <x v="15"/>
  </r>
  <r>
    <s v="Color"/>
    <x v="122"/>
    <x v="49"/>
    <n v="196573705"/>
    <s v="Action"/>
    <s v="Adventure"/>
    <s v="Animation"/>
    <s v="Comedy"/>
    <s v="Family"/>
    <m/>
    <m/>
    <m/>
    <m/>
    <m/>
    <m/>
    <m/>
    <m/>
    <m/>
    <m/>
    <s v="IceAge:DawnoftheDinosaurs"/>
    <s v="English"/>
    <n v="90000000"/>
    <x v="15"/>
  </r>
  <r>
    <s v="Color"/>
    <x v="193"/>
    <x v="36"/>
    <n v="58229120"/>
    <s v="Adventure"/>
    <s v="Comedy"/>
    <s v="Drama"/>
    <s v="Fantasy"/>
    <s v="Romance"/>
    <m/>
    <m/>
    <m/>
    <m/>
    <m/>
    <m/>
    <m/>
    <m/>
    <m/>
    <m/>
    <s v="TheSecretLifeofWalterMitty"/>
    <s v="English"/>
    <n v="90000000"/>
    <x v="11"/>
  </r>
  <r>
    <s v="Color"/>
    <x v="31"/>
    <x v="49"/>
    <n v="125305545"/>
    <s v="Action"/>
    <s v="Adventure"/>
    <s v="Comedy"/>
    <s v="Crime"/>
    <s v="Thriller"/>
    <m/>
    <m/>
    <m/>
    <m/>
    <m/>
    <m/>
    <m/>
    <m/>
    <m/>
    <m/>
    <s v="CharliesAngels"/>
    <s v="English"/>
    <n v="92000000"/>
    <x v="33"/>
  </r>
  <r>
    <s v="Color"/>
    <x v="46"/>
    <x v="11"/>
    <n v="132373442"/>
    <s v="Crime"/>
    <s v="Drama"/>
    <s v="Thriller"/>
    <m/>
    <m/>
    <m/>
    <m/>
    <m/>
    <m/>
    <m/>
    <m/>
    <m/>
    <m/>
    <m/>
    <m/>
    <s v="TheDeparted"/>
    <s v="English"/>
    <n v="90000000"/>
    <x v="3"/>
  </r>
  <r>
    <s v="Color"/>
    <x v="194"/>
    <x v="74"/>
    <n v="120618403"/>
    <s v="Adventure"/>
    <s v="Animation"/>
    <s v="Family"/>
    <s v="Fantasy"/>
    <s v="Musical"/>
    <s v="War"/>
    <m/>
    <m/>
    <m/>
    <m/>
    <m/>
    <m/>
    <m/>
    <m/>
    <m/>
    <s v="Mulan"/>
    <s v="English"/>
    <n v="90000000"/>
    <x v="7"/>
  </r>
  <r>
    <s v="Color"/>
    <x v="193"/>
    <x v="60"/>
    <n v="110416702"/>
    <s v="Action"/>
    <s v="Comedy"/>
    <m/>
    <m/>
    <m/>
    <m/>
    <m/>
    <m/>
    <m/>
    <m/>
    <m/>
    <m/>
    <m/>
    <m/>
    <m/>
    <s v="TropicThunder"/>
    <s v="English"/>
    <n v="92000000"/>
    <x v="15"/>
  </r>
  <r>
    <s v="Color"/>
    <x v="64"/>
    <x v="43"/>
    <n v="102515793"/>
    <s v="Crime"/>
    <s v="Drama"/>
    <s v="Mystery"/>
    <s v="Thriller"/>
    <m/>
    <m/>
    <m/>
    <m/>
    <m/>
    <m/>
    <m/>
    <m/>
    <m/>
    <m/>
    <m/>
    <s v="TheGirlwiththeDragonTattoo"/>
    <s v="English"/>
    <n v="90000000"/>
    <x v="6"/>
  </r>
  <r>
    <s v="Color"/>
    <x v="125"/>
    <x v="55"/>
    <n v="100012500"/>
    <s v="Action"/>
    <s v="Adventure"/>
    <s v="Thriller"/>
    <m/>
    <m/>
    <m/>
    <m/>
    <m/>
    <m/>
    <m/>
    <m/>
    <m/>
    <m/>
    <m/>
    <m/>
    <s v="DieHardwithaVengeance"/>
    <s v="English"/>
    <n v="90000000"/>
    <x v="32"/>
  </r>
  <r>
    <s v="Color"/>
    <x v="123"/>
    <x v="55"/>
    <n v="209019489"/>
    <s v="Action"/>
    <s v="Adventure"/>
    <s v="Crime"/>
    <s v="Mystery"/>
    <s v="Thriller"/>
    <m/>
    <m/>
    <m/>
    <m/>
    <m/>
    <m/>
    <m/>
    <m/>
    <m/>
    <m/>
    <s v="SherlockHolmes"/>
    <s v="English"/>
    <n v="90000000"/>
    <x v="32"/>
  </r>
  <r>
    <s v="Color"/>
    <x v="161"/>
    <x v="53"/>
    <n v="84037039"/>
    <s v="Action"/>
    <s v="Adventure"/>
    <s v="Animation"/>
    <s v="Family"/>
    <s v="Fantasy"/>
    <s v="SciFi"/>
    <m/>
    <m/>
    <m/>
    <m/>
    <m/>
    <m/>
    <m/>
    <m/>
    <m/>
    <s v="Atlantis:TheLostEmpire"/>
    <s v="English"/>
    <n v="120000000"/>
    <x v="2"/>
  </r>
  <r>
    <s v="Color"/>
    <x v="195"/>
    <x v="78"/>
    <n v="85884815"/>
    <s v="Adventure"/>
    <s v="Animation"/>
    <s v="Comedy"/>
    <s v="Family"/>
    <s v="Fantasy"/>
    <s v="Music"/>
    <m/>
    <m/>
    <m/>
    <m/>
    <m/>
    <m/>
    <m/>
    <m/>
    <m/>
    <s v="AlvinandtheChipmunks:TheRoadChip"/>
    <s v="English"/>
    <n v="90000000"/>
    <x v="39"/>
  </r>
  <r>
    <s v="Color"/>
    <x v="10"/>
    <x v="60"/>
    <n v="83077470"/>
    <s v="Drama"/>
    <s v="History"/>
    <s v="Thriller"/>
    <s v="War"/>
    <m/>
    <m/>
    <m/>
    <m/>
    <m/>
    <m/>
    <m/>
    <m/>
    <m/>
    <m/>
    <m/>
    <s v="Valkyrie"/>
    <s v="English"/>
    <n v="75000000"/>
    <x v="1"/>
  </r>
  <r>
    <s v="Color"/>
    <x v="196"/>
    <x v="17"/>
    <n v="100018837"/>
    <s v="Action"/>
    <s v="Comedy"/>
    <m/>
    <m/>
    <m/>
    <m/>
    <m/>
    <m/>
    <m/>
    <m/>
    <m/>
    <m/>
    <m/>
    <m/>
    <m/>
    <s v="YouDontMesswiththeZohan"/>
    <s v="English"/>
    <n v="90000000"/>
    <x v="33"/>
  </r>
  <r>
    <s v="Color"/>
    <x v="120"/>
    <x v="10"/>
    <n v="78747585"/>
    <s v="Action"/>
    <s v="Animation"/>
    <s v="Comedy"/>
    <s v="SciFi"/>
    <m/>
    <m/>
    <m/>
    <m/>
    <m/>
    <m/>
    <m/>
    <m/>
    <m/>
    <m/>
    <m/>
    <s v="Pixels"/>
    <s v="English"/>
    <n v="88000000"/>
    <x v="23"/>
  </r>
  <r>
    <s v="Color"/>
    <x v="37"/>
    <x v="73"/>
    <n v="78616689"/>
    <s v="Adventure"/>
    <s v="Drama"/>
    <s v="SciFi"/>
    <m/>
    <m/>
    <m/>
    <m/>
    <m/>
    <m/>
    <m/>
    <m/>
    <m/>
    <m/>
    <m/>
    <m/>
    <s v="A.I.ArtificialIntelligence"/>
    <s v="English"/>
    <n v="100000000"/>
    <x v="1"/>
  </r>
  <r>
    <s v="Color"/>
    <x v="93"/>
    <x v="74"/>
    <n v="75817994"/>
    <s v="Comedy"/>
    <s v="Family"/>
    <s v="Fantasy"/>
    <s v="Horror"/>
    <s v="Mystery"/>
    <m/>
    <m/>
    <m/>
    <m/>
    <m/>
    <m/>
    <m/>
    <m/>
    <m/>
    <m/>
    <s v="TheHauntedMansion"/>
    <s v="English"/>
    <n v="90000000"/>
    <x v="40"/>
  </r>
  <r>
    <s v="Color"/>
    <x v="41"/>
    <x v="12"/>
    <n v="100853835"/>
    <s v="Drama"/>
    <s v="Mystery"/>
    <s v="SciFi"/>
    <s v="Thriller"/>
    <m/>
    <m/>
    <m/>
    <m/>
    <m/>
    <m/>
    <m/>
    <m/>
    <m/>
    <m/>
    <m/>
    <s v="Contact"/>
    <s v="English"/>
    <n v="90000000"/>
    <x v="37"/>
  </r>
  <r>
    <s v="Color"/>
    <x v="124"/>
    <x v="71"/>
    <n v="73209340"/>
    <s v="Action"/>
    <s v="Horror"/>
    <s v="SciFi"/>
    <s v="Thriller"/>
    <m/>
    <m/>
    <m/>
    <m/>
    <m/>
    <m/>
    <m/>
    <m/>
    <m/>
    <m/>
    <m/>
    <s v="HollowMan"/>
    <s v="English"/>
    <n v="95000000"/>
    <x v="20"/>
  </r>
  <r>
    <s v="Color"/>
    <x v="197"/>
    <x v="55"/>
    <n v="72515360"/>
    <s v="Crime"/>
    <s v="Mystery"/>
    <s v="Thriller"/>
    <m/>
    <m/>
    <m/>
    <m/>
    <m/>
    <m/>
    <m/>
    <m/>
    <m/>
    <m/>
    <m/>
    <m/>
    <s v="TheInterpreter"/>
    <s v="Aboriginal"/>
    <n v="80000000"/>
    <x v="21"/>
  </r>
  <r>
    <s v="Color"/>
    <x v="198"/>
    <x v="10"/>
    <n v="68558662"/>
    <s v="Adventure"/>
    <s v="Family"/>
    <s v="Fantasy"/>
    <m/>
    <m/>
    <m/>
    <m/>
    <m/>
    <m/>
    <m/>
    <m/>
    <m/>
    <m/>
    <m/>
    <m/>
    <s v="PercyJackson:SeaofMonsters"/>
    <s v="English"/>
    <n v="90000000"/>
    <x v="18"/>
  </r>
  <r>
    <s v="Color"/>
    <x v="148"/>
    <x v="82"/>
    <n v="65653758"/>
    <s v="Action"/>
    <s v="Adventure"/>
    <s v="Fantasy"/>
    <m/>
    <m/>
    <m/>
    <m/>
    <m/>
    <m/>
    <m/>
    <m/>
    <m/>
    <m/>
    <m/>
    <m/>
    <s v="LaraCroftTombRaider:TheCradleofLife"/>
    <s v="English"/>
    <n v="95000000"/>
    <x v="33"/>
  </r>
  <r>
    <s v="Color"/>
    <x v="103"/>
    <x v="72"/>
    <n v="64685359"/>
    <s v="Action"/>
    <s v="Adventure"/>
    <s v="Comedy"/>
    <s v="Crime"/>
    <s v="Mystery"/>
    <s v="Thriller"/>
    <m/>
    <m/>
    <m/>
    <m/>
    <m/>
    <m/>
    <m/>
    <m/>
    <m/>
    <s v="NowYouSeeMe2"/>
    <s v="English"/>
    <n v="90000000"/>
    <x v="8"/>
  </r>
  <r>
    <s v="Color"/>
    <x v="115"/>
    <x v="37"/>
    <n v="61355436"/>
    <s v="Action"/>
    <s v="Adventure"/>
    <s v="Romance"/>
    <s v="SciFi"/>
    <s v="Thriller"/>
    <m/>
    <m/>
    <m/>
    <m/>
    <m/>
    <m/>
    <m/>
    <m/>
    <m/>
    <m/>
    <s v="TheSaint"/>
    <s v="English"/>
    <n v="68000000"/>
    <x v="5"/>
  </r>
  <r>
    <s v="Color"/>
    <x v="156"/>
    <x v="36"/>
    <n v="26871"/>
    <s v="Action"/>
    <s v="Crime"/>
    <s v="Thriller"/>
    <m/>
    <m/>
    <m/>
    <m/>
    <m/>
    <m/>
    <m/>
    <m/>
    <m/>
    <m/>
    <m/>
    <m/>
    <s v="SpyGame"/>
    <s v="English"/>
    <n v="92000000"/>
    <x v="15"/>
  </r>
  <r>
    <s v="Color"/>
    <x v="199"/>
    <x v="36"/>
    <n v="60874615"/>
    <s v="Adventure"/>
    <s v="SciFi"/>
    <s v="Thriller"/>
    <m/>
    <m/>
    <m/>
    <m/>
    <m/>
    <m/>
    <m/>
    <m/>
    <m/>
    <m/>
    <m/>
    <m/>
    <s v="MissiontoMars"/>
    <s v="English"/>
    <n v="90000000"/>
    <x v="23"/>
  </r>
  <r>
    <s v="Color"/>
    <x v="122"/>
    <x v="44"/>
    <n v="143618384"/>
    <s v="Adventure"/>
    <s v="Animation"/>
    <s v="Comedy"/>
    <s v="Family"/>
    <s v="Musical"/>
    <m/>
    <m/>
    <m/>
    <m/>
    <m/>
    <m/>
    <m/>
    <m/>
    <m/>
    <m/>
    <s v="Rio"/>
    <s v="English"/>
    <n v="90000000"/>
    <x v="15"/>
  </r>
  <r>
    <s v="Color"/>
    <x v="120"/>
    <x v="4"/>
    <n v="58220776"/>
    <s v="Comedy"/>
    <s v="Drama"/>
    <s v="SciFi"/>
    <m/>
    <m/>
    <m/>
    <m/>
    <m/>
    <m/>
    <m/>
    <m/>
    <m/>
    <m/>
    <m/>
    <m/>
    <s v="BicentennialMan"/>
    <s v="English"/>
    <n v="100000000"/>
    <x v="2"/>
  </r>
  <r>
    <s v="Color"/>
    <x v="200"/>
    <x v="26"/>
    <n v="47474112"/>
    <s v="Action"/>
    <s v="Drama"/>
    <s v="SciFi"/>
    <s v="Thriller"/>
    <m/>
    <m/>
    <m/>
    <m/>
    <m/>
    <m/>
    <m/>
    <m/>
    <m/>
    <m/>
    <m/>
    <s v="Volcano"/>
    <s v="English"/>
    <n v="90000000"/>
    <x v="28"/>
  </r>
  <r>
    <s v="Color"/>
    <x v="201"/>
    <x v="68"/>
    <n v="42877165"/>
    <s v="Action"/>
    <s v="Crime"/>
    <s v="Drama"/>
    <s v="Thriller"/>
    <m/>
    <m/>
    <m/>
    <m/>
    <m/>
    <m/>
    <m/>
    <m/>
    <m/>
    <m/>
    <m/>
    <s v="TheDevilsOwn"/>
    <s v="English"/>
    <n v="86000000"/>
    <x v="9"/>
  </r>
  <r>
    <s v="Color"/>
    <x v="202"/>
    <x v="65"/>
    <n v="35168677"/>
    <s v="Drama"/>
    <s v="History"/>
    <s v="Thriller"/>
    <s v="War"/>
    <m/>
    <m/>
    <m/>
    <m/>
    <m/>
    <m/>
    <m/>
    <m/>
    <m/>
    <m/>
    <m/>
    <s v="K19:TheWidowmaker"/>
    <s v="English"/>
    <n v="100000000"/>
    <x v="10"/>
  </r>
  <r>
    <s v="Color"/>
    <x v="140"/>
    <x v="6"/>
    <n v="56114221"/>
    <s v="Action"/>
    <s v="Adventure"/>
    <s v="SciFi"/>
    <m/>
    <m/>
    <m/>
    <m/>
    <m/>
    <m/>
    <m/>
    <m/>
    <m/>
    <m/>
    <m/>
    <m/>
    <s v="FantasticFour"/>
    <s v="English"/>
    <n v="120000000"/>
    <x v="43"/>
  </r>
  <r>
    <s v="Color"/>
    <x v="203"/>
    <x v="72"/>
    <n v="37567440"/>
    <s v="Adventure"/>
    <s v="Fantasy"/>
    <m/>
    <m/>
    <m/>
    <m/>
    <m/>
    <m/>
    <m/>
    <m/>
    <m/>
    <m/>
    <m/>
    <m/>
    <m/>
    <s v="ConantheBarbarian"/>
    <s v="English"/>
    <n v="20000000"/>
    <x v="8"/>
  </r>
  <r>
    <s v="Color"/>
    <x v="80"/>
    <x v="47"/>
    <n v="61644321"/>
    <s v="Biography"/>
    <s v="Drama"/>
    <s v="Sport"/>
    <m/>
    <m/>
    <m/>
    <m/>
    <m/>
    <m/>
    <m/>
    <m/>
    <m/>
    <m/>
    <m/>
    <m/>
    <s v="CinderellaMan"/>
    <s v="English"/>
    <n v="88000000"/>
    <x v="25"/>
  </r>
  <r>
    <s v="Color"/>
    <x v="204"/>
    <x v="46"/>
    <n v="190562"/>
    <s v="Action"/>
    <s v="Family"/>
    <s v="Fantasy"/>
    <s v="Musical"/>
    <m/>
    <m/>
    <m/>
    <m/>
    <m/>
    <m/>
    <m/>
    <m/>
    <m/>
    <m/>
    <m/>
    <s v="TheNutcrackerin3D"/>
    <s v="English"/>
    <n v="90000000"/>
    <x v="45"/>
  </r>
  <r>
    <s v="BlackandWhite"/>
    <x v="205"/>
    <x v="34"/>
    <n v="120147445"/>
    <s v="Drama"/>
    <s v="History"/>
    <s v="Sport"/>
    <m/>
    <m/>
    <m/>
    <m/>
    <m/>
    <m/>
    <m/>
    <m/>
    <m/>
    <m/>
    <m/>
    <m/>
    <s v="Seabiscuit"/>
    <s v="English"/>
    <n v="87000000"/>
    <x v="11"/>
  </r>
  <r>
    <s v="Color"/>
    <x v="148"/>
    <x v="17"/>
    <n v="241688385"/>
    <s v="Action"/>
    <s v="Adventure"/>
    <s v="Drama"/>
    <s v="Thriller"/>
    <m/>
    <m/>
    <m/>
    <m/>
    <m/>
    <m/>
    <m/>
    <m/>
    <m/>
    <m/>
    <m/>
    <s v="Twister"/>
    <s v="English"/>
    <n v="92000000"/>
    <x v="22"/>
  </r>
  <r>
    <s v="Color"/>
    <x v="47"/>
    <x v="10"/>
    <n v="144512310"/>
    <s v="Action"/>
    <s v="Crime"/>
    <s v="Thriller"/>
    <m/>
    <m/>
    <m/>
    <m/>
    <m/>
    <m/>
    <m/>
    <m/>
    <m/>
    <m/>
    <m/>
    <m/>
    <s v="TheFastandtheFurious"/>
    <s v="English"/>
    <n v="38000000"/>
    <x v="10"/>
  </r>
  <r>
    <s v="Color"/>
    <x v="41"/>
    <x v="13"/>
    <n v="233630478"/>
    <s v="Adventure"/>
    <s v="Drama"/>
    <s v="Romance"/>
    <m/>
    <m/>
    <m/>
    <m/>
    <m/>
    <m/>
    <m/>
    <m/>
    <m/>
    <m/>
    <m/>
    <m/>
    <s v="CastAway"/>
    <s v="English"/>
    <n v="90000000"/>
    <x v="16"/>
  </r>
  <r>
    <s v="Color"/>
    <x v="79"/>
    <x v="25"/>
    <n v="197992827"/>
    <s v="Animation"/>
    <s v="Comedy"/>
    <s v="Family"/>
    <s v="Music"/>
    <s v="Romance"/>
    <m/>
    <m/>
    <m/>
    <m/>
    <m/>
    <m/>
    <m/>
    <m/>
    <m/>
    <m/>
    <s v="HappyFeet"/>
    <s v="English"/>
    <n v="100000000"/>
    <x v="12"/>
  </r>
  <r>
    <s v="Color"/>
    <x v="111"/>
    <x v="25"/>
    <n v="176049130"/>
    <s v="Action"/>
    <s v="Mystery"/>
    <s v="Thriller"/>
    <m/>
    <m/>
    <m/>
    <m/>
    <m/>
    <m/>
    <m/>
    <m/>
    <m/>
    <m/>
    <m/>
    <m/>
    <s v="TheBourneSupremacy"/>
    <s v="English"/>
    <n v="75000000"/>
    <x v="6"/>
  </r>
  <r>
    <s v="Color"/>
    <x v="68"/>
    <x v="22"/>
    <n v="172620724"/>
    <s v="Action"/>
    <s v="Adventure"/>
    <s v="Drama"/>
    <s v="Thriller"/>
    <m/>
    <m/>
    <m/>
    <m/>
    <m/>
    <m/>
    <m/>
    <m/>
    <m/>
    <m/>
    <m/>
    <s v="AirForceOne"/>
    <s v="English"/>
    <n v="85000000"/>
    <x v="21"/>
  </r>
  <r>
    <s v="Color"/>
    <x v="143"/>
    <x v="37"/>
    <n v="183405771"/>
    <s v="Crime"/>
    <s v="Thriller"/>
    <m/>
    <m/>
    <m/>
    <m/>
    <m/>
    <m/>
    <m/>
    <m/>
    <m/>
    <m/>
    <m/>
    <m/>
    <m/>
    <s v="OceansEleven"/>
    <s v="English"/>
    <n v="85000000"/>
    <x v="6"/>
  </r>
  <r>
    <s v="Color"/>
    <x v="206"/>
    <x v="46"/>
    <n v="20315324"/>
    <s v="Action"/>
    <s v="Adventure"/>
    <s v="Romance"/>
    <m/>
    <m/>
    <m/>
    <m/>
    <m/>
    <m/>
    <m/>
    <m/>
    <m/>
    <m/>
    <m/>
    <m/>
    <s v="TheThreeMusketeers"/>
    <s v="English"/>
    <n v="75000000"/>
    <x v="27"/>
  </r>
  <r>
    <s v="Color"/>
    <x v="207"/>
    <x v="42"/>
    <n v="148313048"/>
    <s v="Animation"/>
    <s v="Comedy"/>
    <s v="Family"/>
    <s v="Fantasy"/>
    <m/>
    <m/>
    <m/>
    <m/>
    <m/>
    <m/>
    <m/>
    <m/>
    <m/>
    <m/>
    <m/>
    <s v="HotelTransylvania"/>
    <s v="English"/>
    <n v="85000000"/>
    <x v="1"/>
  </r>
  <r>
    <s v="Color"/>
    <x v="208"/>
    <x v="83"/>
    <n v="127706877"/>
    <s v="Animation"/>
    <s v="Comedy"/>
    <s v="Family"/>
    <s v="Fantasy"/>
    <s v="Musical"/>
    <s v="Romance"/>
    <m/>
    <m/>
    <m/>
    <m/>
    <m/>
    <m/>
    <m/>
    <m/>
    <m/>
    <s v="Enchanted"/>
    <s v="English"/>
    <n v="85000000"/>
    <x v="1"/>
  </r>
  <r>
    <s v="Color"/>
    <x v="209"/>
    <x v="67"/>
    <n v="126149655"/>
    <s v="Action"/>
    <s v="Crime"/>
    <s v="Mystery"/>
    <s v="Thriller"/>
    <m/>
    <m/>
    <m/>
    <m/>
    <m/>
    <m/>
    <m/>
    <m/>
    <m/>
    <m/>
    <m/>
    <s v="SafeHouse"/>
    <s v="English"/>
    <n v="85000000"/>
    <x v="2"/>
  </r>
  <r>
    <s v="Color"/>
    <x v="208"/>
    <x v="6"/>
    <n v="66941559"/>
    <s v="Adventure"/>
    <s v="Comedy"/>
    <s v="Family"/>
    <m/>
    <m/>
    <m/>
    <m/>
    <m/>
    <m/>
    <m/>
    <m/>
    <m/>
    <m/>
    <m/>
    <m/>
    <s v="102Dalmatians"/>
    <s v="English"/>
    <n v="85000000"/>
    <x v="30"/>
  </r>
  <r>
    <s v="Color"/>
    <x v="24"/>
    <x v="26"/>
    <n v="78009155"/>
    <s v="Action"/>
    <s v="Comedy"/>
    <s v="Crime"/>
    <m/>
    <m/>
    <m/>
    <m/>
    <m/>
    <m/>
    <m/>
    <m/>
    <m/>
    <m/>
    <m/>
    <m/>
    <s v="TowerHeist"/>
    <s v="English"/>
    <n v="75000000"/>
    <x v="5"/>
  </r>
  <r>
    <s v="Color"/>
    <x v="210"/>
    <x v="65"/>
    <n v="63224849"/>
    <s v="Comedy"/>
    <s v="Romance"/>
    <m/>
    <m/>
    <m/>
    <m/>
    <m/>
    <m/>
    <m/>
    <m/>
    <m/>
    <m/>
    <m/>
    <m/>
    <m/>
    <s v="TheHoliday"/>
    <s v="English"/>
    <n v="85000000"/>
    <x v="8"/>
  </r>
  <r>
    <s v="Color"/>
    <x v="156"/>
    <x v="34"/>
    <n v="111544445"/>
    <s v="Action"/>
    <s v="Crime"/>
    <s v="Drama"/>
    <s v="Mystery"/>
    <s v="Thriller"/>
    <m/>
    <m/>
    <m/>
    <m/>
    <m/>
    <m/>
    <m/>
    <m/>
    <m/>
    <m/>
    <s v="EnemyoftheState"/>
    <s v="English"/>
    <n v="90000000"/>
    <x v="11"/>
  </r>
  <r>
    <s v="Color"/>
    <x v="210"/>
    <x v="58"/>
    <n v="112703470"/>
    <s v="Comedy"/>
    <s v="Drama"/>
    <s v="Romance"/>
    <m/>
    <m/>
    <m/>
    <m/>
    <m/>
    <m/>
    <m/>
    <m/>
    <m/>
    <m/>
    <m/>
    <m/>
    <s v="ItsComplicated"/>
    <s v="English"/>
    <n v="85000000"/>
    <x v="4"/>
  </r>
  <r>
    <s v="Color"/>
    <x v="143"/>
    <x v="39"/>
    <n v="117144465"/>
    <s v="Crime"/>
    <s v="Thriller"/>
    <m/>
    <m/>
    <m/>
    <m/>
    <m/>
    <m/>
    <m/>
    <m/>
    <m/>
    <m/>
    <m/>
    <m/>
    <m/>
    <s v="OceansThirteen"/>
    <s v="English"/>
    <n v="85000000"/>
    <x v="8"/>
  </r>
  <r>
    <s v="Color"/>
    <x v="211"/>
    <x v="100"/>
    <n v="84303558"/>
    <s v="Adventure"/>
    <s v="Animation"/>
    <s v="Comedy"/>
    <s v="Family"/>
    <m/>
    <m/>
    <m/>
    <m/>
    <m/>
    <m/>
    <m/>
    <m/>
    <m/>
    <m/>
    <m/>
    <s v="OpenSeason"/>
    <s v="English"/>
    <n v="85000000"/>
    <x v="5"/>
  </r>
  <r>
    <s v="Color"/>
    <x v="212"/>
    <x v="101"/>
    <n v="150832203"/>
    <s v="Adventure"/>
    <s v="Mystery"/>
    <s v="SciFi"/>
    <m/>
    <m/>
    <m/>
    <m/>
    <m/>
    <m/>
    <m/>
    <m/>
    <m/>
    <m/>
    <m/>
    <m/>
    <s v="Divergent"/>
    <s v="English"/>
    <n v="85000000"/>
    <x v="10"/>
  </r>
  <r>
    <s v="Color"/>
    <x v="213"/>
    <x v="21"/>
    <n v="51396781"/>
    <s v="Drama"/>
    <s v="History"/>
    <s v="War"/>
    <m/>
    <m/>
    <m/>
    <m/>
    <m/>
    <m/>
    <m/>
    <m/>
    <m/>
    <m/>
    <m/>
    <m/>
    <s v="EnemyattheGates"/>
    <s v="English"/>
    <n v="68000000"/>
    <x v="32"/>
  </r>
  <r>
    <s v="Color"/>
    <x v="20"/>
    <x v="26"/>
    <n v="47592825"/>
    <s v="Action"/>
    <s v="Adventure"/>
    <s v="Comedy"/>
    <s v="Thriller"/>
    <m/>
    <m/>
    <m/>
    <m/>
    <m/>
    <m/>
    <m/>
    <m/>
    <m/>
    <m/>
    <m/>
    <s v="TheRundown"/>
    <s v="English"/>
    <n v="85000000"/>
    <x v="10"/>
  </r>
  <r>
    <s v="Color"/>
    <x v="125"/>
    <x v="28"/>
    <n v="50016394"/>
    <s v="Action"/>
    <s v="Adventure"/>
    <s v="Comedy"/>
    <s v="Fantasy"/>
    <m/>
    <m/>
    <m/>
    <m/>
    <m/>
    <m/>
    <m/>
    <m/>
    <m/>
    <m/>
    <m/>
    <s v="LastActionHero"/>
    <s v="English"/>
    <n v="70000000"/>
    <x v="5"/>
  </r>
  <r>
    <s v="Color"/>
    <x v="13"/>
    <x v="93"/>
    <n v="57010853"/>
    <s v="Drama"/>
    <s v="Romance"/>
    <m/>
    <m/>
    <m/>
    <m/>
    <m/>
    <m/>
    <m/>
    <m/>
    <m/>
    <m/>
    <m/>
    <m/>
    <m/>
    <s v="MemoirsofaGeisha"/>
    <s v="English"/>
    <n v="85000000"/>
    <x v="11"/>
  </r>
  <r>
    <s v="Color"/>
    <x v="39"/>
    <x v="26"/>
    <n v="62494975"/>
    <s v="Action"/>
    <s v="Crime"/>
    <s v="Thriller"/>
    <m/>
    <m/>
    <m/>
    <m/>
    <m/>
    <m/>
    <m/>
    <m/>
    <m/>
    <m/>
    <m/>
    <m/>
    <s v="TheFastandtheFurious:TokyoDrift"/>
    <s v="English"/>
    <n v="85000000"/>
    <x v="19"/>
  </r>
  <r>
    <s v="Color"/>
    <x v="214"/>
    <x v="54"/>
    <n v="46440491"/>
    <s v="Adventure"/>
    <s v="Animation"/>
    <s v="Comedy"/>
    <s v="Family"/>
    <s v="Fantasy"/>
    <m/>
    <m/>
    <m/>
    <m/>
    <m/>
    <m/>
    <m/>
    <m/>
    <m/>
    <m/>
    <s v="ArthurChristmas"/>
    <s v="English"/>
    <n v="100000000"/>
    <x v="1"/>
  </r>
  <r>
    <s v="Color"/>
    <x v="215"/>
    <x v="0"/>
    <n v="44606335"/>
    <s v="Drama"/>
    <s v="Fantasy"/>
    <s v="Romance"/>
    <m/>
    <m/>
    <m/>
    <m/>
    <m/>
    <m/>
    <m/>
    <m/>
    <m/>
    <m/>
    <m/>
    <m/>
    <s v="MeetJoeBlack"/>
    <s v="English"/>
    <n v="90000000"/>
    <x v="1"/>
  </r>
  <r>
    <s v="Color"/>
    <x v="216"/>
    <x v="25"/>
    <n v="40048332"/>
    <s v="Action"/>
    <s v="Drama"/>
    <s v="Thriller"/>
    <m/>
    <m/>
    <m/>
    <m/>
    <m/>
    <m/>
    <m/>
    <m/>
    <m/>
    <m/>
    <m/>
    <m/>
    <s v="CollateralDamage"/>
    <s v="English"/>
    <n v="85000000"/>
    <x v="33"/>
  </r>
  <r>
    <s v="Color"/>
    <x v="217"/>
    <x v="10"/>
    <n v="64933670"/>
    <s v="Adventure"/>
    <s v="Comedy"/>
    <s v="Drama"/>
    <s v="Family"/>
    <s v="Fantasy"/>
    <m/>
    <m/>
    <m/>
    <m/>
    <m/>
    <m/>
    <m/>
    <m/>
    <m/>
    <m/>
    <s v="MirrorMirror"/>
    <s v="English"/>
    <n v="85000000"/>
    <x v="23"/>
  </r>
  <r>
    <s v="Color"/>
    <x v="218"/>
    <x v="51"/>
    <n v="31494270"/>
    <s v="Action"/>
    <s v="Comedy"/>
    <s v="Fantasy"/>
    <s v="Romance"/>
    <m/>
    <m/>
    <m/>
    <m/>
    <m/>
    <m/>
    <m/>
    <m/>
    <m/>
    <m/>
    <m/>
    <s v="ScottPilgrimvs.theWorld"/>
    <s v="English"/>
    <n v="60000000"/>
    <x v="7"/>
  </r>
  <r>
    <s v="Color"/>
    <x v="219"/>
    <x v="23"/>
    <n v="31111260"/>
    <s v="Action"/>
    <s v="Adventure"/>
    <s v="SciFi"/>
    <s v="Thriller"/>
    <m/>
    <m/>
    <m/>
    <m/>
    <m/>
    <m/>
    <m/>
    <m/>
    <m/>
    <m/>
    <m/>
    <s v="TheCore"/>
    <s v="English"/>
    <n v="60000000"/>
    <x v="28"/>
  </r>
  <r>
    <s v="Color"/>
    <x v="220"/>
    <x v="59"/>
    <n v="123307945"/>
    <s v="Comedy"/>
    <s v="Romance"/>
    <s v="SciFi"/>
    <m/>
    <m/>
    <m/>
    <m/>
    <m/>
    <m/>
    <m/>
    <m/>
    <m/>
    <m/>
    <m/>
    <m/>
    <s v="NuttyProfessorII:TheKlumps"/>
    <s v="English"/>
    <n v="65000000"/>
    <x v="43"/>
  </r>
  <r>
    <s v="Color"/>
    <x v="146"/>
    <x v="102"/>
    <n v="153288182"/>
    <s v="Adventure"/>
    <s v="Comedy"/>
    <s v="Mystery"/>
    <m/>
    <m/>
    <m/>
    <m/>
    <m/>
    <m/>
    <m/>
    <m/>
    <m/>
    <m/>
    <m/>
    <m/>
    <s v="ScoobyDoo"/>
    <s v="English"/>
    <n v="84000000"/>
    <x v="40"/>
  </r>
  <r>
    <s v="Color"/>
    <x v="221"/>
    <x v="53"/>
    <n v="13401683"/>
    <s v="Action"/>
    <s v="SciFi"/>
    <m/>
    <m/>
    <m/>
    <m/>
    <m/>
    <m/>
    <m/>
    <m/>
    <m/>
    <m/>
    <m/>
    <m/>
    <m/>
    <s v="Dredd"/>
    <s v="English"/>
    <n v="35000000"/>
    <x v="1"/>
  </r>
  <r>
    <s v="Color"/>
    <x v="150"/>
    <x v="83"/>
    <n v="137340146"/>
    <s v="Comedy"/>
    <s v="Drama"/>
    <s v="Fantasy"/>
    <s v="Romance"/>
    <m/>
    <m/>
    <m/>
    <m/>
    <m/>
    <m/>
    <m/>
    <m/>
    <m/>
    <m/>
    <m/>
    <s v="Click"/>
    <s v="English"/>
    <n v="70000000"/>
    <x v="21"/>
  </r>
  <r>
    <s v="Color"/>
    <x v="141"/>
    <x v="84"/>
    <n v="43575716"/>
    <s v="Action"/>
    <s v="Comedy"/>
    <s v="Family"/>
    <s v="Fantasy"/>
    <m/>
    <m/>
    <m/>
    <m/>
    <m/>
    <m/>
    <m/>
    <m/>
    <m/>
    <m/>
    <m/>
    <s v="CatsDogs:TheRevengeofKittyGalore"/>
    <s v="English"/>
    <n v="85000000"/>
    <x v="43"/>
  </r>
  <r>
    <s v="Color"/>
    <x v="50"/>
    <x v="74"/>
    <n v="80170146"/>
    <s v="Action"/>
    <s v="Adventure"/>
    <s v="SciFi"/>
    <s v="Thriller"/>
    <m/>
    <m/>
    <m/>
    <m/>
    <m/>
    <m/>
    <m/>
    <m/>
    <m/>
    <m/>
    <m/>
    <s v="Jumper"/>
    <s v="English"/>
    <n v="85000000"/>
    <x v="9"/>
  </r>
  <r>
    <s v="Color"/>
    <x v="36"/>
    <x v="58"/>
    <n v="75754670"/>
    <s v="Action"/>
    <s v="Adventure"/>
    <s v="Fantasy"/>
    <s v="Horror"/>
    <s v="SciFi"/>
    <m/>
    <m/>
    <m/>
    <m/>
    <m/>
    <m/>
    <m/>
    <m/>
    <m/>
    <m/>
    <s v="HellboyII:TheGoldenArmy"/>
    <s v="English"/>
    <n v="85000000"/>
    <x v="15"/>
  </r>
  <r>
    <s v="Color"/>
    <x v="64"/>
    <x v="103"/>
    <n v="33048353"/>
    <s v="Crime"/>
    <s v="Drama"/>
    <s v="History"/>
    <s v="Mystery"/>
    <s v="Thriller"/>
    <m/>
    <m/>
    <m/>
    <m/>
    <m/>
    <m/>
    <m/>
    <m/>
    <m/>
    <m/>
    <s v="Zodiac"/>
    <s v="English"/>
    <n v="65000000"/>
    <x v="16"/>
  </r>
  <r>
    <s v="Color"/>
    <x v="142"/>
    <x v="31"/>
    <n v="34543701"/>
    <s v="Action"/>
    <s v="Mystery"/>
    <s v="SciFi"/>
    <s v="Thriller"/>
    <m/>
    <m/>
    <m/>
    <m/>
    <m/>
    <m/>
    <m/>
    <m/>
    <m/>
    <m/>
    <m/>
    <s v="The6thDay"/>
    <s v="English"/>
    <n v="82000000"/>
    <x v="18"/>
  </r>
  <r>
    <s v="Color"/>
    <x v="49"/>
    <x v="57"/>
    <n v="242589580"/>
    <s v="Comedy"/>
    <s v="Drama"/>
    <m/>
    <m/>
    <m/>
    <m/>
    <m/>
    <m/>
    <m/>
    <m/>
    <m/>
    <m/>
    <m/>
    <m/>
    <m/>
    <s v="BruceAlmighty"/>
    <s v="English"/>
    <n v="81000000"/>
    <x v="10"/>
  </r>
  <r>
    <s v="Color"/>
    <x v="222"/>
    <x v="17"/>
    <n v="102981571"/>
    <s v="Action"/>
    <s v="Adventure"/>
    <s v="Thriller"/>
    <m/>
    <m/>
    <m/>
    <m/>
    <m/>
    <m/>
    <m/>
    <m/>
    <m/>
    <m/>
    <m/>
    <m/>
    <s v="TheExpendables"/>
    <s v="English"/>
    <n v="80000000"/>
    <x v="12"/>
  </r>
  <r>
    <s v="Color"/>
    <x v="199"/>
    <x v="46"/>
    <n v="180965237"/>
    <s v="Action"/>
    <s v="Adventure"/>
    <s v="Thriller"/>
    <m/>
    <m/>
    <m/>
    <m/>
    <m/>
    <m/>
    <m/>
    <m/>
    <m/>
    <m/>
    <m/>
    <m/>
    <s v="Mission:Impossible"/>
    <s v="English"/>
    <n v="80000000"/>
    <x v="1"/>
  </r>
  <r>
    <s v="Color"/>
    <x v="205"/>
    <x v="29"/>
    <n v="407999255"/>
    <s v="Adventure"/>
    <s v="Drama"/>
    <s v="SciFi"/>
    <s v="Thriller"/>
    <m/>
    <m/>
    <m/>
    <m/>
    <m/>
    <m/>
    <m/>
    <m/>
    <m/>
    <m/>
    <m/>
    <s v="TheHungerGames"/>
    <s v="English"/>
    <n v="78000000"/>
    <x v="11"/>
  </r>
  <r>
    <s v="Color"/>
    <x v="223"/>
    <x v="56"/>
    <n v="254455986"/>
    <s v="Comedy"/>
    <m/>
    <m/>
    <m/>
    <m/>
    <m/>
    <m/>
    <m/>
    <m/>
    <m/>
    <m/>
    <m/>
    <m/>
    <m/>
    <m/>
    <s v="TheHangoverPartII"/>
    <s v="English"/>
    <n v="80000000"/>
    <x v="12"/>
  </r>
  <r>
    <s v="Color"/>
    <x v="23"/>
    <x v="50"/>
    <n v="162831698"/>
    <s v="Action"/>
    <m/>
    <m/>
    <m/>
    <m/>
    <m/>
    <m/>
    <m/>
    <m/>
    <m/>
    <m/>
    <m/>
    <m/>
    <m/>
    <m/>
    <s v="BatmanReturns"/>
    <s v="English"/>
    <n v="80000000"/>
    <x v="15"/>
  </r>
  <r>
    <s v="Color"/>
    <x v="114"/>
    <x v="100"/>
    <n v="155019340"/>
    <s v="Adventure"/>
    <s v="Animation"/>
    <s v="Comedy"/>
    <s v="Family"/>
    <m/>
    <m/>
    <m/>
    <m/>
    <m/>
    <m/>
    <m/>
    <m/>
    <m/>
    <m/>
    <m/>
    <s v="OvertheHedge"/>
    <s v="English"/>
    <n v="80000000"/>
    <x v="2"/>
  </r>
  <r>
    <s v="Color"/>
    <x v="61"/>
    <x v="77"/>
    <n v="145771527"/>
    <s v="Adventure"/>
    <s v="Animation"/>
    <s v="Comedy"/>
    <s v="Drama"/>
    <s v="Family"/>
    <s v="Fantasy"/>
    <s v="SciFi"/>
    <m/>
    <m/>
    <m/>
    <m/>
    <m/>
    <m/>
    <m/>
    <m/>
    <s v="LiloStitch"/>
    <s v="English"/>
    <n v="80000000"/>
    <x v="13"/>
  </r>
  <r>
    <s v="Color"/>
    <x v="224"/>
    <x v="58"/>
    <n v="140459099"/>
    <s v="Action"/>
    <s v="Drama"/>
    <s v="Romance"/>
    <s v="SciFi"/>
    <s v="Thriller"/>
    <m/>
    <m/>
    <m/>
    <m/>
    <m/>
    <m/>
    <m/>
    <m/>
    <m/>
    <m/>
    <s v="DeepImpact"/>
    <s v="English"/>
    <n v="75000000"/>
    <x v="9"/>
  </r>
  <r>
    <s v="Color"/>
    <x v="98"/>
    <x v="37"/>
    <n v="53215979"/>
    <s v="Action"/>
    <s v="Comedy"/>
    <s v="Crime"/>
    <s v="Thriller"/>
    <m/>
    <m/>
    <m/>
    <m/>
    <m/>
    <m/>
    <m/>
    <m/>
    <m/>
    <m/>
    <m/>
    <s v="RED2"/>
    <s v="English"/>
    <n v="84000000"/>
    <x v="10"/>
  </r>
  <r>
    <s v="Color"/>
    <x v="220"/>
    <x v="17"/>
    <n v="158115031"/>
    <s v="Comedy"/>
    <s v="Crime"/>
    <s v="Sport"/>
    <m/>
    <m/>
    <m/>
    <m/>
    <m/>
    <m/>
    <m/>
    <m/>
    <m/>
    <m/>
    <m/>
    <m/>
    <s v="TheLongestYard"/>
    <s v="English"/>
    <n v="82000000"/>
    <x v="21"/>
  </r>
  <r>
    <s v="Color"/>
    <x v="57"/>
    <x v="97"/>
    <n v="133103929"/>
    <s v="Adventure"/>
    <s v="Animation"/>
    <s v="Comedy"/>
    <s v="Family"/>
    <s v="Fantasy"/>
    <s v="Music"/>
    <m/>
    <m/>
    <m/>
    <m/>
    <m/>
    <m/>
    <m/>
    <m/>
    <m/>
    <s v="AlvinandtheChipmunks:Chipwrecked"/>
    <s v="English"/>
    <n v="75000000"/>
    <x v="45"/>
  </r>
  <r>
    <s v="Color"/>
    <x v="196"/>
    <x v="57"/>
    <n v="133668525"/>
    <s v="Comedy"/>
    <m/>
    <m/>
    <m/>
    <m/>
    <m/>
    <m/>
    <m/>
    <m/>
    <m/>
    <m/>
    <m/>
    <m/>
    <m/>
    <m/>
    <s v="GrownUps2"/>
    <s v="English"/>
    <n v="80000000"/>
    <x v="28"/>
  </r>
  <r>
    <s v="Color"/>
    <x v="220"/>
    <x v="46"/>
    <n v="130313314"/>
    <s v="Action"/>
    <s v="Adventure"/>
    <s v="Comedy"/>
    <m/>
    <m/>
    <m/>
    <m/>
    <m/>
    <m/>
    <m/>
    <m/>
    <m/>
    <m/>
    <m/>
    <m/>
    <s v="GetSmart"/>
    <s v="English"/>
    <n v="80000000"/>
    <x v="12"/>
  </r>
  <r>
    <s v="Color"/>
    <x v="210"/>
    <x v="55"/>
    <n v="124590960"/>
    <s v="Comedy"/>
    <s v="Drama"/>
    <s v="Romance"/>
    <m/>
    <m/>
    <m/>
    <m/>
    <m/>
    <m/>
    <m/>
    <m/>
    <m/>
    <m/>
    <m/>
    <m/>
    <s v="SomethingsGottaGive"/>
    <s v="English"/>
    <n v="80000000"/>
    <x v="10"/>
  </r>
  <r>
    <s v="Color"/>
    <x v="46"/>
    <x v="65"/>
    <n v="127968405"/>
    <s v="Mystery"/>
    <s v="Thriller"/>
    <m/>
    <m/>
    <m/>
    <m/>
    <m/>
    <m/>
    <m/>
    <m/>
    <m/>
    <m/>
    <m/>
    <m/>
    <m/>
    <s v="ShutterIsland"/>
    <s v="English"/>
    <n v="80000000"/>
    <x v="14"/>
  </r>
  <r>
    <s v="Color"/>
    <x v="225"/>
    <x v="74"/>
    <n v="120136047"/>
    <s v="Comedy"/>
    <s v="Drama"/>
    <s v="Romance"/>
    <m/>
    <m/>
    <m/>
    <m/>
    <m/>
    <m/>
    <m/>
    <m/>
    <m/>
    <m/>
    <m/>
    <m/>
    <s v="FourChristmases"/>
    <s v="English"/>
    <n v="80000000"/>
    <x v="23"/>
  </r>
  <r>
    <s v="Color"/>
    <x v="166"/>
    <x v="42"/>
    <n v="128200012"/>
    <s v="Adventure"/>
    <s v="Animation"/>
    <s v="Comedy"/>
    <s v="Family"/>
    <s v="SciFi"/>
    <m/>
    <m/>
    <m/>
    <m/>
    <m/>
    <m/>
    <m/>
    <m/>
    <m/>
    <m/>
    <s v="Robots"/>
    <s v="English"/>
    <n v="75000000"/>
    <x v="22"/>
  </r>
  <r>
    <s v="Color"/>
    <x v="128"/>
    <x v="65"/>
    <n v="112225777"/>
    <s v="Action"/>
    <s v="Crime"/>
    <s v="SciFi"/>
    <s v="Thriller"/>
    <m/>
    <m/>
    <m/>
    <m/>
    <m/>
    <m/>
    <m/>
    <m/>
    <m/>
    <m/>
    <m/>
    <s v="Face/Off"/>
    <s v="English"/>
    <n v="80000000"/>
    <x v="11"/>
  </r>
  <r>
    <s v="Color"/>
    <x v="226"/>
    <x v="75"/>
    <n v="109993847"/>
    <s v="Comedy"/>
    <s v="Family"/>
    <s v="Fantasy"/>
    <s v="Romance"/>
    <m/>
    <m/>
    <m/>
    <m/>
    <m/>
    <m/>
    <m/>
    <m/>
    <m/>
    <m/>
    <m/>
    <s v="BedtimeStories"/>
    <s v="English"/>
    <n v="80000000"/>
    <x v="9"/>
  </r>
  <r>
    <s v="Color"/>
    <x v="2"/>
    <x v="82"/>
    <n v="104054514"/>
    <s v="Crime"/>
    <s v="Drama"/>
    <s v="Thriller"/>
    <m/>
    <m/>
    <m/>
    <m/>
    <m/>
    <m/>
    <m/>
    <m/>
    <m/>
    <m/>
    <m/>
    <m/>
    <s v="RoadtoPerdition"/>
    <s v="English"/>
    <n v="80000000"/>
    <x v="16"/>
  </r>
  <r>
    <s v="Color"/>
    <x v="196"/>
    <x v="82"/>
    <n v="103028109"/>
    <s v="Comedy"/>
    <s v="Romance"/>
    <m/>
    <m/>
    <m/>
    <m/>
    <m/>
    <m/>
    <m/>
    <m/>
    <m/>
    <m/>
    <m/>
    <m/>
    <m/>
    <s v="JustGowithIt"/>
    <s v="English"/>
    <n v="80000000"/>
    <x v="21"/>
  </r>
  <r>
    <s v="Color"/>
    <x v="163"/>
    <x v="31"/>
    <n v="101087161"/>
    <s v="Action"/>
    <s v="Crime"/>
    <s v="Thriller"/>
    <m/>
    <m/>
    <m/>
    <m/>
    <m/>
    <m/>
    <m/>
    <m/>
    <m/>
    <m/>
    <m/>
    <m/>
    <s v="ConAir"/>
    <s v="English"/>
    <n v="75000000"/>
    <x v="2"/>
  </r>
  <r>
    <s v="Color"/>
    <x v="227"/>
    <x v="33"/>
    <n v="101111837"/>
    <s v="Action"/>
    <s v="Mystery"/>
    <s v="Thriller"/>
    <m/>
    <m/>
    <m/>
    <m/>
    <m/>
    <m/>
    <m/>
    <m/>
    <m/>
    <m/>
    <m/>
    <m/>
    <s v="EagleEye"/>
    <s v="English"/>
    <n v="80000000"/>
    <x v="4"/>
  </r>
  <r>
    <s v="Color"/>
    <x v="228"/>
    <x v="38"/>
    <n v="95632614"/>
    <s v="Adventure"/>
    <s v="Drama"/>
    <s v="History"/>
    <s v="Romance"/>
    <s v="War"/>
    <m/>
    <m/>
    <m/>
    <m/>
    <m/>
    <m/>
    <m/>
    <m/>
    <m/>
    <m/>
    <s v="ColdMountain"/>
    <s v="English"/>
    <n v="79000000"/>
    <x v="13"/>
  </r>
  <r>
    <s v="Color"/>
    <x v="229"/>
    <x v="33"/>
    <n v="94822707"/>
    <s v="Action"/>
    <s v="Adventure"/>
    <s v="Drama"/>
    <s v="Thriller"/>
    <m/>
    <m/>
    <m/>
    <m/>
    <m/>
    <m/>
    <m/>
    <m/>
    <m/>
    <m/>
    <m/>
    <s v="TheBookofEli"/>
    <s v="English"/>
    <n v="80000000"/>
    <x v="8"/>
  </r>
  <r>
    <s v="Color"/>
    <x v="230"/>
    <x v="76"/>
    <n v="92969824"/>
    <s v="Comedy"/>
    <s v="Family"/>
    <s v="SciFi"/>
    <m/>
    <m/>
    <m/>
    <m/>
    <m/>
    <m/>
    <m/>
    <m/>
    <m/>
    <m/>
    <m/>
    <m/>
    <s v="Flubber"/>
    <s v="English"/>
    <n v="80000000"/>
    <x v="31"/>
  </r>
  <r>
    <s v="Color"/>
    <x v="148"/>
    <x v="17"/>
    <n v="91188905"/>
    <s v="Fantasy"/>
    <s v="Horror"/>
    <s v="Mystery"/>
    <s v="Thriller"/>
    <m/>
    <m/>
    <m/>
    <m/>
    <m/>
    <m/>
    <m/>
    <m/>
    <m/>
    <m/>
    <m/>
    <s v="TheHaunting"/>
    <s v="English"/>
    <n v="80000000"/>
    <x v="40"/>
  </r>
  <r>
    <s v="Color"/>
    <x v="231"/>
    <x v="74"/>
    <n v="90443603"/>
    <s v="Adventure"/>
    <s v="Animation"/>
    <s v="Comedy"/>
    <s v="Family"/>
    <s v="Fantasy"/>
    <s v="SciFi"/>
    <s v="Sport"/>
    <m/>
    <m/>
    <m/>
    <m/>
    <m/>
    <m/>
    <m/>
    <m/>
    <s v="SpaceJam"/>
    <s v="English"/>
    <n v="80000000"/>
    <x v="22"/>
  </r>
  <r>
    <s v="Color"/>
    <x v="76"/>
    <x v="40"/>
    <n v="82226474"/>
    <s v="Adventure"/>
    <s v="Comedy"/>
    <s v="Crime"/>
    <s v="Family"/>
    <s v="Mystery"/>
    <m/>
    <m/>
    <m/>
    <m/>
    <m/>
    <m/>
    <m/>
    <m/>
    <m/>
    <m/>
    <s v="ThePinkPanther"/>
    <s v="English"/>
    <n v="65000000"/>
    <x v="23"/>
  </r>
  <r>
    <s v="Color"/>
    <x v="232"/>
    <x v="26"/>
    <n v="79363785"/>
    <s v="Drama"/>
    <s v="SciFi"/>
    <s v="Thriller"/>
    <m/>
    <m/>
    <m/>
    <m/>
    <m/>
    <m/>
    <m/>
    <m/>
    <m/>
    <m/>
    <m/>
    <m/>
    <s v="TheDaytheEarthStoodStill"/>
    <s v="English"/>
    <n v="80000000"/>
    <x v="33"/>
  </r>
  <r>
    <s v="Color"/>
    <x v="101"/>
    <x v="23"/>
    <n v="76081498"/>
    <s v="Action"/>
    <s v="Crime"/>
    <s v="Mystery"/>
    <s v="Romance"/>
    <s v="Thriller"/>
    <m/>
    <m/>
    <m/>
    <m/>
    <m/>
    <m/>
    <m/>
    <m/>
    <m/>
    <m/>
    <s v="ConspiracyTheory"/>
    <s v="English"/>
    <n v="75000000"/>
    <x v="10"/>
  </r>
  <r>
    <s v="Color"/>
    <x v="48"/>
    <x v="87"/>
    <n v="85707116"/>
    <s v="Action"/>
    <s v="Drama"/>
    <s v="War"/>
    <m/>
    <m/>
    <m/>
    <m/>
    <m/>
    <m/>
    <m/>
    <m/>
    <m/>
    <m/>
    <m/>
    <m/>
    <s v="Fury"/>
    <s v="English"/>
    <n v="68000000"/>
    <x v="32"/>
  </r>
  <r>
    <s v="Color"/>
    <x v="233"/>
    <x v="41"/>
    <n v="74329966"/>
    <s v="Action"/>
    <s v="Adventure"/>
    <s v="Comedy"/>
    <s v="Romance"/>
    <m/>
    <m/>
    <m/>
    <m/>
    <m/>
    <m/>
    <m/>
    <m/>
    <m/>
    <m/>
    <m/>
    <s v="SixDaysSevenNights"/>
    <s v="English"/>
    <n v="70000000"/>
    <x v="20"/>
  </r>
  <r>
    <s v="Color"/>
    <x v="234"/>
    <x v="104"/>
    <n v="100169068"/>
    <s v="Adventure"/>
    <s v="Animation"/>
    <s v="Comedy"/>
    <s v="Family"/>
    <m/>
    <m/>
    <m/>
    <m/>
    <m/>
    <m/>
    <m/>
    <m/>
    <m/>
    <m/>
    <m/>
    <s v="YogiBear"/>
    <s v="English"/>
    <n v="80000000"/>
    <x v="50"/>
  </r>
  <r>
    <s v="Color"/>
    <x v="235"/>
    <x v="100"/>
    <n v="73215310"/>
    <s v="Adventure"/>
    <s v="Animation"/>
    <s v="Family"/>
    <s v="Western"/>
    <m/>
    <m/>
    <m/>
    <m/>
    <m/>
    <m/>
    <m/>
    <m/>
    <m/>
    <m/>
    <m/>
    <s v="Spirit:StallionoftheCimarron"/>
    <s v="English"/>
    <n v="80000000"/>
    <x v="15"/>
  </r>
  <r>
    <s v="Color"/>
    <x v="150"/>
    <x v="56"/>
    <n v="80360866"/>
    <s v="Comedy"/>
    <s v="Family"/>
    <s v="Romance"/>
    <m/>
    <m/>
    <m/>
    <m/>
    <m/>
    <m/>
    <m/>
    <m/>
    <m/>
    <m/>
    <m/>
    <m/>
    <s v="Zookeeper"/>
    <s v="English"/>
    <n v="80000000"/>
    <x v="31"/>
  </r>
  <r>
    <s v="Color"/>
    <x v="236"/>
    <x v="28"/>
    <n v="69102910"/>
    <s v="Action"/>
    <s v="Adventure"/>
    <s v="Family"/>
    <s v="SciFi"/>
    <s v="Thriller"/>
    <m/>
    <m/>
    <m/>
    <m/>
    <m/>
    <m/>
    <m/>
    <m/>
    <m/>
    <m/>
    <s v="LostinSpace"/>
    <s v="English"/>
    <n v="80000000"/>
    <x v="36"/>
  </r>
  <r>
    <s v="Color"/>
    <x v="237"/>
    <x v="72"/>
    <n v="65948711"/>
    <s v="Drama"/>
    <s v="Mystery"/>
    <s v="SciFi"/>
    <s v="Thriller"/>
    <m/>
    <m/>
    <m/>
    <m/>
    <m/>
    <m/>
    <m/>
    <m/>
    <m/>
    <m/>
    <m/>
    <s v="TheManchurianCandidate"/>
    <s v="English"/>
    <n v="80000000"/>
    <x v="4"/>
  </r>
  <r>
    <s v="Color"/>
    <x v="207"/>
    <x v="69"/>
    <n v="169692572"/>
    <s v="Animation"/>
    <s v="Comedy"/>
    <s v="Family"/>
    <s v="Fantasy"/>
    <m/>
    <m/>
    <m/>
    <m/>
    <m/>
    <m/>
    <m/>
    <m/>
    <m/>
    <m/>
    <m/>
    <s v="HotelTransylvania2"/>
    <s v="English"/>
    <n v="80000000"/>
    <x v="10"/>
  </r>
  <r>
    <s v="Color"/>
    <x v="238"/>
    <x v="105"/>
    <n v="60507228"/>
    <s v="Animation"/>
    <s v="Family"/>
    <s v="Fantasy"/>
    <s v="Music"/>
    <m/>
    <m/>
    <m/>
    <m/>
    <m/>
    <m/>
    <m/>
    <m/>
    <m/>
    <m/>
    <m/>
    <s v="Fantasia2000"/>
    <s v="English"/>
    <n v="80000000"/>
    <x v="11"/>
  </r>
  <r>
    <s v="Color"/>
    <x v="90"/>
    <x v="44"/>
    <n v="56684819"/>
    <s v="Action"/>
    <s v="Adventure"/>
    <s v="SciFi"/>
    <m/>
    <m/>
    <m/>
    <m/>
    <m/>
    <m/>
    <m/>
    <m/>
    <m/>
    <m/>
    <m/>
    <m/>
    <s v="TheTimeMachine"/>
    <s v="English"/>
    <n v="80000000"/>
    <x v="18"/>
  </r>
  <r>
    <s v="Color"/>
    <x v="175"/>
    <x v="36"/>
    <n v="50628009"/>
    <s v="Action"/>
    <s v="Adventure"/>
    <s v="Family"/>
    <s v="Fantasy"/>
    <s v="Thriller"/>
    <m/>
    <m/>
    <m/>
    <m/>
    <m/>
    <m/>
    <m/>
    <m/>
    <m/>
    <m/>
    <s v="MightyJoeYoung"/>
    <s v="English"/>
    <n v="90000000"/>
    <x v="23"/>
  </r>
  <r>
    <s v="Color"/>
    <x v="155"/>
    <x v="75"/>
    <n v="69772969"/>
    <s v="Action"/>
    <s v="Crime"/>
    <s v="Thriller"/>
    <m/>
    <m/>
    <m/>
    <m/>
    <m/>
    <m/>
    <m/>
    <m/>
    <m/>
    <m/>
    <m/>
    <m/>
    <s v="Swordfish"/>
    <s v="English"/>
    <n v="80000000"/>
    <x v="12"/>
  </r>
  <r>
    <s v="Color"/>
    <x v="29"/>
    <x v="72"/>
    <n v="45356386"/>
    <s v="Action"/>
    <s v="Adventure"/>
    <s v="Western"/>
    <m/>
    <m/>
    <m/>
    <m/>
    <m/>
    <m/>
    <m/>
    <m/>
    <m/>
    <m/>
    <m/>
    <m/>
    <s v="TheLegendofZorro"/>
    <s v="Spanish"/>
    <n v="75000000"/>
    <x v="18"/>
  </r>
  <r>
    <s v="Color"/>
    <x v="239"/>
    <x v="17"/>
    <n v="55350897"/>
    <s v="Drama"/>
    <s v="Fantasy"/>
    <s v="Romance"/>
    <m/>
    <m/>
    <m/>
    <m/>
    <m/>
    <m/>
    <m/>
    <m/>
    <m/>
    <m/>
    <m/>
    <m/>
    <s v="WhatDreamsMayCome"/>
    <s v="English"/>
    <n v="85000000"/>
    <x v="15"/>
  </r>
  <r>
    <s v="Color"/>
    <x v="240"/>
    <x v="76"/>
    <n v="39442871"/>
    <s v="Comedy"/>
    <s v="Fantasy"/>
    <m/>
    <m/>
    <m/>
    <m/>
    <m/>
    <m/>
    <m/>
    <m/>
    <m/>
    <m/>
    <m/>
    <m/>
    <m/>
    <s v="LittleNicky"/>
    <s v="English"/>
    <n v="80000000"/>
    <x v="42"/>
  </r>
  <r>
    <s v="Color"/>
    <x v="241"/>
    <x v="33"/>
    <n v="37899638"/>
    <s v="Action"/>
    <s v="Adventure"/>
    <s v="Comedy"/>
    <s v="Fantasy"/>
    <s v="Thriller"/>
    <m/>
    <m/>
    <m/>
    <m/>
    <m/>
    <m/>
    <m/>
    <m/>
    <m/>
    <m/>
    <s v="TheBrothersGrimm"/>
    <s v="English"/>
    <n v="88000000"/>
    <x v="18"/>
  </r>
  <r>
    <s v="Color"/>
    <x v="23"/>
    <x v="10"/>
    <n v="37754208"/>
    <s v="Action"/>
    <s v="Comedy"/>
    <s v="SciFi"/>
    <m/>
    <m/>
    <m/>
    <m/>
    <m/>
    <m/>
    <m/>
    <m/>
    <m/>
    <m/>
    <m/>
    <m/>
    <s v="MarsAttacks"/>
    <s v="English"/>
    <n v="70000000"/>
    <x v="22"/>
  </r>
  <r>
    <s v="Color"/>
    <x v="62"/>
    <x v="69"/>
    <n v="38542418"/>
    <s v="Action"/>
    <s v="SciFi"/>
    <s v="Thriller"/>
    <m/>
    <m/>
    <m/>
    <m/>
    <m/>
    <m/>
    <m/>
    <m/>
    <m/>
    <m/>
    <m/>
    <m/>
    <s v="Surrogates"/>
    <s v="English"/>
    <n v="80000000"/>
    <x v="22"/>
  </r>
  <r>
    <s v="Color"/>
    <x v="139"/>
    <x v="93"/>
    <n v="34566746"/>
    <s v="Drama"/>
    <s v="History"/>
    <s v="Thriller"/>
    <m/>
    <m/>
    <m/>
    <m/>
    <m/>
    <m/>
    <m/>
    <m/>
    <m/>
    <m/>
    <m/>
    <m/>
    <s v="ThirteenDays"/>
    <s v="English"/>
    <n v="80000000"/>
    <x v="11"/>
  </r>
  <r>
    <s v="Color"/>
    <x v="47"/>
    <x v="36"/>
    <n v="32885565"/>
    <s v="Action"/>
    <s v="Adventure"/>
    <s v="Drama"/>
    <s v="Thriller"/>
    <m/>
    <m/>
    <m/>
    <m/>
    <m/>
    <m/>
    <m/>
    <m/>
    <m/>
    <m/>
    <m/>
    <s v="Daylight"/>
    <s v="English"/>
    <n v="80000000"/>
    <x v="27"/>
  </r>
  <r>
    <s v="Color"/>
    <x v="242"/>
    <x v="97"/>
    <n v="36073232"/>
    <s v="Adventure"/>
    <s v="Animation"/>
    <s v="Family"/>
    <m/>
    <m/>
    <m/>
    <m/>
    <m/>
    <m/>
    <m/>
    <m/>
    <m/>
    <m/>
    <m/>
    <m/>
    <s v="WalkingwithDinosaurs3D"/>
    <s v="English"/>
    <n v="80000000"/>
    <x v="31"/>
  </r>
  <r>
    <s v="Color"/>
    <x v="243"/>
    <x v="71"/>
    <n v="21471685"/>
    <s v="Action"/>
    <s v="Adventure"/>
    <s v="SciFi"/>
    <m/>
    <m/>
    <m/>
    <m/>
    <m/>
    <m/>
    <m/>
    <m/>
    <m/>
    <m/>
    <m/>
    <m/>
    <s v="BattlefieldEarth"/>
    <s v="English"/>
    <n v="44000000"/>
    <x v="51"/>
  </r>
  <r>
    <s v="Color"/>
    <x v="244"/>
    <x v="42"/>
    <n v="20950820"/>
    <s v="Adventure"/>
    <s v="Animation"/>
    <s v="Comedy"/>
    <s v="Family"/>
    <s v="Fantasy"/>
    <s v="SciFi"/>
    <m/>
    <m/>
    <m/>
    <m/>
    <m/>
    <m/>
    <m/>
    <m/>
    <m/>
    <s v="LooneyTunes:BackinAction"/>
    <s v="English"/>
    <n v="80000000"/>
    <x v="20"/>
  </r>
  <r>
    <s v="BlackandWhite"/>
    <x v="13"/>
    <x v="33"/>
    <n v="19673424"/>
    <s v="Drama"/>
    <s v="Musical"/>
    <s v="Romance"/>
    <m/>
    <m/>
    <m/>
    <m/>
    <m/>
    <m/>
    <m/>
    <m/>
    <m/>
    <m/>
    <m/>
    <m/>
    <s v="Nine"/>
    <s v="English"/>
    <n v="80000000"/>
    <x v="27"/>
  </r>
  <r>
    <s v="Color"/>
    <x v="101"/>
    <x v="37"/>
    <n v="19480739"/>
    <s v="Action"/>
    <s v="Adventure"/>
    <s v="SciFi"/>
    <m/>
    <m/>
    <m/>
    <m/>
    <m/>
    <m/>
    <m/>
    <m/>
    <m/>
    <m/>
    <m/>
    <m/>
    <s v="Timeline"/>
    <s v="English"/>
    <n v="80000000"/>
    <x v="23"/>
  </r>
  <r>
    <s v="Color"/>
    <x v="245"/>
    <x v="106"/>
    <n v="17593391"/>
    <s v="Action"/>
    <s v="Adventure"/>
    <s v="Drama"/>
    <s v="SciFi"/>
    <m/>
    <m/>
    <m/>
    <m/>
    <m/>
    <m/>
    <m/>
    <m/>
    <m/>
    <m/>
    <m/>
    <s v="ThePostman"/>
    <s v="English"/>
    <n v="80000000"/>
    <x v="19"/>
  </r>
  <r>
    <s v="Color"/>
    <x v="79"/>
    <x v="54"/>
    <n v="18318000"/>
    <s v="Adventure"/>
    <s v="Comedy"/>
    <s v="Drama"/>
    <s v="Family"/>
    <s v="Fantasy"/>
    <m/>
    <m/>
    <m/>
    <m/>
    <m/>
    <m/>
    <m/>
    <m/>
    <m/>
    <m/>
    <s v="Babe:PigintheCity"/>
    <s v="English"/>
    <n v="80000000"/>
    <x v="27"/>
  </r>
  <r>
    <s v="Color"/>
    <x v="104"/>
    <x v="10"/>
    <n v="27356090"/>
    <s v="Action"/>
    <s v="Adventure"/>
    <s v="Fantasy"/>
    <m/>
    <m/>
    <m/>
    <m/>
    <m/>
    <m/>
    <m/>
    <m/>
    <m/>
    <m/>
    <m/>
    <m/>
    <s v="TheLastWitchHunter"/>
    <s v="English"/>
    <n v="90000000"/>
    <x v="19"/>
  </r>
  <r>
    <s v="Color"/>
    <x v="246"/>
    <x v="10"/>
    <n v="17473245"/>
    <s v="Action"/>
    <s v="SciFi"/>
    <s v="Thriller"/>
    <m/>
    <m/>
    <m/>
    <m/>
    <m/>
    <m/>
    <m/>
    <m/>
    <m/>
    <m/>
    <m/>
    <m/>
    <s v="RedPlanet"/>
    <s v="English"/>
    <n v="70000000"/>
    <x v="20"/>
  </r>
  <r>
    <s v="Color"/>
    <x v="182"/>
    <x v="49"/>
    <n v="15131330"/>
    <s v="Adventure"/>
    <s v="Animation"/>
    <s v="Family"/>
    <s v="Fantasy"/>
    <m/>
    <m/>
    <m/>
    <m/>
    <m/>
    <m/>
    <m/>
    <m/>
    <m/>
    <m/>
    <m/>
    <s v="ArthurandtheInvisibles"/>
    <s v="English"/>
    <n v="86000000"/>
    <x v="19"/>
  </r>
  <r>
    <s v="Color"/>
    <x v="247"/>
    <x v="26"/>
    <n v="19406406"/>
    <s v="Documentary"/>
    <s v="Drama"/>
    <m/>
    <m/>
    <m/>
    <m/>
    <m/>
    <m/>
    <m/>
    <m/>
    <m/>
    <m/>
    <m/>
    <m/>
    <m/>
    <s v="Oceans"/>
    <s v="French"/>
    <n v="40000000"/>
    <x v="6"/>
  </r>
  <r>
    <s v="Color"/>
    <x v="168"/>
    <x v="56"/>
    <n v="1891821"/>
    <s v="Action"/>
    <s v="Adventure"/>
    <s v="Horror"/>
    <s v="SciFi"/>
    <s v="Thriller"/>
    <m/>
    <m/>
    <m/>
    <m/>
    <m/>
    <m/>
    <m/>
    <m/>
    <m/>
    <m/>
    <s v="ASoundofThunder"/>
    <s v="English"/>
    <n v="52000000"/>
    <x v="38"/>
  </r>
  <r>
    <s v="Color"/>
    <x v="206"/>
    <x v="70"/>
    <n v="23219748"/>
    <s v="Action"/>
    <s v="Adventure"/>
    <s v="Drama"/>
    <s v="History"/>
    <s v="Romance"/>
    <m/>
    <m/>
    <m/>
    <m/>
    <m/>
    <m/>
    <m/>
    <m/>
    <m/>
    <m/>
    <s v="Pompeii"/>
    <s v="English"/>
    <n v="80000000"/>
    <x v="23"/>
  </r>
  <r>
    <s v="Color"/>
    <x v="80"/>
    <x v="23"/>
    <n v="170708996"/>
    <s v="Biography"/>
    <s v="Drama"/>
    <m/>
    <m/>
    <m/>
    <m/>
    <m/>
    <m/>
    <m/>
    <m/>
    <m/>
    <m/>
    <m/>
    <m/>
    <m/>
    <s v="ABeautifulMind"/>
    <s v="English"/>
    <n v="58000000"/>
    <x v="17"/>
  </r>
  <r>
    <s v="Color"/>
    <x v="211"/>
    <x v="107"/>
    <n v="422783777"/>
    <s v="Adventure"/>
    <s v="Animation"/>
    <s v="Drama"/>
    <s v="Family"/>
    <s v="Musical"/>
    <m/>
    <m/>
    <m/>
    <m/>
    <m/>
    <m/>
    <m/>
    <m/>
    <m/>
    <m/>
    <s v="TheLionKing"/>
    <s v="English"/>
    <n v="45000000"/>
    <x v="3"/>
  </r>
  <r>
    <s v="Color"/>
    <x v="141"/>
    <x v="49"/>
    <n v="103812241"/>
    <s v="Action"/>
    <s v="Adventure"/>
    <s v="Comedy"/>
    <s v="Family"/>
    <s v="Fantasy"/>
    <s v="SciFi"/>
    <m/>
    <m/>
    <m/>
    <m/>
    <m/>
    <m/>
    <m/>
    <m/>
    <m/>
    <s v="Journey2:TheMysteriousIsland"/>
    <s v="English"/>
    <n v="79000000"/>
    <x v="27"/>
  </r>
  <r>
    <s v="Color"/>
    <x v="248"/>
    <x v="53"/>
    <n v="119793567"/>
    <s v="Animation"/>
    <s v="Comedy"/>
    <s v="Family"/>
    <s v="Fantasy"/>
    <s v="SciFi"/>
    <m/>
    <m/>
    <m/>
    <m/>
    <m/>
    <m/>
    <m/>
    <m/>
    <m/>
    <m/>
    <s v="CloudywithaChanceofMeatballs2"/>
    <s v="English"/>
    <n v="78000000"/>
    <x v="12"/>
  </r>
  <r>
    <s v="Color"/>
    <x v="24"/>
    <x v="22"/>
    <n v="92930005"/>
    <s v="Crime"/>
    <s v="Drama"/>
    <s v="Thriller"/>
    <m/>
    <m/>
    <m/>
    <m/>
    <m/>
    <m/>
    <m/>
    <m/>
    <m/>
    <m/>
    <m/>
    <m/>
    <s v="RedDragon"/>
    <s v="English"/>
    <n v="78000000"/>
    <x v="13"/>
  </r>
  <r>
    <s v="Color"/>
    <x v="86"/>
    <x v="15"/>
    <n v="67286731"/>
    <s v="Action"/>
    <s v="Adventure"/>
    <s v="Western"/>
    <m/>
    <m/>
    <m/>
    <m/>
    <m/>
    <m/>
    <m/>
    <m/>
    <m/>
    <m/>
    <m/>
    <m/>
    <s v="Hidalgo"/>
    <s v="English"/>
    <n v="100000000"/>
    <x v="10"/>
  </r>
  <r>
    <s v="Color"/>
    <x v="196"/>
    <x v="42"/>
    <n v="74158157"/>
    <s v="Comedy"/>
    <m/>
    <m/>
    <m/>
    <m/>
    <m/>
    <m/>
    <m/>
    <m/>
    <m/>
    <m/>
    <m/>
    <m/>
    <m/>
    <m/>
    <s v="JackandJill"/>
    <s v="English"/>
    <n v="79000000"/>
    <x v="52"/>
  </r>
  <r>
    <s v="Color"/>
    <x v="249"/>
    <x v="83"/>
    <n v="127083765"/>
    <s v="Action"/>
    <s v="Crime"/>
    <s v="Thriller"/>
    <m/>
    <m/>
    <m/>
    <m/>
    <m/>
    <m/>
    <m/>
    <m/>
    <m/>
    <m/>
    <m/>
    <m/>
    <s v="2Fast2Furious"/>
    <s v="English"/>
    <n v="76000000"/>
    <x v="18"/>
  </r>
  <r>
    <s v="Color"/>
    <x v="112"/>
    <x v="25"/>
    <n v="1339152"/>
    <s v="Adventure"/>
    <s v="Animation"/>
    <s v="Drama"/>
    <s v="Family"/>
    <s v="Fantasy"/>
    <m/>
    <m/>
    <m/>
    <m/>
    <m/>
    <m/>
    <m/>
    <m/>
    <m/>
    <m/>
    <s v="TheLittlePrince"/>
    <s v="English"/>
    <n v="81200000"/>
    <x v="6"/>
  </r>
  <r>
    <s v="Color"/>
    <x v="250"/>
    <x v="75"/>
    <n v="15071514"/>
    <s v="SciFi"/>
    <s v="Thriller"/>
    <m/>
    <m/>
    <m/>
    <m/>
    <m/>
    <m/>
    <m/>
    <m/>
    <m/>
    <m/>
    <m/>
    <m/>
    <m/>
    <s v="TheInvasion"/>
    <s v="English"/>
    <n v="80000000"/>
    <x v="18"/>
  </r>
  <r>
    <s v="Color"/>
    <x v="251"/>
    <x v="78"/>
    <n v="26000610"/>
    <s v="Adventure"/>
    <s v="Animation"/>
    <s v="Comedy"/>
    <s v="Family"/>
    <s v="Fantasy"/>
    <m/>
    <m/>
    <m/>
    <m/>
    <m/>
    <m/>
    <m/>
    <m/>
    <m/>
    <m/>
    <s v="TheAdventuresofRockyBullwinkle"/>
    <s v="English"/>
    <n v="76000000"/>
    <x v="53"/>
  </r>
  <r>
    <s v="Color"/>
    <x v="252"/>
    <x v="97"/>
    <n v="323505540"/>
    <s v="Animation"/>
    <s v="Comedy"/>
    <s v="Family"/>
    <m/>
    <m/>
    <m/>
    <m/>
    <m/>
    <m/>
    <m/>
    <m/>
    <m/>
    <m/>
    <m/>
    <m/>
    <s v="TheSecretLifeofPets"/>
    <s v="English"/>
    <n v="75000000"/>
    <x v="2"/>
  </r>
  <r>
    <s v="BlackandWhite"/>
    <x v="253"/>
    <x v="46"/>
    <n v="66462600"/>
    <s v="Action"/>
    <s v="Adventure"/>
    <s v="Fantasy"/>
    <s v="SciFi"/>
    <m/>
    <m/>
    <m/>
    <m/>
    <m/>
    <m/>
    <m/>
    <m/>
    <m/>
    <m/>
    <m/>
    <s v="TheLeagueofExtraordinaryGentlemen"/>
    <s v="English"/>
    <n v="78000000"/>
    <x v="27"/>
  </r>
  <r>
    <s v="Color"/>
    <x v="254"/>
    <x v="41"/>
    <n v="368049635"/>
    <s v="Animation"/>
    <s v="Comedy"/>
    <s v="Family"/>
    <s v="SciFi"/>
    <m/>
    <m/>
    <m/>
    <m/>
    <m/>
    <m/>
    <m/>
    <m/>
    <m/>
    <m/>
    <m/>
    <s v="DespicableMe2"/>
    <s v="English"/>
    <n v="76000000"/>
    <x v="7"/>
  </r>
  <r>
    <s v="Color"/>
    <x v="40"/>
    <x v="38"/>
    <n v="306124059"/>
    <s v="Action"/>
    <s v="Adventure"/>
    <s v="SciFi"/>
    <m/>
    <m/>
    <m/>
    <m/>
    <m/>
    <m/>
    <m/>
    <m/>
    <m/>
    <m/>
    <m/>
    <m/>
    <s v="IndependenceDay"/>
    <s v="English"/>
    <n v="75000000"/>
    <x v="8"/>
  </r>
  <r>
    <s v="Color"/>
    <x v="37"/>
    <x v="72"/>
    <n v="229074524"/>
    <s v="Action"/>
    <s v="Adventure"/>
    <s v="SciFi"/>
    <m/>
    <m/>
    <m/>
    <m/>
    <m/>
    <m/>
    <m/>
    <m/>
    <m/>
    <m/>
    <m/>
    <m/>
    <s v="TheLostWorld:JurassicPark"/>
    <s v="English"/>
    <n v="73000000"/>
    <x v="12"/>
  </r>
  <r>
    <s v="Color"/>
    <x v="75"/>
    <x v="102"/>
    <n v="193136719"/>
    <s v="Adventure"/>
    <s v="Animation"/>
    <s v="Comedy"/>
    <s v="Family"/>
    <m/>
    <m/>
    <m/>
    <m/>
    <m/>
    <m/>
    <m/>
    <m/>
    <m/>
    <m/>
    <m/>
    <s v="Madagascar"/>
    <s v="English"/>
    <n v="75000000"/>
    <x v="8"/>
  </r>
  <r>
    <s v="Color"/>
    <x v="117"/>
    <x v="59"/>
    <n v="35286428"/>
    <s v="Drama"/>
    <s v="SciFi"/>
    <s v="Thriller"/>
    <m/>
    <m/>
    <m/>
    <m/>
    <m/>
    <m/>
    <m/>
    <m/>
    <m/>
    <m/>
    <m/>
    <m/>
    <s v="ChildrenofMen"/>
    <s v="English"/>
    <n v="76000000"/>
    <x v="0"/>
  </r>
  <r>
    <s v="Color"/>
    <x v="10"/>
    <x v="26"/>
    <n v="157299717"/>
    <s v="Action"/>
    <s v="Adventure"/>
    <s v="SciFi"/>
    <m/>
    <m/>
    <m/>
    <m/>
    <m/>
    <m/>
    <m/>
    <m/>
    <m/>
    <m/>
    <m/>
    <m/>
    <s v="XMen"/>
    <s v="English"/>
    <n v="75000000"/>
    <x v="37"/>
  </r>
  <r>
    <s v="Color"/>
    <x v="255"/>
    <x v="46"/>
    <n v="134568845"/>
    <s v="Action"/>
    <s v="Crime"/>
    <s v="Fantasy"/>
    <s v="Thriller"/>
    <m/>
    <m/>
    <m/>
    <m/>
    <m/>
    <m/>
    <m/>
    <m/>
    <m/>
    <m/>
    <m/>
    <s v="Wanted"/>
    <s v="English"/>
    <n v="75000000"/>
    <x v="10"/>
  </r>
  <r>
    <s v="Color"/>
    <x v="26"/>
    <x v="15"/>
    <n v="134006721"/>
    <s v="Action"/>
    <s v="Adventure"/>
    <s v="Thriller"/>
    <m/>
    <m/>
    <m/>
    <m/>
    <m/>
    <m/>
    <m/>
    <m/>
    <m/>
    <m/>
    <m/>
    <m/>
    <s v="TheRock"/>
    <s v="English"/>
    <n v="75000000"/>
    <x v="37"/>
  </r>
  <r>
    <s v="Color"/>
    <x v="122"/>
    <x v="67"/>
    <n v="195329763"/>
    <s v="Action"/>
    <s v="Adventure"/>
    <s v="Animation"/>
    <s v="Comedy"/>
    <s v="Family"/>
    <s v="Fantasy"/>
    <m/>
    <m/>
    <m/>
    <m/>
    <m/>
    <m/>
    <m/>
    <m/>
    <m/>
    <s v="IceAge:TheMeltdown"/>
    <s v="English"/>
    <n v="80000000"/>
    <x v="8"/>
  </r>
  <r>
    <s v="Color"/>
    <x v="220"/>
    <x v="75"/>
    <n v="120776832"/>
    <s v="Comedy"/>
    <s v="Romance"/>
    <m/>
    <m/>
    <m/>
    <m/>
    <m/>
    <m/>
    <m/>
    <m/>
    <m/>
    <m/>
    <m/>
    <m/>
    <m/>
    <s v="50FirstDates"/>
    <s v="English"/>
    <n v="75000000"/>
    <x v="2"/>
  </r>
  <r>
    <s v="Color"/>
    <x v="226"/>
    <x v="82"/>
    <n v="118823091"/>
    <s v="Comedy"/>
    <s v="Drama"/>
    <s v="Family"/>
    <s v="Music"/>
    <s v="Musical"/>
    <s v="Romance"/>
    <m/>
    <m/>
    <m/>
    <m/>
    <m/>
    <m/>
    <m/>
    <m/>
    <m/>
    <s v="Hairspray"/>
    <s v="English"/>
    <n v="75000000"/>
    <x v="10"/>
  </r>
  <r>
    <s v="Color"/>
    <x v="191"/>
    <x v="30"/>
    <n v="41814863"/>
    <s v="Horror"/>
    <s v="Mystery"/>
    <s v="Thriller"/>
    <m/>
    <m/>
    <m/>
    <m/>
    <m/>
    <m/>
    <m/>
    <m/>
    <m/>
    <m/>
    <m/>
    <m/>
    <s v="Exorcist:TheBeginning"/>
    <s v="English"/>
    <n v="50000000"/>
    <x v="36"/>
  </r>
  <r>
    <s v="Color"/>
    <x v="256"/>
    <x v="46"/>
    <n v="97360069"/>
    <s v="Action"/>
    <s v="Adventure"/>
    <s v="Comedy"/>
    <s v="Family"/>
    <s v="SciFi"/>
    <m/>
    <m/>
    <m/>
    <m/>
    <m/>
    <m/>
    <m/>
    <m/>
    <m/>
    <m/>
    <s v="InspectorGadget"/>
    <s v="English"/>
    <n v="75000000"/>
    <x v="53"/>
  </r>
  <r>
    <s v="Color"/>
    <x v="108"/>
    <x v="30"/>
    <n v="117698894"/>
    <s v="Crime"/>
    <s v="Mystery"/>
    <s v="Thriller"/>
    <m/>
    <m/>
    <m/>
    <m/>
    <m/>
    <m/>
    <m/>
    <m/>
    <m/>
    <m/>
    <m/>
    <m/>
    <s v="NowYouSeeMe"/>
    <s v="English"/>
    <n v="75000000"/>
    <x v="11"/>
  </r>
  <r>
    <s v="Color"/>
    <x v="196"/>
    <x v="56"/>
    <n v="162001186"/>
    <s v="Comedy"/>
    <m/>
    <m/>
    <m/>
    <m/>
    <m/>
    <m/>
    <m/>
    <m/>
    <m/>
    <m/>
    <m/>
    <m/>
    <m/>
    <m/>
    <s v="GrownUps"/>
    <s v="English"/>
    <n v="80000000"/>
    <x v="19"/>
  </r>
  <r>
    <s v="Color"/>
    <x v="37"/>
    <x v="55"/>
    <n v="77032279"/>
    <s v="Comedy"/>
    <s v="Drama"/>
    <m/>
    <m/>
    <m/>
    <m/>
    <m/>
    <m/>
    <m/>
    <m/>
    <m/>
    <m/>
    <m/>
    <m/>
    <m/>
    <s v="TheTerminal"/>
    <s v="English"/>
    <n v="60000000"/>
    <x v="11"/>
  </r>
  <r>
    <s v="Color"/>
    <x v="198"/>
    <x v="6"/>
    <n v="73023275"/>
    <s v="Comedy"/>
    <s v="Family"/>
    <m/>
    <m/>
    <m/>
    <m/>
    <m/>
    <m/>
    <m/>
    <m/>
    <m/>
    <m/>
    <m/>
    <m/>
    <m/>
    <s v="HotelforDogs"/>
    <s v="English"/>
    <n v="35000000"/>
    <x v="28"/>
  </r>
  <r>
    <s v="Color"/>
    <x v="29"/>
    <x v="22"/>
    <n v="68473360"/>
    <s v="Action"/>
    <s v="Adventure"/>
    <s v="Drama"/>
    <s v="Thriller"/>
    <m/>
    <m/>
    <m/>
    <m/>
    <m/>
    <m/>
    <m/>
    <m/>
    <m/>
    <m/>
    <m/>
    <s v="VerticalLimit"/>
    <s v="English"/>
    <n v="75000000"/>
    <x v="18"/>
  </r>
  <r>
    <s v="Color"/>
    <x v="257"/>
    <x v="56"/>
    <n v="66636385"/>
    <s v="Biography"/>
    <s v="Comedy"/>
    <s v="Drama"/>
    <s v="History"/>
    <m/>
    <m/>
    <m/>
    <m/>
    <m/>
    <m/>
    <m/>
    <m/>
    <m/>
    <m/>
    <m/>
    <s v="CharlieWilsonsWar"/>
    <s v="English"/>
    <n v="75000000"/>
    <x v="1"/>
  </r>
  <r>
    <s v="Color"/>
    <x v="184"/>
    <x v="76"/>
    <n v="160762022"/>
    <s v="Adventure"/>
    <s v="Animation"/>
    <s v="Comedy"/>
    <s v="Family"/>
    <m/>
    <m/>
    <m/>
    <m/>
    <m/>
    <m/>
    <m/>
    <m/>
    <m/>
    <m/>
    <m/>
    <s v="SharkTale"/>
    <s v="English"/>
    <n v="75000000"/>
    <x v="19"/>
  </r>
  <r>
    <s v="Color"/>
    <x v="107"/>
    <x v="28"/>
    <n v="103338338"/>
    <s v="Drama"/>
    <s v="Music"/>
    <s v="Musical"/>
    <m/>
    <m/>
    <m/>
    <m/>
    <m/>
    <m/>
    <m/>
    <m/>
    <m/>
    <m/>
    <m/>
    <m/>
    <s v="Dreamgirls"/>
    <s v="English"/>
    <n v="70000000"/>
    <x v="12"/>
  </r>
  <r>
    <s v="Color"/>
    <x v="258"/>
    <x v="33"/>
    <n v="55808744"/>
    <s v="Comedy"/>
    <s v="Crime"/>
    <s v="Music"/>
    <m/>
    <m/>
    <m/>
    <m/>
    <m/>
    <m/>
    <m/>
    <m/>
    <m/>
    <m/>
    <m/>
    <m/>
    <s v="BeCool"/>
    <s v="English"/>
    <n v="53000000"/>
    <x v="20"/>
  </r>
  <r>
    <s v="Color"/>
    <x v="37"/>
    <x v="108"/>
    <n v="47379090"/>
    <s v="Drama"/>
    <s v="History"/>
    <s v="Thriller"/>
    <m/>
    <m/>
    <m/>
    <m/>
    <m/>
    <m/>
    <m/>
    <m/>
    <m/>
    <m/>
    <m/>
    <m/>
    <s v="Munich"/>
    <s v="English"/>
    <n v="70000000"/>
    <x v="32"/>
  </r>
  <r>
    <s v="Color"/>
    <x v="259"/>
    <x v="29"/>
    <n v="43426961"/>
    <s v="Action"/>
    <s v="Drama"/>
    <s v="Thriller"/>
    <s v="War"/>
    <m/>
    <m/>
    <m/>
    <m/>
    <m/>
    <m/>
    <m/>
    <m/>
    <m/>
    <m/>
    <m/>
    <s v="TearsoftheSun"/>
    <s v="English"/>
    <n v="70000000"/>
    <x v="4"/>
  </r>
  <r>
    <s v="Color"/>
    <x v="260"/>
    <x v="6"/>
    <n v="47000485"/>
    <s v="Action"/>
    <s v="Comedy"/>
    <s v="Romance"/>
    <s v="Thriller"/>
    <m/>
    <m/>
    <m/>
    <m/>
    <m/>
    <m/>
    <m/>
    <m/>
    <m/>
    <m/>
    <m/>
    <s v="Killers"/>
    <s v="English"/>
    <n v="75000000"/>
    <x v="28"/>
  </r>
  <r>
    <s v="Color"/>
    <x v="123"/>
    <x v="37"/>
    <n v="45434443"/>
    <s v="Action"/>
    <s v="Adventure"/>
    <s v="Comedy"/>
    <m/>
    <m/>
    <m/>
    <m/>
    <m/>
    <m/>
    <m/>
    <m/>
    <m/>
    <m/>
    <m/>
    <m/>
    <s v="TheManfromU.N.C.L.E."/>
    <s v="English"/>
    <n v="75000000"/>
    <x v="11"/>
  </r>
  <r>
    <s v="Color"/>
    <x v="134"/>
    <x v="21"/>
    <n v="42044321"/>
    <s v="Comedy"/>
    <s v="Drama"/>
    <s v="Romance"/>
    <m/>
    <m/>
    <m/>
    <m/>
    <m/>
    <m/>
    <m/>
    <m/>
    <m/>
    <m/>
    <m/>
    <m/>
    <s v="Spanglish"/>
    <s v="English"/>
    <n v="80000000"/>
    <x v="12"/>
  </r>
  <r>
    <s v="Color"/>
    <x v="261"/>
    <x v="42"/>
    <n v="73661010"/>
    <s v="Animation"/>
    <s v="Comedy"/>
    <s v="Family"/>
    <s v="Fantasy"/>
    <s v="Mystery"/>
    <m/>
    <m/>
    <m/>
    <m/>
    <m/>
    <m/>
    <m/>
    <m/>
    <m/>
    <m/>
    <s v="MonsterHouse"/>
    <s v="English"/>
    <n v="75000000"/>
    <x v="4"/>
  </r>
  <r>
    <s v="Color"/>
    <x v="262"/>
    <x v="31"/>
    <n v="41523271"/>
    <s v="Comedy"/>
    <s v="Crime"/>
    <s v="Drama"/>
    <s v="Romance"/>
    <m/>
    <m/>
    <m/>
    <m/>
    <m/>
    <m/>
    <m/>
    <m/>
    <m/>
    <m/>
    <m/>
    <s v="Bandits"/>
    <s v="English"/>
    <n v="80000000"/>
    <x v="4"/>
  </r>
  <r>
    <s v="Color"/>
    <x v="263"/>
    <x v="87"/>
    <n v="37600435"/>
    <s v="Action"/>
    <s v="Adventure"/>
    <s v="Romance"/>
    <s v="Thriller"/>
    <m/>
    <m/>
    <m/>
    <m/>
    <m/>
    <m/>
    <m/>
    <m/>
    <m/>
    <m/>
    <m/>
    <s v="FirstKnight"/>
    <s v="English"/>
    <n v="55000000"/>
    <x v="18"/>
  </r>
  <r>
    <s v="Color"/>
    <x v="264"/>
    <x v="2"/>
    <n v="39251128"/>
    <s v="Drama"/>
    <s v="History"/>
    <s v="Romance"/>
    <m/>
    <m/>
    <m/>
    <m/>
    <m/>
    <m/>
    <m/>
    <m/>
    <m/>
    <m/>
    <m/>
    <m/>
    <s v="AnnaandtheKing"/>
    <s v="English"/>
    <n v="75000000"/>
    <x v="10"/>
  </r>
  <r>
    <s v="Color"/>
    <x v="217"/>
    <x v="46"/>
    <n v="83503161"/>
    <s v="Action"/>
    <s v="Drama"/>
    <s v="Fantasy"/>
    <s v="Romance"/>
    <m/>
    <m/>
    <m/>
    <m/>
    <m/>
    <m/>
    <m/>
    <m/>
    <m/>
    <m/>
    <m/>
    <s v="Immortals"/>
    <s v="English"/>
    <n v="75000000"/>
    <x v="9"/>
  </r>
  <r>
    <s v="Color"/>
    <x v="265"/>
    <x v="17"/>
    <n v="34636443"/>
    <s v="Action"/>
    <s v="Crime"/>
    <s v="Drama"/>
    <s v="Mystery"/>
    <s v="Thriller"/>
    <m/>
    <m/>
    <m/>
    <m/>
    <m/>
    <m/>
    <m/>
    <m/>
    <m/>
    <m/>
    <s v="Hostage"/>
    <s v="English"/>
    <n v="52000000"/>
    <x v="4"/>
  </r>
  <r>
    <s v="Color"/>
    <x v="266"/>
    <x v="49"/>
    <n v="22751979"/>
    <s v="Action"/>
    <s v="Adventure"/>
    <s v="Animation"/>
    <s v="Family"/>
    <s v="SciFi"/>
    <m/>
    <m/>
    <m/>
    <m/>
    <m/>
    <m/>
    <m/>
    <m/>
    <m/>
    <m/>
    <s v="TitanA.E."/>
    <s v="English"/>
    <n v="75000000"/>
    <x v="4"/>
  </r>
  <r>
    <s v="Color"/>
    <x v="267"/>
    <x v="37"/>
    <n v="30013346"/>
    <s v="Action"/>
    <s v="Comedy"/>
    <s v="Crime"/>
    <s v="Thriller"/>
    <m/>
    <m/>
    <m/>
    <m/>
    <m/>
    <m/>
    <m/>
    <m/>
    <m/>
    <m/>
    <m/>
    <s v="HollywoodHomicide"/>
    <s v="English"/>
    <n v="75000000"/>
    <x v="42"/>
  </r>
  <r>
    <s v="Color"/>
    <x v="206"/>
    <x v="75"/>
    <n v="14567883"/>
    <s v="Action"/>
    <s v="Drama"/>
    <s v="SciFi"/>
    <m/>
    <m/>
    <m/>
    <m/>
    <m/>
    <m/>
    <m/>
    <m/>
    <m/>
    <m/>
    <m/>
    <m/>
    <s v="Soldier"/>
    <s v="English"/>
    <n v="75000000"/>
    <x v="19"/>
  </r>
  <r>
    <s v="Color"/>
    <x v="268"/>
    <x v="40"/>
    <n v="5409517"/>
    <s v="Animation"/>
    <s v="Comedy"/>
    <s v="Fantasy"/>
    <m/>
    <m/>
    <m/>
    <m/>
    <m/>
    <m/>
    <m/>
    <m/>
    <m/>
    <m/>
    <m/>
    <m/>
    <s v="Monkeybone"/>
    <s v="English"/>
    <n v="75000000"/>
    <x v="54"/>
  </r>
  <r>
    <s v="Color"/>
    <x v="189"/>
    <x v="17"/>
    <n v="21009180"/>
    <s v="Action"/>
    <s v="Adventure"/>
    <s v="Drama"/>
    <s v="Thriller"/>
    <m/>
    <m/>
    <m/>
    <m/>
    <m/>
    <m/>
    <m/>
    <m/>
    <m/>
    <m/>
    <m/>
    <s v="FlightofthePhoenix"/>
    <s v="English"/>
    <n v="45000000"/>
    <x v="9"/>
  </r>
  <r>
    <s v="Color"/>
    <x v="89"/>
    <x v="10"/>
    <n v="94999143"/>
    <s v="Drama"/>
    <s v="Mystery"/>
    <s v="SciFi"/>
    <s v="Thriller"/>
    <m/>
    <m/>
    <m/>
    <m/>
    <m/>
    <m/>
    <m/>
    <m/>
    <m/>
    <m/>
    <m/>
    <s v="Unbreakable"/>
    <s v="English"/>
    <n v="75000000"/>
    <x v="13"/>
  </r>
  <r>
    <s v="Color"/>
    <x v="269"/>
    <x v="42"/>
    <n v="336029560"/>
    <s v="Action"/>
    <s v="Animation"/>
    <s v="Comedy"/>
    <s v="Family"/>
    <s v="SciFi"/>
    <m/>
    <m/>
    <m/>
    <m/>
    <m/>
    <m/>
    <m/>
    <m/>
    <m/>
    <m/>
    <s v="Minions"/>
    <s v="English"/>
    <n v="74000000"/>
    <x v="21"/>
  </r>
  <r>
    <s v="Color"/>
    <x v="9"/>
    <x v="55"/>
    <n v="36381716"/>
    <s v="Action"/>
    <s v="Fantasy"/>
    <m/>
    <m/>
    <m/>
    <m/>
    <m/>
    <m/>
    <m/>
    <m/>
    <m/>
    <m/>
    <m/>
    <m/>
    <m/>
    <s v="SuckerPunch"/>
    <s v="English"/>
    <n v="82000000"/>
    <x v="9"/>
  </r>
  <r>
    <s v="Color"/>
    <x v="199"/>
    <x v="41"/>
    <n v="55585389"/>
    <s v="Crime"/>
    <s v="Mystery"/>
    <s v="Thriller"/>
    <m/>
    <m/>
    <m/>
    <m/>
    <m/>
    <m/>
    <m/>
    <m/>
    <m/>
    <m/>
    <m/>
    <m/>
    <s v="SnakeEyes"/>
    <s v="English"/>
    <n v="69000000"/>
    <x v="18"/>
  </r>
  <r>
    <s v="Color"/>
    <x v="262"/>
    <x v="87"/>
    <n v="36976367"/>
    <s v="Drama"/>
    <s v="Mystery"/>
    <s v="SciFi"/>
    <s v="Thriller"/>
    <m/>
    <m/>
    <m/>
    <m/>
    <m/>
    <m/>
    <m/>
    <m/>
    <m/>
    <m/>
    <m/>
    <s v="Sphere"/>
    <s v="English"/>
    <n v="75000000"/>
    <x v="19"/>
  </r>
  <r>
    <s v="Color"/>
    <x v="270"/>
    <x v="54"/>
    <n v="107225164"/>
    <s v="Action"/>
    <s v="Animation"/>
    <s v="Comedy"/>
    <s v="Family"/>
    <m/>
    <m/>
    <m/>
    <m/>
    <m/>
    <m/>
    <m/>
    <m/>
    <m/>
    <m/>
    <m/>
    <s v="TheAngryBirdsMovie"/>
    <s v="English"/>
    <n v="73000000"/>
    <x v="22"/>
  </r>
  <r>
    <s v="Color"/>
    <x v="264"/>
    <x v="51"/>
    <n v="70224196"/>
    <s v="Action"/>
    <s v="Adventure"/>
    <s v="Comedy"/>
    <s v="Romance"/>
    <s v="Thriller"/>
    <m/>
    <m/>
    <m/>
    <m/>
    <m/>
    <m/>
    <m/>
    <m/>
    <m/>
    <m/>
    <s v="FoolsGold"/>
    <s v="English"/>
    <n v="70000000"/>
    <x v="23"/>
  </r>
  <r>
    <s v="Color"/>
    <x v="271"/>
    <x v="8"/>
    <n v="51814190"/>
    <s v="Comedy"/>
    <s v="Drama"/>
    <m/>
    <m/>
    <m/>
    <m/>
    <m/>
    <m/>
    <m/>
    <m/>
    <m/>
    <m/>
    <m/>
    <m/>
    <m/>
    <s v="FunnyPeople"/>
    <s v="English"/>
    <n v="75000000"/>
    <x v="21"/>
  </r>
  <r>
    <s v="Color"/>
    <x v="20"/>
    <x v="46"/>
    <n v="47456450"/>
    <s v="Action"/>
    <s v="Drama"/>
    <s v="Thriller"/>
    <m/>
    <m/>
    <m/>
    <m/>
    <m/>
    <m/>
    <m/>
    <m/>
    <m/>
    <m/>
    <m/>
    <m/>
    <s v="TheKingdom"/>
    <s v="English"/>
    <n v="70000000"/>
    <x v="1"/>
  </r>
  <r>
    <s v="Color"/>
    <x v="158"/>
    <x v="39"/>
    <n v="148213377"/>
    <s v="Action"/>
    <s v="Comedy"/>
    <s v="Sport"/>
    <m/>
    <m/>
    <m/>
    <m/>
    <m/>
    <m/>
    <m/>
    <m/>
    <m/>
    <m/>
    <m/>
    <m/>
    <s v="TalladegaNights:TheBalladofRickyBobby"/>
    <s v="English"/>
    <n v="73000000"/>
    <x v="4"/>
  </r>
  <r>
    <s v="Color"/>
    <x v="272"/>
    <x v="97"/>
    <n v="112950721"/>
    <s v="Comedy"/>
    <s v="Family"/>
    <s v="Fantasy"/>
    <m/>
    <m/>
    <m/>
    <m/>
    <m/>
    <m/>
    <m/>
    <m/>
    <m/>
    <m/>
    <m/>
    <m/>
    <s v="Dr.Dolittle2"/>
    <s v="English"/>
    <n v="72000000"/>
    <x v="50"/>
  </r>
  <r>
    <s v="Color"/>
    <x v="273"/>
    <x v="0"/>
    <n v="75600000"/>
    <s v="Biography"/>
    <s v="Drama"/>
    <s v="History"/>
    <s v="War"/>
    <m/>
    <m/>
    <m/>
    <m/>
    <m/>
    <m/>
    <m/>
    <m/>
    <m/>
    <m/>
    <m/>
    <s v="Braveheart"/>
    <s v="English"/>
    <n v="72000000"/>
    <x v="26"/>
  </r>
  <r>
    <s v="Color"/>
    <x v="2"/>
    <x v="30"/>
    <n v="62647540"/>
    <s v="Action"/>
    <s v="Drama"/>
    <s v="War"/>
    <m/>
    <m/>
    <m/>
    <m/>
    <m/>
    <m/>
    <m/>
    <m/>
    <m/>
    <m/>
    <m/>
    <m/>
    <s v="Jarhead"/>
    <s v="English"/>
    <n v="70000000"/>
    <x v="1"/>
  </r>
  <r>
    <s v="Color"/>
    <x v="274"/>
    <x v="97"/>
    <n v="183132370"/>
    <s v="Adventure"/>
    <s v="Animation"/>
    <s v="Comedy"/>
    <m/>
    <m/>
    <m/>
    <m/>
    <m/>
    <m/>
    <m/>
    <m/>
    <m/>
    <m/>
    <m/>
    <m/>
    <s v="TheSimpsonsMovie"/>
    <s v="English"/>
    <n v="75000000"/>
    <x v="37"/>
  </r>
  <r>
    <s v="Color"/>
    <x v="275"/>
    <x v="48"/>
    <n v="27796042"/>
    <s v="Drama"/>
    <s v="Romance"/>
    <m/>
    <m/>
    <m/>
    <m/>
    <m/>
    <m/>
    <m/>
    <m/>
    <m/>
    <m/>
    <m/>
    <m/>
    <m/>
    <s v="TheMajestic"/>
    <s v="English"/>
    <n v="72000000"/>
    <x v="8"/>
  </r>
  <r>
    <s v="Color"/>
    <x v="191"/>
    <x v="37"/>
    <n v="32616869"/>
    <s v="Action"/>
    <s v="Drama"/>
    <s v="Sport"/>
    <m/>
    <m/>
    <m/>
    <m/>
    <m/>
    <m/>
    <m/>
    <m/>
    <m/>
    <m/>
    <m/>
    <m/>
    <s v="Driven"/>
    <s v="English"/>
    <n v="72000000"/>
    <x v="55"/>
  </r>
  <r>
    <s v="Color"/>
    <x v="213"/>
    <x v="59"/>
    <n v="18947630"/>
    <s v="Adventure"/>
    <s v="Drama"/>
    <s v="Family"/>
    <m/>
    <m/>
    <m/>
    <m/>
    <m/>
    <m/>
    <m/>
    <m/>
    <m/>
    <m/>
    <m/>
    <m/>
    <s v="TwoBrothers"/>
    <s v="English"/>
    <n v="59660000"/>
    <x v="1"/>
  </r>
  <r>
    <s v="Color"/>
    <x v="89"/>
    <x v="25"/>
    <n v="114195633"/>
    <s v="Drama"/>
    <s v="Mystery"/>
    <s v="Romance"/>
    <s v="Thriller"/>
    <m/>
    <m/>
    <m/>
    <m/>
    <m/>
    <m/>
    <m/>
    <m/>
    <m/>
    <m/>
    <m/>
    <s v="TheVillage"/>
    <s v="English"/>
    <n v="60000000"/>
    <x v="12"/>
  </r>
  <r>
    <s v="Color"/>
    <x v="276"/>
    <x v="77"/>
    <n v="144156464"/>
    <s v="Comedy"/>
    <s v="Family"/>
    <s v="Fantasy"/>
    <m/>
    <m/>
    <m/>
    <m/>
    <m/>
    <m/>
    <m/>
    <m/>
    <m/>
    <m/>
    <m/>
    <m/>
    <s v="DoctorDolittle"/>
    <s v="English"/>
    <n v="71500000"/>
    <x v="42"/>
  </r>
  <r>
    <s v="Color"/>
    <x v="89"/>
    <x v="10"/>
    <n v="227965690"/>
    <s v="Drama"/>
    <s v="SciFi"/>
    <s v="Thriller"/>
    <m/>
    <m/>
    <m/>
    <m/>
    <m/>
    <m/>
    <m/>
    <m/>
    <m/>
    <m/>
    <m/>
    <m/>
    <s v="Signs"/>
    <s v="English"/>
    <n v="72000000"/>
    <x v="10"/>
  </r>
  <r>
    <s v="Color"/>
    <x v="12"/>
    <x v="40"/>
    <n v="436471036"/>
    <s v="Adventure"/>
    <s v="Animation"/>
    <s v="Comedy"/>
    <s v="Family"/>
    <s v="Fantasy"/>
    <s v="Romance"/>
    <m/>
    <m/>
    <m/>
    <m/>
    <m/>
    <m/>
    <m/>
    <m/>
    <m/>
    <s v="Shrek2"/>
    <s v="English"/>
    <n v="150000000"/>
    <x v="13"/>
  </r>
  <r>
    <s v="Color"/>
    <x v="28"/>
    <x v="82"/>
    <n v="244052771"/>
    <s v="Adventure"/>
    <s v="Animation"/>
    <s v="Comedy"/>
    <s v="Family"/>
    <s v="Sport"/>
    <m/>
    <m/>
    <m/>
    <m/>
    <m/>
    <m/>
    <m/>
    <m/>
    <m/>
    <m/>
    <s v="Cars"/>
    <s v="English"/>
    <n v="120000000"/>
    <x v="13"/>
  </r>
  <r>
    <s v="Color"/>
    <x v="277"/>
    <x v="37"/>
    <n v="152149590"/>
    <s v="Comedy"/>
    <s v="Romance"/>
    <m/>
    <m/>
    <m/>
    <m/>
    <m/>
    <m/>
    <m/>
    <m/>
    <m/>
    <m/>
    <m/>
    <m/>
    <m/>
    <s v="RunawayBride"/>
    <s v="English"/>
    <n v="70000000"/>
    <x v="33"/>
  </r>
  <r>
    <s v="Color"/>
    <x v="47"/>
    <x v="4"/>
    <n v="141204016"/>
    <s v="Action"/>
    <s v="Adventure"/>
    <s v="Thriller"/>
    <m/>
    <m/>
    <m/>
    <m/>
    <m/>
    <m/>
    <m/>
    <m/>
    <m/>
    <m/>
    <m/>
    <m/>
    <s v="xXx"/>
    <s v="English"/>
    <n v="70000000"/>
    <x v="27"/>
  </r>
  <r>
    <s v="Color"/>
    <x v="278"/>
    <x v="78"/>
    <n v="162495848"/>
    <s v="Adventure"/>
    <s v="Animation"/>
    <s v="Comedy"/>
    <s v="Family"/>
    <s v="Fantasy"/>
    <m/>
    <m/>
    <m/>
    <m/>
    <m/>
    <m/>
    <m/>
    <m/>
    <m/>
    <m/>
    <s v="TheSpongeBobMovie:SpongeOutofWater"/>
    <s v="English"/>
    <n v="74000000"/>
    <x v="19"/>
  </r>
  <r>
    <s v="Color"/>
    <x v="80"/>
    <x v="101"/>
    <n v="136448821"/>
    <s v="Crime"/>
    <s v="Thriller"/>
    <m/>
    <m/>
    <m/>
    <m/>
    <m/>
    <m/>
    <m/>
    <m/>
    <m/>
    <m/>
    <m/>
    <m/>
    <m/>
    <s v="Ransom"/>
    <s v="English"/>
    <n v="80000000"/>
    <x v="4"/>
  </r>
  <r>
    <s v="Color"/>
    <x v="160"/>
    <x v="8"/>
    <n v="120523073"/>
    <s v="Adventure"/>
    <s v="Drama"/>
    <s v="War"/>
    <m/>
    <m/>
    <m/>
    <m/>
    <m/>
    <m/>
    <m/>
    <m/>
    <m/>
    <m/>
    <m/>
    <m/>
    <s v="InglouriousBasterds"/>
    <s v="English"/>
    <n v="75000000"/>
    <x v="24"/>
  </r>
  <r>
    <s v="Color"/>
    <x v="37"/>
    <x v="29"/>
    <n v="119654900"/>
    <s v="Adventure"/>
    <s v="Comedy"/>
    <s v="Family"/>
    <s v="Fantasy"/>
    <m/>
    <m/>
    <m/>
    <m/>
    <m/>
    <m/>
    <m/>
    <m/>
    <m/>
    <m/>
    <m/>
    <s v="Hook"/>
    <s v="English"/>
    <n v="70000000"/>
    <x v="10"/>
  </r>
  <r>
    <s v="Color"/>
    <x v="24"/>
    <x v="57"/>
    <n v="72660029"/>
    <s v="Action"/>
    <s v="Adventure"/>
    <m/>
    <m/>
    <m/>
    <m/>
    <m/>
    <m/>
    <m/>
    <m/>
    <m/>
    <m/>
    <m/>
    <m/>
    <m/>
    <s v="Hercules"/>
    <s v="English"/>
    <n v="100000000"/>
    <x v="19"/>
  </r>
  <r>
    <s v="Color"/>
    <x v="191"/>
    <x v="22"/>
    <n v="117541000"/>
    <s v="Action"/>
    <s v="Thriller"/>
    <m/>
    <m/>
    <m/>
    <m/>
    <m/>
    <m/>
    <m/>
    <m/>
    <m/>
    <m/>
    <m/>
    <m/>
    <m/>
    <s v="DieHard2"/>
    <s v="English"/>
    <n v="70000000"/>
    <x v="1"/>
  </r>
  <r>
    <s v="Color"/>
    <x v="279"/>
    <x v="82"/>
    <n v="116643346"/>
    <s v="Action"/>
    <s v="Adventure"/>
    <s v="Crime"/>
    <s v="Thriller"/>
    <m/>
    <m/>
    <m/>
    <m/>
    <m/>
    <m/>
    <m/>
    <m/>
    <m/>
    <m/>
    <m/>
    <s v="S.W.A.T."/>
    <s v="English"/>
    <n v="80000000"/>
    <x v="19"/>
  </r>
  <r>
    <s v="Color"/>
    <x v="280"/>
    <x v="7"/>
    <n v="100614858"/>
    <s v="Fantasy"/>
    <s v="Mystery"/>
    <s v="Romance"/>
    <s v="SciFi"/>
    <s v="Thriller"/>
    <m/>
    <m/>
    <m/>
    <m/>
    <m/>
    <m/>
    <m/>
    <m/>
    <m/>
    <m/>
    <s v="VanillaSky"/>
    <s v="English"/>
    <n v="68000000"/>
    <x v="8"/>
  </r>
  <r>
    <s v="Color"/>
    <x v="89"/>
    <x v="46"/>
    <n v="42272747"/>
    <s v="Drama"/>
    <s v="Fantasy"/>
    <s v="Mystery"/>
    <s v="Thriller"/>
    <m/>
    <m/>
    <m/>
    <m/>
    <m/>
    <m/>
    <m/>
    <m/>
    <m/>
    <m/>
    <m/>
    <s v="LadyintheWater"/>
    <s v="English"/>
    <n v="70000000"/>
    <x v="23"/>
  </r>
  <r>
    <s v="Color"/>
    <x v="206"/>
    <x v="59"/>
    <n v="80281096"/>
    <s v="Action"/>
    <s v="Horror"/>
    <s v="SciFi"/>
    <s v="Thriller"/>
    <m/>
    <m/>
    <m/>
    <m/>
    <m/>
    <m/>
    <m/>
    <m/>
    <m/>
    <m/>
    <m/>
    <s v="AVP:Alienvs.Predator"/>
    <s v="English"/>
    <n v="60000000"/>
    <x v="23"/>
  </r>
  <r>
    <s v="Color"/>
    <x v="276"/>
    <x v="74"/>
    <n v="219613391"/>
    <s v="Animation"/>
    <s v="Comedy"/>
    <s v="Family"/>
    <s v="Fantasy"/>
    <s v="Music"/>
    <m/>
    <m/>
    <m/>
    <m/>
    <m/>
    <m/>
    <m/>
    <m/>
    <m/>
    <m/>
    <s v="AlvinandtheChipmunks:TheSqueakquel"/>
    <s v="English"/>
    <n v="75000000"/>
    <x v="55"/>
  </r>
  <r>
    <s v="Color"/>
    <x v="281"/>
    <x v="22"/>
    <n v="78120196"/>
    <s v="Action"/>
    <s v="Drama"/>
    <s v="History"/>
    <s v="War"/>
    <m/>
    <m/>
    <m/>
    <m/>
    <m/>
    <m/>
    <m/>
    <m/>
    <m/>
    <m/>
    <m/>
    <s v="WeWereSoldiers"/>
    <s v="English"/>
    <n v="75000000"/>
    <x v="1"/>
  </r>
  <r>
    <s v="Color"/>
    <x v="259"/>
    <x v="71"/>
    <n v="98895417"/>
    <s v="Action"/>
    <s v="Thriller"/>
    <m/>
    <m/>
    <m/>
    <m/>
    <m/>
    <m/>
    <m/>
    <m/>
    <m/>
    <m/>
    <m/>
    <m/>
    <m/>
    <s v="OlympusHasFallen"/>
    <s v="English"/>
    <n v="70000000"/>
    <x v="12"/>
  </r>
  <r>
    <s v="Color"/>
    <x v="282"/>
    <x v="32"/>
    <n v="70117571"/>
    <s v="Action"/>
    <s v="Adventure"/>
    <s v="SciFi"/>
    <s v="Thriller"/>
    <m/>
    <m/>
    <m/>
    <m/>
    <m/>
    <m/>
    <m/>
    <m/>
    <m/>
    <m/>
    <m/>
    <s v="StarTrek:Insurrection"/>
    <s v="English"/>
    <n v="58000000"/>
    <x v="21"/>
  </r>
  <r>
    <s v="Color"/>
    <x v="84"/>
    <x v="37"/>
    <n v="83552429"/>
    <s v="Action"/>
    <s v="SciFi"/>
    <m/>
    <m/>
    <m/>
    <m/>
    <m/>
    <m/>
    <m/>
    <m/>
    <m/>
    <m/>
    <m/>
    <m/>
    <m/>
    <s v="BattleLosAngeles"/>
    <s v="English"/>
    <n v="70000000"/>
    <x v="27"/>
  </r>
  <r>
    <s v="Color"/>
    <x v="23"/>
    <x v="30"/>
    <n v="66257002"/>
    <s v="Adventure"/>
    <s v="Drama"/>
    <s v="Fantasy"/>
    <m/>
    <m/>
    <m/>
    <m/>
    <m/>
    <m/>
    <m/>
    <m/>
    <m/>
    <m/>
    <m/>
    <m/>
    <s v="BigFish"/>
    <s v="English"/>
    <n v="70000000"/>
    <x v="25"/>
  </r>
  <r>
    <s v="Color"/>
    <x v="257"/>
    <x v="30"/>
    <n v="65012000"/>
    <s v="Drama"/>
    <s v="Horror"/>
    <s v="Romance"/>
    <s v="Thriller"/>
    <m/>
    <m/>
    <m/>
    <m/>
    <m/>
    <m/>
    <m/>
    <m/>
    <m/>
    <m/>
    <m/>
    <s v="Wolf"/>
    <s v="English"/>
    <n v="70000000"/>
    <x v="5"/>
  </r>
  <r>
    <s v="BlackandWhite"/>
    <x v="37"/>
    <x v="73"/>
    <n v="79883359"/>
    <s v="Drama"/>
    <s v="War"/>
    <m/>
    <m/>
    <m/>
    <m/>
    <m/>
    <m/>
    <m/>
    <m/>
    <m/>
    <m/>
    <m/>
    <m/>
    <m/>
    <s v="WarHorse"/>
    <s v="English"/>
    <n v="66000000"/>
    <x v="13"/>
  </r>
  <r>
    <s v="Color"/>
    <x v="283"/>
    <x v="33"/>
    <n v="78031620"/>
    <s v="Drama"/>
    <s v="War"/>
    <m/>
    <m/>
    <m/>
    <m/>
    <m/>
    <m/>
    <m/>
    <m/>
    <m/>
    <m/>
    <m/>
    <m/>
    <m/>
    <s v="TheMonumentsMen"/>
    <s v="English"/>
    <n v="70000000"/>
    <x v="9"/>
  </r>
  <r>
    <s v="Color"/>
    <x v="0"/>
    <x v="91"/>
    <n v="54222000"/>
    <s v="Adventure"/>
    <s v="Drama"/>
    <s v="SciFi"/>
    <s v="Thriller"/>
    <m/>
    <m/>
    <m/>
    <m/>
    <m/>
    <m/>
    <m/>
    <m/>
    <m/>
    <m/>
    <m/>
    <s v="TheAbyss"/>
    <s v="English"/>
    <n v="69500000"/>
    <x v="32"/>
  </r>
  <r>
    <s v="Color"/>
    <x v="74"/>
    <x v="15"/>
    <n v="52474616"/>
    <s v="Drama"/>
    <m/>
    <m/>
    <m/>
    <m/>
    <m/>
    <m/>
    <m/>
    <m/>
    <m/>
    <m/>
    <m/>
    <m/>
    <m/>
    <m/>
    <s v="WallStreet:MoneyNeverSleeps"/>
    <s v="English"/>
    <n v="70000000"/>
    <x v="22"/>
  </r>
  <r>
    <s v="Color"/>
    <x v="284"/>
    <x v="78"/>
    <n v="55942830"/>
    <s v="Action"/>
    <s v="Drama"/>
    <s v="Fantasy"/>
    <s v="Horror"/>
    <s v="War"/>
    <m/>
    <m/>
    <m/>
    <m/>
    <m/>
    <m/>
    <m/>
    <m/>
    <m/>
    <m/>
    <s v="DraculaUntold"/>
    <s v="English"/>
    <n v="70000000"/>
    <x v="22"/>
  </r>
  <r>
    <s v="Color"/>
    <x v="99"/>
    <x v="37"/>
    <n v="40932372"/>
    <s v="Action"/>
    <s v="Thriller"/>
    <m/>
    <m/>
    <m/>
    <m/>
    <m/>
    <m/>
    <m/>
    <m/>
    <m/>
    <m/>
    <m/>
    <m/>
    <m/>
    <s v="TheSiege"/>
    <s v="English"/>
    <n v="70000000"/>
    <x v="22"/>
  </r>
  <r>
    <s v="Color"/>
    <x v="65"/>
    <x v="45"/>
    <n v="38345403"/>
    <s v="Adventure"/>
    <s v="Family"/>
    <s v="Fantasy"/>
    <s v="Romance"/>
    <m/>
    <m/>
    <m/>
    <m/>
    <m/>
    <m/>
    <m/>
    <m/>
    <m/>
    <m/>
    <m/>
    <s v="Stardust"/>
    <s v="English"/>
    <n v="70000000"/>
    <x v="16"/>
  </r>
  <r>
    <s v="Color"/>
    <x v="213"/>
    <x v="15"/>
    <n v="37901509"/>
    <s v="Adventure"/>
    <s v="Biography"/>
    <s v="Drama"/>
    <s v="History"/>
    <s v="War"/>
    <m/>
    <m/>
    <m/>
    <m/>
    <m/>
    <m/>
    <m/>
    <m/>
    <m/>
    <m/>
    <s v="SevenYearsinTibet"/>
    <s v="English"/>
    <n v="70000000"/>
    <x v="15"/>
  </r>
  <r>
    <s v="Color"/>
    <x v="80"/>
    <x v="68"/>
    <n v="48430355"/>
    <s v="Comedy"/>
    <s v="Drama"/>
    <m/>
    <m/>
    <m/>
    <m/>
    <m/>
    <m/>
    <m/>
    <m/>
    <m/>
    <m/>
    <m/>
    <m/>
    <m/>
    <s v="TheDilemma"/>
    <s v="English"/>
    <n v="70000000"/>
    <x v="42"/>
  </r>
  <r>
    <s v="Color"/>
    <x v="127"/>
    <x v="37"/>
    <n v="30157016"/>
    <s v="Action"/>
    <s v="Adventure"/>
    <s v="Comedy"/>
    <s v="Thriller"/>
    <m/>
    <m/>
    <m/>
    <m/>
    <m/>
    <m/>
    <m/>
    <m/>
    <m/>
    <m/>
    <m/>
    <s v="BadCompany"/>
    <s v="English"/>
    <n v="70000000"/>
    <x v="23"/>
  </r>
  <r>
    <s v="Color"/>
    <x v="285"/>
    <x v="17"/>
    <n v="28031250"/>
    <s v="Action"/>
    <s v="Adventure"/>
    <s v="Horror"/>
    <s v="SciFi"/>
    <m/>
    <m/>
    <m/>
    <m/>
    <m/>
    <m/>
    <m/>
    <m/>
    <m/>
    <m/>
    <m/>
    <s v="Doom"/>
    <s v="English"/>
    <n v="60000000"/>
    <x v="31"/>
  </r>
  <r>
    <s v="Color"/>
    <x v="276"/>
    <x v="54"/>
    <n v="33105600"/>
    <s v="Action"/>
    <s v="Adventure"/>
    <s v="Comedy"/>
    <s v="Thriller"/>
    <m/>
    <m/>
    <m/>
    <m/>
    <m/>
    <m/>
    <m/>
    <m/>
    <m/>
    <m/>
    <m/>
    <s v="ISpy"/>
    <s v="English"/>
    <n v="70000000"/>
    <x v="28"/>
  </r>
  <r>
    <s v="Color"/>
    <x v="286"/>
    <x v="74"/>
    <n v="62321039"/>
    <s v="Action"/>
    <s v="Fantasy"/>
    <s v="Horror"/>
    <m/>
    <m/>
    <m/>
    <m/>
    <m/>
    <m/>
    <m/>
    <m/>
    <m/>
    <m/>
    <m/>
    <m/>
    <s v="Underworld:Awakening"/>
    <s v="English"/>
    <n v="70000000"/>
    <x v="21"/>
  </r>
  <r>
    <s v="Color"/>
    <x v="226"/>
    <x v="15"/>
    <n v="38509342"/>
    <s v="Comedy"/>
    <s v="Drama"/>
    <s v="Musical"/>
    <s v="Romance"/>
    <m/>
    <m/>
    <m/>
    <m/>
    <m/>
    <m/>
    <m/>
    <m/>
    <m/>
    <m/>
    <m/>
    <s v="RockofAges"/>
    <s v="English"/>
    <n v="75000000"/>
    <x v="18"/>
  </r>
  <r>
    <s v="Color"/>
    <x v="287"/>
    <x v="30"/>
    <n v="19076815"/>
    <s v="Drama"/>
    <s v="War"/>
    <m/>
    <m/>
    <m/>
    <m/>
    <m/>
    <m/>
    <m/>
    <m/>
    <m/>
    <m/>
    <m/>
    <m/>
    <m/>
    <s v="HartsWar"/>
    <s v="English"/>
    <n v="60000000"/>
    <x v="22"/>
  </r>
  <r>
    <s v="Color"/>
    <x v="288"/>
    <x v="37"/>
    <n v="25093607"/>
    <s v="Action"/>
    <s v="Crime"/>
    <s v="Thriller"/>
    <m/>
    <m/>
    <m/>
    <m/>
    <m/>
    <m/>
    <m/>
    <m/>
    <m/>
    <m/>
    <m/>
    <m/>
    <s v="KillerElite"/>
    <s v="English"/>
    <n v="35000000"/>
    <x v="12"/>
  </r>
  <r>
    <s v="Color"/>
    <x v="125"/>
    <x v="41"/>
    <n v="18990542"/>
    <s v="Action"/>
    <s v="SciFi"/>
    <s v="Sport"/>
    <m/>
    <m/>
    <m/>
    <m/>
    <m/>
    <m/>
    <m/>
    <m/>
    <m/>
    <m/>
    <m/>
    <m/>
    <s v="Rollerball"/>
    <s v="English"/>
    <n v="70000000"/>
    <x v="56"/>
  </r>
  <r>
    <s v="Color"/>
    <x v="289"/>
    <x v="42"/>
    <n v="14294842"/>
    <s v="Action"/>
    <s v="Crime"/>
    <s v="SciFi"/>
    <s v="Thriller"/>
    <m/>
    <m/>
    <m/>
    <m/>
    <m/>
    <m/>
    <m/>
    <m/>
    <m/>
    <m/>
    <m/>
    <s v="Ballistic:Ecksvs.Sever"/>
    <s v="English"/>
    <n v="70000000"/>
    <x v="57"/>
  </r>
  <r>
    <s v="Color"/>
    <x v="290"/>
    <x v="54"/>
    <n v="19819494"/>
    <s v="Action"/>
    <s v="Crime"/>
    <s v="Drama"/>
    <s v="Thriller"/>
    <m/>
    <m/>
    <m/>
    <m/>
    <m/>
    <m/>
    <m/>
    <m/>
    <m/>
    <m/>
    <m/>
    <s v="HardRain"/>
    <s v="English"/>
    <n v="70000000"/>
    <x v="27"/>
  </r>
  <r>
    <s v="Color"/>
    <x v="291"/>
    <x v="53"/>
    <n v="13596911"/>
    <s v="Action"/>
    <s v="Adventure"/>
    <s v="Animation"/>
    <s v="Comedy"/>
    <s v="Crime"/>
    <s v="Family"/>
    <s v="Fantasy"/>
    <m/>
    <m/>
    <m/>
    <m/>
    <m/>
    <m/>
    <m/>
    <m/>
    <s v="OsmosisJones"/>
    <s v="English"/>
    <n v="70000000"/>
    <x v="5"/>
  </r>
  <r>
    <s v="Color"/>
    <x v="151"/>
    <x v="80"/>
    <n v="7097125"/>
    <s v="Action"/>
    <s v="Crime"/>
    <s v="Drama"/>
    <s v="Mystery"/>
    <s v="Thriller"/>
    <m/>
    <m/>
    <m/>
    <m/>
    <m/>
    <m/>
    <m/>
    <m/>
    <m/>
    <m/>
    <s v="Blackhat"/>
    <s v="English"/>
    <n v="70000000"/>
    <x v="28"/>
  </r>
  <r>
    <s v="Color"/>
    <x v="292"/>
    <x v="10"/>
    <n v="37760080"/>
    <s v="Action"/>
    <s v="Adventure"/>
    <s v="Mystery"/>
    <s v="SciFi"/>
    <s v="Thriller"/>
    <m/>
    <m/>
    <m/>
    <m/>
    <m/>
    <m/>
    <m/>
    <m/>
    <m/>
    <m/>
    <s v="SkyCaptainandtheWorldofTomorrow"/>
    <s v="English"/>
    <n v="70000000"/>
    <x v="9"/>
  </r>
  <r>
    <s v="Color"/>
    <x v="293"/>
    <x v="37"/>
    <n v="5851188"/>
    <s v="Crime"/>
    <s v="Mystery"/>
    <s v="Thriller"/>
    <m/>
    <m/>
    <m/>
    <m/>
    <m/>
    <m/>
    <m/>
    <m/>
    <m/>
    <m/>
    <m/>
    <m/>
    <s v="BasicInstinct2"/>
    <s v="English"/>
    <n v="70000000"/>
    <x v="38"/>
  </r>
  <r>
    <s v="Color"/>
    <x v="294"/>
    <x v="67"/>
    <n v="25121291"/>
    <s v="Action"/>
    <s v="Crime"/>
    <s v="Mystery"/>
    <s v="SciFi"/>
    <s v="Thriller"/>
    <m/>
    <m/>
    <m/>
    <m/>
    <m/>
    <m/>
    <m/>
    <m/>
    <m/>
    <m/>
    <s v="EscapePlan"/>
    <s v="English"/>
    <n v="50000000"/>
    <x v="10"/>
  </r>
  <r>
    <s v="Color"/>
    <x v="191"/>
    <x v="75"/>
    <n v="18821279"/>
    <s v="Action"/>
    <s v="Adventure"/>
    <s v="Fantasy"/>
    <m/>
    <m/>
    <m/>
    <m/>
    <m/>
    <m/>
    <m/>
    <m/>
    <m/>
    <m/>
    <m/>
    <m/>
    <s v="TheLegendofHercules"/>
    <s v="English"/>
    <n v="70000000"/>
    <x v="38"/>
  </r>
  <r>
    <s v="Color"/>
    <x v="295"/>
    <x v="22"/>
    <n v="118471320"/>
    <s v="Action"/>
    <s v="Drama"/>
    <s v="Thriller"/>
    <m/>
    <m/>
    <m/>
    <m/>
    <m/>
    <m/>
    <m/>
    <m/>
    <m/>
    <m/>
    <m/>
    <m/>
    <s v="TheSumofAllFears"/>
    <s v="English"/>
    <n v="68000000"/>
    <x v="21"/>
  </r>
  <r>
    <s v="Color"/>
    <x v="296"/>
    <x v="22"/>
    <n v="300523113"/>
    <s v="Adventure"/>
    <s v="Drama"/>
    <s v="Fantasy"/>
    <s v="Romance"/>
    <m/>
    <m/>
    <m/>
    <m/>
    <m/>
    <m/>
    <m/>
    <m/>
    <m/>
    <m/>
    <m/>
    <s v="TheTwilightSaga:Eclipse"/>
    <s v="English"/>
    <n v="68000000"/>
    <x v="40"/>
  </r>
  <r>
    <s v="Color"/>
    <x v="180"/>
    <x v="22"/>
    <n v="71069884"/>
    <s v="Crime"/>
    <s v="Drama"/>
    <s v="Thriller"/>
    <m/>
    <m/>
    <m/>
    <m/>
    <m/>
    <m/>
    <m/>
    <m/>
    <m/>
    <m/>
    <m/>
    <m/>
    <s v="TheScore"/>
    <s v="English"/>
    <n v="68000000"/>
    <x v="2"/>
  </r>
  <r>
    <s v="Color"/>
    <x v="254"/>
    <x v="97"/>
    <n v="251501645"/>
    <s v="Animation"/>
    <s v="Comedy"/>
    <s v="Family"/>
    <m/>
    <m/>
    <m/>
    <m/>
    <m/>
    <m/>
    <m/>
    <m/>
    <m/>
    <m/>
    <m/>
    <m/>
    <s v="DespicableMe"/>
    <s v="English"/>
    <n v="69000000"/>
    <x v="16"/>
  </r>
  <r>
    <s v="Color"/>
    <x v="297"/>
    <x v="70"/>
    <n v="35324232"/>
    <s v="Action"/>
    <s v="Comedy"/>
    <s v="Crime"/>
    <s v="Drama"/>
    <s v="Thriller"/>
    <m/>
    <m/>
    <m/>
    <m/>
    <m/>
    <m/>
    <m/>
    <m/>
    <m/>
    <m/>
    <s v="MoneyTrain"/>
    <s v="English"/>
    <n v="68000000"/>
    <x v="23"/>
  </r>
  <r>
    <s v="Color"/>
    <x v="298"/>
    <x v="30"/>
    <n v="81257500"/>
    <s v="Comedy"/>
    <m/>
    <m/>
    <m/>
    <m/>
    <m/>
    <m/>
    <m/>
    <m/>
    <m/>
    <m/>
    <m/>
    <m/>
    <m/>
    <m/>
    <s v="Ted2"/>
    <s v="English"/>
    <n v="68000000"/>
    <x v="21"/>
  </r>
  <r>
    <s v="Color"/>
    <x v="299"/>
    <x v="7"/>
    <n v="617840"/>
    <s v="Adventure"/>
    <s v="Drama"/>
    <s v="History"/>
    <s v="Romance"/>
    <m/>
    <m/>
    <m/>
    <m/>
    <m/>
    <m/>
    <m/>
    <m/>
    <m/>
    <m/>
    <m/>
    <s v="Agora"/>
    <s v="English"/>
    <n v="70000000"/>
    <x v="13"/>
  </r>
  <r>
    <s v="Color"/>
    <x v="300"/>
    <x v="60"/>
    <n v="29655590"/>
    <s v="Action"/>
    <s v="Comedy"/>
    <s v="Fantasy"/>
    <s v="SciFi"/>
    <m/>
    <m/>
    <m/>
    <m/>
    <m/>
    <m/>
    <m/>
    <m/>
    <m/>
    <m/>
    <m/>
    <s v="MysteryMen"/>
    <s v="English"/>
    <n v="65000000"/>
    <x v="19"/>
  </r>
  <r>
    <s v="Color"/>
    <x v="291"/>
    <x v="68"/>
    <n v="45045037"/>
    <s v="Comedy"/>
    <s v="Romance"/>
    <m/>
    <m/>
    <m/>
    <m/>
    <m/>
    <m/>
    <m/>
    <m/>
    <m/>
    <m/>
    <m/>
    <m/>
    <m/>
    <s v="HallPass"/>
    <s v="English"/>
    <n v="36000000"/>
    <x v="18"/>
  </r>
  <r>
    <s v="Color"/>
    <x v="151"/>
    <x v="66"/>
    <n v="28965197"/>
    <s v="Biography"/>
    <s v="Drama"/>
    <s v="Thriller"/>
    <m/>
    <m/>
    <m/>
    <m/>
    <m/>
    <m/>
    <m/>
    <m/>
    <m/>
    <m/>
    <m/>
    <m/>
    <s v="TheInsider"/>
    <s v="English"/>
    <n v="68000000"/>
    <x v="0"/>
  </r>
  <r>
    <s v="Color"/>
    <x v="17"/>
    <x v="55"/>
    <n v="39380442"/>
    <s v="Action"/>
    <s v="Drama"/>
    <s v="Thriller"/>
    <m/>
    <m/>
    <m/>
    <m/>
    <m/>
    <m/>
    <m/>
    <m/>
    <m/>
    <m/>
    <m/>
    <m/>
    <s v="BodyofLies"/>
    <s v="English"/>
    <n v="70000000"/>
    <x v="1"/>
  </r>
  <r>
    <s v="Color"/>
    <x v="255"/>
    <x v="70"/>
    <n v="37516013"/>
    <s v="Action"/>
    <s v="Fantasy"/>
    <s v="Horror"/>
    <m/>
    <m/>
    <m/>
    <m/>
    <m/>
    <m/>
    <m/>
    <m/>
    <m/>
    <m/>
    <m/>
    <m/>
    <s v="AbrahamLincoln:VampireHunter"/>
    <s v="English"/>
    <n v="69000000"/>
    <x v="18"/>
  </r>
  <r>
    <s v="Color"/>
    <x v="219"/>
    <x v="17"/>
    <n v="87704396"/>
    <s v="Action"/>
    <s v="Crime"/>
    <s v="Romance"/>
    <s v="Thriller"/>
    <m/>
    <m/>
    <m/>
    <m/>
    <m/>
    <m/>
    <m/>
    <m/>
    <m/>
    <m/>
    <m/>
    <s v="Entrapment"/>
    <s v="English"/>
    <n v="66000000"/>
    <x v="5"/>
  </r>
  <r>
    <s v="Color"/>
    <x v="301"/>
    <x v="60"/>
    <n v="83892374"/>
    <s v="Drama"/>
    <s v="Mystery"/>
    <s v="SciFi"/>
    <s v="Thriller"/>
    <m/>
    <m/>
    <m/>
    <m/>
    <m/>
    <m/>
    <m/>
    <m/>
    <m/>
    <m/>
    <m/>
    <s v="TheXFiles"/>
    <s v="English"/>
    <n v="66000000"/>
    <x v="15"/>
  </r>
  <r>
    <s v="Color"/>
    <x v="302"/>
    <x v="56"/>
    <n v="5932060"/>
    <s v="Action"/>
    <s v="Adventure"/>
    <s v="Fantasy"/>
    <s v="War"/>
    <m/>
    <m/>
    <m/>
    <m/>
    <m/>
    <m/>
    <m/>
    <m/>
    <m/>
    <m/>
    <m/>
    <s v="TheLastLegion"/>
    <s v="English"/>
    <n v="35000000"/>
    <x v="28"/>
  </r>
  <r>
    <s v="Color"/>
    <x v="37"/>
    <x v="1"/>
    <n v="216119491"/>
    <s v="Action"/>
    <s v="Drama"/>
    <s v="War"/>
    <m/>
    <m/>
    <m/>
    <m/>
    <m/>
    <m/>
    <m/>
    <m/>
    <m/>
    <m/>
    <m/>
    <m/>
    <s v="SavingPrivateRyan"/>
    <s v="English"/>
    <n v="70000000"/>
    <x v="34"/>
  </r>
  <r>
    <s v="Color"/>
    <x v="303"/>
    <x v="4"/>
    <n v="43568507"/>
    <s v="Action"/>
    <s v="Crime"/>
    <s v="Drama"/>
    <s v="Thriller"/>
    <m/>
    <m/>
    <m/>
    <m/>
    <m/>
    <m/>
    <m/>
    <m/>
    <m/>
    <m/>
    <m/>
    <s v="NeedforSpeed"/>
    <s v="English"/>
    <n v="66000000"/>
    <x v="12"/>
  </r>
  <r>
    <s v="Color"/>
    <x v="210"/>
    <x v="45"/>
    <n v="182805123"/>
    <s v="Comedy"/>
    <s v="Fantasy"/>
    <s v="Romance"/>
    <m/>
    <m/>
    <m/>
    <m/>
    <m/>
    <m/>
    <m/>
    <m/>
    <m/>
    <m/>
    <m/>
    <m/>
    <s v="WhatWomenWant"/>
    <s v="English"/>
    <n v="70000000"/>
    <x v="21"/>
  </r>
  <r>
    <s v="Color"/>
    <x v="166"/>
    <x v="32"/>
    <n v="176387405"/>
    <s v="Adventure"/>
    <s v="Animation"/>
    <s v="Comedy"/>
    <s v="Family"/>
    <m/>
    <m/>
    <m/>
    <m/>
    <m/>
    <m/>
    <m/>
    <m/>
    <m/>
    <m/>
    <m/>
    <s v="IceAge"/>
    <s v="English"/>
    <n v="59000000"/>
    <x v="32"/>
  </r>
  <r>
    <s v="Color"/>
    <x v="304"/>
    <x v="15"/>
    <n v="33685268"/>
    <s v="Drama"/>
    <s v="Horror"/>
    <s v="SciFi"/>
    <s v="Thriller"/>
    <m/>
    <m/>
    <m/>
    <m/>
    <m/>
    <m/>
    <m/>
    <m/>
    <m/>
    <m/>
    <m/>
    <s v="Dreamcatcher"/>
    <s v="English"/>
    <n v="68000000"/>
    <x v="33"/>
  </r>
  <r>
    <s v="Color"/>
    <x v="37"/>
    <x v="12"/>
    <n v="182204440"/>
    <s v="Biography"/>
    <s v="Drama"/>
    <s v="History"/>
    <s v="War"/>
    <m/>
    <m/>
    <m/>
    <m/>
    <m/>
    <m/>
    <m/>
    <m/>
    <m/>
    <m/>
    <m/>
    <s v="Lincoln"/>
    <s v="English"/>
    <n v="65000000"/>
    <x v="37"/>
  </r>
  <r>
    <s v="Color"/>
    <x v="42"/>
    <x v="15"/>
    <n v="171383253"/>
    <s v="Action"/>
    <s v="SciFi"/>
    <m/>
    <m/>
    <m/>
    <m/>
    <m/>
    <m/>
    <m/>
    <m/>
    <m/>
    <m/>
    <m/>
    <m/>
    <m/>
    <s v="TheMatrix"/>
    <s v="English"/>
    <n v="63000000"/>
    <x v="49"/>
  </r>
  <r>
    <s v="Color"/>
    <x v="80"/>
    <x v="34"/>
    <n v="172071312"/>
    <s v="Adventure"/>
    <s v="Drama"/>
    <s v="History"/>
    <m/>
    <m/>
    <m/>
    <m/>
    <m/>
    <m/>
    <m/>
    <m/>
    <m/>
    <m/>
    <m/>
    <m/>
    <s v="Apollo13"/>
    <s v="English"/>
    <n v="62000000"/>
    <x v="32"/>
  </r>
  <r>
    <s v="Color"/>
    <x v="124"/>
    <x v="17"/>
    <n v="119412921"/>
    <s v="Action"/>
    <s v="SciFi"/>
    <m/>
    <m/>
    <m/>
    <m/>
    <m/>
    <m/>
    <m/>
    <m/>
    <m/>
    <m/>
    <m/>
    <m/>
    <m/>
    <s v="TotalRecall"/>
    <s v="English"/>
    <n v="65000000"/>
    <x v="7"/>
  </r>
  <r>
    <s v="Color"/>
    <x v="305"/>
    <x v="26"/>
    <n v="139225854"/>
    <s v="Comedy"/>
    <s v="Family"/>
    <s v="Fantasy"/>
    <m/>
    <m/>
    <m/>
    <m/>
    <m/>
    <m/>
    <m/>
    <m/>
    <m/>
    <m/>
    <m/>
    <m/>
    <s v="TheSantaClause2"/>
    <s v="English"/>
    <n v="60000000"/>
    <x v="33"/>
  </r>
  <r>
    <s v="Color"/>
    <x v="306"/>
    <x v="43"/>
    <n v="148775460"/>
    <s v="Drama"/>
    <s v="Musical"/>
    <s v="Romance"/>
    <m/>
    <m/>
    <m/>
    <m/>
    <m/>
    <m/>
    <m/>
    <m/>
    <m/>
    <m/>
    <m/>
    <m/>
    <s v="LesMisrables"/>
    <s v="English"/>
    <n v="61000000"/>
    <x v="32"/>
  </r>
  <r>
    <s v="Color"/>
    <x v="307"/>
    <x v="71"/>
    <n v="115731542"/>
    <s v="Comedy"/>
    <s v="Drama"/>
    <s v="Romance"/>
    <m/>
    <m/>
    <m/>
    <m/>
    <m/>
    <m/>
    <m/>
    <m/>
    <m/>
    <m/>
    <m/>
    <m/>
    <s v="YouveGotMail"/>
    <s v="English"/>
    <n v="65000000"/>
    <x v="12"/>
  </r>
  <r>
    <s v="Color"/>
    <x v="158"/>
    <x v="10"/>
    <n v="100468793"/>
    <s v="Comedy"/>
    <m/>
    <m/>
    <m/>
    <m/>
    <m/>
    <m/>
    <m/>
    <m/>
    <m/>
    <m/>
    <m/>
    <m/>
    <m/>
    <m/>
    <s v="StepBrothers"/>
    <s v="English"/>
    <n v="65000000"/>
    <x v="8"/>
  </r>
  <r>
    <s v="Color"/>
    <x v="29"/>
    <x v="15"/>
    <n v="93771072"/>
    <s v="Action"/>
    <s v="Adventure"/>
    <s v="Comedy"/>
    <s v="Romance"/>
    <s v="Thriller"/>
    <s v="Western"/>
    <m/>
    <m/>
    <m/>
    <m/>
    <m/>
    <m/>
    <m/>
    <m/>
    <m/>
    <s v="TheMaskofZorro"/>
    <s v="English"/>
    <n v="65000000"/>
    <x v="10"/>
  </r>
  <r>
    <s v="Color"/>
    <x v="223"/>
    <x v="53"/>
    <n v="100448498"/>
    <s v="Comedy"/>
    <s v="Drama"/>
    <m/>
    <m/>
    <m/>
    <m/>
    <m/>
    <m/>
    <m/>
    <m/>
    <m/>
    <m/>
    <m/>
    <m/>
    <m/>
    <s v="DueDate"/>
    <s v="English"/>
    <n v="65000000"/>
    <x v="4"/>
  </r>
  <r>
    <s v="Color"/>
    <x v="308"/>
    <x v="62"/>
    <n v="115603980"/>
    <s v="Biography"/>
    <s v="Drama"/>
    <s v="Sport"/>
    <s v="War"/>
    <m/>
    <m/>
    <m/>
    <m/>
    <m/>
    <m/>
    <m/>
    <m/>
    <m/>
    <m/>
    <m/>
    <s v="Unbroken"/>
    <s v="English"/>
    <n v="65000000"/>
    <x v="13"/>
  </r>
  <r>
    <s v="BlackandWhite"/>
    <x v="309"/>
    <x v="28"/>
    <n v="90454043"/>
    <s v="Action"/>
    <s v="Adventure"/>
    <s v="Thriller"/>
    <m/>
    <m/>
    <m/>
    <m/>
    <m/>
    <m/>
    <m/>
    <m/>
    <m/>
    <m/>
    <m/>
    <m/>
    <s v="SpaceCowboys"/>
    <s v="English"/>
    <n v="65000000"/>
    <x v="21"/>
  </r>
  <r>
    <s v="Color"/>
    <x v="191"/>
    <x v="22"/>
    <n v="84049211"/>
    <s v="Action"/>
    <s v="Adventure"/>
    <s v="Thriller"/>
    <m/>
    <m/>
    <m/>
    <m/>
    <m/>
    <m/>
    <m/>
    <m/>
    <m/>
    <m/>
    <m/>
    <m/>
    <s v="Cliffhanger"/>
    <s v="English"/>
    <n v="70000000"/>
    <x v="21"/>
  </r>
  <r>
    <s v="Color"/>
    <x v="128"/>
    <x v="25"/>
    <n v="70450000"/>
    <s v="Action"/>
    <s v="Crime"/>
    <s v="Thriller"/>
    <m/>
    <m/>
    <m/>
    <m/>
    <m/>
    <m/>
    <m/>
    <m/>
    <m/>
    <m/>
    <m/>
    <m/>
    <s v="BrokenArrow"/>
    <s v="English"/>
    <n v="50000000"/>
    <x v="19"/>
  </r>
  <r>
    <s v="Color"/>
    <x v="67"/>
    <x v="26"/>
    <n v="69688384"/>
    <s v="Comedy"/>
    <s v="Family"/>
    <s v="Fantasy"/>
    <m/>
    <m/>
    <m/>
    <m/>
    <m/>
    <m/>
    <m/>
    <m/>
    <m/>
    <m/>
    <m/>
    <m/>
    <s v="TheKid"/>
    <s v="English"/>
    <n v="60000000"/>
    <x v="9"/>
  </r>
  <r>
    <s v="Color"/>
    <x v="74"/>
    <x v="72"/>
    <n v="70236496"/>
    <s v="Drama"/>
    <s v="History"/>
    <s v="Thriller"/>
    <m/>
    <m/>
    <m/>
    <m/>
    <m/>
    <m/>
    <m/>
    <m/>
    <m/>
    <m/>
    <m/>
    <m/>
    <s v="WorldTradeCenter"/>
    <s v="English"/>
    <n v="63000000"/>
    <x v="19"/>
  </r>
  <r>
    <s v="Color"/>
    <x v="35"/>
    <x v="82"/>
    <n v="63695760"/>
    <s v="Drama"/>
    <m/>
    <m/>
    <m/>
    <m/>
    <m/>
    <m/>
    <m/>
    <m/>
    <m/>
    <m/>
    <m/>
    <m/>
    <m/>
    <m/>
    <s v="MonaLisaSmile"/>
    <s v="English"/>
    <n v="65000000"/>
    <x v="21"/>
  </r>
  <r>
    <s v="Color"/>
    <x v="310"/>
    <x v="75"/>
    <n v="59617068"/>
    <s v="Comedy"/>
    <s v="Romance"/>
    <m/>
    <m/>
    <m/>
    <m/>
    <m/>
    <m/>
    <m/>
    <m/>
    <m/>
    <m/>
    <m/>
    <m/>
    <m/>
    <s v="TheDictator"/>
    <s v="English"/>
    <n v="65000000"/>
    <x v="21"/>
  </r>
  <r>
    <s v="Color"/>
    <x v="311"/>
    <x v="85"/>
    <n v="55637680"/>
    <s v="Drama"/>
    <s v="Mystery"/>
    <s v="Thriller"/>
    <m/>
    <m/>
    <m/>
    <m/>
    <m/>
    <m/>
    <m/>
    <m/>
    <m/>
    <m/>
    <m/>
    <m/>
    <s v="EyesWideShut"/>
    <s v="English"/>
    <n v="65000000"/>
    <x v="11"/>
  </r>
  <r>
    <s v="Color"/>
    <x v="312"/>
    <x v="33"/>
    <n v="85911262"/>
    <s v="Comedy"/>
    <s v="Drama"/>
    <s v="Family"/>
    <s v="Musical"/>
    <m/>
    <m/>
    <m/>
    <m/>
    <m/>
    <m/>
    <m/>
    <m/>
    <m/>
    <m/>
    <m/>
    <s v="Annie"/>
    <s v="English"/>
    <n v="65000000"/>
    <x v="31"/>
  </r>
  <r>
    <s v="Color"/>
    <x v="313"/>
    <x v="70"/>
    <n v="53846915"/>
    <s v="Comedy"/>
    <s v="Crime"/>
    <s v="Drama"/>
    <s v="Romance"/>
    <m/>
    <m/>
    <m/>
    <m/>
    <m/>
    <m/>
    <m/>
    <m/>
    <m/>
    <m/>
    <m/>
    <s v="Focus"/>
    <s v="English"/>
    <n v="50100000"/>
    <x v="4"/>
  </r>
  <r>
    <s v="Color"/>
    <x v="31"/>
    <x v="32"/>
    <n v="54758461"/>
    <s v="Action"/>
    <s v="Comedy"/>
    <s v="Romance"/>
    <m/>
    <m/>
    <m/>
    <m/>
    <m/>
    <m/>
    <m/>
    <m/>
    <m/>
    <m/>
    <m/>
    <m/>
    <s v="ThisMeansWar"/>
    <s v="English"/>
    <n v="65000000"/>
    <x v="22"/>
  </r>
  <r>
    <s v="Color"/>
    <x v="314"/>
    <x v="39"/>
    <n v="52397389"/>
    <s v="Action"/>
    <s v="Adventure"/>
    <s v="Fantasy"/>
    <s v="Horror"/>
    <s v="SciFi"/>
    <s v="Thriller"/>
    <m/>
    <m/>
    <m/>
    <m/>
    <m/>
    <m/>
    <m/>
    <m/>
    <m/>
    <s v="Blade:Trinity"/>
    <s v="English"/>
    <n v="65000000"/>
    <x v="18"/>
  </r>
  <r>
    <s v="Color"/>
    <x v="257"/>
    <x v="13"/>
    <n v="38966057"/>
    <s v="Comedy"/>
    <s v="Drama"/>
    <m/>
    <m/>
    <m/>
    <m/>
    <m/>
    <m/>
    <m/>
    <m/>
    <m/>
    <m/>
    <m/>
    <m/>
    <m/>
    <s v="PrimaryColors"/>
    <s v="English"/>
    <n v="65000000"/>
    <x v="10"/>
  </r>
  <r>
    <s v="Color"/>
    <x v="206"/>
    <x v="44"/>
    <n v="42345531"/>
    <s v="Action"/>
    <s v="Horror"/>
    <s v="SciFi"/>
    <s v="Thriller"/>
    <m/>
    <m/>
    <m/>
    <m/>
    <m/>
    <m/>
    <m/>
    <m/>
    <m/>
    <m/>
    <m/>
    <s v="ResidentEvil:Retribution"/>
    <s v="English"/>
    <n v="65000000"/>
    <x v="28"/>
  </r>
  <r>
    <s v="Color"/>
    <x v="206"/>
    <x v="68"/>
    <n v="36064910"/>
    <s v="Action"/>
    <s v="SciFi"/>
    <s v="Thriller"/>
    <m/>
    <m/>
    <m/>
    <m/>
    <m/>
    <m/>
    <m/>
    <m/>
    <m/>
    <m/>
    <m/>
    <m/>
    <s v="DeathRace"/>
    <s v="English"/>
    <n v="45000000"/>
    <x v="21"/>
  </r>
  <r>
    <s v="Color"/>
    <x v="191"/>
    <x v="60"/>
    <n v="33328051"/>
    <s v="Action"/>
    <s v="Crime"/>
    <s v="Drama"/>
    <s v="Mystery"/>
    <s v="Thriller"/>
    <m/>
    <m/>
    <m/>
    <m/>
    <m/>
    <m/>
    <m/>
    <m/>
    <m/>
    <m/>
    <s v="TheLongKissGoodnight"/>
    <s v="English"/>
    <n v="65000000"/>
    <x v="10"/>
  </r>
  <r>
    <s v="Color"/>
    <x v="315"/>
    <x v="23"/>
    <n v="32598931"/>
    <s v="Action"/>
    <s v="Drama"/>
    <s v="Thriller"/>
    <m/>
    <m/>
    <m/>
    <m/>
    <m/>
    <m/>
    <m/>
    <m/>
    <m/>
    <m/>
    <m/>
    <m/>
    <s v="ProofofLife"/>
    <s v="English"/>
    <n v="65000000"/>
    <x v="5"/>
  </r>
  <r>
    <s v="Color"/>
    <x v="45"/>
    <x v="57"/>
    <n v="28045540"/>
    <s v="Action"/>
    <s v="Adventure"/>
    <s v="Comedy"/>
    <s v="Family"/>
    <s v="Fantasy"/>
    <s v="SciFi"/>
    <m/>
    <m/>
    <m/>
    <m/>
    <m/>
    <m/>
    <m/>
    <m/>
    <m/>
    <s v="Zathura:ASpaceAdventure"/>
    <s v="English"/>
    <n v="65000000"/>
    <x v="9"/>
  </r>
  <r>
    <s v="Color"/>
    <x v="64"/>
    <x v="11"/>
    <n v="37023395"/>
    <s v="Drama"/>
    <m/>
    <m/>
    <m/>
    <m/>
    <m/>
    <m/>
    <m/>
    <m/>
    <m/>
    <m/>
    <m/>
    <m/>
    <m/>
    <m/>
    <s v="FightClub"/>
    <s v="English"/>
    <n v="63000000"/>
    <x v="35"/>
  </r>
  <r>
    <s v="Color"/>
    <x v="31"/>
    <x v="21"/>
    <n v="43532294"/>
    <s v="Drama"/>
    <s v="Sport"/>
    <m/>
    <m/>
    <m/>
    <m/>
    <m/>
    <m/>
    <m/>
    <m/>
    <m/>
    <m/>
    <m/>
    <m/>
    <m/>
    <s v="WeAreMarshall"/>
    <s v="English"/>
    <n v="65000000"/>
    <x v="1"/>
  </r>
  <r>
    <s v="Color"/>
    <x v="316"/>
    <x v="6"/>
    <n v="17218080"/>
    <s v="Action"/>
    <s v="Adventure"/>
    <s v="Comedy"/>
    <m/>
    <m/>
    <m/>
    <m/>
    <m/>
    <m/>
    <m/>
    <m/>
    <m/>
    <m/>
    <m/>
    <m/>
    <s v="HudsonHawk"/>
    <s v="English"/>
    <n v="70000000"/>
    <x v="20"/>
  </r>
  <r>
    <s v="Color"/>
    <x v="307"/>
    <x v="70"/>
    <n v="10014234"/>
    <s v="Comedy"/>
    <s v="Crime"/>
    <m/>
    <m/>
    <m/>
    <m/>
    <m/>
    <m/>
    <m/>
    <m/>
    <m/>
    <m/>
    <m/>
    <m/>
    <m/>
    <s v="LuckyNumbers"/>
    <s v="English"/>
    <n v="65000000"/>
    <x v="39"/>
  </r>
  <r>
    <s v="Color"/>
    <x v="317"/>
    <x v="78"/>
    <n v="19059018"/>
    <s v="Action"/>
    <s v="Fantasy"/>
    <s v="SciFi"/>
    <s v="Thriller"/>
    <m/>
    <m/>
    <m/>
    <m/>
    <m/>
    <m/>
    <m/>
    <m/>
    <m/>
    <m/>
    <m/>
    <s v="IFrankenstein"/>
    <s v="English"/>
    <n v="65000000"/>
    <x v="36"/>
  </r>
  <r>
    <s v="Color"/>
    <x v="318"/>
    <x v="28"/>
    <n v="1987287"/>
    <s v="Crime"/>
    <s v="Drama"/>
    <m/>
    <m/>
    <m/>
    <m/>
    <m/>
    <m/>
    <m/>
    <m/>
    <m/>
    <m/>
    <m/>
    <m/>
    <m/>
    <s v="OliverTwist"/>
    <s v="English"/>
    <n v="50000000"/>
    <x v="8"/>
  </r>
  <r>
    <s v="Color"/>
    <x v="301"/>
    <x v="6"/>
    <n v="24407944"/>
    <s v="Action"/>
    <s v="Crime"/>
    <s v="Fantasy"/>
    <s v="Thriller"/>
    <m/>
    <m/>
    <m/>
    <m/>
    <m/>
    <m/>
    <m/>
    <m/>
    <m/>
    <m/>
    <m/>
    <s v="Elektra"/>
    <s v="English"/>
    <n v="43000000"/>
    <x v="30"/>
  </r>
  <r>
    <s v="BlackandWhite"/>
    <x v="319"/>
    <x v="56"/>
    <n v="13750556"/>
    <s v="Action"/>
    <s v="Crime"/>
    <s v="Thriller"/>
    <m/>
    <m/>
    <m/>
    <m/>
    <m/>
    <m/>
    <m/>
    <m/>
    <m/>
    <m/>
    <m/>
    <m/>
    <s v="SinCity:ADametoKillFor"/>
    <s v="English"/>
    <n v="65000000"/>
    <x v="12"/>
  </r>
  <r>
    <s v="Color"/>
    <x v="197"/>
    <x v="80"/>
    <n v="31054924"/>
    <s v="Drama"/>
    <s v="Mystery"/>
    <s v="Romance"/>
    <m/>
    <m/>
    <m/>
    <m/>
    <m/>
    <m/>
    <m/>
    <m/>
    <m/>
    <m/>
    <m/>
    <m/>
    <s v="RandomHearts"/>
    <s v="English"/>
    <n v="64000000"/>
    <x v="36"/>
  </r>
  <r>
    <s v="Color"/>
    <x v="320"/>
    <x v="60"/>
    <n v="43247140"/>
    <s v="Adventure"/>
    <s v="Biography"/>
    <s v="Drama"/>
    <s v="History"/>
    <s v="Sport"/>
    <s v="Thriller"/>
    <m/>
    <m/>
    <m/>
    <m/>
    <m/>
    <m/>
    <m/>
    <m/>
    <m/>
    <s v="Everest"/>
    <s v="English"/>
    <n v="55000000"/>
    <x v="1"/>
  </r>
  <r>
    <s v="Color"/>
    <x v="169"/>
    <x v="20"/>
    <n v="2208939"/>
    <s v="Crime"/>
    <s v="Drama"/>
    <s v="Fantasy"/>
    <m/>
    <m/>
    <m/>
    <m/>
    <m/>
    <m/>
    <m/>
    <m/>
    <m/>
    <m/>
    <m/>
    <m/>
    <s v="Perfume:TheStoryofaMurderer"/>
    <s v="English"/>
    <n v="50000000"/>
    <x v="7"/>
  </r>
  <r>
    <s v="Color"/>
    <x v="181"/>
    <x v="49"/>
    <n v="213079163"/>
    <s v="Action"/>
    <s v="Comedy"/>
    <s v="Crime"/>
    <m/>
    <m/>
    <m/>
    <m/>
    <m/>
    <m/>
    <m/>
    <m/>
    <m/>
    <m/>
    <m/>
    <m/>
    <s v="AustinPowersinGoldmember"/>
    <s v="English"/>
    <n v="63000000"/>
    <x v="5"/>
  </r>
  <r>
    <s v="Color"/>
    <x v="91"/>
    <x v="49"/>
    <n v="19548064"/>
    <s v="Action"/>
    <s v="Animation"/>
    <s v="Comedy"/>
    <s v="Family"/>
    <s v="SciFi"/>
    <m/>
    <m/>
    <m/>
    <m/>
    <m/>
    <m/>
    <m/>
    <m/>
    <m/>
    <m/>
    <s v="AstroBoy"/>
    <s v="English"/>
    <n v="65000000"/>
    <x v="22"/>
  </r>
  <r>
    <s v="Color"/>
    <x v="37"/>
    <x v="45"/>
    <n v="356784000"/>
    <s v="Adventure"/>
    <s v="SciFi"/>
    <s v="Thriller"/>
    <m/>
    <m/>
    <m/>
    <m/>
    <m/>
    <m/>
    <m/>
    <m/>
    <m/>
    <m/>
    <m/>
    <m/>
    <s v="JurassicPark"/>
    <s v="English"/>
    <n v="63000000"/>
    <x v="14"/>
  </r>
  <r>
    <s v="Color"/>
    <x v="304"/>
    <x v="109"/>
    <n v="25052000"/>
    <s v="Adventure"/>
    <s v="Biography"/>
    <s v="Crime"/>
    <s v="Drama"/>
    <s v="Western"/>
    <m/>
    <m/>
    <m/>
    <m/>
    <m/>
    <m/>
    <m/>
    <m/>
    <m/>
    <m/>
    <s v="WyattEarp"/>
    <s v="English"/>
    <n v="63000000"/>
    <x v="4"/>
  </r>
  <r>
    <s v="Color"/>
    <x v="115"/>
    <x v="7"/>
    <n v="122012710"/>
    <s v="Action"/>
    <s v="Crime"/>
    <s v="Drama"/>
    <s v="Thriller"/>
    <m/>
    <m/>
    <m/>
    <m/>
    <m/>
    <m/>
    <m/>
    <m/>
    <m/>
    <m/>
    <m/>
    <s v="ClearandPresentDanger"/>
    <s v="English"/>
    <n v="62000000"/>
    <x v="8"/>
  </r>
  <r>
    <s v="Color"/>
    <x v="321"/>
    <x v="32"/>
    <n v="72413"/>
    <s v="Action"/>
    <s v="Adventure"/>
    <s v="Drama"/>
    <s v="History"/>
    <m/>
    <m/>
    <m/>
    <m/>
    <m/>
    <m/>
    <m/>
    <m/>
    <m/>
    <m/>
    <m/>
    <s v="DragonBlade"/>
    <s v="Mandarin"/>
    <n v="65000000"/>
    <x v="9"/>
  </r>
  <r>
    <s v="Color"/>
    <x v="322"/>
    <x v="41"/>
    <n v="58255287"/>
    <s v="Comedy"/>
    <s v="Crime"/>
    <m/>
    <m/>
    <m/>
    <m/>
    <m/>
    <m/>
    <m/>
    <m/>
    <m/>
    <m/>
    <m/>
    <m/>
    <m/>
    <s v="Littleman"/>
    <s v="English"/>
    <n v="64000000"/>
    <x v="43"/>
  </r>
  <r>
    <s v="Color"/>
    <x v="62"/>
    <x v="37"/>
    <n v="77086030"/>
    <s v="Action"/>
    <s v="War"/>
    <m/>
    <m/>
    <m/>
    <m/>
    <m/>
    <m/>
    <m/>
    <m/>
    <m/>
    <m/>
    <m/>
    <m/>
    <m/>
    <s v="U571"/>
    <s v="English"/>
    <n v="62000000"/>
    <x v="4"/>
  </r>
  <r>
    <s v="Color"/>
    <x v="323"/>
    <x v="36"/>
    <n v="65000000"/>
    <s v="Comedy"/>
    <s v="Drama"/>
    <s v="Romance"/>
    <m/>
    <m/>
    <m/>
    <m/>
    <m/>
    <m/>
    <m/>
    <m/>
    <m/>
    <m/>
    <m/>
    <m/>
    <s v="TheAmericanPresident"/>
    <s v="English"/>
    <n v="62000000"/>
    <x v="2"/>
  </r>
  <r>
    <s v="Color"/>
    <x v="324"/>
    <x v="97"/>
    <n v="32178777"/>
    <s v="Comedy"/>
    <s v="Romance"/>
    <s v="Sport"/>
    <m/>
    <m/>
    <m/>
    <m/>
    <m/>
    <m/>
    <m/>
    <m/>
    <m/>
    <m/>
    <m/>
    <m/>
    <s v="TheLoveGuru"/>
    <s v="English"/>
    <n v="62000000"/>
    <x v="44"/>
  </r>
  <r>
    <s v="Color"/>
    <x v="325"/>
    <x v="30"/>
    <n v="15738632"/>
    <s v="Action"/>
    <s v="Comedy"/>
    <s v="Crime"/>
    <s v="Thriller"/>
    <m/>
    <m/>
    <m/>
    <m/>
    <m/>
    <m/>
    <m/>
    <m/>
    <m/>
    <m/>
    <m/>
    <s v="3000MilestoGraceland"/>
    <s v="English"/>
    <n v="42000000"/>
    <x v="18"/>
  </r>
  <r>
    <s v="Color"/>
    <x v="160"/>
    <x v="110"/>
    <n v="54116191"/>
    <s v="Crime"/>
    <s v="Drama"/>
    <s v="Mystery"/>
    <s v="Thriller"/>
    <s v="Western"/>
    <m/>
    <m/>
    <m/>
    <m/>
    <m/>
    <m/>
    <m/>
    <m/>
    <m/>
    <m/>
    <s v="TheHatefulEight"/>
    <s v="English"/>
    <n v="44000000"/>
    <x v="0"/>
  </r>
  <r>
    <s v="Color"/>
    <x v="326"/>
    <x v="40"/>
    <n v="118153533"/>
    <s v="Comedy"/>
    <s v="Sport"/>
    <m/>
    <m/>
    <m/>
    <m/>
    <m/>
    <m/>
    <m/>
    <m/>
    <m/>
    <m/>
    <m/>
    <m/>
    <m/>
    <s v="BladesofGlory"/>
    <s v="English"/>
    <n v="61000000"/>
    <x v="22"/>
  </r>
  <r>
    <s v="Color"/>
    <x v="327"/>
    <x v="53"/>
    <n v="108012170"/>
    <s v="Adventure"/>
    <s v="Animation"/>
    <s v="Comedy"/>
    <s v="Family"/>
    <s v="Fantasy"/>
    <m/>
    <m/>
    <m/>
    <m/>
    <m/>
    <m/>
    <m/>
    <m/>
    <m/>
    <m/>
    <s v="Hop"/>
    <s v="English"/>
    <n v="63000000"/>
    <x v="33"/>
  </r>
  <r>
    <s v="Color"/>
    <x v="9"/>
    <x v="82"/>
    <n v="210592590"/>
    <s v="Action"/>
    <s v="Drama"/>
    <s v="Fantasy"/>
    <s v="War"/>
    <m/>
    <m/>
    <m/>
    <m/>
    <m/>
    <m/>
    <m/>
    <m/>
    <m/>
    <m/>
    <m/>
    <n v="300"/>
    <s v="English"/>
    <n v="65000000"/>
    <x v="16"/>
  </r>
  <r>
    <s v="Color"/>
    <x v="181"/>
    <x v="10"/>
    <n v="279167575"/>
    <s v="Comedy"/>
    <s v="Romance"/>
    <m/>
    <m/>
    <m/>
    <m/>
    <m/>
    <m/>
    <m/>
    <m/>
    <m/>
    <m/>
    <m/>
    <m/>
    <m/>
    <s v="MeettheFockers"/>
    <s v="English"/>
    <n v="80000000"/>
    <x v="22"/>
  </r>
  <r>
    <s v="Color"/>
    <x v="328"/>
    <x v="67"/>
    <n v="143151473"/>
    <s v="Comedy"/>
    <s v="Drama"/>
    <s v="Family"/>
    <m/>
    <m/>
    <m/>
    <m/>
    <m/>
    <m/>
    <m/>
    <m/>
    <m/>
    <m/>
    <m/>
    <m/>
    <s v="MarleyMe"/>
    <s v="English"/>
    <n v="60000000"/>
    <x v="1"/>
  </r>
  <r>
    <s v="Color"/>
    <x v="275"/>
    <x v="111"/>
    <n v="136801374"/>
    <s v="Crime"/>
    <s v="Drama"/>
    <s v="Fantasy"/>
    <s v="Mystery"/>
    <m/>
    <m/>
    <m/>
    <m/>
    <m/>
    <m/>
    <m/>
    <m/>
    <m/>
    <m/>
    <m/>
    <s v="TheGreenMile"/>
    <s v="English"/>
    <n v="60000000"/>
    <x v="3"/>
  </r>
  <r>
    <s v="Color"/>
    <x v="162"/>
    <x v="112"/>
    <n v="135381507"/>
    <s v="Adventure"/>
    <s v="Animation"/>
    <s v="Comedy"/>
    <s v="Family"/>
    <s v="SciFi"/>
    <m/>
    <m/>
    <m/>
    <m/>
    <m/>
    <m/>
    <m/>
    <m/>
    <m/>
    <m/>
    <s v="ChickenLittle"/>
    <s v="English"/>
    <n v="150000000"/>
    <x v="27"/>
  </r>
  <r>
    <s v="Color"/>
    <x v="64"/>
    <x v="35"/>
    <n v="167735396"/>
    <s v="Crime"/>
    <s v="Drama"/>
    <s v="Mystery"/>
    <s v="Thriller"/>
    <m/>
    <m/>
    <m/>
    <m/>
    <m/>
    <m/>
    <m/>
    <m/>
    <m/>
    <m/>
    <m/>
    <s v="GoneGirl"/>
    <s v="English"/>
    <n v="61000000"/>
    <x v="14"/>
  </r>
  <r>
    <s v="Color"/>
    <x v="50"/>
    <x v="71"/>
    <n v="121468960"/>
    <s v="Action"/>
    <s v="Mystery"/>
    <s v="Thriller"/>
    <m/>
    <m/>
    <m/>
    <m/>
    <m/>
    <m/>
    <m/>
    <m/>
    <m/>
    <m/>
    <m/>
    <m/>
    <s v="TheBourneIdentity"/>
    <s v="English"/>
    <n v="60000000"/>
    <x v="0"/>
  </r>
  <r>
    <s v="Color"/>
    <x v="29"/>
    <x v="28"/>
    <n v="106635996"/>
    <s v="Action"/>
    <s v="Adventure"/>
    <s v="Thriller"/>
    <m/>
    <m/>
    <m/>
    <m/>
    <m/>
    <m/>
    <m/>
    <m/>
    <m/>
    <m/>
    <m/>
    <m/>
    <s v="GoldenEye"/>
    <s v="English"/>
    <n v="58000000"/>
    <x v="13"/>
  </r>
  <r>
    <s v="Color"/>
    <x v="163"/>
    <x v="37"/>
    <n v="102678089"/>
    <s v="Drama"/>
    <s v="Mystery"/>
    <s v="Thriller"/>
    <m/>
    <m/>
    <m/>
    <m/>
    <m/>
    <m/>
    <m/>
    <m/>
    <m/>
    <m/>
    <m/>
    <m/>
    <s v="TheGeneralsDaughter"/>
    <s v="English"/>
    <n v="95000000"/>
    <x v="22"/>
  </r>
  <r>
    <s v="Color"/>
    <x v="106"/>
    <x v="32"/>
    <n v="125603360"/>
    <s v="Comedy"/>
    <s v="Drama"/>
    <s v="SciFi"/>
    <m/>
    <m/>
    <m/>
    <m/>
    <m/>
    <m/>
    <m/>
    <m/>
    <m/>
    <m/>
    <m/>
    <m/>
    <s v="TheTrumanShow"/>
    <s v="English"/>
    <n v="60000000"/>
    <x v="14"/>
  </r>
  <r>
    <s v="Color"/>
    <x v="329"/>
    <x v="75"/>
    <n v="101217900"/>
    <s v="Adventure"/>
    <s v="Animation"/>
    <s v="Biography"/>
    <s v="Drama"/>
    <s v="Family"/>
    <s v="Fantasy"/>
    <s v="Musical"/>
    <m/>
    <m/>
    <m/>
    <m/>
    <m/>
    <m/>
    <m/>
    <m/>
    <s v="ThePrinceofEgypt"/>
    <s v="English"/>
    <n v="70000000"/>
    <x v="15"/>
  </r>
  <r>
    <s v="Color"/>
    <x v="272"/>
    <x v="78"/>
    <n v="104148781"/>
    <s v="Comedy"/>
    <s v="Family"/>
    <m/>
    <m/>
    <m/>
    <m/>
    <m/>
    <m/>
    <m/>
    <m/>
    <m/>
    <m/>
    <m/>
    <m/>
    <m/>
    <s v="DaddyDayCare"/>
    <s v="English"/>
    <n v="60000000"/>
    <x v="33"/>
  </r>
  <r>
    <s v="Color"/>
    <x v="320"/>
    <x v="59"/>
    <n v="75573300"/>
    <s v="Action"/>
    <s v="Comedy"/>
    <s v="Crime"/>
    <s v="Drama"/>
    <s v="Thriller"/>
    <m/>
    <m/>
    <m/>
    <m/>
    <m/>
    <m/>
    <m/>
    <m/>
    <m/>
    <m/>
    <s v="2Guns"/>
    <s v="English"/>
    <n v="61000000"/>
    <x v="10"/>
  </r>
  <r>
    <s v="Color"/>
    <x v="174"/>
    <x v="97"/>
    <n v="93375151"/>
    <s v="Action"/>
    <s v="Comedy"/>
    <s v="Family"/>
    <s v="Fantasy"/>
    <m/>
    <m/>
    <m/>
    <m/>
    <m/>
    <m/>
    <m/>
    <m/>
    <m/>
    <m/>
    <m/>
    <s v="CatsDogs"/>
    <s v="English"/>
    <n v="60000000"/>
    <x v="31"/>
  </r>
  <r>
    <s v="Color"/>
    <x v="258"/>
    <x v="68"/>
    <n v="106126012"/>
    <s v="Action"/>
    <s v="Crime"/>
    <s v="Thriller"/>
    <m/>
    <m/>
    <m/>
    <m/>
    <m/>
    <m/>
    <m/>
    <m/>
    <m/>
    <m/>
    <m/>
    <m/>
    <s v="TheItalianJob"/>
    <s v="English"/>
    <n v="60000000"/>
    <x v="15"/>
  </r>
  <r>
    <s v="Color"/>
    <x v="330"/>
    <x v="57"/>
    <n v="93307796"/>
    <s v="Comedy"/>
    <s v="Romance"/>
    <m/>
    <m/>
    <m/>
    <m/>
    <m/>
    <m/>
    <m/>
    <m/>
    <m/>
    <m/>
    <m/>
    <m/>
    <m/>
    <s v="TwoWeeksNotice"/>
    <s v="English"/>
    <n v="60000000"/>
    <x v="9"/>
  </r>
  <r>
    <s v="Color"/>
    <x v="75"/>
    <x v="100"/>
    <n v="90646554"/>
    <s v="Adventure"/>
    <s v="Animation"/>
    <s v="Comedy"/>
    <s v="Family"/>
    <m/>
    <m/>
    <m/>
    <m/>
    <m/>
    <m/>
    <m/>
    <m/>
    <m/>
    <m/>
    <m/>
    <s v="Antz"/>
    <s v="English"/>
    <n v="105000000"/>
    <x v="4"/>
  </r>
  <r>
    <s v="Color"/>
    <x v="331"/>
    <x v="17"/>
    <n v="109176215"/>
    <s v="Comedy"/>
    <m/>
    <m/>
    <m/>
    <m/>
    <m/>
    <m/>
    <m/>
    <m/>
    <m/>
    <m/>
    <m/>
    <m/>
    <m/>
    <m/>
    <s v="CouplesRetreat"/>
    <s v="English"/>
    <n v="60000000"/>
    <x v="33"/>
  </r>
  <r>
    <s v="Color"/>
    <x v="156"/>
    <x v="83"/>
    <n v="82670733"/>
    <s v="Action"/>
    <s v="Drama"/>
    <s v="Sport"/>
    <m/>
    <m/>
    <m/>
    <m/>
    <m/>
    <m/>
    <m/>
    <m/>
    <m/>
    <m/>
    <m/>
    <m/>
    <s v="DaysofThunder"/>
    <s v="English"/>
    <n v="60000000"/>
    <x v="18"/>
  </r>
  <r>
    <s v="Color"/>
    <x v="226"/>
    <x v="49"/>
    <n v="82569532"/>
    <s v="Adventure"/>
    <s v="Comedy"/>
    <s v="Family"/>
    <m/>
    <m/>
    <m/>
    <m/>
    <m/>
    <m/>
    <m/>
    <m/>
    <m/>
    <m/>
    <m/>
    <m/>
    <s v="CheaperbytheDozen2"/>
    <s v="English"/>
    <n v="60000000"/>
    <x v="28"/>
  </r>
  <r>
    <s v="Color"/>
    <x v="332"/>
    <x v="4"/>
    <n v="81687587"/>
    <s v="Action"/>
    <s v="SciFi"/>
    <s v="Thriller"/>
    <m/>
    <m/>
    <m/>
    <m/>
    <m/>
    <m/>
    <m/>
    <m/>
    <m/>
    <m/>
    <m/>
    <m/>
    <s v="TheScorchTrials"/>
    <s v="English"/>
    <n v="61000000"/>
    <x v="21"/>
  </r>
  <r>
    <s v="Color"/>
    <x v="333"/>
    <x v="34"/>
    <n v="80574010"/>
    <s v="Drama"/>
    <s v="Romance"/>
    <m/>
    <m/>
    <m/>
    <m/>
    <m/>
    <m/>
    <m/>
    <m/>
    <m/>
    <m/>
    <m/>
    <m/>
    <m/>
    <s v="EatPrayLove"/>
    <s v="English"/>
    <n v="60000000"/>
    <x v="20"/>
  </r>
  <r>
    <s v="Color"/>
    <x v="24"/>
    <x v="30"/>
    <n v="75764085"/>
    <s v="Comedy"/>
    <s v="Drama"/>
    <s v="Fantasy"/>
    <s v="Romance"/>
    <m/>
    <m/>
    <m/>
    <m/>
    <m/>
    <m/>
    <m/>
    <m/>
    <m/>
    <m/>
    <m/>
    <s v="TheFamilyMan"/>
    <s v="English"/>
    <n v="60000000"/>
    <x v="10"/>
  </r>
  <r>
    <s v="Color"/>
    <x v="121"/>
    <x v="68"/>
    <n v="90356857"/>
    <s v="Action"/>
    <s v="Comedy"/>
    <s v="Crime"/>
    <s v="Thriller"/>
    <m/>
    <m/>
    <m/>
    <m/>
    <m/>
    <m/>
    <m/>
    <m/>
    <m/>
    <m/>
    <m/>
    <s v="RED"/>
    <s v="English"/>
    <n v="58000000"/>
    <x v="1"/>
  </r>
  <r>
    <s v="Color"/>
    <x v="74"/>
    <x v="5"/>
    <n v="75530832"/>
    <s v="Drama"/>
    <s v="Sport"/>
    <m/>
    <m/>
    <m/>
    <m/>
    <m/>
    <m/>
    <m/>
    <m/>
    <m/>
    <m/>
    <m/>
    <m/>
    <m/>
    <s v="AnyGivenSunday"/>
    <s v="English"/>
    <n v="55000000"/>
    <x v="2"/>
  </r>
  <r>
    <s v="Color"/>
    <x v="334"/>
    <x v="89"/>
    <n v="75370763"/>
    <s v="Drama"/>
    <s v="Romance"/>
    <s v="Western"/>
    <m/>
    <m/>
    <m/>
    <m/>
    <m/>
    <m/>
    <m/>
    <m/>
    <m/>
    <m/>
    <m/>
    <m/>
    <s v="TheHorseWhisperer"/>
    <s v="English"/>
    <n v="60000000"/>
    <x v="12"/>
  </r>
  <r>
    <s v="Color"/>
    <x v="151"/>
    <x v="58"/>
    <n v="100003492"/>
    <s v="Crime"/>
    <s v="Drama"/>
    <s v="Thriller"/>
    <m/>
    <m/>
    <m/>
    <m/>
    <m/>
    <m/>
    <m/>
    <m/>
    <m/>
    <m/>
    <m/>
    <m/>
    <s v="Collateral"/>
    <s v="English"/>
    <n v="65000000"/>
    <x v="32"/>
  </r>
  <r>
    <s v="Color"/>
    <x v="159"/>
    <x v="6"/>
    <n v="90341670"/>
    <s v="Action"/>
    <s v="Adventure"/>
    <s v="Fantasy"/>
    <s v="Thriller"/>
    <m/>
    <m/>
    <m/>
    <m/>
    <m/>
    <m/>
    <m/>
    <m/>
    <m/>
    <m/>
    <m/>
    <s v="TheScorpionKing"/>
    <s v="English"/>
    <n v="60000000"/>
    <x v="33"/>
  </r>
  <r>
    <s v="Color"/>
    <x v="335"/>
    <x v="67"/>
    <n v="74540762"/>
    <s v="Action"/>
    <s v="Drama"/>
    <s v="Thriller"/>
    <m/>
    <m/>
    <m/>
    <m/>
    <m/>
    <m/>
    <m/>
    <m/>
    <m/>
    <m/>
    <m/>
    <m/>
    <s v="Ladder49"/>
    <s v="English"/>
    <n v="55000000"/>
    <x v="12"/>
  </r>
  <r>
    <s v="Color"/>
    <x v="85"/>
    <x v="28"/>
    <n v="80033643"/>
    <s v="Action"/>
    <s v="Crime"/>
    <s v="Mystery"/>
    <s v="Thriller"/>
    <m/>
    <m/>
    <m/>
    <m/>
    <m/>
    <m/>
    <m/>
    <m/>
    <m/>
    <m/>
    <m/>
    <s v="JackReacher"/>
    <s v="English"/>
    <n v="60000000"/>
    <x v="15"/>
  </r>
  <r>
    <s v="Color"/>
    <x v="191"/>
    <x v="70"/>
    <n v="73648142"/>
    <s v="Action"/>
    <s v="SciFi"/>
    <s v="Thriller"/>
    <m/>
    <m/>
    <m/>
    <m/>
    <m/>
    <m/>
    <m/>
    <m/>
    <m/>
    <m/>
    <m/>
    <m/>
    <s v="DeepBlueSea"/>
    <s v="English"/>
    <n v="60000000"/>
    <x v="27"/>
  </r>
  <r>
    <s v="Color"/>
    <x v="336"/>
    <x v="68"/>
    <n v="71844424"/>
    <s v="Documentary"/>
    <s v="Music"/>
    <m/>
    <m/>
    <m/>
    <m/>
    <m/>
    <m/>
    <m/>
    <m/>
    <m/>
    <m/>
    <m/>
    <m/>
    <m/>
    <s v="ThisIsIt"/>
    <s v="English"/>
    <n v="60000000"/>
    <x v="11"/>
  </r>
  <r>
    <s v="Color"/>
    <x v="143"/>
    <x v="10"/>
    <n v="75638743"/>
    <s v="Drama"/>
    <s v="Thriller"/>
    <m/>
    <m/>
    <m/>
    <m/>
    <m/>
    <m/>
    <m/>
    <m/>
    <m/>
    <m/>
    <m/>
    <m/>
    <m/>
    <s v="Contagion"/>
    <s v="English"/>
    <n v="60000000"/>
    <x v="4"/>
  </r>
  <r>
    <s v="Color"/>
    <x v="337"/>
    <x v="69"/>
    <n v="66734992"/>
    <s v="Action"/>
    <s v="Adventure"/>
    <s v="Comedy"/>
    <s v="Crime"/>
    <m/>
    <m/>
    <m/>
    <m/>
    <m/>
    <m/>
    <m/>
    <m/>
    <m/>
    <m/>
    <m/>
    <s v="KangarooJack"/>
    <s v="English"/>
    <n v="60000000"/>
    <x v="45"/>
  </r>
  <r>
    <s v="BlackandWhite"/>
    <x v="268"/>
    <x v="6"/>
    <n v="75280058"/>
    <s v="Animation"/>
    <s v="Family"/>
    <s v="Fantasy"/>
    <m/>
    <m/>
    <m/>
    <m/>
    <m/>
    <m/>
    <m/>
    <m/>
    <m/>
    <m/>
    <m/>
    <m/>
    <s v="Coraline"/>
    <s v="English"/>
    <n v="60000000"/>
    <x v="16"/>
  </r>
  <r>
    <s v="Color"/>
    <x v="89"/>
    <x v="42"/>
    <n v="64505912"/>
    <s v="SciFi"/>
    <s v="Thriller"/>
    <m/>
    <m/>
    <m/>
    <m/>
    <m/>
    <m/>
    <m/>
    <m/>
    <m/>
    <m/>
    <m/>
    <m/>
    <m/>
    <s v="TheHappening"/>
    <s v="English"/>
    <n v="48000000"/>
    <x v="39"/>
  </r>
  <r>
    <s v="Color"/>
    <x v="156"/>
    <x v="73"/>
    <n v="77862546"/>
    <s v="Action"/>
    <s v="Crime"/>
    <s v="Drama"/>
    <s v="Thriller"/>
    <m/>
    <m/>
    <m/>
    <m/>
    <m/>
    <m/>
    <m/>
    <m/>
    <m/>
    <m/>
    <m/>
    <s v="ManonFire"/>
    <s v="English"/>
    <n v="70000000"/>
    <x v="16"/>
  </r>
  <r>
    <s v="Color"/>
    <x v="338"/>
    <x v="41"/>
    <n v="61112916"/>
    <s v="Comedy"/>
    <s v="Family"/>
    <s v="Fantasy"/>
    <m/>
    <m/>
    <m/>
    <m/>
    <m/>
    <m/>
    <m/>
    <m/>
    <m/>
    <m/>
    <m/>
    <m/>
    <s v="TheShaggyDog"/>
    <s v="English"/>
    <n v="50000000"/>
    <x v="45"/>
  </r>
  <r>
    <s v="Color"/>
    <x v="223"/>
    <x v="57"/>
    <n v="88200225"/>
    <s v="Comedy"/>
    <s v="Crime"/>
    <m/>
    <m/>
    <m/>
    <m/>
    <m/>
    <m/>
    <m/>
    <m/>
    <m/>
    <m/>
    <m/>
    <m/>
    <m/>
    <s v="StarskyHutch"/>
    <s v="English"/>
    <n v="60000000"/>
    <x v="9"/>
  </r>
  <r>
    <s v="Color"/>
    <x v="339"/>
    <x v="49"/>
    <n v="60573641"/>
    <s v="Comedy"/>
    <s v="Family"/>
    <m/>
    <m/>
    <m/>
    <m/>
    <m/>
    <m/>
    <m/>
    <m/>
    <m/>
    <m/>
    <m/>
    <m/>
    <m/>
    <s v="JingleAlltheWay"/>
    <s v="English"/>
    <n v="60000000"/>
    <x v="28"/>
  </r>
  <r>
    <s v="Color"/>
    <x v="36"/>
    <x v="4"/>
    <n v="59035104"/>
    <s v="Action"/>
    <s v="Fantasy"/>
    <s v="Horror"/>
    <s v="SciFi"/>
    <m/>
    <m/>
    <m/>
    <m/>
    <m/>
    <m/>
    <m/>
    <m/>
    <m/>
    <m/>
    <m/>
    <s v="Hellboy"/>
    <s v="English"/>
    <n v="66000000"/>
    <x v="2"/>
  </r>
  <r>
    <s v="Color"/>
    <x v="340"/>
    <x v="67"/>
    <n v="56702901"/>
    <s v="Drama"/>
    <m/>
    <m/>
    <m/>
    <m/>
    <m/>
    <m/>
    <m/>
    <m/>
    <m/>
    <m/>
    <m/>
    <m/>
    <m/>
    <m/>
    <s v="ACivilAction"/>
    <s v="English"/>
    <n v="60000000"/>
    <x v="12"/>
  </r>
  <r>
    <s v="Color"/>
    <x v="341"/>
    <x v="78"/>
    <n v="55994557"/>
    <s v="Adventure"/>
    <s v="Animation"/>
    <s v="Comedy"/>
    <s v="Family"/>
    <s v="Fantasy"/>
    <m/>
    <m/>
    <m/>
    <m/>
    <m/>
    <m/>
    <m/>
    <m/>
    <m/>
    <m/>
    <s v="ParaNorman"/>
    <s v="English"/>
    <n v="60000000"/>
    <x v="15"/>
  </r>
  <r>
    <s v="Color"/>
    <x v="293"/>
    <x v="22"/>
    <n v="54910560"/>
    <s v="Action"/>
    <s v="Adventure"/>
    <s v="Crime"/>
    <s v="Thriller"/>
    <m/>
    <m/>
    <m/>
    <m/>
    <m/>
    <m/>
    <m/>
    <m/>
    <m/>
    <m/>
    <m/>
    <s v="TheJackal"/>
    <s v="English"/>
    <n v="60000000"/>
    <x v="22"/>
  </r>
  <r>
    <s v="Color"/>
    <x v="128"/>
    <x v="71"/>
    <n v="53789313"/>
    <s v="Action"/>
    <s v="Mystery"/>
    <s v="SciFi"/>
    <s v="Thriller"/>
    <m/>
    <m/>
    <m/>
    <m/>
    <m/>
    <m/>
    <m/>
    <m/>
    <m/>
    <m/>
    <m/>
    <s v="Paycheck"/>
    <s v="English"/>
    <n v="60000000"/>
    <x v="22"/>
  </r>
  <r>
    <s v="Color"/>
    <x v="342"/>
    <x v="22"/>
    <n v="51045801"/>
    <s v="Drama"/>
    <s v="Romance"/>
    <m/>
    <m/>
    <m/>
    <m/>
    <m/>
    <m/>
    <m/>
    <m/>
    <m/>
    <m/>
    <m/>
    <m/>
    <m/>
    <s v="UpClosePersonal"/>
    <s v="English"/>
    <n v="60000000"/>
    <x v="9"/>
  </r>
  <r>
    <s v="Color"/>
    <x v="343"/>
    <x v="40"/>
    <n v="50818750"/>
    <s v="Adventure"/>
    <s v="Animation"/>
    <s v="Comedy"/>
    <s v="Family"/>
    <s v="Fantasy"/>
    <m/>
    <m/>
    <m/>
    <m/>
    <m/>
    <m/>
    <m/>
    <m/>
    <m/>
    <m/>
    <s v="TheTaleofDespereaux"/>
    <s v="English"/>
    <n v="60000000"/>
    <x v="9"/>
  </r>
  <r>
    <s v="Color"/>
    <x v="344"/>
    <x v="41"/>
    <n v="50189179"/>
    <s v="Action"/>
    <s v="Comedy"/>
    <s v="SciFi"/>
    <m/>
    <m/>
    <m/>
    <m/>
    <m/>
    <m/>
    <m/>
    <m/>
    <m/>
    <m/>
    <m/>
    <m/>
    <s v="TheTuxedo"/>
    <s v="English"/>
    <n v="60000000"/>
    <x v="42"/>
  </r>
  <r>
    <s v="Color"/>
    <x v="345"/>
    <x v="78"/>
    <n v="50024083"/>
    <s v="Action"/>
    <s v="Thriller"/>
    <m/>
    <m/>
    <m/>
    <m/>
    <m/>
    <m/>
    <m/>
    <m/>
    <m/>
    <m/>
    <m/>
    <m/>
    <m/>
    <s v="UnderSiege2:DarkTerritory"/>
    <s v="English"/>
    <n v="60000000"/>
    <x v="28"/>
  </r>
  <r>
    <s v="Color"/>
    <x v="81"/>
    <x v="70"/>
    <n v="50549107"/>
    <s v="Action"/>
    <s v="Drama"/>
    <s v="Thriller"/>
    <m/>
    <m/>
    <m/>
    <m/>
    <m/>
    <m/>
    <m/>
    <m/>
    <m/>
    <m/>
    <m/>
    <m/>
    <s v="JackRyan:ShadowRecruit"/>
    <s v="English"/>
    <n v="60000000"/>
    <x v="5"/>
  </r>
  <r>
    <s v="Color"/>
    <x v="346"/>
    <x v="22"/>
    <n v="56443482"/>
    <s v="Biography"/>
    <s v="Comedy"/>
    <s v="Drama"/>
    <m/>
    <m/>
    <m/>
    <m/>
    <m/>
    <m/>
    <m/>
    <m/>
    <m/>
    <m/>
    <m/>
    <m/>
    <s v="Joy"/>
    <s v="English"/>
    <n v="60000000"/>
    <x v="4"/>
  </r>
  <r>
    <s v="Color"/>
    <x v="347"/>
    <x v="75"/>
    <n v="62401264"/>
    <s v="Action"/>
    <s v="Crime"/>
    <s v="Drama"/>
    <s v="Thriller"/>
    <m/>
    <m/>
    <m/>
    <m/>
    <m/>
    <m/>
    <m/>
    <m/>
    <m/>
    <m/>
    <m/>
    <s v="LondonHasFallen"/>
    <s v="English"/>
    <n v="60000000"/>
    <x v="18"/>
  </r>
  <r>
    <s v="Color"/>
    <x v="348"/>
    <x v="37"/>
    <n v="47748610"/>
    <s v="Action"/>
    <s v="Horror"/>
    <s v="SciFi"/>
    <m/>
    <m/>
    <m/>
    <m/>
    <m/>
    <m/>
    <m/>
    <m/>
    <m/>
    <m/>
    <m/>
    <m/>
    <s v="Alien:Resurrection"/>
    <s v="English"/>
    <n v="75000000"/>
    <x v="22"/>
  </r>
  <r>
    <s v="Color"/>
    <x v="259"/>
    <x v="22"/>
    <n v="46975183"/>
    <s v="Action"/>
    <s v="Crime"/>
    <s v="Drama"/>
    <s v="Mystery"/>
    <s v="Thriller"/>
    <m/>
    <m/>
    <m/>
    <m/>
    <m/>
    <m/>
    <m/>
    <m/>
    <m/>
    <m/>
    <s v="Shooter"/>
    <s v="English"/>
    <n v="61000000"/>
    <x v="13"/>
  </r>
  <r>
    <s v="Color"/>
    <x v="349"/>
    <x v="44"/>
    <n v="50807639"/>
    <s v="Adventure"/>
    <s v="Animation"/>
    <s v="Comedy"/>
    <s v="Family"/>
    <s v="Fantasy"/>
    <m/>
    <m/>
    <m/>
    <m/>
    <m/>
    <m/>
    <m/>
    <m/>
    <m/>
    <m/>
    <s v="TheBoxtrolls"/>
    <s v="English"/>
    <n v="60000000"/>
    <x v="2"/>
  </r>
  <r>
    <s v="Color"/>
    <x v="350"/>
    <x v="26"/>
    <n v="46611204"/>
    <s v="Comedy"/>
    <s v="Drama"/>
    <s v="Fantasy"/>
    <s v="Romance"/>
    <m/>
    <m/>
    <m/>
    <m/>
    <m/>
    <m/>
    <m/>
    <m/>
    <m/>
    <m/>
    <m/>
    <s v="PracticalMagic"/>
    <s v="English"/>
    <n v="48000000"/>
    <x v="9"/>
  </r>
  <r>
    <s v="Color"/>
    <x v="192"/>
    <x v="6"/>
    <n v="257756197"/>
    <s v="Action"/>
    <s v="Adventure"/>
    <s v="Animation"/>
    <s v="Comedy"/>
    <s v="Family"/>
    <s v="Fantasy"/>
    <m/>
    <m/>
    <m/>
    <m/>
    <m/>
    <m/>
    <m/>
    <m/>
    <m/>
    <s v="TheLegoMovie"/>
    <s v="English"/>
    <n v="60000000"/>
    <x v="6"/>
  </r>
  <r>
    <s v="Color"/>
    <x v="351"/>
    <x v="67"/>
    <n v="48472213"/>
    <s v="Action"/>
    <s v="Comedy"/>
    <s v="Crime"/>
    <m/>
    <m/>
    <m/>
    <m/>
    <m/>
    <m/>
    <m/>
    <m/>
    <m/>
    <m/>
    <m/>
    <m/>
    <s v="MissCongeniality2:ArmedandFabulous"/>
    <s v="English"/>
    <n v="45000000"/>
    <x v="39"/>
  </r>
  <r>
    <s v="Color"/>
    <x v="301"/>
    <x v="57"/>
    <n v="43060566"/>
    <s v="Action"/>
    <s v="Adventure"/>
    <s v="Fantasy"/>
    <s v="SciFi"/>
    <s v="Thriller"/>
    <m/>
    <m/>
    <m/>
    <m/>
    <m/>
    <m/>
    <m/>
    <m/>
    <m/>
    <m/>
    <s v="ReignofFire"/>
    <s v="English"/>
    <n v="60000000"/>
    <x v="5"/>
  </r>
  <r>
    <s v="Color"/>
    <x v="352"/>
    <x v="17"/>
    <n v="45996718"/>
    <s v="Action"/>
    <s v="Crime"/>
    <s v="Drama"/>
    <s v="Thriller"/>
    <m/>
    <m/>
    <m/>
    <m/>
    <m/>
    <m/>
    <m/>
    <m/>
    <m/>
    <m/>
    <m/>
    <s v="GangsterSquad"/>
    <s v="English"/>
    <n v="60000000"/>
    <x v="10"/>
  </r>
  <r>
    <s v="Color"/>
    <x v="353"/>
    <x v="6"/>
    <n v="43337279"/>
    <s v="Adventure"/>
    <s v="Comedy"/>
    <m/>
    <m/>
    <m/>
    <m/>
    <m/>
    <m/>
    <m/>
    <m/>
    <m/>
    <m/>
    <m/>
    <m/>
    <m/>
    <s v="YearOne"/>
    <s v="English"/>
    <n v="60000000"/>
    <x v="40"/>
  </r>
  <r>
    <s v="Color"/>
    <x v="309"/>
    <x v="87"/>
    <n v="37479778"/>
    <s v="Biography"/>
    <s v="Drama"/>
    <s v="History"/>
    <s v="Sport"/>
    <m/>
    <m/>
    <m/>
    <m/>
    <m/>
    <m/>
    <m/>
    <m/>
    <m/>
    <m/>
    <m/>
    <s v="Invictus"/>
    <s v="English"/>
    <n v="60000000"/>
    <x v="37"/>
  </r>
  <r>
    <s v="Color"/>
    <x v="126"/>
    <x v="30"/>
    <n v="40559930"/>
    <s v="Comedy"/>
    <s v="Crime"/>
    <s v="Romance"/>
    <s v="Thriller"/>
    <m/>
    <m/>
    <m/>
    <m/>
    <m/>
    <m/>
    <m/>
    <m/>
    <m/>
    <m/>
    <m/>
    <s v="Duplicity"/>
    <s v="English"/>
    <n v="60000000"/>
    <x v="5"/>
  </r>
  <r>
    <s v="Color"/>
    <x v="354"/>
    <x v="49"/>
    <n v="36830057"/>
    <s v="Comedy"/>
    <s v="Family"/>
    <s v="SciFi"/>
    <m/>
    <m/>
    <m/>
    <m/>
    <m/>
    <m/>
    <m/>
    <m/>
    <m/>
    <m/>
    <m/>
    <m/>
    <s v="MyFavoriteMartian"/>
    <s v="English"/>
    <n v="65000000"/>
    <x v="40"/>
  </r>
  <r>
    <s v="Color"/>
    <x v="279"/>
    <x v="83"/>
    <n v="36279230"/>
    <s v="Action"/>
    <s v="Crime"/>
    <s v="Thriller"/>
    <m/>
    <m/>
    <m/>
    <m/>
    <m/>
    <m/>
    <m/>
    <m/>
    <m/>
    <m/>
    <m/>
    <m/>
    <s v="TheSentinel"/>
    <s v="English"/>
    <n v="60000000"/>
    <x v="9"/>
  </r>
  <r>
    <s v="Color"/>
    <x v="355"/>
    <x v="42"/>
    <n v="42194060"/>
    <s v="Adventure"/>
    <s v="Animation"/>
    <s v="Comedy"/>
    <s v="Family"/>
    <s v="SciFi"/>
    <m/>
    <m/>
    <m/>
    <m/>
    <m/>
    <m/>
    <m/>
    <m/>
    <m/>
    <m/>
    <s v="Planet51"/>
    <s v="English"/>
    <n v="70000000"/>
    <x v="9"/>
  </r>
  <r>
    <s v="Color"/>
    <x v="356"/>
    <x v="37"/>
    <n v="43119879"/>
    <s v="Action"/>
    <s v="Adventure"/>
    <s v="SciFi"/>
    <s v="Thriller"/>
    <m/>
    <m/>
    <m/>
    <m/>
    <m/>
    <m/>
    <m/>
    <m/>
    <m/>
    <m/>
    <m/>
    <s v="StarTrek:Nemesis"/>
    <s v="English"/>
    <n v="60000000"/>
    <x v="21"/>
  </r>
  <r>
    <s v="Color"/>
    <x v="357"/>
    <x v="6"/>
    <n v="35096190"/>
    <s v="Comedy"/>
    <s v="Crime"/>
    <s v="Romance"/>
    <m/>
    <m/>
    <m/>
    <m/>
    <m/>
    <m/>
    <m/>
    <m/>
    <m/>
    <m/>
    <m/>
    <m/>
    <s v="IntolerableCruelty"/>
    <s v="English"/>
    <n v="60000000"/>
    <x v="22"/>
  </r>
  <r>
    <s v="Color"/>
    <x v="29"/>
    <x v="82"/>
    <n v="43290977"/>
    <s v="Crime"/>
    <s v="Drama"/>
    <s v="Mystery"/>
    <s v="Thriller"/>
    <m/>
    <m/>
    <m/>
    <m/>
    <m/>
    <m/>
    <m/>
    <m/>
    <m/>
    <m/>
    <m/>
    <s v="EdgeofDarkness"/>
    <s v="English"/>
    <n v="80000000"/>
    <x v="4"/>
  </r>
  <r>
    <s v="Color"/>
    <x v="168"/>
    <x v="46"/>
    <n v="33927476"/>
    <s v="Horror"/>
    <s v="Mystery"/>
    <s v="SciFi"/>
    <s v="Thriller"/>
    <m/>
    <m/>
    <m/>
    <m/>
    <m/>
    <m/>
    <m/>
    <m/>
    <m/>
    <m/>
    <m/>
    <s v="TheRelic"/>
    <s v="English"/>
    <n v="40000000"/>
    <x v="20"/>
  </r>
  <r>
    <s v="Color"/>
    <x v="353"/>
    <x v="44"/>
    <n v="32122249"/>
    <s v="Comedy"/>
    <s v="Crime"/>
    <m/>
    <m/>
    <m/>
    <m/>
    <m/>
    <m/>
    <m/>
    <m/>
    <m/>
    <m/>
    <m/>
    <m/>
    <m/>
    <s v="AnalyzeThat"/>
    <s v="English"/>
    <n v="60000000"/>
    <x v="18"/>
  </r>
  <r>
    <s v="Color"/>
    <x v="342"/>
    <x v="57"/>
    <n v="40076438"/>
    <s v="Action"/>
    <s v="Crime"/>
    <s v="Drama"/>
    <s v="Mystery"/>
    <s v="Thriller"/>
    <m/>
    <m/>
    <m/>
    <m/>
    <m/>
    <m/>
    <m/>
    <m/>
    <m/>
    <m/>
    <s v="RighteousKill"/>
    <s v="English"/>
    <n v="60000000"/>
    <x v="19"/>
  </r>
  <r>
    <s v="Color"/>
    <x v="358"/>
    <x v="68"/>
    <n v="32940507"/>
    <s v="Action"/>
    <s v="Crime"/>
    <s v="Drama"/>
    <s v="Thriller"/>
    <m/>
    <m/>
    <m/>
    <m/>
    <m/>
    <m/>
    <m/>
    <m/>
    <m/>
    <m/>
    <m/>
    <s v="MercuryRising"/>
    <s v="English"/>
    <n v="60000000"/>
    <x v="9"/>
  </r>
  <r>
    <s v="Color"/>
    <x v="92"/>
    <x v="82"/>
    <n v="31670931"/>
    <s v="Biography"/>
    <s v="Drama"/>
    <s v="Music"/>
    <m/>
    <m/>
    <m/>
    <m/>
    <m/>
    <m/>
    <m/>
    <m/>
    <m/>
    <m/>
    <m/>
    <m/>
    <s v="TheSoloist"/>
    <s v="English"/>
    <n v="60000000"/>
    <x v="10"/>
  </r>
  <r>
    <s v="Color"/>
    <x v="334"/>
    <x v="50"/>
    <n v="30695227"/>
    <s v="Drama"/>
    <s v="Fantasy"/>
    <s v="Sport"/>
    <m/>
    <m/>
    <m/>
    <m/>
    <m/>
    <m/>
    <m/>
    <m/>
    <m/>
    <m/>
    <m/>
    <m/>
    <s v="TheLegendofBaggerVance"/>
    <s v="English"/>
    <n v="60000000"/>
    <x v="10"/>
  </r>
  <r>
    <s v="Color"/>
    <x v="280"/>
    <x v="48"/>
    <n v="32522352"/>
    <s v="Adventure"/>
    <s v="Comedy"/>
    <s v="Drama"/>
    <s v="Music"/>
    <m/>
    <m/>
    <m/>
    <m/>
    <m/>
    <m/>
    <m/>
    <m/>
    <m/>
    <m/>
    <m/>
    <s v="AlmostFamous"/>
    <s v="English"/>
    <n v="60000000"/>
    <x v="0"/>
  </r>
  <r>
    <s v="Color"/>
    <x v="94"/>
    <x v="57"/>
    <n v="26082914"/>
    <s v="Action"/>
    <s v="Adventure"/>
    <s v="Crime"/>
    <s v="Thriller"/>
    <m/>
    <m/>
    <m/>
    <m/>
    <m/>
    <m/>
    <m/>
    <m/>
    <m/>
    <m/>
    <m/>
    <s v="xXx:StateoftheUnion"/>
    <s v="English"/>
    <n v="87000000"/>
    <x v="43"/>
  </r>
  <r>
    <s v="Color"/>
    <x v="359"/>
    <x v="97"/>
    <n v="29136626"/>
    <s v="Action"/>
    <s v="Fantasy"/>
    <s v="Horror"/>
    <s v="SciFi"/>
    <s v="Thriller"/>
    <m/>
    <m/>
    <m/>
    <m/>
    <m/>
    <m/>
    <m/>
    <m/>
    <m/>
    <m/>
    <s v="Priest"/>
    <s v="English"/>
    <n v="60000000"/>
    <x v="20"/>
  </r>
  <r>
    <s v="Color"/>
    <x v="360"/>
    <x v="77"/>
    <n v="26288320"/>
    <s v="Adventure"/>
    <s v="Animation"/>
    <s v="Comedy"/>
    <s v="Drama"/>
    <s v="Family"/>
    <s v="Fantasy"/>
    <s v="Romance"/>
    <m/>
    <m/>
    <m/>
    <m/>
    <m/>
    <m/>
    <m/>
    <m/>
    <s v="Sinbad:LegendoftheSevenSeas"/>
    <s v="English"/>
    <n v="60000000"/>
    <x v="10"/>
  </r>
  <r>
    <s v="Color"/>
    <x v="206"/>
    <x v="28"/>
    <n v="26616590"/>
    <s v="Horror"/>
    <s v="SciFi"/>
    <s v="Thriller"/>
    <m/>
    <m/>
    <m/>
    <m/>
    <m/>
    <m/>
    <m/>
    <m/>
    <m/>
    <m/>
    <m/>
    <m/>
    <s v="EventHorizon"/>
    <s v="English"/>
    <n v="60000000"/>
    <x v="10"/>
  </r>
  <r>
    <s v="Color"/>
    <x v="7"/>
    <x v="14"/>
    <n v="623279547"/>
    <s v="Action"/>
    <s v="Adventure"/>
    <s v="SciFi"/>
    <m/>
    <m/>
    <m/>
    <m/>
    <m/>
    <m/>
    <m/>
    <m/>
    <m/>
    <m/>
    <m/>
    <m/>
    <s v="TheAvengers"/>
    <s v="English"/>
    <n v="220000000"/>
    <x v="14"/>
  </r>
  <r>
    <s v="Color"/>
    <x v="49"/>
    <x v="26"/>
    <n v="30063805"/>
    <s v="Drama"/>
    <s v="Fantasy"/>
    <s v="Mystery"/>
    <s v="Romance"/>
    <s v="Thriller"/>
    <m/>
    <m/>
    <m/>
    <m/>
    <m/>
    <m/>
    <m/>
    <m/>
    <m/>
    <m/>
    <s v="Dragonfly"/>
    <s v="English"/>
    <n v="60000000"/>
    <x v="9"/>
  </r>
  <r>
    <s v="Color"/>
    <x v="199"/>
    <x v="60"/>
    <n v="22518325"/>
    <s v="Crime"/>
    <s v="Drama"/>
    <s v="Mystery"/>
    <s v="Thriller"/>
    <m/>
    <m/>
    <m/>
    <m/>
    <m/>
    <m/>
    <m/>
    <m/>
    <m/>
    <m/>
    <m/>
    <s v="TheBlackDahlia"/>
    <s v="English"/>
    <n v="50000000"/>
    <x v="23"/>
  </r>
  <r>
    <s v="BlackandWhite"/>
    <x v="361"/>
    <x v="34"/>
    <n v="13082288"/>
    <s v="Action"/>
    <s v="Adventure"/>
    <s v="Drama"/>
    <s v="History"/>
    <s v="Romance"/>
    <s v="War"/>
    <m/>
    <m/>
    <m/>
    <m/>
    <m/>
    <m/>
    <m/>
    <m/>
    <m/>
    <s v="Flyboys"/>
    <s v="English"/>
    <n v="60000000"/>
    <x v="4"/>
  </r>
  <r>
    <s v="Color"/>
    <x v="362"/>
    <x v="21"/>
    <n v="18208078"/>
    <s v="Action"/>
    <s v="Drama"/>
    <s v="Thriller"/>
    <m/>
    <m/>
    <m/>
    <m/>
    <m/>
    <m/>
    <m/>
    <m/>
    <m/>
    <m/>
    <m/>
    <m/>
    <s v="TheLastCastle"/>
    <s v="English"/>
    <n v="60000000"/>
    <x v="8"/>
  </r>
  <r>
    <s v="Color"/>
    <x v="363"/>
    <x v="42"/>
    <n v="14218868"/>
    <s v="Horror"/>
    <s v="SciFi"/>
    <s v="Thriller"/>
    <m/>
    <m/>
    <m/>
    <m/>
    <m/>
    <m/>
    <m/>
    <m/>
    <m/>
    <m/>
    <m/>
    <m/>
    <s v="Supernova"/>
    <s v="English"/>
    <n v="65000000"/>
    <x v="30"/>
  </r>
  <r>
    <s v="Color"/>
    <x v="364"/>
    <x v="33"/>
    <n v="22451"/>
    <s v="Drama"/>
    <s v="Fantasy"/>
    <s v="Mystery"/>
    <s v="Romance"/>
    <m/>
    <m/>
    <m/>
    <m/>
    <m/>
    <m/>
    <m/>
    <m/>
    <m/>
    <m/>
    <m/>
    <s v="WintersTale"/>
    <s v="English"/>
    <n v="60000000"/>
    <x v="5"/>
  </r>
  <r>
    <s v="Color"/>
    <x v="365"/>
    <x v="28"/>
    <n v="31165421"/>
    <s v="Fantasy"/>
    <s v="Horror"/>
    <s v="Mystery"/>
    <s v="Romance"/>
    <m/>
    <m/>
    <m/>
    <m/>
    <m/>
    <m/>
    <m/>
    <m/>
    <m/>
    <m/>
    <m/>
    <s v="TheMortalInstruments:CityofBones"/>
    <s v="English"/>
    <n v="60000000"/>
    <x v="19"/>
  </r>
  <r>
    <s v="Color"/>
    <x v="338"/>
    <x v="76"/>
    <n v="11802056"/>
    <s v="Adventure"/>
    <s v="Comedy"/>
    <s v="Family"/>
    <s v="Romance"/>
    <s v="SciFi"/>
    <m/>
    <m/>
    <m/>
    <m/>
    <m/>
    <m/>
    <m/>
    <m/>
    <m/>
    <m/>
    <s v="MeetDave"/>
    <s v="English"/>
    <n v="60000000"/>
    <x v="40"/>
  </r>
  <r>
    <s v="Color"/>
    <x v="366"/>
    <x v="32"/>
    <n v="25472967"/>
    <s v="Drama"/>
    <s v="Horror"/>
    <s v="Thriller"/>
    <m/>
    <m/>
    <m/>
    <m/>
    <m/>
    <m/>
    <m/>
    <m/>
    <m/>
    <m/>
    <m/>
    <m/>
    <s v="DarkWater"/>
    <s v="English"/>
    <n v="30000000"/>
    <x v="23"/>
  </r>
  <r>
    <s v="Color"/>
    <x v="80"/>
    <x v="39"/>
    <n v="22362500"/>
    <s v="Comedy"/>
    <s v="Drama"/>
    <m/>
    <m/>
    <m/>
    <m/>
    <m/>
    <m/>
    <m/>
    <m/>
    <m/>
    <m/>
    <m/>
    <m/>
    <m/>
    <s v="Edtv"/>
    <s v="English"/>
    <n v="55000000"/>
    <x v="9"/>
  </r>
  <r>
    <s v="Color"/>
    <x v="367"/>
    <x v="10"/>
    <n v="17281832"/>
    <s v="Adventure"/>
    <s v="Family"/>
    <s v="Fantasy"/>
    <m/>
    <m/>
    <m/>
    <m/>
    <m/>
    <m/>
    <m/>
    <m/>
    <m/>
    <m/>
    <m/>
    <m/>
    <s v="Inkheart"/>
    <s v="English"/>
    <n v="60000000"/>
    <x v="9"/>
  </r>
  <r>
    <s v="Color"/>
    <x v="319"/>
    <x v="32"/>
    <n v="19781879"/>
    <s v="Action"/>
    <s v="Crime"/>
    <s v="Fantasy"/>
    <s v="Thriller"/>
    <m/>
    <m/>
    <m/>
    <m/>
    <m/>
    <m/>
    <m/>
    <m/>
    <m/>
    <m/>
    <m/>
    <s v="TheSpirit"/>
    <s v="English"/>
    <n v="60000000"/>
    <x v="30"/>
  </r>
  <r>
    <s v="Color"/>
    <x v="368"/>
    <x v="83"/>
    <n v="7605668"/>
    <s v="Action"/>
    <s v="Comedy"/>
    <s v="Mystery"/>
    <s v="Romance"/>
    <m/>
    <m/>
    <m/>
    <m/>
    <m/>
    <m/>
    <m/>
    <m/>
    <m/>
    <m/>
    <m/>
    <s v="Mortdecai"/>
    <s v="English"/>
    <n v="60000000"/>
    <x v="33"/>
  </r>
  <r>
    <s v="Color"/>
    <x v="369"/>
    <x v="5"/>
    <n v="4535117"/>
    <s v="Action"/>
    <s v="Adventure"/>
    <s v="Fantasy"/>
    <s v="Thriller"/>
    <m/>
    <m/>
    <m/>
    <m/>
    <m/>
    <m/>
    <m/>
    <m/>
    <m/>
    <m/>
    <m/>
    <s v="IntheNameoftheKing:ADungeonSiegeTale"/>
    <s v="English"/>
    <n v="60000000"/>
    <x v="44"/>
  </r>
  <r>
    <s v="Color"/>
    <x v="29"/>
    <x v="45"/>
    <n v="4426297"/>
    <s v="Adventure"/>
    <s v="Drama"/>
    <s v="Romance"/>
    <s v="War"/>
    <m/>
    <m/>
    <m/>
    <m/>
    <m/>
    <m/>
    <m/>
    <m/>
    <m/>
    <m/>
    <m/>
    <s v="BeyondBorders"/>
    <s v="English"/>
    <n v="35000000"/>
    <x v="12"/>
  </r>
  <r>
    <s v="BlackandWhite"/>
    <x v="370"/>
    <x v="4"/>
    <n v="10166502"/>
    <s v="Action"/>
    <s v="Drama"/>
    <s v="War"/>
    <m/>
    <m/>
    <m/>
    <m/>
    <m/>
    <m/>
    <m/>
    <m/>
    <m/>
    <m/>
    <m/>
    <m/>
    <s v="TheGreatRaid"/>
    <s v="Filipino"/>
    <n v="80000000"/>
    <x v="10"/>
  </r>
  <r>
    <s v="Color"/>
    <x v="371"/>
    <x v="25"/>
    <n v="363024263"/>
    <s v="Action"/>
    <s v="Adventure"/>
    <s v="Comedy"/>
    <s v="Romance"/>
    <s v="SciFi"/>
    <m/>
    <m/>
    <m/>
    <m/>
    <m/>
    <m/>
    <m/>
    <m/>
    <m/>
    <m/>
    <s v="Deadpool"/>
    <s v="English"/>
    <n v="58000000"/>
    <x v="14"/>
  </r>
  <r>
    <s v="Color"/>
    <x v="372"/>
    <x v="36"/>
    <n v="12065985"/>
    <s v="Comedy"/>
    <s v="Drama"/>
    <m/>
    <m/>
    <m/>
    <m/>
    <m/>
    <m/>
    <m/>
    <m/>
    <m/>
    <m/>
    <m/>
    <m/>
    <m/>
    <s v="HolyMan"/>
    <s v="English"/>
    <n v="60000000"/>
    <x v="40"/>
  </r>
  <r>
    <s v="Color"/>
    <x v="309"/>
    <x v="80"/>
    <n v="350123553"/>
    <s v="Action"/>
    <s v="Biography"/>
    <s v="Drama"/>
    <s v="History"/>
    <s v="Thriller"/>
    <s v="War"/>
    <m/>
    <m/>
    <m/>
    <m/>
    <m/>
    <m/>
    <m/>
    <m/>
    <m/>
    <s v="AmericanSniper"/>
    <s v="English"/>
    <n v="58800000"/>
    <x v="11"/>
  </r>
  <r>
    <s v="Color"/>
    <x v="44"/>
    <x v="32"/>
    <n v="80021740"/>
    <s v="Adventure"/>
    <s v="Comedy"/>
    <s v="Family"/>
    <s v="Fantasy"/>
    <s v="Horror"/>
    <m/>
    <m/>
    <m/>
    <m/>
    <m/>
    <m/>
    <m/>
    <m/>
    <m/>
    <m/>
    <s v="Goosebumps"/>
    <s v="English"/>
    <n v="58000000"/>
    <x v="21"/>
  </r>
  <r>
    <s v="Color"/>
    <x v="188"/>
    <x v="53"/>
    <n v="48291624"/>
    <s v="Comedy"/>
    <s v="Fantasy"/>
    <s v="Romance"/>
    <m/>
    <m/>
    <m/>
    <m/>
    <m/>
    <m/>
    <m/>
    <m/>
    <m/>
    <m/>
    <m/>
    <m/>
    <s v="JustLikeHeaven"/>
    <s v="English"/>
    <n v="58000000"/>
    <x v="10"/>
  </r>
  <r>
    <s v="Color"/>
    <x v="339"/>
    <x v="76"/>
    <n v="35231365"/>
    <s v="Comedy"/>
    <s v="Family"/>
    <s v="Romance"/>
    <s v="SciFi"/>
    <m/>
    <m/>
    <m/>
    <m/>
    <m/>
    <m/>
    <m/>
    <m/>
    <m/>
    <m/>
    <m/>
    <s v="TheFlintstonesinVivaRockVegas"/>
    <s v="English"/>
    <n v="60000000"/>
    <x v="57"/>
  </r>
  <r>
    <s v="Color"/>
    <x v="373"/>
    <x v="97"/>
    <n v="53715611"/>
    <s v="Action"/>
    <s v="Adventure"/>
    <s v="Thriller"/>
    <s v="War"/>
    <m/>
    <m/>
    <m/>
    <m/>
    <m/>
    <m/>
    <m/>
    <m/>
    <m/>
    <m/>
    <m/>
    <s v="RamboIII"/>
    <s v="English"/>
    <n v="63000000"/>
    <x v="20"/>
  </r>
  <r>
    <s v="Color"/>
    <x v="283"/>
    <x v="36"/>
    <n v="31199215"/>
    <s v="Comedy"/>
    <s v="Drama"/>
    <s v="Romance"/>
    <s v="Sport"/>
    <m/>
    <m/>
    <m/>
    <m/>
    <m/>
    <m/>
    <m/>
    <m/>
    <m/>
    <m/>
    <m/>
    <s v="Leatherheads"/>
    <s v="English"/>
    <n v="58000000"/>
    <x v="19"/>
  </r>
  <r>
    <s v="Color"/>
    <x v="330"/>
    <x v="32"/>
    <n v="29580087"/>
    <s v="Comedy"/>
    <s v="Drama"/>
    <s v="Romance"/>
    <m/>
    <m/>
    <m/>
    <m/>
    <m/>
    <m/>
    <m/>
    <m/>
    <m/>
    <m/>
    <m/>
    <m/>
    <s v="DidYouHearAbouttheMorgans"/>
    <s v="English"/>
    <n v="58000000"/>
    <x v="54"/>
  </r>
  <r>
    <s v="Color"/>
    <x v="76"/>
    <x v="30"/>
    <n v="44665963"/>
    <s v="Comedy"/>
    <m/>
    <m/>
    <m/>
    <m/>
    <m/>
    <m/>
    <m/>
    <m/>
    <m/>
    <m/>
    <m/>
    <m/>
    <m/>
    <m/>
    <s v="TheInternship"/>
    <s v="English"/>
    <n v="58000000"/>
    <x v="22"/>
  </r>
  <r>
    <s v="Color"/>
    <x v="206"/>
    <x v="54"/>
    <n v="60128566"/>
    <s v="Action"/>
    <s v="Adventure"/>
    <s v="Horror"/>
    <s v="SciFi"/>
    <m/>
    <m/>
    <m/>
    <m/>
    <m/>
    <m/>
    <m/>
    <m/>
    <m/>
    <m/>
    <m/>
    <s v="ResidentEvil:Afterlife"/>
    <s v="English"/>
    <n v="60000000"/>
    <x v="18"/>
  </r>
  <r>
    <s v="Color"/>
    <x v="374"/>
    <x v="30"/>
    <n v="49875589"/>
    <s v="Action"/>
    <s v="Adventure"/>
    <s v="Drama"/>
    <s v="History"/>
    <s v="War"/>
    <m/>
    <m/>
    <m/>
    <m/>
    <m/>
    <m/>
    <m/>
    <m/>
    <m/>
    <m/>
    <s v="RedTails"/>
    <s v="English"/>
    <n v="58000000"/>
    <x v="18"/>
  </r>
  <r>
    <s v="Color"/>
    <x v="315"/>
    <x v="15"/>
    <n v="60984028"/>
    <s v="Drama"/>
    <s v="Mystery"/>
    <s v="Thriller"/>
    <m/>
    <m/>
    <m/>
    <m/>
    <m/>
    <m/>
    <m/>
    <m/>
    <m/>
    <m/>
    <m/>
    <m/>
    <s v="TheDevilsAdvocate"/>
    <s v="English"/>
    <n v="57000000"/>
    <x v="7"/>
  </r>
  <r>
    <s v="Color"/>
    <x v="375"/>
    <x v="37"/>
    <n v="36931089"/>
    <s v="Comedy"/>
    <m/>
    <m/>
    <m/>
    <m/>
    <m/>
    <m/>
    <m/>
    <m/>
    <m/>
    <m/>
    <m/>
    <m/>
    <m/>
    <m/>
    <s v="ThatsMyBoy"/>
    <s v="English"/>
    <n v="70000000"/>
    <x v="23"/>
  </r>
  <r>
    <s v="Color"/>
    <x v="47"/>
    <x v="32"/>
    <n v="51317350"/>
    <s v="Action"/>
    <s v="Adventure"/>
    <s v="Fantasy"/>
    <m/>
    <m/>
    <m/>
    <m/>
    <m/>
    <m/>
    <m/>
    <m/>
    <m/>
    <m/>
    <m/>
    <m/>
    <s v="DragonHeart"/>
    <s v="English"/>
    <n v="57000000"/>
    <x v="21"/>
  </r>
  <r>
    <s v="Color"/>
    <x v="24"/>
    <x v="54"/>
    <n v="28328132"/>
    <s v="Action"/>
    <s v="Comedy"/>
    <s v="Crime"/>
    <s v="Drama"/>
    <m/>
    <m/>
    <m/>
    <m/>
    <m/>
    <m/>
    <m/>
    <m/>
    <m/>
    <m/>
    <m/>
    <s v="AftertheSunset"/>
    <s v="English"/>
    <n v="58000000"/>
    <x v="22"/>
  </r>
  <r>
    <s v="Color"/>
    <x v="376"/>
    <x v="44"/>
    <n v="51774002"/>
    <s v="Action"/>
    <s v="Fantasy"/>
    <s v="Thriller"/>
    <m/>
    <m/>
    <m/>
    <m/>
    <m/>
    <m/>
    <m/>
    <m/>
    <m/>
    <m/>
    <m/>
    <m/>
    <s v="GhostRider:SpiritofVengeance"/>
    <s v="English"/>
    <n v="57000000"/>
    <x v="43"/>
  </r>
  <r>
    <s v="Color"/>
    <x v="377"/>
    <x v="21"/>
    <n v="25528495"/>
    <s v="Drama"/>
    <s v="Music"/>
    <s v="Romance"/>
    <s v="War"/>
    <m/>
    <m/>
    <m/>
    <m/>
    <m/>
    <m/>
    <m/>
    <m/>
    <m/>
    <m/>
    <m/>
    <s v="CaptainCorellisMandolin"/>
    <s v="English"/>
    <n v="57000000"/>
    <x v="18"/>
  </r>
  <r>
    <s v="Color"/>
    <x v="226"/>
    <x v="53"/>
    <n v="113006880"/>
    <s v="Action"/>
    <s v="Comedy"/>
    <s v="Drama"/>
    <s v="Family"/>
    <s v="Thriller"/>
    <m/>
    <m/>
    <m/>
    <m/>
    <m/>
    <m/>
    <m/>
    <m/>
    <m/>
    <m/>
    <s v="ThePacifier"/>
    <s v="English"/>
    <n v="56000000"/>
    <x v="33"/>
  </r>
  <r>
    <s v="Color"/>
    <x v="378"/>
    <x v="102"/>
    <n v="45860039"/>
    <s v="Action"/>
    <s v="Crime"/>
    <m/>
    <m/>
    <m/>
    <m/>
    <m/>
    <m/>
    <m/>
    <m/>
    <m/>
    <m/>
    <m/>
    <m/>
    <m/>
    <s v="WalkingTall"/>
    <s v="English"/>
    <n v="56000000"/>
    <x v="5"/>
  </r>
  <r>
    <s v="BlackandWhite"/>
    <x v="41"/>
    <x v="29"/>
    <n v="329691196"/>
    <s v="Comedy"/>
    <s v="Drama"/>
    <m/>
    <m/>
    <m/>
    <m/>
    <m/>
    <m/>
    <m/>
    <m/>
    <m/>
    <m/>
    <m/>
    <m/>
    <m/>
    <s v="ForrestGump"/>
    <s v="English"/>
    <n v="55000000"/>
    <x v="35"/>
  </r>
  <r>
    <s v="Color"/>
    <x v="327"/>
    <x v="78"/>
    <n v="217326336"/>
    <s v="Animation"/>
    <s v="Comedy"/>
    <s v="Family"/>
    <s v="Fantasy"/>
    <s v="Music"/>
    <m/>
    <m/>
    <m/>
    <m/>
    <m/>
    <m/>
    <m/>
    <m/>
    <m/>
    <m/>
    <s v="AlvinandtheChipmunks"/>
    <s v="English"/>
    <n v="60000000"/>
    <x v="31"/>
  </r>
  <r>
    <s v="Color"/>
    <x v="181"/>
    <x v="25"/>
    <n v="166225040"/>
    <s v="Comedy"/>
    <m/>
    <m/>
    <m/>
    <m/>
    <m/>
    <m/>
    <m/>
    <m/>
    <m/>
    <m/>
    <m/>
    <m/>
    <m/>
    <m/>
    <s v="MeettheParents"/>
    <s v="English"/>
    <n v="55000000"/>
    <x v="15"/>
  </r>
  <r>
    <s v="Color"/>
    <x v="379"/>
    <x v="92"/>
    <n v="141600000"/>
    <s v="Adventure"/>
    <s v="Animation"/>
    <s v="Drama"/>
    <s v="Family"/>
    <s v="History"/>
    <s v="Musical"/>
    <s v="Romance"/>
    <m/>
    <m/>
    <m/>
    <m/>
    <m/>
    <m/>
    <m/>
    <m/>
    <s v="Pocahontas"/>
    <s v="English"/>
    <n v="55000000"/>
    <x v="4"/>
  </r>
  <r>
    <s v="Color"/>
    <x v="101"/>
    <x v="113"/>
    <n v="134218018"/>
    <s v="Action"/>
    <s v="Adventure"/>
    <s v="Drama"/>
    <s v="Romance"/>
    <s v="SciFi"/>
    <m/>
    <m/>
    <m/>
    <m/>
    <m/>
    <m/>
    <m/>
    <m/>
    <m/>
    <m/>
    <s v="Superman"/>
    <s v="English"/>
    <n v="55000000"/>
    <x v="11"/>
  </r>
  <r>
    <s v="Color"/>
    <x v="49"/>
    <x v="53"/>
    <n v="128769345"/>
    <s v="Comedy"/>
    <s v="Romance"/>
    <s v="SciFi"/>
    <m/>
    <m/>
    <m/>
    <m/>
    <m/>
    <m/>
    <m/>
    <m/>
    <m/>
    <m/>
    <m/>
    <m/>
    <s v="TheNuttyProfessor"/>
    <s v="English"/>
    <n v="54000000"/>
    <x v="23"/>
  </r>
  <r>
    <s v="Color"/>
    <x v="264"/>
    <x v="33"/>
    <n v="177575142"/>
    <s v="Comedy"/>
    <s v="Romance"/>
    <m/>
    <m/>
    <m/>
    <m/>
    <m/>
    <m/>
    <m/>
    <m/>
    <m/>
    <m/>
    <m/>
    <m/>
    <m/>
    <s v="Hitch"/>
    <s v="English"/>
    <n v="70000000"/>
    <x v="4"/>
  </r>
  <r>
    <s v="Color"/>
    <x v="380"/>
    <x v="78"/>
    <n v="105263257"/>
    <s v="Action"/>
    <s v="Adventure"/>
    <s v="Comedy"/>
    <s v="Family"/>
    <s v="Romance"/>
    <m/>
    <m/>
    <m/>
    <m/>
    <m/>
    <m/>
    <m/>
    <m/>
    <m/>
    <m/>
    <s v="GeorgeoftheJungle"/>
    <s v="English"/>
    <n v="55000000"/>
    <x v="28"/>
  </r>
  <r>
    <s v="Color"/>
    <x v="381"/>
    <x v="105"/>
    <n v="104354205"/>
    <s v="Comedy"/>
    <s v="Romance"/>
    <m/>
    <m/>
    <m/>
    <m/>
    <m/>
    <m/>
    <m/>
    <m/>
    <m/>
    <m/>
    <m/>
    <m/>
    <m/>
    <s v="AmericanWedding"/>
    <s v="English"/>
    <n v="55000000"/>
    <x v="22"/>
  </r>
  <r>
    <s v="Color"/>
    <x v="111"/>
    <x v="87"/>
    <n v="107100855"/>
    <s v="Biography"/>
    <s v="Drama"/>
    <s v="Thriller"/>
    <m/>
    <m/>
    <m/>
    <m/>
    <m/>
    <m/>
    <m/>
    <m/>
    <m/>
    <m/>
    <m/>
    <m/>
    <s v="CaptainPhillips"/>
    <s v="English"/>
    <n v="55000000"/>
    <x v="0"/>
  </r>
  <r>
    <s v="Color"/>
    <x v="76"/>
    <x v="57"/>
    <n v="98711404"/>
    <s v="Comedy"/>
    <s v="Crime"/>
    <s v="Romance"/>
    <s v="Thriller"/>
    <m/>
    <m/>
    <m/>
    <m/>
    <m/>
    <m/>
    <m/>
    <m/>
    <m/>
    <m/>
    <m/>
    <s v="DateNight"/>
    <s v="English"/>
    <n v="55000000"/>
    <x v="22"/>
  </r>
  <r>
    <s v="Color"/>
    <x v="171"/>
    <x v="6"/>
    <n v="100328194"/>
    <s v="Comedy"/>
    <s v="Family"/>
    <s v="Fantasy"/>
    <m/>
    <m/>
    <m/>
    <m/>
    <m/>
    <m/>
    <m/>
    <m/>
    <m/>
    <m/>
    <m/>
    <m/>
    <s v="Casper"/>
    <s v="English"/>
    <n v="50000000"/>
    <x v="19"/>
  </r>
  <r>
    <s v="Color"/>
    <x v="259"/>
    <x v="4"/>
    <n v="101530738"/>
    <s v="Action"/>
    <s v="Crime"/>
    <s v="Thriller"/>
    <m/>
    <m/>
    <m/>
    <m/>
    <m/>
    <m/>
    <m/>
    <m/>
    <m/>
    <m/>
    <m/>
    <m/>
    <s v="TheEqualizer"/>
    <s v="English"/>
    <n v="55000000"/>
    <x v="13"/>
  </r>
  <r>
    <s v="Color"/>
    <x v="382"/>
    <x v="70"/>
    <n v="93815117"/>
    <s v="Comedy"/>
    <s v="Drama"/>
    <s v="Romance"/>
    <m/>
    <m/>
    <m/>
    <m/>
    <m/>
    <m/>
    <m/>
    <m/>
    <m/>
    <m/>
    <m/>
    <m/>
    <s v="MaidinManhattan"/>
    <s v="English"/>
    <n v="55000000"/>
    <x v="36"/>
  </r>
  <r>
    <s v="Color"/>
    <x v="156"/>
    <x v="31"/>
    <n v="91400000"/>
    <s v="Action"/>
    <s v="Drama"/>
    <s v="Thriller"/>
    <s v="War"/>
    <m/>
    <m/>
    <m/>
    <m/>
    <m/>
    <m/>
    <m/>
    <m/>
    <m/>
    <m/>
    <m/>
    <s v="CrimsonTide"/>
    <s v="English"/>
    <n v="53000000"/>
    <x v="11"/>
  </r>
  <r>
    <s v="Color"/>
    <x v="383"/>
    <x v="82"/>
    <n v="162586036"/>
    <s v="Biography"/>
    <s v="Drama"/>
    <m/>
    <m/>
    <m/>
    <m/>
    <m/>
    <m/>
    <m/>
    <m/>
    <m/>
    <m/>
    <m/>
    <m/>
    <m/>
    <s v="ThePursuitofHappyness"/>
    <s v="English"/>
    <n v="55000000"/>
    <x v="25"/>
  </r>
  <r>
    <s v="Color"/>
    <x v="121"/>
    <x v="41"/>
    <n v="89706988"/>
    <s v="Drama"/>
    <s v="Mystery"/>
    <s v="Thriller"/>
    <m/>
    <m/>
    <m/>
    <m/>
    <m/>
    <m/>
    <m/>
    <m/>
    <m/>
    <m/>
    <m/>
    <m/>
    <s v="Flightplan"/>
    <s v="English"/>
    <n v="55000000"/>
    <x v="5"/>
  </r>
  <r>
    <s v="Color"/>
    <x v="262"/>
    <x v="55"/>
    <n v="83000000"/>
    <s v="Drama"/>
    <s v="Thriller"/>
    <m/>
    <m/>
    <m/>
    <m/>
    <m/>
    <m/>
    <m/>
    <m/>
    <m/>
    <m/>
    <m/>
    <m/>
    <m/>
    <s v="Disclosure"/>
    <s v="English"/>
    <n v="55000000"/>
    <x v="19"/>
  </r>
  <r>
    <s v="Color"/>
    <x v="171"/>
    <x v="36"/>
    <n v="78745923"/>
    <s v="Drama"/>
    <s v="Fantasy"/>
    <s v="Romance"/>
    <m/>
    <m/>
    <m/>
    <m/>
    <m/>
    <m/>
    <m/>
    <m/>
    <m/>
    <m/>
    <m/>
    <m/>
    <s v="CityofAngels"/>
    <s v="English"/>
    <n v="55000000"/>
    <x v="10"/>
  </r>
  <r>
    <s v="BlackandWhite"/>
    <x v="160"/>
    <x v="68"/>
    <n v="70098138"/>
    <s v="Action"/>
    <m/>
    <m/>
    <m/>
    <m/>
    <m/>
    <m/>
    <m/>
    <m/>
    <m/>
    <m/>
    <m/>
    <m/>
    <m/>
    <m/>
    <s v="KillBill:Vol.1"/>
    <s v="English"/>
    <n v="30000000"/>
    <x v="14"/>
  </r>
  <r>
    <s v="Color"/>
    <x v="180"/>
    <x v="77"/>
    <n v="66365290"/>
    <s v="Comedy"/>
    <m/>
    <m/>
    <m/>
    <m/>
    <m/>
    <m/>
    <m/>
    <m/>
    <m/>
    <m/>
    <m/>
    <m/>
    <m/>
    <m/>
    <s v="Bowfinger"/>
    <s v="English"/>
    <n v="55000000"/>
    <x v="21"/>
  </r>
  <r>
    <s v="BlackandWhite"/>
    <x v="160"/>
    <x v="62"/>
    <n v="66207920"/>
    <s v="Action"/>
    <s v="Crime"/>
    <s v="Drama"/>
    <s v="Thriller"/>
    <m/>
    <m/>
    <m/>
    <m/>
    <m/>
    <m/>
    <m/>
    <m/>
    <m/>
    <m/>
    <m/>
    <s v="KillBill:Vol.2"/>
    <s v="English"/>
    <n v="30000000"/>
    <x v="25"/>
  </r>
  <r>
    <s v="Color"/>
    <x v="204"/>
    <x v="54"/>
    <n v="63408614"/>
    <s v="Action"/>
    <s v="Comedy"/>
    <s v="Crime"/>
    <s v="Thriller"/>
    <m/>
    <m/>
    <m/>
    <m/>
    <m/>
    <m/>
    <m/>
    <m/>
    <m/>
    <m/>
    <m/>
    <s v="TangoCash"/>
    <s v="English"/>
    <n v="55000000"/>
    <x v="22"/>
  </r>
  <r>
    <s v="Color"/>
    <x v="41"/>
    <x v="26"/>
    <n v="58422650"/>
    <s v="Comedy"/>
    <s v="Fantasy"/>
    <s v="Horror"/>
    <m/>
    <m/>
    <m/>
    <m/>
    <m/>
    <m/>
    <m/>
    <m/>
    <m/>
    <m/>
    <m/>
    <m/>
    <s v="DeathBecomesHer"/>
    <s v="English"/>
    <n v="55000000"/>
    <x v="21"/>
  </r>
  <r>
    <s v="Color"/>
    <x v="384"/>
    <x v="46"/>
    <n v="56932305"/>
    <s v="Action"/>
    <s v="Adventure"/>
    <s v="Comedy"/>
    <s v="Western"/>
    <m/>
    <m/>
    <m/>
    <m/>
    <m/>
    <m/>
    <m/>
    <m/>
    <m/>
    <m/>
    <m/>
    <s v="ShanghaiNoon"/>
    <s v="English"/>
    <n v="55000000"/>
    <x v="4"/>
  </r>
  <r>
    <s v="Color"/>
    <x v="356"/>
    <x v="80"/>
    <n v="68750000"/>
    <s v="Action"/>
    <s v="Adventure"/>
    <s v="Thriller"/>
    <m/>
    <m/>
    <m/>
    <m/>
    <m/>
    <m/>
    <m/>
    <m/>
    <m/>
    <m/>
    <m/>
    <m/>
    <s v="ExecutiveDecision"/>
    <s v="English"/>
    <n v="55000000"/>
    <x v="21"/>
  </r>
  <r>
    <s v="Color"/>
    <x v="188"/>
    <x v="49"/>
    <n v="68218041"/>
    <s v="Comedy"/>
    <s v="Family"/>
    <s v="Fantasy"/>
    <m/>
    <m/>
    <m/>
    <m/>
    <m/>
    <m/>
    <m/>
    <m/>
    <m/>
    <m/>
    <m/>
    <m/>
    <s v="Mr.PoppersPenguins"/>
    <s v="English"/>
    <n v="55000000"/>
    <x v="19"/>
  </r>
  <r>
    <s v="Color"/>
    <x v="93"/>
    <x v="26"/>
    <n v="25040293"/>
    <s v="Action"/>
    <s v="Adventure"/>
    <s v="Fantasy"/>
    <m/>
    <m/>
    <m/>
    <m/>
    <m/>
    <m/>
    <m/>
    <m/>
    <m/>
    <m/>
    <m/>
    <m/>
    <s v="TheForbiddenKingdom"/>
    <s v="English"/>
    <n v="55000000"/>
    <x v="4"/>
  </r>
  <r>
    <s v="Color"/>
    <x v="385"/>
    <x v="42"/>
    <n v="55747724"/>
    <s v="Adventure"/>
    <s v="Animation"/>
    <s v="Comedy"/>
    <s v="Family"/>
    <m/>
    <m/>
    <m/>
    <m/>
    <m/>
    <m/>
    <m/>
    <m/>
    <m/>
    <m/>
    <m/>
    <s v="FreeBirds"/>
    <s v="English"/>
    <n v="55000000"/>
    <x v="18"/>
  </r>
  <r>
    <s v="Color"/>
    <x v="64"/>
    <x v="93"/>
    <n v="55473600"/>
    <s v="Action"/>
    <s v="Horror"/>
    <s v="SciFi"/>
    <m/>
    <m/>
    <m/>
    <m/>
    <m/>
    <m/>
    <m/>
    <m/>
    <m/>
    <m/>
    <m/>
    <m/>
    <s v="Alien3"/>
    <s v="English"/>
    <n v="50000000"/>
    <x v="21"/>
  </r>
  <r>
    <s v="Color"/>
    <x v="386"/>
    <x v="23"/>
    <n v="49994804"/>
    <s v="Biography"/>
    <s v="Drama"/>
    <s v="History"/>
    <s v="Musical"/>
    <m/>
    <m/>
    <m/>
    <m/>
    <m/>
    <m/>
    <m/>
    <m/>
    <m/>
    <m/>
    <m/>
    <s v="Evita"/>
    <s v="English"/>
    <n v="55000000"/>
    <x v="22"/>
  </r>
  <r>
    <s v="Color"/>
    <x v="387"/>
    <x v="39"/>
    <n v="41609593"/>
    <s v="Action"/>
    <s v="Adventure"/>
    <s v="Crime"/>
    <s v="Thriller"/>
    <m/>
    <m/>
    <m/>
    <m/>
    <m/>
    <m/>
    <m/>
    <m/>
    <m/>
    <m/>
    <m/>
    <s v="Ronin"/>
    <s v="English"/>
    <n v="55000000"/>
    <x v="11"/>
  </r>
  <r>
    <s v="Color"/>
    <x v="236"/>
    <x v="46"/>
    <n v="38553833"/>
    <s v="Adventure"/>
    <s v="Drama"/>
    <s v="Horror"/>
    <s v="Thriller"/>
    <m/>
    <m/>
    <m/>
    <m/>
    <m/>
    <m/>
    <m/>
    <m/>
    <m/>
    <m/>
    <m/>
    <s v="TheGhostandtheDarkness"/>
    <s v="English"/>
    <n v="55000000"/>
    <x v="2"/>
  </r>
  <r>
    <s v="Color"/>
    <x v="388"/>
    <x v="53"/>
    <n v="76137505"/>
    <s v="Animation"/>
    <s v="Comedy"/>
    <s v="Family"/>
    <s v="Fantasy"/>
    <m/>
    <m/>
    <m/>
    <m/>
    <m/>
    <m/>
    <m/>
    <m/>
    <m/>
    <m/>
    <m/>
    <s v="Paddington"/>
    <s v="English"/>
    <n v="55000000"/>
    <x v="13"/>
  </r>
  <r>
    <s v="Color"/>
    <x v="389"/>
    <x v="56"/>
    <n v="34350553"/>
    <s v="Action"/>
    <s v="Comedy"/>
    <s v="SciFi"/>
    <m/>
    <m/>
    <m/>
    <m/>
    <m/>
    <m/>
    <m/>
    <m/>
    <m/>
    <m/>
    <m/>
    <m/>
    <s v="TheWatch"/>
    <s v="English"/>
    <n v="68000000"/>
    <x v="20"/>
  </r>
  <r>
    <s v="Color"/>
    <x v="390"/>
    <x v="49"/>
    <n v="34238611"/>
    <s v="Action"/>
    <s v="Crime"/>
    <s v="Drama"/>
    <s v="Thriller"/>
    <m/>
    <m/>
    <m/>
    <m/>
    <m/>
    <m/>
    <m/>
    <m/>
    <m/>
    <m/>
    <m/>
    <s v="TheHunted"/>
    <s v="English"/>
    <n v="55000000"/>
    <x v="19"/>
  </r>
  <r>
    <s v="Color"/>
    <x v="67"/>
    <x v="50"/>
    <n v="34098563"/>
    <s v="Drama"/>
    <s v="Thriller"/>
    <m/>
    <m/>
    <m/>
    <m/>
    <m/>
    <m/>
    <m/>
    <m/>
    <m/>
    <m/>
    <m/>
    <m/>
    <m/>
    <s v="Instinct"/>
    <s v="English"/>
    <n v="55000000"/>
    <x v="12"/>
  </r>
  <r>
    <s v="Color"/>
    <x v="291"/>
    <x v="33"/>
    <n v="33828318"/>
    <s v="Comedy"/>
    <m/>
    <m/>
    <m/>
    <m/>
    <m/>
    <m/>
    <m/>
    <m/>
    <m/>
    <m/>
    <m/>
    <m/>
    <m/>
    <m/>
    <s v="StuckonYou"/>
    <s v="English"/>
    <n v="55000000"/>
    <x v="27"/>
  </r>
  <r>
    <s v="Color"/>
    <x v="391"/>
    <x v="75"/>
    <n v="33472850"/>
    <s v="Comedy"/>
    <s v="Sport"/>
    <m/>
    <m/>
    <m/>
    <m/>
    <m/>
    <m/>
    <m/>
    <m/>
    <m/>
    <m/>
    <m/>
    <m/>
    <m/>
    <s v="SemiPro"/>
    <s v="English"/>
    <n v="55000000"/>
    <x v="27"/>
  </r>
  <r>
    <s v="Color"/>
    <x v="392"/>
    <x v="74"/>
    <n v="31051126"/>
    <s v="Adventure"/>
    <s v="Animation"/>
    <s v="Comedy"/>
    <s v="Family"/>
    <m/>
    <m/>
    <m/>
    <m/>
    <m/>
    <m/>
    <m/>
    <m/>
    <m/>
    <m/>
    <m/>
    <s v="ThePiratesBandofMisfits"/>
    <s v="English"/>
    <n v="55000000"/>
    <x v="10"/>
  </r>
  <r>
    <s v="Color"/>
    <x v="309"/>
    <x v="7"/>
    <n v="35707327"/>
    <s v="Crime"/>
    <s v="Drama"/>
    <s v="Mystery"/>
    <s v="Thriller"/>
    <m/>
    <m/>
    <m/>
    <m/>
    <m/>
    <m/>
    <m/>
    <m/>
    <m/>
    <m/>
    <m/>
    <s v="Changeling"/>
    <s v="English"/>
    <n v="55000000"/>
    <x v="6"/>
  </r>
  <r>
    <s v="Color"/>
    <x v="216"/>
    <x v="83"/>
    <n v="20550712"/>
    <s v="Action"/>
    <s v="Drama"/>
    <s v="SciFi"/>
    <s v="Thriller"/>
    <m/>
    <m/>
    <m/>
    <m/>
    <m/>
    <m/>
    <m/>
    <m/>
    <m/>
    <m/>
    <m/>
    <s v="ChainReaction"/>
    <s v="English"/>
    <n v="50000000"/>
    <x v="23"/>
  </r>
  <r>
    <s v="Color"/>
    <x v="156"/>
    <x v="37"/>
    <n v="18573791"/>
    <s v="Action"/>
    <s v="Drama"/>
    <s v="Sport"/>
    <s v="Thriller"/>
    <m/>
    <m/>
    <m/>
    <m/>
    <m/>
    <m/>
    <m/>
    <m/>
    <m/>
    <m/>
    <m/>
    <s v="TheFan"/>
    <s v="English"/>
    <n v="55000000"/>
    <x v="27"/>
  </r>
  <r>
    <s v="BlackandWhite"/>
    <x v="127"/>
    <x v="13"/>
    <n v="51225796"/>
    <s v="Drama"/>
    <s v="Musical"/>
    <s v="Romance"/>
    <s v="Thriller"/>
    <m/>
    <m/>
    <m/>
    <m/>
    <m/>
    <m/>
    <m/>
    <m/>
    <m/>
    <m/>
    <m/>
    <s v="ThePhantomoftheOpera"/>
    <s v="English"/>
    <n v="70000000"/>
    <x v="37"/>
  </r>
  <r>
    <s v="Color"/>
    <x v="393"/>
    <x v="36"/>
    <n v="16264475"/>
    <s v="Biography"/>
    <s v="Drama"/>
    <s v="History"/>
    <s v="War"/>
    <m/>
    <m/>
    <m/>
    <m/>
    <m/>
    <m/>
    <m/>
    <m/>
    <m/>
    <m/>
    <m/>
    <s v="Elizabeth:TheGoldenAge"/>
    <s v="English"/>
    <n v="55000000"/>
    <x v="8"/>
  </r>
  <r>
    <s v="Color"/>
    <x v="394"/>
    <x v="40"/>
    <n v="25857987"/>
    <s v="Action"/>
    <s v="SciFi"/>
    <m/>
    <m/>
    <m/>
    <m/>
    <m/>
    <m/>
    <m/>
    <m/>
    <m/>
    <m/>
    <m/>
    <m/>
    <m/>
    <s v="onFlux"/>
    <s v="English"/>
    <n v="62000000"/>
    <x v="33"/>
  </r>
  <r>
    <s v="Color"/>
    <x v="395"/>
    <x v="114"/>
    <n v="12870569"/>
    <s v="Drama"/>
    <s v="History"/>
    <s v="War"/>
    <m/>
    <m/>
    <m/>
    <m/>
    <m/>
    <m/>
    <m/>
    <m/>
    <m/>
    <m/>
    <m/>
    <m/>
    <s v="GodsandGenerals"/>
    <s v="English"/>
    <n v="56000000"/>
    <x v="22"/>
  </r>
  <r>
    <s v="Color"/>
    <x v="396"/>
    <x v="6"/>
    <n v="11466088"/>
    <s v="Action"/>
    <s v="Thriller"/>
    <m/>
    <m/>
    <m/>
    <m/>
    <m/>
    <m/>
    <m/>
    <m/>
    <m/>
    <m/>
    <m/>
    <m/>
    <m/>
    <s v="Turbulence"/>
    <s v="English"/>
    <n v="71000000"/>
    <x v="54"/>
  </r>
  <r>
    <s v="Color"/>
    <x v="397"/>
    <x v="83"/>
    <n v="16088610"/>
    <s v="Comedy"/>
    <s v="Drama"/>
    <s v="Family"/>
    <s v="Fantasy"/>
    <m/>
    <m/>
    <m/>
    <m/>
    <m/>
    <m/>
    <m/>
    <m/>
    <m/>
    <m/>
    <m/>
    <s v="ImagineThat"/>
    <s v="English"/>
    <n v="55000000"/>
    <x v="23"/>
  </r>
  <r>
    <s v="Color"/>
    <x v="69"/>
    <x v="71"/>
    <n v="51178893"/>
    <s v="Adventure"/>
    <s v="Comedy"/>
    <s v="Crime"/>
    <s v="Family"/>
    <s v="Musical"/>
    <m/>
    <m/>
    <m/>
    <m/>
    <m/>
    <m/>
    <m/>
    <m/>
    <m/>
    <m/>
    <s v="MuppetsMostWanted"/>
    <s v="English"/>
    <n v="50000000"/>
    <x v="21"/>
  </r>
  <r>
    <s v="Color"/>
    <x v="282"/>
    <x v="53"/>
    <n v="6768055"/>
    <s v="Action"/>
    <s v="Adventure"/>
    <s v="Comedy"/>
    <s v="Family"/>
    <s v="SciFi"/>
    <m/>
    <m/>
    <m/>
    <m/>
    <m/>
    <m/>
    <m/>
    <m/>
    <m/>
    <m/>
    <s v="Thunderbirds"/>
    <s v="English"/>
    <n v="57000000"/>
    <x v="38"/>
  </r>
  <r>
    <s v="Color"/>
    <x v="398"/>
    <x v="71"/>
    <n v="39440655"/>
    <s v="Drama"/>
    <s v="Music"/>
    <s v="Musical"/>
    <s v="Romance"/>
    <m/>
    <m/>
    <m/>
    <m/>
    <m/>
    <m/>
    <m/>
    <m/>
    <m/>
    <m/>
    <m/>
    <s v="Burlesque"/>
    <s v="English"/>
    <n v="55000000"/>
    <x v="21"/>
  </r>
  <r>
    <s v="Color"/>
    <x v="348"/>
    <x v="80"/>
    <n v="6167817"/>
    <s v="Drama"/>
    <s v="Mystery"/>
    <s v="Romance"/>
    <s v="War"/>
    <m/>
    <m/>
    <m/>
    <m/>
    <m/>
    <m/>
    <m/>
    <m/>
    <m/>
    <m/>
    <m/>
    <s v="AVeryLongEngagement"/>
    <s v="French"/>
    <n v="47000000"/>
    <x v="16"/>
  </r>
  <r>
    <s v="Color"/>
    <x v="36"/>
    <x v="82"/>
    <n v="81645152"/>
    <s v="Action"/>
    <s v="Horror"/>
    <s v="SciFi"/>
    <s v="Thriller"/>
    <m/>
    <m/>
    <m/>
    <m/>
    <m/>
    <m/>
    <m/>
    <m/>
    <m/>
    <m/>
    <m/>
    <s v="BladeII"/>
    <s v="English"/>
    <n v="54000000"/>
    <x v="10"/>
  </r>
  <r>
    <s v="Color"/>
    <x v="383"/>
    <x v="31"/>
    <n v="69951824"/>
    <s v="Drama"/>
    <s v="Romance"/>
    <m/>
    <m/>
    <m/>
    <m/>
    <m/>
    <m/>
    <m/>
    <m/>
    <m/>
    <m/>
    <m/>
    <m/>
    <m/>
    <s v="SevenPounds"/>
    <s v="English"/>
    <n v="55000000"/>
    <x v="16"/>
  </r>
  <r>
    <s v="Color"/>
    <x v="363"/>
    <x v="78"/>
    <n v="9483821"/>
    <s v="Action"/>
    <s v="Thriller"/>
    <m/>
    <m/>
    <m/>
    <m/>
    <m/>
    <m/>
    <m/>
    <m/>
    <m/>
    <m/>
    <m/>
    <m/>
    <m/>
    <s v="BullettotheHead"/>
    <s v="English"/>
    <n v="55000000"/>
    <x v="20"/>
  </r>
  <r>
    <s v="Color"/>
    <x v="399"/>
    <x v="89"/>
    <n v="66676062"/>
    <s v="Crime"/>
    <s v="Drama"/>
    <m/>
    <m/>
    <m/>
    <m/>
    <m/>
    <m/>
    <m/>
    <m/>
    <m/>
    <m/>
    <m/>
    <m/>
    <m/>
    <s v="TheGodfather:PartIII"/>
    <s v="English"/>
    <n v="54000000"/>
    <x v="32"/>
  </r>
  <r>
    <s v="Color"/>
    <x v="280"/>
    <x v="31"/>
    <n v="26838389"/>
    <s v="Comedy"/>
    <s v="Drama"/>
    <s v="Romance"/>
    <m/>
    <m/>
    <m/>
    <m/>
    <m/>
    <m/>
    <m/>
    <m/>
    <m/>
    <m/>
    <m/>
    <m/>
    <s v="Elizabethtown"/>
    <s v="English"/>
    <n v="57000000"/>
    <x v="21"/>
  </r>
  <r>
    <s v="Color"/>
    <x v="19"/>
    <x v="46"/>
    <n v="75604320"/>
    <s v="Comedy"/>
    <s v="Romance"/>
    <m/>
    <m/>
    <m/>
    <m/>
    <m/>
    <m/>
    <m/>
    <m/>
    <m/>
    <m/>
    <m/>
    <m/>
    <m/>
    <s v="YouMeandDupree"/>
    <s v="English"/>
    <n v="54000000"/>
    <x v="23"/>
  </r>
  <r>
    <s v="Color"/>
    <x v="400"/>
    <x v="37"/>
    <n v="108200000"/>
    <s v="Action"/>
    <s v="Adventure"/>
    <s v="Romance"/>
    <s v="SciFi"/>
    <m/>
    <m/>
    <m/>
    <m/>
    <m/>
    <m/>
    <m/>
    <m/>
    <m/>
    <m/>
    <m/>
    <s v="SupermanII"/>
    <s v="English"/>
    <n v="54000000"/>
    <x v="2"/>
  </r>
  <r>
    <s v="Color"/>
    <x v="215"/>
    <x v="60"/>
    <n v="5660084"/>
    <s v="Comedy"/>
    <s v="Crime"/>
    <s v="Romance"/>
    <m/>
    <m/>
    <m/>
    <m/>
    <m/>
    <m/>
    <m/>
    <m/>
    <m/>
    <m/>
    <m/>
    <m/>
    <s v="Gigli"/>
    <s v="English"/>
    <n v="54000000"/>
    <x v="51"/>
  </r>
  <r>
    <s v="BlackandWhite"/>
    <x v="340"/>
    <x v="55"/>
    <n v="7221458"/>
    <s v="Drama"/>
    <s v="Thriller"/>
    <m/>
    <m/>
    <m/>
    <m/>
    <m/>
    <m/>
    <m/>
    <m/>
    <m/>
    <m/>
    <m/>
    <m/>
    <m/>
    <s v="AlltheKingsMen"/>
    <s v="English"/>
    <n v="55000000"/>
    <x v="5"/>
  </r>
  <r>
    <s v="Color"/>
    <x v="249"/>
    <x v="75"/>
    <n v="70327868"/>
    <s v="Action"/>
    <s v="Crime"/>
    <s v="Thriller"/>
    <m/>
    <m/>
    <m/>
    <m/>
    <m/>
    <m/>
    <m/>
    <m/>
    <m/>
    <m/>
    <m/>
    <m/>
    <s v="Shaft"/>
    <s v="English"/>
    <n v="46000000"/>
    <x v="18"/>
  </r>
  <r>
    <s v="Color"/>
    <x v="266"/>
    <x v="49"/>
    <n v="58297830"/>
    <s v="Adventure"/>
    <s v="Animation"/>
    <s v="Drama"/>
    <s v="Family"/>
    <s v="Fantasy"/>
    <s v="Musical"/>
    <s v="Mystery"/>
    <s v="Romance"/>
    <m/>
    <m/>
    <m/>
    <m/>
    <m/>
    <m/>
    <m/>
    <s v="Anastasia"/>
    <s v="English"/>
    <n v="50000000"/>
    <x v="1"/>
  </r>
  <r>
    <s v="BlackandWhite"/>
    <x v="34"/>
    <x v="45"/>
    <n v="57386369"/>
    <s v="Drama"/>
    <s v="Musical"/>
    <s v="Romance"/>
    <m/>
    <m/>
    <m/>
    <m/>
    <m/>
    <m/>
    <m/>
    <m/>
    <m/>
    <m/>
    <m/>
    <m/>
    <s v="MoulinRouge"/>
    <s v="English"/>
    <n v="52500000"/>
    <x v="32"/>
  </r>
  <r>
    <s v="Color"/>
    <x v="358"/>
    <x v="69"/>
    <n v="45207112"/>
    <s v="Crime"/>
    <s v="Mystery"/>
    <s v="Thriller"/>
    <m/>
    <m/>
    <m/>
    <m/>
    <m/>
    <m/>
    <m/>
    <m/>
    <m/>
    <m/>
    <m/>
    <m/>
    <s v="DomesticDisturbance"/>
    <s v="English"/>
    <n v="53000000"/>
    <x v="33"/>
  </r>
  <r>
    <s v="Color"/>
    <x v="401"/>
    <x v="31"/>
    <n v="62563543"/>
    <s v="Biography"/>
    <s v="Crime"/>
    <s v="Drama"/>
    <m/>
    <m/>
    <m/>
    <m/>
    <m/>
    <m/>
    <m/>
    <m/>
    <m/>
    <m/>
    <m/>
    <m/>
    <s v="BlackMass"/>
    <s v="English"/>
    <n v="53000000"/>
    <x v="15"/>
  </r>
  <r>
    <s v="Color"/>
    <x v="309"/>
    <x v="23"/>
    <n v="33574332"/>
    <s v="Drama"/>
    <s v="History"/>
    <s v="War"/>
    <m/>
    <m/>
    <m/>
    <m/>
    <m/>
    <m/>
    <m/>
    <m/>
    <m/>
    <m/>
    <m/>
    <m/>
    <s v="FlagsofOurFathers"/>
    <s v="English"/>
    <n v="90000000"/>
    <x v="1"/>
  </r>
  <r>
    <s v="Color"/>
    <x v="258"/>
    <x v="33"/>
    <n v="73343413"/>
    <s v="Crime"/>
    <s v="Drama"/>
    <s v="Thriller"/>
    <m/>
    <m/>
    <m/>
    <m/>
    <m/>
    <m/>
    <m/>
    <m/>
    <m/>
    <m/>
    <m/>
    <m/>
    <s v="LawAbidingCitizen"/>
    <s v="English"/>
    <n v="50000000"/>
    <x v="37"/>
  </r>
  <r>
    <s v="Color"/>
    <x v="402"/>
    <x v="111"/>
    <n v="25031037"/>
    <s v="Action"/>
    <s v="Horror"/>
    <s v="Thriller"/>
    <m/>
    <m/>
    <m/>
    <m/>
    <m/>
    <m/>
    <m/>
    <m/>
    <m/>
    <m/>
    <m/>
    <m/>
    <s v="Grindhouse"/>
    <s v="English"/>
    <n v="53000000"/>
    <x v="32"/>
  </r>
  <r>
    <s v="Color"/>
    <x v="237"/>
    <x v="96"/>
    <n v="22843047"/>
    <s v="Drama"/>
    <s v="History"/>
    <s v="Horror"/>
    <m/>
    <m/>
    <m/>
    <m/>
    <m/>
    <m/>
    <m/>
    <m/>
    <m/>
    <m/>
    <m/>
    <m/>
    <s v="Beloved"/>
    <s v="English"/>
    <n v="55000000"/>
    <x v="18"/>
  </r>
  <r>
    <s v="Color"/>
    <x v="403"/>
    <x v="22"/>
    <n v="5755286"/>
    <s v="Drama"/>
    <s v="Romance"/>
    <s v="Sport"/>
    <m/>
    <m/>
    <m/>
    <m/>
    <m/>
    <m/>
    <m/>
    <m/>
    <m/>
    <m/>
    <m/>
    <m/>
    <s v="LuckyYou"/>
    <s v="English"/>
    <n v="55000000"/>
    <x v="18"/>
  </r>
  <r>
    <s v="Color"/>
    <x v="37"/>
    <x v="7"/>
    <n v="164435221"/>
    <s v="Biography"/>
    <s v="Crime"/>
    <s v="Drama"/>
    <m/>
    <m/>
    <m/>
    <m/>
    <m/>
    <m/>
    <m/>
    <m/>
    <m/>
    <m/>
    <m/>
    <m/>
    <s v="CatchMeIfYouCan"/>
    <s v="English"/>
    <n v="52000000"/>
    <x v="25"/>
  </r>
  <r>
    <s v="Color"/>
    <x v="202"/>
    <x v="66"/>
    <n v="95720716"/>
    <s v="Drama"/>
    <s v="History"/>
    <s v="Thriller"/>
    <m/>
    <m/>
    <m/>
    <m/>
    <m/>
    <m/>
    <m/>
    <m/>
    <m/>
    <m/>
    <m/>
    <m/>
    <s v="ZeroDarkThirty"/>
    <s v="English"/>
    <n v="40000000"/>
    <x v="37"/>
  </r>
  <r>
    <s v="Color"/>
    <x v="113"/>
    <x v="10"/>
    <n v="118683135"/>
    <s v="Comedy"/>
    <s v="Drama"/>
    <s v="Romance"/>
    <m/>
    <m/>
    <m/>
    <m/>
    <m/>
    <m/>
    <m/>
    <m/>
    <m/>
    <m/>
    <m/>
    <m/>
    <s v="TheBreakUp"/>
    <s v="English"/>
    <n v="52000000"/>
    <x v="27"/>
  </r>
  <r>
    <s v="Color"/>
    <x v="404"/>
    <x v="25"/>
    <n v="143704210"/>
    <s v="Comedy"/>
    <s v="Family"/>
    <s v="Musical"/>
    <s v="Romance"/>
    <m/>
    <m/>
    <m/>
    <m/>
    <m/>
    <m/>
    <m/>
    <m/>
    <m/>
    <m/>
    <m/>
    <s v="MammaMia"/>
    <s v="English"/>
    <n v="52000000"/>
    <x v="22"/>
  </r>
  <r>
    <s v="Color"/>
    <x v="277"/>
    <x v="30"/>
    <n v="110476776"/>
    <s v="Comedy"/>
    <s v="Romance"/>
    <m/>
    <m/>
    <m/>
    <m/>
    <m/>
    <m/>
    <m/>
    <m/>
    <m/>
    <m/>
    <m/>
    <m/>
    <m/>
    <s v="ValentinesDay"/>
    <s v="English"/>
    <n v="52000000"/>
    <x v="20"/>
  </r>
  <r>
    <s v="Color"/>
    <x v="405"/>
    <x v="83"/>
    <n v="80270227"/>
    <s v="Action"/>
    <s v="Adventure"/>
    <s v="Comedy"/>
    <m/>
    <m/>
    <m/>
    <m/>
    <m/>
    <m/>
    <m/>
    <m/>
    <m/>
    <m/>
    <m/>
    <m/>
    <s v="TheDukesofHazzard"/>
    <s v="English"/>
    <n v="50000000"/>
    <x v="36"/>
  </r>
  <r>
    <s v="Color"/>
    <x v="406"/>
    <x v="81"/>
    <n v="36385763"/>
    <s v="Drama"/>
    <s v="War"/>
    <m/>
    <m/>
    <m/>
    <m/>
    <m/>
    <m/>
    <m/>
    <m/>
    <m/>
    <m/>
    <m/>
    <m/>
    <m/>
    <s v="TheThinRedLine"/>
    <s v="English"/>
    <n v="52000000"/>
    <x v="32"/>
  </r>
  <r>
    <s v="Color"/>
    <x v="407"/>
    <x v="33"/>
    <n v="37035845"/>
    <s v="Comedy"/>
    <s v="Fantasy"/>
    <m/>
    <m/>
    <m/>
    <m/>
    <m/>
    <m/>
    <m/>
    <m/>
    <m/>
    <m/>
    <m/>
    <m/>
    <m/>
    <s v="TheChangeUp"/>
    <s v="English"/>
    <n v="52000000"/>
    <x v="21"/>
  </r>
  <r>
    <s v="Color"/>
    <x v="408"/>
    <x v="33"/>
    <n v="34580635"/>
    <s v="Biography"/>
    <s v="Comedy"/>
    <s v="Drama"/>
    <m/>
    <m/>
    <m/>
    <m/>
    <m/>
    <m/>
    <m/>
    <m/>
    <m/>
    <m/>
    <m/>
    <m/>
    <s v="ManontheMoon"/>
    <s v="English"/>
    <n v="52000000"/>
    <x v="37"/>
  </r>
  <r>
    <s v="Color"/>
    <x v="46"/>
    <x v="0"/>
    <n v="42438300"/>
    <s v="Biography"/>
    <s v="Crime"/>
    <s v="Drama"/>
    <m/>
    <m/>
    <m/>
    <m/>
    <m/>
    <m/>
    <m/>
    <m/>
    <m/>
    <m/>
    <m/>
    <m/>
    <s v="Casino"/>
    <s v="English"/>
    <n v="52000000"/>
    <x v="17"/>
  </r>
  <r>
    <s v="Color"/>
    <x v="409"/>
    <x v="78"/>
    <n v="23324666"/>
    <s v="Action"/>
    <s v="Thriller"/>
    <m/>
    <m/>
    <m/>
    <m/>
    <m/>
    <m/>
    <m/>
    <m/>
    <m/>
    <m/>
    <m/>
    <m/>
    <m/>
    <s v="FromPariswithLove"/>
    <s v="English"/>
    <n v="52000000"/>
    <x v="12"/>
  </r>
  <r>
    <s v="Color"/>
    <x v="410"/>
    <x v="26"/>
    <n v="23020488"/>
    <s v="Action"/>
    <s v="Comedy"/>
    <s v="Fantasy"/>
    <m/>
    <m/>
    <m/>
    <m/>
    <m/>
    <m/>
    <m/>
    <m/>
    <m/>
    <m/>
    <m/>
    <m/>
    <s v="BulletproofMonk"/>
    <s v="English"/>
    <n v="52000000"/>
    <x v="33"/>
  </r>
  <r>
    <s v="Color"/>
    <x v="291"/>
    <x v="37"/>
    <n v="90567722"/>
    <s v="Comedy"/>
    <m/>
    <m/>
    <m/>
    <m/>
    <m/>
    <m/>
    <m/>
    <m/>
    <m/>
    <m/>
    <m/>
    <m/>
    <m/>
    <m/>
    <s v="MeMyselfIrene"/>
    <s v="English"/>
    <n v="51000000"/>
    <x v="12"/>
  </r>
  <r>
    <s v="Color"/>
    <x v="411"/>
    <x v="76"/>
    <n v="72601713"/>
    <s v="Animation"/>
    <s v="Comedy"/>
    <s v="Family"/>
    <m/>
    <m/>
    <m/>
    <m/>
    <m/>
    <m/>
    <m/>
    <m/>
    <m/>
    <m/>
    <m/>
    <m/>
    <s v="Barnyard"/>
    <s v="English"/>
    <n v="51000000"/>
    <x v="23"/>
  </r>
  <r>
    <s v="Color"/>
    <x v="18"/>
    <x v="28"/>
    <n v="296623634"/>
    <s v="Adventure"/>
    <s v="Drama"/>
    <s v="Fantasy"/>
    <s v="Romance"/>
    <m/>
    <m/>
    <m/>
    <m/>
    <m/>
    <m/>
    <m/>
    <m/>
    <m/>
    <m/>
    <m/>
    <s v="TheTwilightSaga:NewMoon"/>
    <s v="English"/>
    <n v="50000000"/>
    <x v="50"/>
  </r>
  <r>
    <s v="Color"/>
    <x v="12"/>
    <x v="76"/>
    <n v="267652016"/>
    <s v="Adventure"/>
    <s v="Animation"/>
    <s v="Comedy"/>
    <s v="Family"/>
    <s v="Fantasy"/>
    <m/>
    <m/>
    <m/>
    <m/>
    <m/>
    <m/>
    <m/>
    <m/>
    <m/>
    <m/>
    <s v="Shrek"/>
    <s v="English"/>
    <n v="60000000"/>
    <x v="0"/>
  </r>
  <r>
    <s v="Color"/>
    <x v="412"/>
    <x v="10"/>
    <n v="62453315"/>
    <s v="Romance"/>
    <s v="SciFi"/>
    <s v="Thriller"/>
    <m/>
    <m/>
    <m/>
    <m/>
    <m/>
    <m/>
    <m/>
    <m/>
    <m/>
    <m/>
    <m/>
    <m/>
    <s v="TheAdjustmentBureau"/>
    <s v="English"/>
    <n v="50200000"/>
    <x v="1"/>
  </r>
  <r>
    <s v="Color"/>
    <x v="51"/>
    <x v="115"/>
    <n v="165500000"/>
    <s v="Action"/>
    <s v="Adventure"/>
    <s v="Drama"/>
    <s v="Romance"/>
    <m/>
    <m/>
    <m/>
    <m/>
    <m/>
    <m/>
    <m/>
    <m/>
    <m/>
    <m/>
    <m/>
    <s v="RobinHood:PrinceofThieves"/>
    <s v="English"/>
    <n v="48000000"/>
    <x v="8"/>
  </r>
  <r>
    <s v="Color"/>
    <x v="280"/>
    <x v="101"/>
    <n v="153620822"/>
    <s v="Comedy"/>
    <s v="Drama"/>
    <s v="Romance"/>
    <s v="Sport"/>
    <m/>
    <m/>
    <m/>
    <m/>
    <m/>
    <m/>
    <m/>
    <m/>
    <m/>
    <m/>
    <m/>
    <s v="JerryMaguire"/>
    <s v="English"/>
    <n v="50000000"/>
    <x v="11"/>
  </r>
  <r>
    <s v="Color"/>
    <x v="298"/>
    <x v="51"/>
    <n v="218628680"/>
    <s v="Comedy"/>
    <s v="Fantasy"/>
    <m/>
    <m/>
    <m/>
    <m/>
    <m/>
    <m/>
    <m/>
    <m/>
    <m/>
    <m/>
    <m/>
    <m/>
    <m/>
    <s v="Ted"/>
    <s v="English"/>
    <n v="50000000"/>
    <x v="15"/>
  </r>
  <r>
    <s v="Color"/>
    <x v="134"/>
    <x v="101"/>
    <n v="147637474"/>
    <s v="Comedy"/>
    <s v="Drama"/>
    <s v="Romance"/>
    <m/>
    <m/>
    <m/>
    <m/>
    <m/>
    <m/>
    <m/>
    <m/>
    <m/>
    <m/>
    <m/>
    <m/>
    <s v="AsGoodasItGets"/>
    <s v="English"/>
    <n v="50000000"/>
    <x v="16"/>
  </r>
  <r>
    <s v="Color"/>
    <x v="49"/>
    <x v="67"/>
    <n v="135014968"/>
    <s v="Biography"/>
    <s v="Comedy"/>
    <s v="Drama"/>
    <s v="Romance"/>
    <m/>
    <m/>
    <m/>
    <m/>
    <m/>
    <m/>
    <m/>
    <m/>
    <m/>
    <m/>
    <m/>
    <s v="PatchAdams"/>
    <s v="English"/>
    <n v="50000000"/>
    <x v="10"/>
  </r>
  <r>
    <s v="Color"/>
    <x v="158"/>
    <x v="13"/>
    <n v="2175312"/>
    <s v="Comedy"/>
    <m/>
    <m/>
    <m/>
    <m/>
    <m/>
    <m/>
    <m/>
    <m/>
    <m/>
    <m/>
    <m/>
    <m/>
    <m/>
    <m/>
    <s v="Anchorman2:TheLegendContinues"/>
    <s v="English"/>
    <n v="50000000"/>
    <x v="22"/>
  </r>
  <r>
    <s v="Color"/>
    <x v="240"/>
    <x v="44"/>
    <n v="126203320"/>
    <s v="Comedy"/>
    <s v="Romance"/>
    <m/>
    <m/>
    <m/>
    <m/>
    <m/>
    <m/>
    <m/>
    <m/>
    <m/>
    <m/>
    <m/>
    <m/>
    <m/>
    <s v="Mr.Deeds"/>
    <s v="English"/>
    <n v="50000000"/>
    <x v="27"/>
  </r>
  <r>
    <s v="Color"/>
    <x v="33"/>
    <x v="51"/>
    <n v="126975169"/>
    <s v="Mystery"/>
    <s v="SciFi"/>
    <s v="Thriller"/>
    <m/>
    <m/>
    <m/>
    <m/>
    <m/>
    <m/>
    <m/>
    <m/>
    <m/>
    <m/>
    <m/>
    <m/>
    <s v="Super8"/>
    <s v="English"/>
    <n v="50000000"/>
    <x v="1"/>
  </r>
  <r>
    <s v="Color"/>
    <x v="143"/>
    <x v="21"/>
    <n v="125548685"/>
    <s v="Biography"/>
    <s v="Drama"/>
    <m/>
    <m/>
    <m/>
    <m/>
    <m/>
    <m/>
    <m/>
    <m/>
    <m/>
    <m/>
    <m/>
    <m/>
    <m/>
    <s v="ErinBrockovich"/>
    <s v="English"/>
    <n v="52000000"/>
    <x v="11"/>
  </r>
  <r>
    <s v="Color"/>
    <x v="354"/>
    <x v="37"/>
    <n v="105807520"/>
    <s v="Comedy"/>
    <s v="Romance"/>
    <m/>
    <m/>
    <m/>
    <m/>
    <m/>
    <m/>
    <m/>
    <m/>
    <m/>
    <m/>
    <m/>
    <m/>
    <m/>
    <s v="HowtoLoseaGuyin10Days"/>
    <s v="English"/>
    <n v="50000000"/>
    <x v="21"/>
  </r>
  <r>
    <s v="Color"/>
    <x v="192"/>
    <x v="51"/>
    <n v="191616238"/>
    <s v="Action"/>
    <s v="Comedy"/>
    <s v="Crime"/>
    <m/>
    <m/>
    <m/>
    <m/>
    <m/>
    <m/>
    <m/>
    <m/>
    <m/>
    <m/>
    <m/>
    <m/>
    <s v="22JumpStreet"/>
    <s v="English"/>
    <n v="50000000"/>
    <x v="1"/>
  </r>
  <r>
    <s v="Color"/>
    <x v="413"/>
    <x v="31"/>
    <n v="105264608"/>
    <s v="Drama"/>
    <s v="Fantasy"/>
    <s v="Horror"/>
    <m/>
    <m/>
    <m/>
    <m/>
    <m/>
    <m/>
    <m/>
    <m/>
    <m/>
    <m/>
    <m/>
    <m/>
    <s v="InterviewwiththeVampire:TheVampireChronicles"/>
    <s v="English"/>
    <n v="60000000"/>
    <x v="32"/>
  </r>
  <r>
    <s v="Color"/>
    <x v="113"/>
    <x v="26"/>
    <n v="97680195"/>
    <s v="Comedy"/>
    <s v="Romance"/>
    <m/>
    <m/>
    <m/>
    <m/>
    <m/>
    <m/>
    <m/>
    <m/>
    <m/>
    <m/>
    <m/>
    <m/>
    <m/>
    <s v="YesMan"/>
    <s v="English"/>
    <n v="70000000"/>
    <x v="2"/>
  </r>
  <r>
    <s v="Color"/>
    <x v="414"/>
    <x v="83"/>
    <n v="126088877"/>
    <s v="Action"/>
    <s v="Comedy"/>
    <s v="Crime"/>
    <m/>
    <m/>
    <m/>
    <m/>
    <m/>
    <m/>
    <m/>
    <m/>
    <m/>
    <m/>
    <m/>
    <m/>
    <s v="CentralIntelligence"/>
    <s v="English"/>
    <n v="50000000"/>
    <x v="4"/>
  </r>
  <r>
    <s v="Color"/>
    <x v="120"/>
    <x v="22"/>
    <n v="91030827"/>
    <s v="Comedy"/>
    <s v="Drama"/>
    <m/>
    <m/>
    <m/>
    <m/>
    <m/>
    <m/>
    <m/>
    <m/>
    <m/>
    <m/>
    <m/>
    <m/>
    <m/>
    <s v="Stepmom"/>
    <s v="English"/>
    <n v="50000000"/>
    <x v="10"/>
  </r>
  <r>
    <s v="Color"/>
    <x v="375"/>
    <x v="44"/>
    <n v="150315155"/>
    <s v="Comedy"/>
    <s v="Family"/>
    <m/>
    <m/>
    <m/>
    <m/>
    <m/>
    <m/>
    <m/>
    <m/>
    <m/>
    <m/>
    <m/>
    <m/>
    <m/>
    <s v="DaddysHome"/>
    <s v="English"/>
    <n v="50000000"/>
    <x v="9"/>
  </r>
  <r>
    <s v="Color"/>
    <x v="13"/>
    <x v="30"/>
    <n v="127997349"/>
    <s v="Adventure"/>
    <s v="Comedy"/>
    <s v="Drama"/>
    <s v="Fantasy"/>
    <s v="Musical"/>
    <m/>
    <m/>
    <m/>
    <m/>
    <m/>
    <m/>
    <m/>
    <m/>
    <m/>
    <m/>
    <s v="IntotheWoods"/>
    <s v="English"/>
    <n v="50000000"/>
    <x v="19"/>
  </r>
  <r>
    <s v="Color"/>
    <x v="415"/>
    <x v="72"/>
    <n v="88504640"/>
    <s v="Crime"/>
    <s v="Drama"/>
    <s v="Mystery"/>
    <s v="Thriller"/>
    <m/>
    <m/>
    <m/>
    <m/>
    <m/>
    <m/>
    <m/>
    <m/>
    <m/>
    <m/>
    <m/>
    <s v="InsideMan"/>
    <s v="English"/>
    <n v="45000000"/>
    <x v="32"/>
  </r>
  <r>
    <s v="Color"/>
    <x v="416"/>
    <x v="76"/>
    <n v="81517441"/>
    <s v="Action"/>
    <s v="Crime"/>
    <s v="Drama"/>
    <s v="Thriller"/>
    <m/>
    <m/>
    <m/>
    <m/>
    <m/>
    <m/>
    <m/>
    <m/>
    <m/>
    <m/>
    <m/>
    <s v="Payback"/>
    <s v="English"/>
    <n v="50000000"/>
    <x v="1"/>
  </r>
  <r>
    <s v="Color"/>
    <x v="417"/>
    <x v="59"/>
    <n v="81022333"/>
    <s v="Action"/>
    <s v="Adventure"/>
    <s v="Mystery"/>
    <s v="SciFi"/>
    <m/>
    <m/>
    <m/>
    <m/>
    <m/>
    <m/>
    <m/>
    <m/>
    <m/>
    <m/>
    <m/>
    <s v="Congo"/>
    <s v="English"/>
    <n v="50000000"/>
    <x v="39"/>
  </r>
  <r>
    <s v="Color"/>
    <x v="100"/>
    <x v="60"/>
    <n v="79948113"/>
    <s v="Drama"/>
    <s v="Mystery"/>
    <s v="SciFi"/>
    <s v="Thriller"/>
    <m/>
    <m/>
    <m/>
    <m/>
    <m/>
    <m/>
    <m/>
    <m/>
    <m/>
    <m/>
    <m/>
    <s v="Knowing"/>
    <s v="English"/>
    <n v="50000000"/>
    <x v="5"/>
  </r>
  <r>
    <s v="Color"/>
    <x v="384"/>
    <x v="53"/>
    <n v="88658172"/>
    <s v="Comedy"/>
    <s v="Romance"/>
    <m/>
    <m/>
    <m/>
    <m/>
    <m/>
    <m/>
    <m/>
    <m/>
    <m/>
    <m/>
    <m/>
    <m/>
    <m/>
    <s v="FailuretoLaunch"/>
    <s v="English"/>
    <n v="50000000"/>
    <x v="23"/>
  </r>
  <r>
    <s v="Color"/>
    <x v="313"/>
    <x v="33"/>
    <n v="84244877"/>
    <s v="Comedy"/>
    <s v="Drama"/>
    <s v="Romance"/>
    <m/>
    <m/>
    <m/>
    <m/>
    <m/>
    <m/>
    <m/>
    <m/>
    <m/>
    <m/>
    <m/>
    <m/>
    <s v="CrazyStupidLove."/>
    <s v="English"/>
    <n v="50000000"/>
    <x v="37"/>
  </r>
  <r>
    <s v="Color"/>
    <x v="418"/>
    <x v="104"/>
    <n v="75367693"/>
    <s v="Animation"/>
    <s v="Comedy"/>
    <s v="Family"/>
    <s v="Fantasy"/>
    <m/>
    <m/>
    <m/>
    <m/>
    <m/>
    <m/>
    <m/>
    <m/>
    <m/>
    <m/>
    <m/>
    <s v="Garfield"/>
    <s v="English"/>
    <n v="35000000"/>
    <x v="39"/>
  </r>
  <r>
    <s v="Color"/>
    <x v="419"/>
    <x v="75"/>
    <n v="73701902"/>
    <s v="Comedy"/>
    <s v="Family"/>
    <m/>
    <m/>
    <m/>
    <m/>
    <m/>
    <m/>
    <m/>
    <m/>
    <m/>
    <m/>
    <m/>
    <m/>
    <m/>
    <s v="ChristmaswiththeKranks"/>
    <s v="English"/>
    <n v="60000000"/>
    <x v="31"/>
  </r>
  <r>
    <s v="Color"/>
    <x v="420"/>
    <x v="80"/>
    <n v="75605492"/>
    <s v="Biography"/>
    <s v="Drama"/>
    <s v="Sport"/>
    <m/>
    <m/>
    <m/>
    <m/>
    <m/>
    <m/>
    <m/>
    <m/>
    <m/>
    <m/>
    <m/>
    <m/>
    <s v="Moneyball"/>
    <s v="English"/>
    <n v="50000000"/>
    <x v="32"/>
  </r>
  <r>
    <s v="Color"/>
    <x v="68"/>
    <x v="45"/>
    <n v="67823573"/>
    <s v="Action"/>
    <s v="Drama"/>
    <s v="Thriller"/>
    <m/>
    <m/>
    <m/>
    <m/>
    <m/>
    <m/>
    <m/>
    <m/>
    <m/>
    <m/>
    <m/>
    <m/>
    <s v="Outbreak"/>
    <s v="English"/>
    <n v="50000000"/>
    <x v="4"/>
  </r>
  <r>
    <s v="Color"/>
    <x v="421"/>
    <x v="10"/>
    <n v="91439400"/>
    <s v="Action"/>
    <s v="Mystery"/>
    <s v="Thriller"/>
    <m/>
    <m/>
    <m/>
    <m/>
    <m/>
    <m/>
    <m/>
    <m/>
    <m/>
    <m/>
    <m/>
    <m/>
    <s v="NonStop"/>
    <s v="English"/>
    <n v="50000000"/>
    <x v="15"/>
  </r>
  <r>
    <s v="Color"/>
    <x v="422"/>
    <x v="41"/>
    <n v="67128202"/>
    <s v="Action"/>
    <s v="Adventure"/>
    <s v="Family"/>
    <s v="Fantasy"/>
    <s v="SciFi"/>
    <s v="Thriller"/>
    <m/>
    <m/>
    <m/>
    <m/>
    <m/>
    <m/>
    <m/>
    <m/>
    <m/>
    <s v="RacetoWitchMountain"/>
    <s v="English"/>
    <n v="65000000"/>
    <x v="20"/>
  </r>
  <r>
    <s v="Color"/>
    <x v="423"/>
    <x v="4"/>
    <n v="70496802"/>
    <s v="Action"/>
    <s v="Drama"/>
    <s v="Thriller"/>
    <m/>
    <m/>
    <m/>
    <m/>
    <m/>
    <m/>
    <m/>
    <m/>
    <m/>
    <m/>
    <m/>
    <m/>
    <s v="VforVendetta"/>
    <s v="English"/>
    <n v="54000000"/>
    <x v="17"/>
  </r>
  <r>
    <s v="Color"/>
    <x v="407"/>
    <x v="36"/>
    <n v="60470220"/>
    <s v="Action"/>
    <s v="Adventure"/>
    <s v="Comedy"/>
    <m/>
    <m/>
    <m/>
    <m/>
    <m/>
    <m/>
    <m/>
    <m/>
    <m/>
    <m/>
    <m/>
    <m/>
    <s v="ShanghaiKnights"/>
    <s v="English"/>
    <n v="50000000"/>
    <x v="5"/>
  </r>
  <r>
    <s v="Color"/>
    <x v="424"/>
    <x v="94"/>
    <n v="58336565"/>
    <s v="Adventure"/>
    <s v="Animation"/>
    <s v="Comedy"/>
    <s v="Family"/>
    <m/>
    <m/>
    <m/>
    <m/>
    <m/>
    <m/>
    <m/>
    <m/>
    <m/>
    <m/>
    <m/>
    <s v="CuriousGeorge"/>
    <s v="English"/>
    <n v="50000000"/>
    <x v="4"/>
  </r>
  <r>
    <s v="Color"/>
    <x v="425"/>
    <x v="57"/>
    <n v="66002004"/>
    <s v="Adventure"/>
    <s v="Comedy"/>
    <s v="Family"/>
    <s v="Fantasy"/>
    <s v="Romance"/>
    <s v="Sport"/>
    <m/>
    <m/>
    <m/>
    <m/>
    <m/>
    <m/>
    <m/>
    <m/>
    <m/>
    <s v="HerbieFullyLoaded"/>
    <s v="English"/>
    <n v="50000000"/>
    <x v="54"/>
  </r>
  <r>
    <s v="Color"/>
    <x v="426"/>
    <x v="17"/>
    <n v="54997476"/>
    <s v="Crime"/>
    <s v="Drama"/>
    <s v="Mystery"/>
    <s v="Thriller"/>
    <m/>
    <m/>
    <m/>
    <m/>
    <m/>
    <m/>
    <m/>
    <m/>
    <m/>
    <m/>
    <m/>
    <s v="DontSayaWord"/>
    <s v="English"/>
    <n v="50000000"/>
    <x v="22"/>
  </r>
  <r>
    <s v="Color"/>
    <x v="427"/>
    <x v="41"/>
    <n v="55682070"/>
    <s v="Action"/>
    <s v="Fantasy"/>
    <s v="Horror"/>
    <m/>
    <m/>
    <m/>
    <m/>
    <m/>
    <m/>
    <m/>
    <m/>
    <m/>
    <m/>
    <m/>
    <m/>
    <s v="HanselGretel:WitchHunters"/>
    <s v="English"/>
    <n v="50000000"/>
    <x v="9"/>
  </r>
  <r>
    <s v="Color"/>
    <x v="428"/>
    <x v="22"/>
    <n v="52752475"/>
    <s v="Drama"/>
    <s v="Thriller"/>
    <m/>
    <m/>
    <m/>
    <m/>
    <m/>
    <m/>
    <m/>
    <m/>
    <m/>
    <m/>
    <m/>
    <m/>
    <m/>
    <s v="Unfaithful"/>
    <s v="English"/>
    <n v="50000000"/>
    <x v="10"/>
  </r>
  <r>
    <s v="Color"/>
    <x v="227"/>
    <x v="59"/>
    <n v="55092830"/>
    <s v="Action"/>
    <s v="Adventure"/>
    <s v="SciFi"/>
    <s v="Thriller"/>
    <m/>
    <m/>
    <m/>
    <m/>
    <m/>
    <m/>
    <m/>
    <m/>
    <m/>
    <m/>
    <m/>
    <s v="IAmNumberFour"/>
    <s v="English"/>
    <n v="60000000"/>
    <x v="9"/>
  </r>
  <r>
    <s v="Color"/>
    <x v="429"/>
    <x v="55"/>
    <n v="50815288"/>
    <s v="Drama"/>
    <s v="Thriller"/>
    <m/>
    <m/>
    <m/>
    <m/>
    <m/>
    <m/>
    <m/>
    <m/>
    <m/>
    <m/>
    <m/>
    <m/>
    <m/>
    <s v="Syriana"/>
    <s v="English"/>
    <n v="50000000"/>
    <x v="15"/>
  </r>
  <r>
    <s v="Color"/>
    <x v="26"/>
    <x v="47"/>
    <n v="52822418"/>
    <s v="Action"/>
    <s v="Drama"/>
    <s v="Thriller"/>
    <s v="War"/>
    <m/>
    <m/>
    <m/>
    <m/>
    <m/>
    <m/>
    <m/>
    <m/>
    <m/>
    <m/>
    <m/>
    <s v="13Hours"/>
    <s v="English"/>
    <n v="50000000"/>
    <x v="37"/>
  </r>
  <r>
    <s v="Color"/>
    <x v="430"/>
    <x v="53"/>
    <n v="50150619"/>
    <s v="Adventure"/>
    <s v="Animation"/>
    <s v="Comedy"/>
    <s v="Family"/>
    <s v="Fantasy"/>
    <s v="Romance"/>
    <m/>
    <m/>
    <m/>
    <m/>
    <m/>
    <m/>
    <m/>
    <m/>
    <m/>
    <s v="TheBookofLife"/>
    <s v="English"/>
    <n v="50000000"/>
    <x v="11"/>
  </r>
  <r>
    <s v="Color"/>
    <x v="431"/>
    <x v="70"/>
    <n v="48745150"/>
    <s v="Crime"/>
    <s v="Thriller"/>
    <m/>
    <m/>
    <m/>
    <m/>
    <m/>
    <m/>
    <m/>
    <m/>
    <m/>
    <m/>
    <m/>
    <m/>
    <m/>
    <s v="Firewall"/>
    <s v="English"/>
    <n v="50000000"/>
    <x v="27"/>
  </r>
  <r>
    <s v="Color"/>
    <x v="309"/>
    <x v="60"/>
    <n v="50007168"/>
    <s v="Action"/>
    <s v="Crime"/>
    <s v="Drama"/>
    <s v="Thriller"/>
    <m/>
    <m/>
    <m/>
    <m/>
    <m/>
    <m/>
    <m/>
    <m/>
    <m/>
    <m/>
    <m/>
    <s v="AbsolutePower"/>
    <s v="English"/>
    <n v="50000000"/>
    <x v="10"/>
  </r>
  <r>
    <s v="Color"/>
    <x v="17"/>
    <x v="30"/>
    <n v="48154732"/>
    <s v="Action"/>
    <s v="Drama"/>
    <s v="War"/>
    <m/>
    <m/>
    <m/>
    <m/>
    <m/>
    <m/>
    <m/>
    <m/>
    <m/>
    <m/>
    <m/>
    <m/>
    <s v="G.I.Jane"/>
    <s v="English"/>
    <n v="50000000"/>
    <x v="27"/>
  </r>
  <r>
    <s v="Color"/>
    <x v="64"/>
    <x v="72"/>
    <n v="48265581"/>
    <s v="Drama"/>
    <s v="Mystery"/>
    <s v="Thriller"/>
    <m/>
    <m/>
    <m/>
    <m/>
    <m/>
    <m/>
    <m/>
    <m/>
    <m/>
    <m/>
    <m/>
    <m/>
    <s v="TheGame"/>
    <s v="English"/>
    <n v="50000000"/>
    <x v="6"/>
  </r>
  <r>
    <s v="Color"/>
    <x v="432"/>
    <x v="4"/>
    <n v="46982632"/>
    <s v="Adventure"/>
    <s v="Horror"/>
    <s v="Mystery"/>
    <m/>
    <m/>
    <m/>
    <m/>
    <m/>
    <m/>
    <m/>
    <m/>
    <m/>
    <m/>
    <m/>
    <m/>
    <s v="SilentHill"/>
    <s v="English"/>
    <n v="50000000"/>
    <x v="4"/>
  </r>
  <r>
    <s v="Color"/>
    <x v="433"/>
    <x v="33"/>
    <n v="44737059"/>
    <s v="Comedy"/>
    <s v="Sport"/>
    <m/>
    <m/>
    <m/>
    <m/>
    <m/>
    <m/>
    <m/>
    <m/>
    <m/>
    <m/>
    <m/>
    <m/>
    <m/>
    <s v="TheReplacements"/>
    <s v="English"/>
    <n v="50000000"/>
    <x v="12"/>
  </r>
  <r>
    <s v="Color"/>
    <x v="434"/>
    <x v="17"/>
    <n v="56724080"/>
    <s v="Comedy"/>
    <m/>
    <m/>
    <m/>
    <m/>
    <m/>
    <m/>
    <m/>
    <m/>
    <m/>
    <m/>
    <m/>
    <m/>
    <m/>
    <m/>
    <s v="AmericanReunion"/>
    <s v="English"/>
    <n v="50000000"/>
    <x v="10"/>
  </r>
  <r>
    <s v="Color"/>
    <x v="258"/>
    <x v="34"/>
    <n v="44484065"/>
    <s v="Action"/>
    <s v="Crime"/>
    <s v="Drama"/>
    <s v="Mystery"/>
    <s v="Thriller"/>
    <m/>
    <m/>
    <m/>
    <m/>
    <m/>
    <m/>
    <m/>
    <m/>
    <m/>
    <m/>
    <s v="TheNegotiator"/>
    <s v="English"/>
    <n v="50000000"/>
    <x v="11"/>
  </r>
  <r>
    <s v="Color"/>
    <x v="435"/>
    <x v="69"/>
    <n v="47553512"/>
    <s v="Action"/>
    <s v="Thriller"/>
    <m/>
    <m/>
    <m/>
    <m/>
    <m/>
    <m/>
    <m/>
    <m/>
    <m/>
    <m/>
    <m/>
    <m/>
    <m/>
    <s v="IntotheStorm"/>
    <s v="English"/>
    <n v="50000000"/>
    <x v="27"/>
  </r>
  <r>
    <s v="Color"/>
    <x v="436"/>
    <x v="26"/>
    <n v="42610000"/>
    <s v="Action"/>
    <s v="Comedy"/>
    <s v="Crime"/>
    <s v="Thriller"/>
    <m/>
    <m/>
    <m/>
    <m/>
    <m/>
    <m/>
    <m/>
    <m/>
    <m/>
    <m/>
    <m/>
    <s v="BeverlyHillsCopIII"/>
    <s v="English"/>
    <n v="55000000"/>
    <x v="33"/>
  </r>
  <r>
    <s v="Color"/>
    <x v="244"/>
    <x v="10"/>
    <n v="41482207"/>
    <s v="Comedy"/>
    <s v="Fantasy"/>
    <s v="Horror"/>
    <m/>
    <m/>
    <m/>
    <m/>
    <m/>
    <m/>
    <m/>
    <m/>
    <m/>
    <m/>
    <m/>
    <m/>
    <s v="Gremlins2:TheNewBatch"/>
    <s v="English"/>
    <n v="50000000"/>
    <x v="22"/>
  </r>
  <r>
    <s v="Color"/>
    <x v="407"/>
    <x v="7"/>
    <n v="47105085"/>
    <s v="Crime"/>
    <s v="Drama"/>
    <m/>
    <m/>
    <m/>
    <m/>
    <m/>
    <m/>
    <m/>
    <m/>
    <m/>
    <m/>
    <m/>
    <m/>
    <m/>
    <s v="TheJudge"/>
    <s v="English"/>
    <n v="50000000"/>
    <x v="37"/>
  </r>
  <r>
    <s v="Color"/>
    <x v="224"/>
    <x v="22"/>
    <n v="41256277"/>
    <s v="Action"/>
    <s v="Thriller"/>
    <m/>
    <m/>
    <m/>
    <m/>
    <m/>
    <m/>
    <m/>
    <m/>
    <m/>
    <m/>
    <m/>
    <m/>
    <m/>
    <s v="ThePeacemaker"/>
    <s v="English"/>
    <n v="50000000"/>
    <x v="18"/>
  </r>
  <r>
    <s v="Color"/>
    <x v="437"/>
    <x v="41"/>
    <n v="50740078"/>
    <s v="Action"/>
    <s v="Horror"/>
    <s v="SciFi"/>
    <s v="Thriller"/>
    <m/>
    <m/>
    <m/>
    <m/>
    <m/>
    <m/>
    <m/>
    <m/>
    <m/>
    <m/>
    <m/>
    <s v="ResidentEvil:Apocalypse"/>
    <s v="English"/>
    <n v="45000000"/>
    <x v="5"/>
  </r>
  <r>
    <s v="Color"/>
    <x v="438"/>
    <x v="25"/>
    <n v="40203020"/>
    <s v="Comedy"/>
    <s v="Drama"/>
    <s v="Romance"/>
    <m/>
    <m/>
    <m/>
    <m/>
    <m/>
    <m/>
    <m/>
    <m/>
    <m/>
    <m/>
    <m/>
    <m/>
    <s v="BridgetJones:TheEdgeofReason"/>
    <s v="English"/>
    <n v="40000000"/>
    <x v="18"/>
  </r>
  <r>
    <s v="Color"/>
    <x v="439"/>
    <x v="36"/>
    <n v="40905277"/>
    <s v="Crime"/>
    <s v="Drama"/>
    <s v="Romance"/>
    <s v="Thriller"/>
    <m/>
    <m/>
    <m/>
    <m/>
    <m/>
    <m/>
    <m/>
    <m/>
    <m/>
    <m/>
    <m/>
    <s v="OutofTime"/>
    <s v="English"/>
    <n v="50000000"/>
    <x v="12"/>
  </r>
  <r>
    <s v="Color"/>
    <x v="440"/>
    <x v="57"/>
    <n v="38590500"/>
    <s v="Action"/>
    <s v="Adventure"/>
    <s v="Thriller"/>
    <m/>
    <m/>
    <m/>
    <m/>
    <m/>
    <m/>
    <m/>
    <m/>
    <m/>
    <m/>
    <m/>
    <m/>
    <s v="OnDeadlyGround"/>
    <s v="English"/>
    <n v="50000000"/>
    <x v="45"/>
  </r>
  <r>
    <s v="Color"/>
    <x v="402"/>
    <x v="40"/>
    <n v="39177541"/>
    <s v="Action"/>
    <s v="Adventure"/>
    <s v="Family"/>
    <s v="Fantasy"/>
    <m/>
    <m/>
    <m/>
    <m/>
    <m/>
    <m/>
    <m/>
    <m/>
    <m/>
    <m/>
    <m/>
    <s v="TheAdventuresofSharkboyandLavagirl3D"/>
    <s v="English"/>
    <n v="50000000"/>
    <x v="58"/>
  </r>
  <r>
    <s v="Color"/>
    <x v="441"/>
    <x v="71"/>
    <n v="39778599"/>
    <s v="Adventure"/>
    <s v="Drama"/>
    <s v="Thriller"/>
    <m/>
    <m/>
    <m/>
    <m/>
    <m/>
    <m/>
    <m/>
    <m/>
    <m/>
    <m/>
    <m/>
    <m/>
    <s v="TheBeach"/>
    <s v="English"/>
    <n v="50000000"/>
    <x v="4"/>
  </r>
  <r>
    <s v="Color"/>
    <x v="277"/>
    <x v="71"/>
    <n v="37486138"/>
    <s v="Comedy"/>
    <s v="Drama"/>
    <s v="Romance"/>
    <m/>
    <m/>
    <m/>
    <m/>
    <m/>
    <m/>
    <m/>
    <m/>
    <m/>
    <m/>
    <m/>
    <m/>
    <s v="RaisingHelen"/>
    <s v="English"/>
    <n v="50000000"/>
    <x v="19"/>
  </r>
  <r>
    <s v="Color"/>
    <x v="423"/>
    <x v="75"/>
    <n v="38105077"/>
    <s v="Action"/>
    <s v="Crime"/>
    <s v="Thriller"/>
    <m/>
    <m/>
    <m/>
    <m/>
    <m/>
    <m/>
    <m/>
    <m/>
    <m/>
    <m/>
    <m/>
    <m/>
    <s v="NinjaAssassin"/>
    <s v="English"/>
    <n v="40000000"/>
    <x v="21"/>
  </r>
  <r>
    <s v="Color"/>
    <x v="5"/>
    <x v="62"/>
    <n v="35168395"/>
    <s v="Drama"/>
    <s v="Romance"/>
    <s v="Sport"/>
    <m/>
    <m/>
    <m/>
    <m/>
    <m/>
    <m/>
    <m/>
    <m/>
    <m/>
    <m/>
    <m/>
    <m/>
    <s v="ForLoveoftheGame"/>
    <s v="English"/>
    <n v="50000000"/>
    <x v="12"/>
  </r>
  <r>
    <s v="Color"/>
    <x v="442"/>
    <x v="82"/>
    <n v="32800000"/>
    <s v="Comedy"/>
    <s v="Crime"/>
    <s v="Drama"/>
    <s v="Thriller"/>
    <m/>
    <m/>
    <m/>
    <m/>
    <m/>
    <m/>
    <m/>
    <m/>
    <m/>
    <m/>
    <m/>
    <s v="Striptease"/>
    <s v="English"/>
    <n v="40000000"/>
    <x v="43"/>
  </r>
  <r>
    <s v="Color"/>
    <x v="384"/>
    <x v="97"/>
    <n v="33643461"/>
    <s v="Comedy"/>
    <s v="Family"/>
    <m/>
    <m/>
    <m/>
    <m/>
    <m/>
    <m/>
    <m/>
    <m/>
    <m/>
    <m/>
    <m/>
    <m/>
    <m/>
    <s v="Marmaduke"/>
    <s v="English"/>
    <n v="50000000"/>
    <x v="38"/>
  </r>
  <r>
    <s v="Color"/>
    <x v="309"/>
    <x v="72"/>
    <n v="32741596"/>
    <s v="Drama"/>
    <s v="Fantasy"/>
    <m/>
    <m/>
    <m/>
    <m/>
    <m/>
    <m/>
    <m/>
    <m/>
    <m/>
    <m/>
    <m/>
    <m/>
    <m/>
    <s v="Hereafter"/>
    <s v="English"/>
    <n v="50000000"/>
    <x v="12"/>
  </r>
  <r>
    <s v="Color"/>
    <x v="443"/>
    <x v="67"/>
    <n v="31874869"/>
    <s v="Crime"/>
    <s v="Mystery"/>
    <s v="Thriller"/>
    <m/>
    <m/>
    <m/>
    <m/>
    <m/>
    <m/>
    <m/>
    <m/>
    <m/>
    <m/>
    <m/>
    <m/>
    <s v="MurderbyNumbers"/>
    <s v="English"/>
    <n v="50000000"/>
    <x v="9"/>
  </r>
  <r>
    <s v="BlackandWhite"/>
    <x v="101"/>
    <x v="4"/>
    <n v="30306268"/>
    <s v="Action"/>
    <s v="Crime"/>
    <s v="Thriller"/>
    <m/>
    <m/>
    <m/>
    <m/>
    <m/>
    <m/>
    <m/>
    <m/>
    <m/>
    <m/>
    <m/>
    <m/>
    <s v="Assassins"/>
    <s v="English"/>
    <n v="50000000"/>
    <x v="22"/>
  </r>
  <r>
    <s v="Color"/>
    <x v="444"/>
    <x v="21"/>
    <n v="27667947"/>
    <s v="Crime"/>
    <s v="Drama"/>
    <s v="Thriller"/>
    <m/>
    <m/>
    <m/>
    <m/>
    <m/>
    <m/>
    <m/>
    <m/>
    <m/>
    <m/>
    <m/>
    <m/>
    <s v="HannibalRising"/>
    <s v="English"/>
    <n v="50000000"/>
    <x v="5"/>
  </r>
  <r>
    <s v="Color"/>
    <x v="323"/>
    <x v="53"/>
    <n v="27067160"/>
    <s v="Comedy"/>
    <s v="Drama"/>
    <s v="Romance"/>
    <m/>
    <m/>
    <m/>
    <m/>
    <m/>
    <m/>
    <m/>
    <m/>
    <m/>
    <m/>
    <m/>
    <m/>
    <s v="TheStoryofUs"/>
    <s v="English"/>
    <n v="50000000"/>
    <x v="18"/>
  </r>
  <r>
    <s v="Color"/>
    <x v="445"/>
    <x v="30"/>
    <n v="26616999"/>
    <s v="Action"/>
    <s v="Adventure"/>
    <s v="Romance"/>
    <s v="SciFi"/>
    <s v="Thriller"/>
    <m/>
    <m/>
    <m/>
    <m/>
    <m/>
    <m/>
    <m/>
    <m/>
    <m/>
    <m/>
    <s v="TheHost"/>
    <s v="English"/>
    <n v="40000000"/>
    <x v="18"/>
  </r>
  <r>
    <s v="Color"/>
    <x v="125"/>
    <x v="41"/>
    <n v="26536120"/>
    <s v="Action"/>
    <s v="Crime"/>
    <s v="Drama"/>
    <s v="Mystery"/>
    <s v="Thriller"/>
    <m/>
    <m/>
    <m/>
    <m/>
    <m/>
    <m/>
    <m/>
    <m/>
    <m/>
    <m/>
    <s v="Basic"/>
    <s v="English"/>
    <n v="50000000"/>
    <x v="12"/>
  </r>
  <r>
    <s v="Color"/>
    <x v="309"/>
    <x v="46"/>
    <n v="26199517"/>
    <s v="Action"/>
    <s v="Crime"/>
    <s v="Drama"/>
    <s v="Mystery"/>
    <s v="Thriller"/>
    <m/>
    <m/>
    <m/>
    <m/>
    <m/>
    <m/>
    <m/>
    <m/>
    <m/>
    <m/>
    <s v="BloodWork"/>
    <s v="English"/>
    <n v="50000000"/>
    <x v="21"/>
  </r>
  <r>
    <s v="Color"/>
    <x v="169"/>
    <x v="33"/>
    <n v="25450527"/>
    <s v="Action"/>
    <s v="Crime"/>
    <s v="Drama"/>
    <s v="Mystery"/>
    <s v="Thriller"/>
    <m/>
    <m/>
    <m/>
    <m/>
    <m/>
    <m/>
    <m/>
    <m/>
    <m/>
    <m/>
    <s v="TheInternational"/>
    <s v="English"/>
    <n v="50000000"/>
    <x v="12"/>
  </r>
  <r>
    <s v="Color"/>
    <x v="446"/>
    <x v="57"/>
    <n v="25407250"/>
    <s v="Action"/>
    <s v="Adventure"/>
    <s v="SciFi"/>
    <s v="Thriller"/>
    <m/>
    <m/>
    <m/>
    <m/>
    <m/>
    <m/>
    <m/>
    <m/>
    <m/>
    <m/>
    <m/>
    <s v="EscapefromL.A."/>
    <s v="English"/>
    <n v="50000000"/>
    <x v="20"/>
  </r>
  <r>
    <s v="Color"/>
    <x v="58"/>
    <x v="76"/>
    <n v="23159305"/>
    <s v="Action"/>
    <s v="Adventure"/>
    <s v="Animation"/>
    <s v="Comedy"/>
    <s v="Drama"/>
    <s v="Family"/>
    <s v="SciFi"/>
    <m/>
    <m/>
    <m/>
    <m/>
    <m/>
    <m/>
    <m/>
    <m/>
    <s v="TheIronGiant"/>
    <s v="English"/>
    <n v="70000000"/>
    <x v="25"/>
  </r>
  <r>
    <s v="Color"/>
    <x v="447"/>
    <x v="71"/>
    <n v="24006726"/>
    <s v="Adventure"/>
    <s v="Comedy"/>
    <s v="Drama"/>
    <m/>
    <m/>
    <m/>
    <m/>
    <m/>
    <m/>
    <m/>
    <m/>
    <m/>
    <m/>
    <m/>
    <m/>
    <s v="TheLifeAquaticwithSteveZissou"/>
    <s v="English"/>
    <n v="50000000"/>
    <x v="11"/>
  </r>
  <r>
    <s v="Color"/>
    <x v="205"/>
    <x v="101"/>
    <n v="20389967"/>
    <s v="Action"/>
    <s v="Biography"/>
    <s v="Drama"/>
    <s v="History"/>
    <s v="War"/>
    <m/>
    <m/>
    <m/>
    <m/>
    <m/>
    <m/>
    <m/>
    <m/>
    <m/>
    <m/>
    <s v="FreeStateofJones"/>
    <s v="English"/>
    <n v="50000000"/>
    <x v="10"/>
  </r>
  <r>
    <s v="Color"/>
    <x v="386"/>
    <x v="28"/>
    <n v="19593740"/>
    <s v="Crime"/>
    <s v="Drama"/>
    <s v="Thriller"/>
    <m/>
    <m/>
    <m/>
    <m/>
    <m/>
    <m/>
    <m/>
    <m/>
    <m/>
    <m/>
    <m/>
    <m/>
    <s v="TheLifeofDavidGale"/>
    <s v="English"/>
    <n v="50000000"/>
    <x v="7"/>
  </r>
  <r>
    <s v="Color"/>
    <x v="372"/>
    <x v="6"/>
    <n v="19118247"/>
    <s v="Action"/>
    <s v="Comedy"/>
    <m/>
    <m/>
    <m/>
    <m/>
    <m/>
    <m/>
    <m/>
    <m/>
    <m/>
    <m/>
    <m/>
    <m/>
    <m/>
    <s v="ManoftheHouse"/>
    <s v="English"/>
    <n v="40000000"/>
    <x v="28"/>
  </r>
  <r>
    <s v="Color"/>
    <x v="421"/>
    <x v="36"/>
    <n v="26442251"/>
    <s v="Action"/>
    <s v="Crime"/>
    <s v="Drama"/>
    <s v="Thriller"/>
    <m/>
    <m/>
    <m/>
    <m/>
    <m/>
    <m/>
    <m/>
    <m/>
    <m/>
    <m/>
    <m/>
    <s v="RunAllNight"/>
    <s v="English"/>
    <n v="50000000"/>
    <x v="4"/>
  </r>
  <r>
    <s v="Color"/>
    <x v="448"/>
    <x v="44"/>
    <n v="17114882"/>
    <s v="Crime"/>
    <s v="Mystery"/>
    <s v="Thriller"/>
    <m/>
    <m/>
    <m/>
    <m/>
    <m/>
    <m/>
    <m/>
    <m/>
    <m/>
    <m/>
    <m/>
    <m/>
    <s v="EasternPromises"/>
    <s v="English"/>
    <n v="25000000"/>
    <x v="16"/>
  </r>
  <r>
    <s v="Color"/>
    <x v="449"/>
    <x v="46"/>
    <n v="18472363"/>
    <s v="Action"/>
    <s v="Adventure"/>
    <s v="Crime"/>
    <s v="Thriller"/>
    <m/>
    <m/>
    <m/>
    <m/>
    <m/>
    <m/>
    <m/>
    <m/>
    <m/>
    <m/>
    <m/>
    <s v="IntotheBlue"/>
    <s v="English"/>
    <n v="50000000"/>
    <x v="27"/>
  </r>
  <r>
    <s v="Color"/>
    <x v="182"/>
    <x v="43"/>
    <n v="14131298"/>
    <s v="Adventure"/>
    <s v="Biography"/>
    <s v="Drama"/>
    <s v="History"/>
    <s v="War"/>
    <m/>
    <m/>
    <m/>
    <m/>
    <m/>
    <m/>
    <m/>
    <m/>
    <m/>
    <m/>
    <s v="TheMessenger:TheStoryofJoanofArc"/>
    <s v="English"/>
    <n v="390000000"/>
    <x v="21"/>
  </r>
  <r>
    <s v="Color"/>
    <x v="450"/>
    <x v="56"/>
    <n v="21557240"/>
    <s v="Adventure"/>
    <s v="Comedy"/>
    <s v="Fantasy"/>
    <m/>
    <m/>
    <m/>
    <m/>
    <m/>
    <m/>
    <m/>
    <m/>
    <m/>
    <m/>
    <m/>
    <m/>
    <s v="YourHighness"/>
    <s v="English"/>
    <n v="49900000"/>
    <x v="23"/>
  </r>
  <r>
    <s v="Color"/>
    <x v="451"/>
    <x v="92"/>
    <n v="21283440"/>
    <s v="Drama"/>
    <s v="Mystery"/>
    <s v="Thriller"/>
    <m/>
    <m/>
    <m/>
    <m/>
    <m/>
    <m/>
    <m/>
    <m/>
    <m/>
    <m/>
    <m/>
    <m/>
    <s v="DreamHouse"/>
    <s v="English"/>
    <n v="55000000"/>
    <x v="19"/>
  </r>
  <r>
    <s v="Color"/>
    <x v="452"/>
    <x v="67"/>
    <n v="10556196"/>
    <s v="Crime"/>
    <s v="Drama"/>
    <s v="Thriller"/>
    <m/>
    <m/>
    <m/>
    <m/>
    <m/>
    <m/>
    <m/>
    <m/>
    <m/>
    <m/>
    <m/>
    <m/>
    <s v="MadCity"/>
    <s v="English"/>
    <n v="50000000"/>
    <x v="5"/>
  </r>
  <r>
    <s v="Color"/>
    <x v="453"/>
    <x v="75"/>
    <n v="16671505"/>
    <s v="Adventure"/>
    <s v="Comedy"/>
    <s v="Crime"/>
    <s v="Drama"/>
    <s v="Family"/>
    <m/>
    <m/>
    <m/>
    <m/>
    <m/>
    <m/>
    <m/>
    <m/>
    <m/>
    <m/>
    <s v="BabysDayOut"/>
    <s v="English"/>
    <n v="50000000"/>
    <x v="18"/>
  </r>
  <r>
    <s v="Color"/>
    <x v="454"/>
    <x v="23"/>
    <n v="10400000"/>
    <s v="Drama"/>
    <s v="Romance"/>
    <m/>
    <m/>
    <m/>
    <m/>
    <m/>
    <m/>
    <m/>
    <m/>
    <m/>
    <m/>
    <m/>
    <m/>
    <m/>
    <s v="TheScarletLetter"/>
    <s v="English"/>
    <n v="50000000"/>
    <x v="36"/>
  </r>
  <r>
    <s v="Color"/>
    <x v="50"/>
    <x v="25"/>
    <n v="9528092"/>
    <s v="Biography"/>
    <s v="Drama"/>
    <s v="Thriller"/>
    <m/>
    <m/>
    <m/>
    <m/>
    <m/>
    <m/>
    <m/>
    <m/>
    <m/>
    <m/>
    <m/>
    <m/>
    <s v="FairGame"/>
    <s v="English"/>
    <n v="22000000"/>
    <x v="2"/>
  </r>
  <r>
    <s v="Color"/>
    <x v="156"/>
    <x v="45"/>
    <n v="10137232"/>
    <s v="Action"/>
    <s v="Biography"/>
    <s v="Crime"/>
    <s v="Drama"/>
    <s v="Thriller"/>
    <m/>
    <m/>
    <m/>
    <m/>
    <m/>
    <m/>
    <m/>
    <m/>
    <m/>
    <m/>
    <s v="Domino"/>
    <s v="English"/>
    <n v="50000000"/>
    <x v="19"/>
  </r>
  <r>
    <s v="Color"/>
    <x v="390"/>
    <x v="83"/>
    <n v="9795017"/>
    <s v="Crime"/>
    <s v="Drama"/>
    <s v="Thriller"/>
    <m/>
    <m/>
    <m/>
    <m/>
    <m/>
    <m/>
    <m/>
    <m/>
    <m/>
    <m/>
    <m/>
    <m/>
    <s v="Jade"/>
    <s v="English"/>
    <n v="50000000"/>
    <x v="36"/>
  </r>
  <r>
    <s v="Color"/>
    <x v="376"/>
    <x v="53"/>
    <n v="20488579"/>
    <s v="Action"/>
    <s v="SciFi"/>
    <s v="Thriller"/>
    <m/>
    <m/>
    <m/>
    <m/>
    <m/>
    <m/>
    <m/>
    <m/>
    <m/>
    <m/>
    <m/>
    <m/>
    <s v="Gamer"/>
    <s v="English"/>
    <n v="50000000"/>
    <x v="27"/>
  </r>
  <r>
    <s v="Color"/>
    <x v="455"/>
    <x v="22"/>
    <n v="19445217"/>
    <s v="Drama"/>
    <s v="Fantasy"/>
    <s v="Romance"/>
    <m/>
    <m/>
    <m/>
    <m/>
    <m/>
    <m/>
    <m/>
    <m/>
    <m/>
    <m/>
    <m/>
    <m/>
    <s v="BeautifulCreatures"/>
    <s v="English"/>
    <n v="60000000"/>
    <x v="5"/>
  </r>
  <r>
    <s v="Color"/>
    <x v="456"/>
    <x v="59"/>
    <n v="8355815"/>
    <s v="Comedy"/>
    <s v="Crime"/>
    <s v="Drama"/>
    <s v="Thriller"/>
    <m/>
    <m/>
    <m/>
    <m/>
    <m/>
    <m/>
    <m/>
    <m/>
    <m/>
    <m/>
    <m/>
    <s v="DeathtoSmoochy"/>
    <s v="English"/>
    <n v="55000000"/>
    <x v="21"/>
  </r>
  <r>
    <s v="Color"/>
    <x v="193"/>
    <x v="56"/>
    <n v="28837115"/>
    <s v="Comedy"/>
    <m/>
    <m/>
    <m/>
    <m/>
    <m/>
    <m/>
    <m/>
    <m/>
    <m/>
    <m/>
    <m/>
    <m/>
    <m/>
    <m/>
    <s v="Zoolander2"/>
    <s v="English"/>
    <n v="50000000"/>
    <x v="30"/>
  </r>
  <r>
    <s v="Color"/>
    <x v="457"/>
    <x v="74"/>
    <n v="6471394"/>
    <s v="Comedy"/>
    <s v="Crime"/>
    <m/>
    <m/>
    <m/>
    <m/>
    <m/>
    <m/>
    <m/>
    <m/>
    <m/>
    <m/>
    <m/>
    <m/>
    <m/>
    <s v="TheBigBounce"/>
    <s v="English"/>
    <n v="50000000"/>
    <x v="40"/>
  </r>
  <r>
    <s v="Color"/>
    <x v="257"/>
    <x v="97"/>
    <n v="6291602"/>
    <s v="Comedy"/>
    <s v="SciFi"/>
    <m/>
    <m/>
    <m/>
    <m/>
    <m/>
    <m/>
    <m/>
    <m/>
    <m/>
    <m/>
    <m/>
    <m/>
    <m/>
    <s v="WhatPlanetAreYouFrom"/>
    <s v="English"/>
    <n v="50000000"/>
    <x v="23"/>
  </r>
  <r>
    <s v="Color"/>
    <x v="458"/>
    <x v="26"/>
    <n v="10706786"/>
    <s v="Action"/>
    <s v="Fantasy"/>
    <s v="Thriller"/>
    <m/>
    <m/>
    <m/>
    <m/>
    <m/>
    <m/>
    <m/>
    <m/>
    <m/>
    <m/>
    <m/>
    <m/>
    <s v="DriveAngry"/>
    <s v="English"/>
    <n v="50000000"/>
    <x v="33"/>
  </r>
  <r>
    <s v="Color"/>
    <x v="285"/>
    <x v="44"/>
    <n v="8742261"/>
    <s v="Action"/>
    <s v="Crime"/>
    <s v="Drama"/>
    <s v="Mystery"/>
    <s v="Thriller"/>
    <m/>
    <m/>
    <m/>
    <m/>
    <m/>
    <m/>
    <m/>
    <m/>
    <m/>
    <m/>
    <s v="StreetFighter:TheLegendofChunLi"/>
    <s v="English"/>
    <n v="18000000"/>
    <x v="41"/>
  </r>
  <r>
    <s v="Color"/>
    <x v="459"/>
    <x v="77"/>
    <n v="43905746"/>
    <s v="Action"/>
    <s v="SciFi"/>
    <s v="Thriller"/>
    <m/>
    <m/>
    <m/>
    <m/>
    <m/>
    <m/>
    <m/>
    <m/>
    <m/>
    <m/>
    <m/>
    <m/>
    <s v="TheOne"/>
    <s v="English"/>
    <n v="49000000"/>
    <x v="18"/>
  </r>
  <r>
    <s v="Color"/>
    <x v="191"/>
    <x v="26"/>
    <n v="21413502"/>
    <s v="Action"/>
    <s v="Adventure"/>
    <s v="Comedy"/>
    <s v="Crime"/>
    <s v="Music"/>
    <s v="Mystery"/>
    <m/>
    <m/>
    <m/>
    <m/>
    <m/>
    <m/>
    <m/>
    <m/>
    <m/>
    <s v="TheAdventuresofFordFairlane"/>
    <s v="English"/>
    <n v="40000000"/>
    <x v="22"/>
  </r>
  <r>
    <s v="Color"/>
    <x v="143"/>
    <x v="116"/>
    <n v="124107476"/>
    <s v="Crime"/>
    <s v="Drama"/>
    <s v="Thriller"/>
    <m/>
    <m/>
    <m/>
    <m/>
    <m/>
    <m/>
    <m/>
    <m/>
    <m/>
    <m/>
    <m/>
    <m/>
    <s v="Traffic"/>
    <s v="English"/>
    <n v="48000000"/>
    <x v="32"/>
  </r>
  <r>
    <s v="Color"/>
    <x v="37"/>
    <x v="45"/>
    <n v="197171806"/>
    <s v="Action"/>
    <s v="Adventure"/>
    <s v="Fantasy"/>
    <m/>
    <m/>
    <m/>
    <m/>
    <m/>
    <m/>
    <m/>
    <m/>
    <m/>
    <m/>
    <m/>
    <m/>
    <s v="IndianaJonesandtheLastCrusade"/>
    <s v="English"/>
    <n v="48000000"/>
    <x v="24"/>
  </r>
  <r>
    <s v="Color"/>
    <x v="131"/>
    <x v="58"/>
    <n v="31569268"/>
    <s v="Action"/>
    <s v="Crime"/>
    <s v="Drama"/>
    <s v="SciFi"/>
    <s v="Thriller"/>
    <m/>
    <m/>
    <m/>
    <m/>
    <m/>
    <m/>
    <m/>
    <m/>
    <m/>
    <m/>
    <s v="Chappie"/>
    <s v="English"/>
    <n v="49000000"/>
    <x v="8"/>
  </r>
  <r>
    <s v="Color"/>
    <x v="115"/>
    <x v="33"/>
    <n v="66488090"/>
    <s v="Crime"/>
    <s v="Drama"/>
    <s v="Mystery"/>
    <s v="Thriller"/>
    <m/>
    <m/>
    <m/>
    <m/>
    <m/>
    <m/>
    <m/>
    <m/>
    <m/>
    <m/>
    <m/>
    <s v="TheBoneCollector"/>
    <s v="English"/>
    <n v="48000000"/>
    <x v="10"/>
  </r>
  <r>
    <s v="Color"/>
    <x v="64"/>
    <x v="51"/>
    <n v="95308367"/>
    <s v="Crime"/>
    <s v="Drama"/>
    <s v="Thriller"/>
    <m/>
    <m/>
    <m/>
    <m/>
    <m/>
    <m/>
    <m/>
    <m/>
    <m/>
    <m/>
    <m/>
    <m/>
    <s v="PanicRoom"/>
    <s v="English"/>
    <n v="48000000"/>
    <x v="2"/>
  </r>
  <r>
    <s v="Color"/>
    <x v="346"/>
    <x v="36"/>
    <n v="60652036"/>
    <s v="Action"/>
    <s v="Adventure"/>
    <s v="Comedy"/>
    <s v="Drama"/>
    <s v="War"/>
    <m/>
    <m/>
    <m/>
    <m/>
    <m/>
    <m/>
    <m/>
    <m/>
    <m/>
    <m/>
    <s v="ThreeKings"/>
    <s v="English"/>
    <n v="48000000"/>
    <x v="1"/>
  </r>
  <r>
    <s v="Color"/>
    <x v="209"/>
    <x v="62"/>
    <n v="1206135"/>
    <s v="Crime"/>
    <s v="Drama"/>
    <s v="Thriller"/>
    <m/>
    <m/>
    <m/>
    <m/>
    <m/>
    <m/>
    <m/>
    <m/>
    <m/>
    <m/>
    <m/>
    <m/>
    <s v="Child44"/>
    <s v="English"/>
    <n v="50000000"/>
    <x v="21"/>
  </r>
  <r>
    <s v="Color"/>
    <x v="263"/>
    <x v="51"/>
    <n v="56607223"/>
    <s v="Adventure"/>
    <s v="Comedy"/>
    <m/>
    <m/>
    <m/>
    <m/>
    <m/>
    <m/>
    <m/>
    <m/>
    <m/>
    <m/>
    <m/>
    <m/>
    <m/>
    <s v="RatRace"/>
    <s v="English"/>
    <n v="48000000"/>
    <x v="21"/>
  </r>
  <r>
    <s v="Color"/>
    <x v="367"/>
    <x v="58"/>
    <n v="50173190"/>
    <s v="Drama"/>
    <s v="Mystery"/>
    <s v="SciFi"/>
    <m/>
    <m/>
    <m/>
    <m/>
    <m/>
    <m/>
    <m/>
    <m/>
    <m/>
    <m/>
    <m/>
    <m/>
    <s v="KPAX"/>
    <s v="English"/>
    <n v="48000000"/>
    <x v="37"/>
  </r>
  <r>
    <s v="Color"/>
    <x v="135"/>
    <x v="31"/>
    <n v="47095453"/>
    <s v="Comedy"/>
    <s v="Fantasy"/>
    <s v="Romance"/>
    <m/>
    <m/>
    <m/>
    <m/>
    <m/>
    <m/>
    <m/>
    <m/>
    <m/>
    <m/>
    <m/>
    <m/>
    <s v="KateLeopold"/>
    <s v="English"/>
    <n v="48000000"/>
    <x v="21"/>
  </r>
  <r>
    <s v="Color"/>
    <x v="353"/>
    <x v="40"/>
    <n v="37879996"/>
    <s v="Comedy"/>
    <s v="Fantasy"/>
    <s v="Romance"/>
    <m/>
    <m/>
    <m/>
    <m/>
    <m/>
    <m/>
    <m/>
    <m/>
    <m/>
    <m/>
    <m/>
    <m/>
    <s v="Bedazzled"/>
    <s v="English"/>
    <n v="48000000"/>
    <x v="19"/>
  </r>
  <r>
    <s v="Color"/>
    <x v="399"/>
    <x v="31"/>
    <n v="25900000"/>
    <s v="Crime"/>
    <s v="Drama"/>
    <s v="Music"/>
    <m/>
    <m/>
    <m/>
    <m/>
    <m/>
    <m/>
    <m/>
    <m/>
    <m/>
    <m/>
    <m/>
    <m/>
    <s v="TheCottonClub"/>
    <s v="English"/>
    <n v="58000000"/>
    <x v="12"/>
  </r>
  <r>
    <s v="Color"/>
    <x v="135"/>
    <x v="39"/>
    <n v="53574088"/>
    <s v="Adventure"/>
    <s v="Crime"/>
    <s v="Drama"/>
    <s v="Western"/>
    <m/>
    <m/>
    <m/>
    <m/>
    <m/>
    <m/>
    <m/>
    <m/>
    <m/>
    <m/>
    <m/>
    <s v="3:10toYuma"/>
    <s v="English"/>
    <n v="55000000"/>
    <x v="6"/>
  </r>
  <r>
    <s v="Color"/>
    <x v="460"/>
    <x v="67"/>
    <n v="89253340"/>
    <s v="Action"/>
    <s v="Thriller"/>
    <m/>
    <m/>
    <m/>
    <m/>
    <m/>
    <m/>
    <m/>
    <m/>
    <m/>
    <m/>
    <m/>
    <m/>
    <m/>
    <s v="Taken3"/>
    <s v="English"/>
    <n v="48000000"/>
    <x v="19"/>
  </r>
  <r>
    <s v="Color"/>
    <x v="143"/>
    <x v="31"/>
    <n v="37339525"/>
    <s v="Crime"/>
    <s v="Drama"/>
    <s v="Romance"/>
    <s v="Thriller"/>
    <m/>
    <m/>
    <m/>
    <m/>
    <m/>
    <m/>
    <m/>
    <m/>
    <m/>
    <m/>
    <m/>
    <s v="OutofSight"/>
    <s v="English"/>
    <n v="48000000"/>
    <x v="15"/>
  </r>
  <r>
    <s v="Color"/>
    <x v="193"/>
    <x v="44"/>
    <n v="60154431"/>
    <s v="Comedy"/>
    <s v="Drama"/>
    <s v="Thriller"/>
    <m/>
    <m/>
    <m/>
    <m/>
    <m/>
    <m/>
    <m/>
    <m/>
    <m/>
    <m/>
    <m/>
    <m/>
    <s v="TheCableGuy"/>
    <s v="English"/>
    <n v="47000000"/>
    <x v="19"/>
  </r>
  <r>
    <s v="Color"/>
    <x v="461"/>
    <x v="70"/>
    <n v="103738726"/>
    <s v="Action"/>
    <s v="Comedy"/>
    <s v="Crime"/>
    <s v="Music"/>
    <s v="Romance"/>
    <s v="Thriller"/>
    <m/>
    <m/>
    <m/>
    <m/>
    <m/>
    <m/>
    <m/>
    <m/>
    <m/>
    <s v="DickTracy"/>
    <s v="English"/>
    <n v="100000000"/>
    <x v="9"/>
  </r>
  <r>
    <s v="Color"/>
    <x v="125"/>
    <x v="17"/>
    <n v="69304264"/>
    <s v="Crime"/>
    <s v="Romance"/>
    <s v="Thriller"/>
    <m/>
    <m/>
    <m/>
    <m/>
    <m/>
    <m/>
    <m/>
    <m/>
    <m/>
    <m/>
    <m/>
    <m/>
    <s v="TheThomasCrownAffair"/>
    <s v="English"/>
    <n v="48000000"/>
    <x v="2"/>
  </r>
  <r>
    <s v="Color"/>
    <x v="462"/>
    <x v="4"/>
    <n v="29781453"/>
    <s v="Biography"/>
    <s v="Comedy"/>
    <s v="Drama"/>
    <m/>
    <m/>
    <m/>
    <m/>
    <m/>
    <m/>
    <m/>
    <m/>
    <m/>
    <m/>
    <m/>
    <m/>
    <s v="RidinginCarswithBoys"/>
    <s v="English"/>
    <n v="48000000"/>
    <x v="21"/>
  </r>
  <r>
    <s v="Color"/>
    <x v="463"/>
    <x v="117"/>
    <n v="15519841"/>
    <s v="Adventure"/>
    <s v="Animation"/>
    <s v="Comedy"/>
    <s v="Family"/>
    <s v="Fantasy"/>
    <m/>
    <m/>
    <m/>
    <m/>
    <m/>
    <m/>
    <m/>
    <m/>
    <m/>
    <m/>
    <s v="HappilyNEverAfter"/>
    <s v="English"/>
    <n v="47000000"/>
    <x v="55"/>
  </r>
  <r>
    <s v="Color"/>
    <x v="464"/>
    <x v="25"/>
    <n v="5600000"/>
    <s v="Drama"/>
    <s v="Horror"/>
    <s v="Romance"/>
    <s v="Thriller"/>
    <m/>
    <m/>
    <m/>
    <m/>
    <m/>
    <m/>
    <m/>
    <m/>
    <m/>
    <m/>
    <m/>
    <s v="MaryReilly"/>
    <s v="English"/>
    <n v="47000000"/>
    <x v="27"/>
  </r>
  <r>
    <s v="Color"/>
    <x v="465"/>
    <x v="70"/>
    <n v="126805112"/>
    <s v="Comedy"/>
    <s v="Romance"/>
    <m/>
    <m/>
    <m/>
    <m/>
    <m/>
    <m/>
    <m/>
    <m/>
    <m/>
    <m/>
    <m/>
    <m/>
    <m/>
    <s v="MyBestFriendsWedding"/>
    <s v="English"/>
    <n v="46000000"/>
    <x v="22"/>
  </r>
  <r>
    <s v="Color"/>
    <x v="419"/>
    <x v="56"/>
    <n v="93607673"/>
    <s v="Comedy"/>
    <s v="Romance"/>
    <m/>
    <m/>
    <m/>
    <m/>
    <m/>
    <m/>
    <m/>
    <m/>
    <m/>
    <m/>
    <m/>
    <m/>
    <m/>
    <s v="AmericasSweethearts"/>
    <s v="English"/>
    <n v="48000000"/>
    <x v="20"/>
  </r>
  <r>
    <s v="Color"/>
    <x v="3"/>
    <x v="33"/>
    <n v="67263182"/>
    <s v="Drama"/>
    <s v="Mystery"/>
    <s v="Thriller"/>
    <m/>
    <m/>
    <m/>
    <m/>
    <m/>
    <m/>
    <m/>
    <m/>
    <m/>
    <m/>
    <m/>
    <m/>
    <s v="Insomnia"/>
    <s v="English"/>
    <n v="46000000"/>
    <x v="13"/>
  </r>
  <r>
    <s v="Color"/>
    <x v="282"/>
    <x v="68"/>
    <n v="92001027"/>
    <s v="Action"/>
    <s v="Adventure"/>
    <s v="Drama"/>
    <s v="SciFi"/>
    <s v="Thriller"/>
    <m/>
    <m/>
    <m/>
    <m/>
    <m/>
    <m/>
    <m/>
    <m/>
    <m/>
    <m/>
    <s v="StarTrek:FirstContact"/>
    <s v="English"/>
    <n v="45000000"/>
    <x v="32"/>
  </r>
  <r>
    <s v="Color"/>
    <x v="385"/>
    <x v="112"/>
    <n v="10539414"/>
    <s v="Action"/>
    <s v="Drama"/>
    <s v="Fantasy"/>
    <s v="Thriller"/>
    <s v="Western"/>
    <m/>
    <m/>
    <m/>
    <m/>
    <m/>
    <m/>
    <m/>
    <m/>
    <m/>
    <m/>
    <s v="JonahHex"/>
    <s v="English"/>
    <n v="47000000"/>
    <x v="54"/>
  </r>
  <r>
    <s v="Color"/>
    <x v="99"/>
    <x v="37"/>
    <n v="58918501"/>
    <s v="Action"/>
    <s v="Drama"/>
    <s v="Mystery"/>
    <s v="Thriller"/>
    <s v="War"/>
    <m/>
    <m/>
    <m/>
    <m/>
    <m/>
    <m/>
    <m/>
    <m/>
    <m/>
    <m/>
    <s v="CourageUnderFire"/>
    <s v="English"/>
    <n v="46000000"/>
    <x v="4"/>
  </r>
  <r>
    <s v="Color"/>
    <x v="49"/>
    <x v="102"/>
    <n v="181395380"/>
    <s v="Comedy"/>
    <s v="Fantasy"/>
    <s v="Romance"/>
    <m/>
    <m/>
    <m/>
    <m/>
    <m/>
    <m/>
    <m/>
    <m/>
    <m/>
    <m/>
    <m/>
    <m/>
    <s v="LiarLiar"/>
    <s v="English"/>
    <n v="45000000"/>
    <x v="2"/>
  </r>
  <r>
    <s v="Color"/>
    <x v="339"/>
    <x v="42"/>
    <n v="130512915"/>
    <s v="Comedy"/>
    <s v="Family"/>
    <s v="Fantasy"/>
    <m/>
    <m/>
    <m/>
    <m/>
    <m/>
    <m/>
    <m/>
    <m/>
    <m/>
    <m/>
    <m/>
    <m/>
    <s v="TheFlintstones"/>
    <s v="English"/>
    <n v="45000000"/>
    <x v="30"/>
  </r>
  <r>
    <s v="Color"/>
    <x v="460"/>
    <x v="41"/>
    <n v="139852971"/>
    <s v="Action"/>
    <s v="Crime"/>
    <s v="Thriller"/>
    <m/>
    <m/>
    <m/>
    <m/>
    <m/>
    <m/>
    <m/>
    <m/>
    <m/>
    <m/>
    <m/>
    <m/>
    <s v="Taken2"/>
    <s v="English"/>
    <n v="45000000"/>
    <x v="22"/>
  </r>
  <r>
    <s v="Color"/>
    <x v="466"/>
    <x v="92"/>
    <n v="110000082"/>
    <s v="Comedy"/>
    <m/>
    <m/>
    <m/>
    <m/>
    <m/>
    <m/>
    <m/>
    <m/>
    <m/>
    <m/>
    <m/>
    <m/>
    <m/>
    <m/>
    <s v="ScaryMovie3"/>
    <s v="English"/>
    <n v="48000000"/>
    <x v="33"/>
  </r>
  <r>
    <s v="Color"/>
    <x v="354"/>
    <x v="59"/>
    <n v="106807667"/>
    <s v="Action"/>
    <s v="Comedy"/>
    <s v="Crime"/>
    <s v="Romance"/>
    <m/>
    <m/>
    <m/>
    <m/>
    <m/>
    <m/>
    <m/>
    <m/>
    <m/>
    <m/>
    <m/>
    <s v="MissCongeniality"/>
    <s v="English"/>
    <n v="45000000"/>
    <x v="5"/>
  </r>
  <r>
    <s v="Color"/>
    <x v="234"/>
    <x v="40"/>
    <n v="101702060"/>
    <s v="Action"/>
    <s v="Adventure"/>
    <s v="Family"/>
    <s v="Fantasy"/>
    <s v="SciFi"/>
    <m/>
    <m/>
    <m/>
    <m/>
    <m/>
    <m/>
    <m/>
    <m/>
    <m/>
    <m/>
    <s v="JourneytotheCenteroftheEarth"/>
    <s v="English"/>
    <n v="45000000"/>
    <x v="27"/>
  </r>
  <r>
    <s v="Color"/>
    <x v="277"/>
    <x v="17"/>
    <n v="95149435"/>
    <s v="Comedy"/>
    <s v="Family"/>
    <s v="Romance"/>
    <m/>
    <m/>
    <m/>
    <m/>
    <m/>
    <m/>
    <m/>
    <m/>
    <m/>
    <m/>
    <m/>
    <m/>
    <s v="ThePrincessDiaries2:RoyalEngagement"/>
    <s v="English"/>
    <n v="40000000"/>
    <x v="20"/>
  </r>
  <r>
    <s v="Color"/>
    <x v="201"/>
    <x v="7"/>
    <n v="100768056"/>
    <s v="Crime"/>
    <s v="Drama"/>
    <s v="Mystery"/>
    <s v="Thriller"/>
    <m/>
    <m/>
    <m/>
    <m/>
    <m/>
    <m/>
    <m/>
    <m/>
    <m/>
    <m/>
    <m/>
    <s v="ThePelicanBrief"/>
    <s v="English"/>
    <n v="45000000"/>
    <x v="12"/>
  </r>
  <r>
    <s v="Color"/>
    <x v="127"/>
    <x v="71"/>
    <n v="92115211"/>
    <s v="Crime"/>
    <s v="Drama"/>
    <s v="Mystery"/>
    <s v="Thriller"/>
    <m/>
    <m/>
    <m/>
    <m/>
    <m/>
    <m/>
    <m/>
    <m/>
    <m/>
    <m/>
    <m/>
    <s v="TheClient"/>
    <s v="English"/>
    <n v="45000000"/>
    <x v="10"/>
  </r>
  <r>
    <s v="Color"/>
    <x v="323"/>
    <x v="54"/>
    <n v="93452056"/>
    <s v="Adventure"/>
    <s v="Comedy"/>
    <s v="Drama"/>
    <m/>
    <m/>
    <m/>
    <m/>
    <m/>
    <m/>
    <m/>
    <m/>
    <m/>
    <m/>
    <m/>
    <m/>
    <s v="TheBucketList"/>
    <s v="English"/>
    <n v="45000000"/>
    <x v="37"/>
  </r>
  <r>
    <s v="Color"/>
    <x v="115"/>
    <x v="82"/>
    <n v="83287363"/>
    <s v="Action"/>
    <s v="Thriller"/>
    <m/>
    <m/>
    <m/>
    <m/>
    <m/>
    <m/>
    <m/>
    <m/>
    <m/>
    <m/>
    <m/>
    <m/>
    <m/>
    <s v="PatriotGames"/>
    <s v="English"/>
    <n v="45000000"/>
    <x v="8"/>
  </r>
  <r>
    <s v="Color"/>
    <x v="260"/>
    <x v="57"/>
    <n v="82931301"/>
    <s v="Comedy"/>
    <s v="Romance"/>
    <m/>
    <m/>
    <m/>
    <m/>
    <m/>
    <m/>
    <m/>
    <m/>
    <m/>
    <m/>
    <m/>
    <m/>
    <m/>
    <s v="MonsterinLaw"/>
    <s v="English"/>
    <n v="60000000"/>
    <x v="33"/>
  </r>
  <r>
    <s v="Color"/>
    <x v="467"/>
    <x v="8"/>
    <n v="60962878"/>
    <s v="Crime"/>
    <s v="Drama"/>
    <s v="Mystery"/>
    <s v="Thriller"/>
    <m/>
    <m/>
    <m/>
    <m/>
    <m/>
    <m/>
    <m/>
    <m/>
    <m/>
    <m/>
    <m/>
    <s v="Prisoners"/>
    <s v="English"/>
    <n v="46000000"/>
    <x v="14"/>
  </r>
  <r>
    <s v="Color"/>
    <x v="259"/>
    <x v="39"/>
    <n v="76261036"/>
    <s v="Crime"/>
    <s v="Drama"/>
    <s v="Thriller"/>
    <m/>
    <m/>
    <m/>
    <m/>
    <m/>
    <m/>
    <m/>
    <m/>
    <m/>
    <m/>
    <m/>
    <m/>
    <s v="TrainingDay"/>
    <s v="English"/>
    <n v="45000000"/>
    <x v="16"/>
  </r>
  <r>
    <s v="Color"/>
    <x v="98"/>
    <x v="56"/>
    <n v="71423726"/>
    <s v="Adventure"/>
    <s v="Comedy"/>
    <s v="SciFi"/>
    <m/>
    <m/>
    <m/>
    <m/>
    <m/>
    <m/>
    <m/>
    <m/>
    <m/>
    <m/>
    <m/>
    <m/>
    <s v="GalaxyQuest"/>
    <s v="English"/>
    <n v="45000000"/>
    <x v="11"/>
  </r>
  <r>
    <s v="Color"/>
    <x v="322"/>
    <x v="100"/>
    <n v="71277420"/>
    <s v="Comedy"/>
    <m/>
    <m/>
    <m/>
    <m/>
    <m/>
    <m/>
    <m/>
    <m/>
    <m/>
    <m/>
    <m/>
    <m/>
    <m/>
    <m/>
    <s v="ScaryMovie2"/>
    <s v="English"/>
    <n v="45000000"/>
    <x v="31"/>
  </r>
  <r>
    <s v="Color"/>
    <x v="69"/>
    <x v="32"/>
    <n v="88625922"/>
    <s v="Adventure"/>
    <s v="Comedy"/>
    <s v="Family"/>
    <s v="Musical"/>
    <m/>
    <m/>
    <m/>
    <m/>
    <m/>
    <m/>
    <m/>
    <m/>
    <m/>
    <m/>
    <m/>
    <s v="TheMuppets"/>
    <s v="English"/>
    <n v="45000000"/>
    <x v="1"/>
  </r>
  <r>
    <s v="Color"/>
    <x v="253"/>
    <x v="46"/>
    <n v="70001065"/>
    <s v="Action"/>
    <s v="Horror"/>
    <m/>
    <m/>
    <m/>
    <m/>
    <m/>
    <m/>
    <m/>
    <m/>
    <m/>
    <m/>
    <m/>
    <m/>
    <m/>
    <s v="Blade"/>
    <s v="English"/>
    <n v="45000000"/>
    <x v="1"/>
  </r>
  <r>
    <s v="Color"/>
    <x v="468"/>
    <x v="15"/>
    <n v="67253092"/>
    <s v="Drama"/>
    <s v="Sport"/>
    <m/>
    <m/>
    <m/>
    <m/>
    <m/>
    <m/>
    <m/>
    <m/>
    <m/>
    <m/>
    <m/>
    <m/>
    <m/>
    <s v="CoachCarter"/>
    <s v="English"/>
    <n v="30000000"/>
    <x v="13"/>
  </r>
  <r>
    <s v="Color"/>
    <x v="469"/>
    <x v="42"/>
    <n v="66790248"/>
    <s v="Drama"/>
    <s v="Thriller"/>
    <m/>
    <m/>
    <m/>
    <m/>
    <m/>
    <m/>
    <m/>
    <m/>
    <m/>
    <m/>
    <m/>
    <m/>
    <m/>
    <s v="ChangingLanes"/>
    <s v="English"/>
    <n v="45000000"/>
    <x v="12"/>
  </r>
  <r>
    <s v="Color"/>
    <x v="470"/>
    <x v="69"/>
    <n v="65557989"/>
    <s v="Action"/>
    <s v="Adventure"/>
    <s v="Horror"/>
    <s v="Thriller"/>
    <m/>
    <m/>
    <m/>
    <m/>
    <m/>
    <m/>
    <m/>
    <m/>
    <m/>
    <m/>
    <m/>
    <s v="Anaconda"/>
    <s v="English"/>
    <n v="45000000"/>
    <x v="50"/>
  </r>
  <r>
    <s v="Color"/>
    <x v="337"/>
    <x v="83"/>
    <n v="60786269"/>
    <s v="Comedy"/>
    <s v="Drama"/>
    <s v="Music"/>
    <s v="Romance"/>
    <m/>
    <m/>
    <m/>
    <m/>
    <m/>
    <m/>
    <m/>
    <m/>
    <m/>
    <m/>
    <m/>
    <s v="CoyoteUgly"/>
    <s v="English"/>
    <n v="45000000"/>
    <x v="23"/>
  </r>
  <r>
    <s v="Color"/>
    <x v="471"/>
    <x v="72"/>
    <n v="59365105"/>
    <s v="Comedy"/>
    <s v="Drama"/>
    <s v="Romance"/>
    <m/>
    <m/>
    <m/>
    <m/>
    <m/>
    <m/>
    <m/>
    <m/>
    <m/>
    <m/>
    <m/>
    <m/>
    <s v="LoveActually"/>
    <s v="English"/>
    <n v="45000000"/>
    <x v="16"/>
  </r>
  <r>
    <s v="Color"/>
    <x v="28"/>
    <x v="53"/>
    <n v="162792677"/>
    <s v="Adventure"/>
    <s v="Animation"/>
    <s v="Comedy"/>
    <s v="Family"/>
    <s v="Fantasy"/>
    <m/>
    <m/>
    <m/>
    <m/>
    <m/>
    <m/>
    <m/>
    <m/>
    <m/>
    <m/>
    <s v="ABugsLife"/>
    <s v="English"/>
    <n v="120000000"/>
    <x v="13"/>
  </r>
  <r>
    <s v="Color"/>
    <x v="229"/>
    <x v="39"/>
    <n v="31598308"/>
    <s v="Horror"/>
    <s v="Mystery"/>
    <s v="Thriller"/>
    <m/>
    <m/>
    <m/>
    <m/>
    <m/>
    <m/>
    <m/>
    <m/>
    <m/>
    <m/>
    <m/>
    <m/>
    <s v="FromHell"/>
    <s v="English"/>
    <n v="35000000"/>
    <x v="2"/>
  </r>
  <r>
    <s v="Color"/>
    <x v="470"/>
    <x v="46"/>
    <n v="57362581"/>
    <s v="Action"/>
    <s v="Crime"/>
    <s v="Drama"/>
    <s v="Romance"/>
    <s v="Thriller"/>
    <m/>
    <m/>
    <m/>
    <m/>
    <m/>
    <m/>
    <m/>
    <m/>
    <m/>
    <m/>
    <s v="TheSpecialist"/>
    <s v="English"/>
    <n v="45000000"/>
    <x v="28"/>
  </r>
  <r>
    <s v="Color"/>
    <x v="267"/>
    <x v="23"/>
    <n v="53854588"/>
    <s v="Comedy"/>
    <s v="Drama"/>
    <s v="Romance"/>
    <s v="Sport"/>
    <m/>
    <m/>
    <m/>
    <m/>
    <m/>
    <m/>
    <m/>
    <m/>
    <m/>
    <m/>
    <m/>
    <s v="TinCup"/>
    <s v="English"/>
    <n v="45000000"/>
    <x v="22"/>
  </r>
  <r>
    <s v="Color"/>
    <x v="381"/>
    <x v="53"/>
    <n v="52580895"/>
    <s v="Comedy"/>
    <s v="Family"/>
    <s v="Romance"/>
    <s v="Sport"/>
    <m/>
    <m/>
    <m/>
    <m/>
    <m/>
    <m/>
    <m/>
    <m/>
    <m/>
    <m/>
    <m/>
    <s v="KickingScreaming"/>
    <s v="English"/>
    <n v="45000000"/>
    <x v="23"/>
  </r>
  <r>
    <s v="Color"/>
    <x v="472"/>
    <x v="59"/>
    <n v="51019112"/>
    <s v="Adventure"/>
    <s v="Comedy"/>
    <s v="SciFi"/>
    <m/>
    <m/>
    <m/>
    <m/>
    <m/>
    <m/>
    <m/>
    <m/>
    <m/>
    <m/>
    <m/>
    <m/>
    <s v="TheHitchhikersGuidetotheGalaxy"/>
    <s v="English"/>
    <n v="50000000"/>
    <x v="2"/>
  </r>
  <r>
    <s v="Color"/>
    <x v="473"/>
    <x v="40"/>
    <n v="48114556"/>
    <s v="Comedy"/>
    <s v="Family"/>
    <s v="Fantasy"/>
    <s v="Romance"/>
    <m/>
    <m/>
    <m/>
    <m/>
    <m/>
    <m/>
    <m/>
    <m/>
    <m/>
    <m/>
    <m/>
    <s v="FatAlbert"/>
    <s v="English"/>
    <n v="26000000"/>
    <x v="43"/>
  </r>
  <r>
    <s v="Color"/>
    <x v="474"/>
    <x v="49"/>
    <n v="50648679"/>
    <s v="Action"/>
    <s v="Horror"/>
    <s v="SciFi"/>
    <s v="Thriller"/>
    <m/>
    <m/>
    <m/>
    <m/>
    <m/>
    <m/>
    <m/>
    <m/>
    <m/>
    <m/>
    <m/>
    <s v="ResidentEvil:Extinction"/>
    <s v="English"/>
    <n v="45000000"/>
    <x v="22"/>
  </r>
  <r>
    <s v="Color"/>
    <x v="150"/>
    <x v="82"/>
    <n v="46280507"/>
    <s v="Comedy"/>
    <s v="Romance"/>
    <m/>
    <m/>
    <m/>
    <m/>
    <m/>
    <m/>
    <m/>
    <m/>
    <m/>
    <m/>
    <m/>
    <m/>
    <m/>
    <s v="Blended"/>
    <s v="English"/>
    <n v="40000000"/>
    <x v="12"/>
  </r>
  <r>
    <s v="Color"/>
    <x v="382"/>
    <x v="51"/>
    <n v="38360195"/>
    <s v="Adventure"/>
    <s v="Comedy"/>
    <s v="Drama"/>
    <m/>
    <m/>
    <m/>
    <m/>
    <m/>
    <m/>
    <m/>
    <m/>
    <m/>
    <m/>
    <m/>
    <m/>
    <s v="LastHoliday"/>
    <s v="English"/>
    <n v="45000000"/>
    <x v="21"/>
  </r>
  <r>
    <s v="Color"/>
    <x v="403"/>
    <x v="68"/>
    <n v="46815748"/>
    <s v="Action"/>
    <s v="Adventure"/>
    <s v="Crime"/>
    <s v="Thriller"/>
    <m/>
    <m/>
    <m/>
    <m/>
    <m/>
    <m/>
    <m/>
    <m/>
    <m/>
    <m/>
    <m/>
    <s v="TheRiverWild"/>
    <s v="English"/>
    <n v="45000000"/>
    <x v="22"/>
  </r>
  <r>
    <s v="Color"/>
    <x v="180"/>
    <x v="44"/>
    <n v="35617599"/>
    <s v="Drama"/>
    <s v="Family"/>
    <s v="Fantasy"/>
    <m/>
    <m/>
    <m/>
    <m/>
    <m/>
    <m/>
    <m/>
    <m/>
    <m/>
    <m/>
    <m/>
    <m/>
    <s v="TheIndianintheCupboard"/>
    <s v="English"/>
    <n v="45000000"/>
    <x v="18"/>
  </r>
  <r>
    <s v="BlackandWhite"/>
    <x v="74"/>
    <x v="7"/>
    <n v="47307550"/>
    <s v="Crime"/>
    <s v="Drama"/>
    <s v="Thriller"/>
    <m/>
    <m/>
    <m/>
    <m/>
    <m/>
    <m/>
    <m/>
    <m/>
    <m/>
    <m/>
    <m/>
    <m/>
    <s v="Savages"/>
    <s v="English"/>
    <n v="45000000"/>
    <x v="12"/>
  </r>
  <r>
    <s v="Color"/>
    <x v="475"/>
    <x v="49"/>
    <n v="32003620"/>
    <s v="Action"/>
    <s v="Crime"/>
    <s v="Thriller"/>
    <m/>
    <m/>
    <m/>
    <m/>
    <m/>
    <m/>
    <m/>
    <m/>
    <m/>
    <m/>
    <m/>
    <m/>
    <s v="Cellular"/>
    <s v="English"/>
    <n v="25000000"/>
    <x v="12"/>
  </r>
  <r>
    <s v="Color"/>
    <x v="476"/>
    <x v="97"/>
    <n v="27972410"/>
    <s v="Action"/>
    <s v="Adventure"/>
    <s v="Comedy"/>
    <m/>
    <m/>
    <m/>
    <m/>
    <m/>
    <m/>
    <m/>
    <m/>
    <m/>
    <m/>
    <m/>
    <m/>
    <s v="JohnnyEnglish"/>
    <s v="English"/>
    <n v="35000000"/>
    <x v="9"/>
  </r>
  <r>
    <s v="Color"/>
    <x v="477"/>
    <x v="74"/>
    <n v="28133159"/>
    <s v="Adventure"/>
    <s v="Animation"/>
    <s v="Comedy"/>
    <s v="Family"/>
    <s v="Fantasy"/>
    <m/>
    <m/>
    <m/>
    <m/>
    <m/>
    <m/>
    <m/>
    <m/>
    <m/>
    <m/>
    <s v="TheAntBully"/>
    <s v="English"/>
    <n v="50000000"/>
    <x v="18"/>
  </r>
  <r>
    <s v="Color"/>
    <x v="478"/>
    <x v="106"/>
    <n v="27400000"/>
    <s v="Action"/>
    <s v="Adventure"/>
    <s v="SciFi"/>
    <m/>
    <m/>
    <m/>
    <m/>
    <m/>
    <m/>
    <m/>
    <m/>
    <m/>
    <m/>
    <m/>
    <m/>
    <s v="Dune"/>
    <s v="English"/>
    <n v="40000000"/>
    <x v="4"/>
  </r>
  <r>
    <s v="Color"/>
    <x v="479"/>
    <x v="80"/>
    <n v="24343673"/>
    <s v="Drama"/>
    <s v="Fantasy"/>
    <s v="Musical"/>
    <s v="Romance"/>
    <m/>
    <m/>
    <m/>
    <m/>
    <m/>
    <m/>
    <m/>
    <m/>
    <m/>
    <m/>
    <m/>
    <s v="AcrosstheUniverse"/>
    <s v="English"/>
    <n v="45000000"/>
    <x v="37"/>
  </r>
  <r>
    <s v="Color"/>
    <x v="2"/>
    <x v="71"/>
    <n v="22877808"/>
    <s v="Drama"/>
    <s v="Romance"/>
    <m/>
    <m/>
    <m/>
    <m/>
    <m/>
    <m/>
    <m/>
    <m/>
    <m/>
    <m/>
    <m/>
    <m/>
    <m/>
    <s v="RevolutionaryRoad"/>
    <s v="English"/>
    <n v="35000000"/>
    <x v="11"/>
  </r>
  <r>
    <s v="Color"/>
    <x v="101"/>
    <x v="56"/>
    <n v="36883539"/>
    <s v="Action"/>
    <s v="Crime"/>
    <s v="Drama"/>
    <s v="Thriller"/>
    <m/>
    <m/>
    <m/>
    <m/>
    <m/>
    <m/>
    <m/>
    <m/>
    <m/>
    <m/>
    <m/>
    <s v="16Blocks"/>
    <s v="English"/>
    <n v="52000000"/>
    <x v="4"/>
  </r>
  <r>
    <s v="Color"/>
    <x v="480"/>
    <x v="57"/>
    <n v="22531698"/>
    <s v="Action"/>
    <s v="Adventure"/>
    <s v="SciFi"/>
    <s v="Thriller"/>
    <m/>
    <m/>
    <m/>
    <m/>
    <m/>
    <m/>
    <m/>
    <m/>
    <m/>
    <m/>
    <m/>
    <s v="BabylonA.D."/>
    <s v="English"/>
    <n v="70000000"/>
    <x v="23"/>
  </r>
  <r>
    <s v="Color"/>
    <x v="481"/>
    <x v="42"/>
    <n v="20400913"/>
    <s v="Action"/>
    <s v="Comedy"/>
    <s v="Crime"/>
    <s v="Drama"/>
    <s v="Thriller"/>
    <m/>
    <m/>
    <m/>
    <m/>
    <m/>
    <m/>
    <m/>
    <m/>
    <m/>
    <m/>
    <s v="TheGlimmerMan"/>
    <s v="English"/>
    <n v="45000000"/>
    <x v="42"/>
  </r>
  <r>
    <s v="Color"/>
    <x v="353"/>
    <x v="82"/>
    <n v="20101861"/>
    <s v="Comedy"/>
    <s v="Romance"/>
    <s v="SciFi"/>
    <m/>
    <m/>
    <m/>
    <m/>
    <m/>
    <m/>
    <m/>
    <m/>
    <m/>
    <m/>
    <m/>
    <m/>
    <s v="Multiplicity"/>
    <s v="English"/>
    <n v="45000000"/>
    <x v="19"/>
  </r>
  <r>
    <s v="Color"/>
    <x v="482"/>
    <x v="102"/>
    <n v="25200412"/>
    <s v="Adventure"/>
    <s v="Comedy"/>
    <s v="Family"/>
    <s v="Fantasy"/>
    <s v="SciFi"/>
    <m/>
    <m/>
    <m/>
    <m/>
    <m/>
    <m/>
    <m/>
    <m/>
    <m/>
    <m/>
    <s v="AliensintheAttic"/>
    <s v="English"/>
    <n v="45000000"/>
    <x v="28"/>
  </r>
  <r>
    <s v="Color"/>
    <x v="483"/>
    <x v="22"/>
    <n v="19719930"/>
    <s v="Crime"/>
    <s v="Drama"/>
    <s v="Mystery"/>
    <s v="Thriller"/>
    <m/>
    <m/>
    <m/>
    <m/>
    <m/>
    <m/>
    <m/>
    <m/>
    <m/>
    <m/>
    <m/>
    <s v="ThePledge"/>
    <s v="English"/>
    <n v="45000000"/>
    <x v="2"/>
  </r>
  <r>
    <s v="Color"/>
    <x v="484"/>
    <x v="87"/>
    <n v="19377727"/>
    <s v="Comedy"/>
    <s v="Musical"/>
    <m/>
    <m/>
    <m/>
    <m/>
    <m/>
    <m/>
    <m/>
    <m/>
    <m/>
    <m/>
    <m/>
    <m/>
    <m/>
    <s v="TheProducers"/>
    <s v="English"/>
    <n v="45000000"/>
    <x v="21"/>
  </r>
  <r>
    <s v="Color"/>
    <x v="221"/>
    <x v="53"/>
    <n v="13401683"/>
    <s v="Action"/>
    <s v="SciFi"/>
    <m/>
    <m/>
    <m/>
    <m/>
    <m/>
    <m/>
    <m/>
    <m/>
    <m/>
    <m/>
    <m/>
    <m/>
    <m/>
    <s v="Dredd"/>
    <s v="English"/>
    <n v="35000000"/>
    <x v="1"/>
  </r>
  <r>
    <s v="Color"/>
    <x v="485"/>
    <x v="6"/>
    <n v="17300889"/>
    <s v="Action"/>
    <s v="Adventure"/>
    <s v="Comedy"/>
    <s v="Fantasy"/>
    <m/>
    <m/>
    <m/>
    <m/>
    <m/>
    <m/>
    <m/>
    <m/>
    <m/>
    <m/>
    <m/>
    <s v="ThePhantom"/>
    <s v="English"/>
    <n v="45000000"/>
    <x v="40"/>
  </r>
  <r>
    <s v="Color"/>
    <x v="486"/>
    <x v="118"/>
    <n v="15527125"/>
    <s v="Drama"/>
    <s v="Romance"/>
    <s v="Western"/>
    <m/>
    <m/>
    <m/>
    <m/>
    <m/>
    <m/>
    <m/>
    <m/>
    <m/>
    <m/>
    <m/>
    <m/>
    <s v="AllthePrettyHorses"/>
    <s v="English"/>
    <n v="57000000"/>
    <x v="27"/>
  </r>
  <r>
    <s v="BlackandWhite"/>
    <x v="74"/>
    <x v="109"/>
    <n v="13560960"/>
    <s v="Biography"/>
    <s v="Drama"/>
    <s v="History"/>
    <m/>
    <m/>
    <m/>
    <m/>
    <m/>
    <m/>
    <m/>
    <m/>
    <m/>
    <m/>
    <m/>
    <m/>
    <s v="Nixon"/>
    <s v="English"/>
    <n v="50000000"/>
    <x v="1"/>
  </r>
  <r>
    <s v="Color"/>
    <x v="318"/>
    <x v="55"/>
    <n v="15523168"/>
    <s v="Mystery"/>
    <s v="Thriller"/>
    <m/>
    <m/>
    <m/>
    <m/>
    <m/>
    <m/>
    <m/>
    <m/>
    <m/>
    <m/>
    <m/>
    <m/>
    <m/>
    <s v="TheGhostWriter"/>
    <s v="English"/>
    <n v="45000000"/>
    <x v="13"/>
  </r>
  <r>
    <s v="Color"/>
    <x v="52"/>
    <x v="10"/>
    <n v="11146409"/>
    <s v="Action"/>
    <s v="Adventure"/>
    <s v="Horror"/>
    <s v="SciFi"/>
    <m/>
    <m/>
    <m/>
    <m/>
    <m/>
    <m/>
    <m/>
    <m/>
    <m/>
    <m/>
    <m/>
    <s v="DeepRising"/>
    <s v="English"/>
    <n v="45000000"/>
    <x v="19"/>
  </r>
  <r>
    <s v="Color"/>
    <x v="415"/>
    <x v="119"/>
    <n v="7916887"/>
    <s v="Action"/>
    <s v="Crime"/>
    <s v="Drama"/>
    <s v="Thriller"/>
    <s v="War"/>
    <m/>
    <m/>
    <m/>
    <m/>
    <m/>
    <m/>
    <m/>
    <m/>
    <m/>
    <m/>
    <s v="MiracleatSt.Anna"/>
    <s v="English"/>
    <n v="45000000"/>
    <x v="19"/>
  </r>
  <r>
    <s v="Color"/>
    <x v="178"/>
    <x v="36"/>
    <n v="6565495"/>
    <s v="Drama"/>
    <s v="Romance"/>
    <m/>
    <m/>
    <m/>
    <m/>
    <m/>
    <m/>
    <m/>
    <m/>
    <m/>
    <m/>
    <m/>
    <m/>
    <m/>
    <s v="CurseoftheGoldenFlower"/>
    <s v="Mandarin"/>
    <n v="45000000"/>
    <x v="15"/>
  </r>
  <r>
    <s v="Color"/>
    <x v="487"/>
    <x v="75"/>
    <n v="15279680"/>
    <s v="Action"/>
    <s v="Crime"/>
    <s v="Thriller"/>
    <m/>
    <m/>
    <m/>
    <m/>
    <m/>
    <m/>
    <m/>
    <m/>
    <m/>
    <m/>
    <m/>
    <m/>
    <s v="BangkokDangerous"/>
    <s v="English"/>
    <n v="40000000"/>
    <x v="28"/>
  </r>
  <r>
    <s v="Color"/>
    <x v="14"/>
    <x v="105"/>
    <n v="7262288"/>
    <s v="Comedy"/>
    <s v="Crime"/>
    <s v="Thriller"/>
    <m/>
    <m/>
    <m/>
    <m/>
    <m/>
    <m/>
    <m/>
    <m/>
    <m/>
    <m/>
    <m/>
    <m/>
    <s v="BigTrouble"/>
    <s v="English"/>
    <n v="40000000"/>
    <x v="12"/>
  </r>
  <r>
    <s v="Color"/>
    <x v="35"/>
    <x v="101"/>
    <n v="4584886"/>
    <s v="Drama"/>
    <s v="Romance"/>
    <m/>
    <m/>
    <m/>
    <m/>
    <m/>
    <m/>
    <m/>
    <m/>
    <m/>
    <m/>
    <m/>
    <m/>
    <m/>
    <s v="LoveintheTimeofCholera"/>
    <s v="English"/>
    <n v="45000000"/>
    <x v="21"/>
  </r>
  <r>
    <s v="Color"/>
    <x v="488"/>
    <x v="32"/>
    <n v="2154540"/>
    <s v="Action"/>
    <s v="Thriller"/>
    <m/>
    <m/>
    <m/>
    <m/>
    <m/>
    <m/>
    <m/>
    <m/>
    <m/>
    <m/>
    <m/>
    <m/>
    <m/>
    <s v="ShadowConspiracy"/>
    <s v="English"/>
    <n v="45000000"/>
    <x v="40"/>
  </r>
  <r>
    <s v="Color"/>
    <x v="489"/>
    <x v="57"/>
    <n v="8129455"/>
    <s v="Action"/>
    <s v="Adventure"/>
    <s v="Comedy"/>
    <s v="Crime"/>
    <m/>
    <m/>
    <m/>
    <m/>
    <m/>
    <m/>
    <m/>
    <m/>
    <m/>
    <m/>
    <m/>
    <s v="JohnnyEnglishReborn"/>
    <s v="English"/>
    <n v="45000000"/>
    <x v="22"/>
  </r>
  <r>
    <s v="Color"/>
    <x v="490"/>
    <x v="28"/>
    <n v="136019448"/>
    <s v="Biography"/>
    <s v="Drama"/>
    <s v="History"/>
    <s v="Thriller"/>
    <m/>
    <m/>
    <m/>
    <m/>
    <m/>
    <m/>
    <m/>
    <m/>
    <m/>
    <m/>
    <m/>
    <s v="Argo"/>
    <s v="English"/>
    <n v="44500000"/>
    <x v="16"/>
  </r>
  <r>
    <s v="Color"/>
    <x v="216"/>
    <x v="28"/>
    <n v="183875760"/>
    <s v="Action"/>
    <s v="Adventure"/>
    <s v="Crime"/>
    <s v="Drama"/>
    <s v="Mystery"/>
    <s v="Thriller"/>
    <m/>
    <m/>
    <m/>
    <m/>
    <m/>
    <m/>
    <m/>
    <m/>
    <m/>
    <s v="TheFugitive"/>
    <s v="English"/>
    <n v="44000000"/>
    <x v="6"/>
  </r>
  <r>
    <s v="Color"/>
    <x v="264"/>
    <x v="46"/>
    <n v="67061228"/>
    <s v="Action"/>
    <s v="Comedy"/>
    <s v="Romance"/>
    <m/>
    <m/>
    <m/>
    <m/>
    <m/>
    <m/>
    <m/>
    <m/>
    <m/>
    <m/>
    <m/>
    <m/>
    <s v="TheBountyHunter"/>
    <s v="English"/>
    <n v="40000000"/>
    <x v="33"/>
  </r>
  <r>
    <s v="BlackandWhite"/>
    <x v="262"/>
    <x v="20"/>
    <n v="53300852"/>
    <s v="Crime"/>
    <s v="Drama"/>
    <s v="Thriller"/>
    <m/>
    <m/>
    <m/>
    <m/>
    <m/>
    <m/>
    <m/>
    <m/>
    <m/>
    <m/>
    <m/>
    <m/>
    <s v="Sleepers"/>
    <s v="English"/>
    <n v="44000000"/>
    <x v="7"/>
  </r>
  <r>
    <s v="Color"/>
    <x v="488"/>
    <x v="44"/>
    <n v="150415432"/>
    <s v="Action"/>
    <s v="Adventure"/>
    <s v="Thriller"/>
    <s v="War"/>
    <m/>
    <m/>
    <m/>
    <m/>
    <m/>
    <m/>
    <m/>
    <m/>
    <m/>
    <m/>
    <m/>
    <s v="Rambo:FirstBloodPartII"/>
    <s v="English"/>
    <n v="44000000"/>
    <x v="21"/>
  </r>
  <r>
    <s v="Color"/>
    <x v="491"/>
    <x v="33"/>
    <n v="44834712"/>
    <s v="Drama"/>
    <s v="Thriller"/>
    <m/>
    <m/>
    <m/>
    <m/>
    <m/>
    <m/>
    <m/>
    <m/>
    <m/>
    <m/>
    <m/>
    <m/>
    <m/>
    <s v="TheJuror"/>
    <s v="English"/>
    <n v="44000000"/>
    <x v="23"/>
  </r>
  <r>
    <s v="Color"/>
    <x v="492"/>
    <x v="74"/>
    <n v="84300000"/>
    <s v="Animation"/>
    <s v="Family"/>
    <s v="Fantasy"/>
    <s v="Musical"/>
    <m/>
    <m/>
    <m/>
    <m/>
    <m/>
    <m/>
    <m/>
    <m/>
    <m/>
    <m/>
    <m/>
    <s v="Pinocchio"/>
    <s v="English"/>
    <n v="2600000"/>
    <x v="7"/>
  </r>
  <r>
    <s v="Color"/>
    <x v="493"/>
    <x v="120"/>
    <n v="1500000"/>
    <s v="Adventure"/>
    <s v="Drama"/>
    <s v="Western"/>
    <m/>
    <m/>
    <m/>
    <m/>
    <m/>
    <m/>
    <m/>
    <m/>
    <m/>
    <m/>
    <m/>
    <m/>
    <s v="HeavensGate"/>
    <s v="English"/>
    <n v="44000000"/>
    <x v="2"/>
  </r>
  <r>
    <s v="Color"/>
    <x v="149"/>
    <x v="56"/>
    <n v="62318875"/>
    <s v="Action"/>
    <s v="Adventure"/>
    <s v="Fantasy"/>
    <s v="SciFi"/>
    <s v="Thriller"/>
    <m/>
    <m/>
    <m/>
    <m/>
    <m/>
    <m/>
    <m/>
    <m/>
    <m/>
    <m/>
    <s v="Underworld:Evolution"/>
    <s v="English"/>
    <n v="50000000"/>
    <x v="2"/>
  </r>
  <r>
    <s v="Color"/>
    <x v="494"/>
    <x v="46"/>
    <n v="5773519"/>
    <s v="Drama"/>
    <s v="Horror"/>
    <s v="SciFi"/>
    <s v="Thriller"/>
    <m/>
    <m/>
    <m/>
    <m/>
    <m/>
    <m/>
    <m/>
    <m/>
    <m/>
    <m/>
    <m/>
    <s v="VictorFrankenstein"/>
    <s v="English"/>
    <n v="40000000"/>
    <x v="19"/>
  </r>
  <r>
    <s v="Color"/>
    <x v="495"/>
    <x v="15"/>
    <n v="51768623"/>
    <s v="Drama"/>
    <m/>
    <m/>
    <m/>
    <m/>
    <m/>
    <m/>
    <m/>
    <m/>
    <m/>
    <m/>
    <m/>
    <m/>
    <m/>
    <m/>
    <s v="FindingForrester"/>
    <s v="English"/>
    <n v="43000000"/>
    <x v="11"/>
  </r>
  <r>
    <s v="Color"/>
    <x v="276"/>
    <x v="32"/>
    <n v="37035515"/>
    <s v="Comedy"/>
    <s v="Drama"/>
    <m/>
    <m/>
    <m/>
    <m/>
    <m/>
    <m/>
    <m/>
    <m/>
    <m/>
    <m/>
    <m/>
    <m/>
    <m/>
    <s v="28Days"/>
    <s v="English"/>
    <n v="43000000"/>
    <x v="19"/>
  </r>
  <r>
    <s v="Color"/>
    <x v="108"/>
    <x v="32"/>
    <n v="24520892"/>
    <s v="Action"/>
    <s v="Crime"/>
    <s v="Drama"/>
    <s v="Thriller"/>
    <m/>
    <m/>
    <m/>
    <m/>
    <m/>
    <m/>
    <m/>
    <m/>
    <m/>
    <m/>
    <m/>
    <s v="Unleashed"/>
    <s v="English"/>
    <n v="45000000"/>
    <x v="15"/>
  </r>
  <r>
    <s v="Color"/>
    <x v="496"/>
    <x v="76"/>
    <n v="24430272"/>
    <s v="Comedy"/>
    <s v="Romance"/>
    <m/>
    <m/>
    <m/>
    <m/>
    <m/>
    <m/>
    <m/>
    <m/>
    <m/>
    <m/>
    <m/>
    <m/>
    <m/>
    <s v="TheSweetestThing"/>
    <s v="English"/>
    <n v="43000000"/>
    <x v="36"/>
  </r>
  <r>
    <s v="Color"/>
    <x v="197"/>
    <x v="38"/>
    <n v="158348400"/>
    <s v="Drama"/>
    <s v="Mystery"/>
    <s v="Thriller"/>
    <m/>
    <m/>
    <m/>
    <m/>
    <m/>
    <m/>
    <m/>
    <m/>
    <m/>
    <m/>
    <m/>
    <m/>
    <s v="TheFirm"/>
    <s v="English"/>
    <n v="42000000"/>
    <x v="2"/>
  </r>
  <r>
    <s v="Color"/>
    <x v="497"/>
    <x v="75"/>
    <n v="31136950"/>
    <s v="Drama"/>
    <s v="Fantasy"/>
    <s v="Romance"/>
    <m/>
    <m/>
    <m/>
    <m/>
    <m/>
    <m/>
    <m/>
    <m/>
    <m/>
    <m/>
    <m/>
    <m/>
    <s v="CharlieSt.Cloud"/>
    <s v="English"/>
    <n v="44000000"/>
    <x v="12"/>
  </r>
  <r>
    <s v="Color"/>
    <x v="163"/>
    <x v="40"/>
    <n v="29113588"/>
    <s v="Action"/>
    <s v="Crime"/>
    <s v="Thriller"/>
    <m/>
    <m/>
    <m/>
    <m/>
    <m/>
    <m/>
    <m/>
    <m/>
    <m/>
    <m/>
    <m/>
    <m/>
    <s v="TheMechanic"/>
    <s v="English"/>
    <n v="40000000"/>
    <x v="4"/>
  </r>
  <r>
    <s v="Color"/>
    <x v="192"/>
    <x v="59"/>
    <n v="138447667"/>
    <s v="Action"/>
    <s v="Comedy"/>
    <s v="Crime"/>
    <m/>
    <m/>
    <m/>
    <m/>
    <m/>
    <m/>
    <m/>
    <m/>
    <m/>
    <m/>
    <m/>
    <m/>
    <s v="21JumpStreet"/>
    <s v="English"/>
    <n v="42000000"/>
    <x v="13"/>
  </r>
  <r>
    <s v="Color"/>
    <x v="469"/>
    <x v="22"/>
    <n v="116006080"/>
    <s v="Comedy"/>
    <s v="Drama"/>
    <s v="Romance"/>
    <m/>
    <m/>
    <m/>
    <m/>
    <m/>
    <m/>
    <m/>
    <m/>
    <m/>
    <m/>
    <m/>
    <m/>
    <s v="NottingHill"/>
    <s v="English"/>
    <n v="42000000"/>
    <x v="15"/>
  </r>
  <r>
    <s v="Color"/>
    <x v="392"/>
    <x v="92"/>
    <n v="106793915"/>
    <s v="Adventure"/>
    <s v="Animation"/>
    <s v="Comedy"/>
    <s v="Drama"/>
    <s v="Family"/>
    <m/>
    <m/>
    <m/>
    <m/>
    <m/>
    <m/>
    <m/>
    <m/>
    <m/>
    <m/>
    <s v="ChickenRun"/>
    <s v="English"/>
    <n v="45000000"/>
    <x v="15"/>
  </r>
  <r>
    <s v="Color"/>
    <x v="498"/>
    <x v="76"/>
    <n v="87856565"/>
    <s v="Comedy"/>
    <s v="Romance"/>
    <m/>
    <m/>
    <m/>
    <m/>
    <m/>
    <m/>
    <m/>
    <m/>
    <m/>
    <m/>
    <m/>
    <m/>
    <m/>
    <s v="AlongCamePolly"/>
    <s v="English"/>
    <n v="42000000"/>
    <x v="18"/>
  </r>
  <r>
    <s v="Color"/>
    <x v="499"/>
    <x v="82"/>
    <n v="70100000"/>
    <s v="Comedy"/>
    <s v="Drama"/>
    <s v="Romance"/>
    <m/>
    <m/>
    <m/>
    <m/>
    <m/>
    <m/>
    <m/>
    <m/>
    <m/>
    <m/>
    <m/>
    <m/>
    <s v="Boomerang"/>
    <s v="English"/>
    <n v="40000000"/>
    <x v="28"/>
  </r>
  <r>
    <s v="Color"/>
    <x v="95"/>
    <x v="31"/>
    <n v="159578352"/>
    <s v="Action"/>
    <s v="Comedy"/>
    <s v="Crime"/>
    <m/>
    <m/>
    <m/>
    <m/>
    <m/>
    <m/>
    <m/>
    <m/>
    <m/>
    <m/>
    <m/>
    <m/>
    <s v="TheHeat"/>
    <s v="English"/>
    <n v="43000000"/>
    <x v="4"/>
  </r>
  <r>
    <s v="Color"/>
    <x v="500"/>
    <x v="121"/>
    <n v="57750000"/>
    <s v="Biography"/>
    <s v="Drama"/>
    <s v="History"/>
    <s v="Romance"/>
    <m/>
    <m/>
    <m/>
    <m/>
    <m/>
    <m/>
    <m/>
    <m/>
    <m/>
    <m/>
    <m/>
    <s v="Cleopatra"/>
    <s v="English"/>
    <n v="31115000"/>
    <x v="15"/>
  </r>
  <r>
    <s v="Color"/>
    <x v="150"/>
    <x v="70"/>
    <n v="45290318"/>
    <s v="Action"/>
    <s v="Comedy"/>
    <s v="Sport"/>
    <m/>
    <m/>
    <m/>
    <m/>
    <m/>
    <m/>
    <m/>
    <m/>
    <m/>
    <m/>
    <m/>
    <m/>
    <s v="HereComestheBoom"/>
    <s v="English"/>
    <n v="42000000"/>
    <x v="12"/>
  </r>
  <r>
    <s v="Color"/>
    <x v="439"/>
    <x v="67"/>
    <n v="41543207"/>
    <s v="Crime"/>
    <s v="Drama"/>
    <s v="Mystery"/>
    <s v="Thriller"/>
    <m/>
    <m/>
    <m/>
    <m/>
    <m/>
    <m/>
    <m/>
    <m/>
    <m/>
    <m/>
    <m/>
    <s v="HighCrimes"/>
    <s v="English"/>
    <n v="42000000"/>
    <x v="22"/>
  </r>
  <r>
    <s v="Color"/>
    <x v="501"/>
    <x v="39"/>
    <n v="41252428"/>
    <s v="Comedy"/>
    <s v="Drama"/>
    <s v="Romance"/>
    <m/>
    <m/>
    <m/>
    <m/>
    <m/>
    <m/>
    <m/>
    <m/>
    <m/>
    <m/>
    <m/>
    <m/>
    <s v="TheMirrorHasTwoFaces"/>
    <s v="English"/>
    <n v="42000000"/>
    <x v="12"/>
  </r>
  <r>
    <s v="Color"/>
    <x v="502"/>
    <x v="71"/>
    <n v="35228696"/>
    <s v="Drama"/>
    <s v="Horror"/>
    <s v="Mystery"/>
    <s v="Thriller"/>
    <m/>
    <m/>
    <m/>
    <m/>
    <m/>
    <m/>
    <m/>
    <m/>
    <m/>
    <m/>
    <m/>
    <s v="TheMothmanProphecies"/>
    <s v="English"/>
    <n v="32000000"/>
    <x v="12"/>
  </r>
  <r>
    <s v="Color"/>
    <x v="310"/>
    <x v="112"/>
    <n v="59992760"/>
    <s v="Comedy"/>
    <m/>
    <m/>
    <m/>
    <m/>
    <m/>
    <m/>
    <m/>
    <m/>
    <m/>
    <m/>
    <m/>
    <m/>
    <m/>
    <m/>
    <s v="Brno"/>
    <s v="English"/>
    <n v="42000000"/>
    <x v="27"/>
  </r>
  <r>
    <s v="Color"/>
    <x v="503"/>
    <x v="80"/>
    <n v="34667015"/>
    <s v="Action"/>
    <s v="Adventure"/>
    <s v="Thriller"/>
    <m/>
    <m/>
    <m/>
    <m/>
    <m/>
    <m/>
    <m/>
    <m/>
    <m/>
    <m/>
    <m/>
    <m/>
    <s v="LicencetoKill"/>
    <s v="English"/>
    <n v="32000000"/>
    <x v="4"/>
  </r>
  <r>
    <s v="Color"/>
    <x v="504"/>
    <x v="6"/>
    <n v="37652565"/>
    <s v="Fantasy"/>
    <s v="Horror"/>
    <s v="Mystery"/>
    <s v="Thriller"/>
    <m/>
    <m/>
    <m/>
    <m/>
    <m/>
    <m/>
    <m/>
    <m/>
    <m/>
    <m/>
    <m/>
    <s v="RedRidingHood"/>
    <s v="English"/>
    <n v="42000000"/>
    <x v="28"/>
  </r>
  <r>
    <s v="Color"/>
    <x v="505"/>
    <x v="58"/>
    <n v="24375436"/>
    <s v="Action"/>
    <s v="Crime"/>
    <s v="Drama"/>
    <s v="Thriller"/>
    <m/>
    <m/>
    <m/>
    <m/>
    <m/>
    <m/>
    <m/>
    <m/>
    <m/>
    <m/>
    <m/>
    <s v="15Minutes"/>
    <s v="English"/>
    <n v="42000000"/>
    <x v="9"/>
  </r>
  <r>
    <s v="Color"/>
    <x v="506"/>
    <x v="26"/>
    <n v="20915465"/>
    <s v="Adventure"/>
    <s v="Comedy"/>
    <s v="Family"/>
    <s v="Fantasy"/>
    <s v="SciFi"/>
    <m/>
    <m/>
    <m/>
    <m/>
    <m/>
    <m/>
    <m/>
    <m/>
    <m/>
    <m/>
    <s v="SuperMarioBros."/>
    <s v="English"/>
    <n v="42000000"/>
    <x v="59"/>
  </r>
  <r>
    <s v="Color"/>
    <x v="445"/>
    <x v="39"/>
    <n v="24127895"/>
    <s v="Crime"/>
    <s v="Drama"/>
    <s v="Thriller"/>
    <m/>
    <m/>
    <m/>
    <m/>
    <m/>
    <m/>
    <m/>
    <m/>
    <m/>
    <m/>
    <m/>
    <m/>
    <s v="LordofWar"/>
    <s v="English"/>
    <n v="50000000"/>
    <x v="32"/>
  </r>
  <r>
    <s v="BlackandWhite"/>
    <x v="178"/>
    <x v="104"/>
    <n v="84961"/>
    <s v="Action"/>
    <s v="Adventure"/>
    <s v="History"/>
    <m/>
    <m/>
    <m/>
    <m/>
    <m/>
    <m/>
    <m/>
    <m/>
    <m/>
    <m/>
    <m/>
    <m/>
    <s v="Hero"/>
    <s v="Mandarin"/>
    <n v="31000000"/>
    <x v="0"/>
  </r>
  <r>
    <s v="Color"/>
    <x v="507"/>
    <x v="42"/>
    <n v="26404753"/>
    <s v="Action"/>
    <s v="Comedy"/>
    <s v="Crime"/>
    <s v="Romance"/>
    <s v="Thriller"/>
    <m/>
    <m/>
    <m/>
    <m/>
    <m/>
    <m/>
    <m/>
    <m/>
    <m/>
    <m/>
    <s v="OnefortheMoney"/>
    <s v="English"/>
    <n v="40000000"/>
    <x v="42"/>
  </r>
  <r>
    <s v="Color"/>
    <x v="508"/>
    <x v="51"/>
    <n v="6105175"/>
    <s v="Comedy"/>
    <m/>
    <m/>
    <m/>
    <m/>
    <m/>
    <m/>
    <m/>
    <m/>
    <m/>
    <m/>
    <m/>
    <m/>
    <m/>
    <m/>
    <s v="TheInterview"/>
    <s v="English"/>
    <n v="44000000"/>
    <x v="4"/>
  </r>
  <r>
    <s v="Color"/>
    <x v="509"/>
    <x v="6"/>
    <n v="5664251"/>
    <s v="Action"/>
    <s v="Fantasy"/>
    <s v="Western"/>
    <m/>
    <m/>
    <m/>
    <m/>
    <m/>
    <m/>
    <m/>
    <m/>
    <m/>
    <m/>
    <m/>
    <m/>
    <s v="TheWarriorsWay"/>
    <s v="English"/>
    <n v="45000000"/>
    <x v="22"/>
  </r>
  <r>
    <s v="Color"/>
    <x v="348"/>
    <x v="70"/>
    <n v="1260917"/>
    <s v="Action"/>
    <s v="Comedy"/>
    <s v="Crime"/>
    <m/>
    <m/>
    <m/>
    <m/>
    <m/>
    <m/>
    <m/>
    <m/>
    <m/>
    <m/>
    <m/>
    <m/>
    <s v="Micmacs"/>
    <s v="French"/>
    <n v="27000000"/>
    <x v="13"/>
  </r>
  <r>
    <s v="Color"/>
    <x v="403"/>
    <x v="46"/>
    <n v="116724075"/>
    <s v="Drama"/>
    <s v="Music"/>
    <m/>
    <m/>
    <m/>
    <m/>
    <m/>
    <m/>
    <m/>
    <m/>
    <m/>
    <m/>
    <m/>
    <m/>
    <m/>
    <s v="8Mile"/>
    <s v="English"/>
    <n v="41000000"/>
    <x v="15"/>
  </r>
  <r>
    <s v="Color"/>
    <x v="416"/>
    <x v="47"/>
    <n v="56083966"/>
    <s v="Action"/>
    <s v="Adventure"/>
    <s v="Romance"/>
    <m/>
    <m/>
    <m/>
    <m/>
    <m/>
    <m/>
    <m/>
    <m/>
    <m/>
    <m/>
    <m/>
    <m/>
    <s v="AKnightsTale"/>
    <s v="English"/>
    <n v="65000000"/>
    <x v="8"/>
  </r>
  <r>
    <s v="Color"/>
    <x v="510"/>
    <x v="25"/>
    <n v="22108977"/>
    <s v="Action"/>
    <s v="Comedy"/>
    <s v="Fantasy"/>
    <m/>
    <m/>
    <m/>
    <m/>
    <m/>
    <m/>
    <m/>
    <m/>
    <m/>
    <m/>
    <m/>
    <m/>
    <s v="TheMedallion"/>
    <s v="English"/>
    <n v="41000000"/>
    <x v="31"/>
  </r>
  <r>
    <s v="Color"/>
    <x v="89"/>
    <x v="83"/>
    <n v="293501675"/>
    <s v="Drama"/>
    <s v="Mystery"/>
    <s v="Thriller"/>
    <m/>
    <m/>
    <m/>
    <m/>
    <m/>
    <m/>
    <m/>
    <m/>
    <m/>
    <m/>
    <m/>
    <m/>
    <s v="TheSixthSense"/>
    <s v="English"/>
    <n v="40000000"/>
    <x v="14"/>
  </r>
  <r>
    <s v="Color"/>
    <x v="511"/>
    <x v="56"/>
    <n v="18600911"/>
    <s v="Action"/>
    <s v="Crime"/>
    <s v="Thriller"/>
    <m/>
    <m/>
    <m/>
    <m/>
    <m/>
    <m/>
    <m/>
    <m/>
    <m/>
    <m/>
    <m/>
    <m/>
    <s v="ManonaLedge"/>
    <s v="English"/>
    <n v="42000000"/>
    <x v="4"/>
  </r>
  <r>
    <s v="Color"/>
    <x v="328"/>
    <x v="6"/>
    <n v="7204138"/>
    <s v="Comedy"/>
    <m/>
    <m/>
    <m/>
    <m/>
    <m/>
    <m/>
    <m/>
    <m/>
    <m/>
    <m/>
    <m/>
    <m/>
    <m/>
    <m/>
    <s v="TheBigYear"/>
    <s v="English"/>
    <n v="41000000"/>
    <x v="5"/>
  </r>
  <r>
    <s v="Color"/>
    <x v="512"/>
    <x v="50"/>
    <n v="90800000"/>
    <s v="Action"/>
    <s v="Drama"/>
    <s v="Family"/>
    <s v="Sport"/>
    <m/>
    <m/>
    <m/>
    <m/>
    <m/>
    <m/>
    <m/>
    <m/>
    <m/>
    <m/>
    <m/>
    <s v="TheKarateKid"/>
    <s v="English"/>
    <n v="8000000"/>
    <x v="13"/>
  </r>
  <r>
    <s v="Color"/>
    <x v="346"/>
    <x v="65"/>
    <n v="150117807"/>
    <s v="Crime"/>
    <s v="Drama"/>
    <m/>
    <m/>
    <m/>
    <m/>
    <m/>
    <m/>
    <m/>
    <m/>
    <m/>
    <m/>
    <m/>
    <m/>
    <m/>
    <s v="AmericanHustle"/>
    <s v="English"/>
    <n v="40000000"/>
    <x v="11"/>
  </r>
  <r>
    <s v="Color"/>
    <x v="513"/>
    <x v="25"/>
    <n v="163947053"/>
    <s v="Comedy"/>
    <s v="Drama"/>
    <s v="Romance"/>
    <m/>
    <m/>
    <m/>
    <m/>
    <m/>
    <m/>
    <m/>
    <m/>
    <m/>
    <m/>
    <m/>
    <m/>
    <s v="TheProposal"/>
    <s v="English"/>
    <n v="40000000"/>
    <x v="10"/>
  </r>
  <r>
    <s v="Color"/>
    <x v="514"/>
    <x v="70"/>
    <n v="116735231"/>
    <s v="Crime"/>
    <s v="Mystery"/>
    <s v="Thriller"/>
    <m/>
    <m/>
    <m/>
    <m/>
    <m/>
    <m/>
    <m/>
    <m/>
    <m/>
    <m/>
    <m/>
    <m/>
    <s v="DoubleJeopardy"/>
    <s v="English"/>
    <n v="70000000"/>
    <x v="21"/>
  </r>
  <r>
    <s v="Color"/>
    <x v="41"/>
    <x v="25"/>
    <n v="118500000"/>
    <s v="Adventure"/>
    <s v="Comedy"/>
    <s v="SciFi"/>
    <m/>
    <m/>
    <m/>
    <m/>
    <m/>
    <m/>
    <m/>
    <m/>
    <m/>
    <m/>
    <m/>
    <m/>
    <s v="BacktotheFuturePartII"/>
    <s v="English"/>
    <n v="40000000"/>
    <x v="6"/>
  </r>
  <r>
    <s v="Color"/>
    <x v="182"/>
    <x v="69"/>
    <n v="126546825"/>
    <s v="Action"/>
    <s v="SciFi"/>
    <s v="Thriller"/>
    <m/>
    <m/>
    <m/>
    <m/>
    <m/>
    <m/>
    <m/>
    <m/>
    <m/>
    <m/>
    <m/>
    <m/>
    <s v="Lucy"/>
    <s v="English"/>
    <n v="40000000"/>
    <x v="21"/>
  </r>
  <r>
    <s v="Color"/>
    <x v="515"/>
    <x v="72"/>
    <n v="166147885"/>
    <s v="Drama"/>
    <s v="Romance"/>
    <m/>
    <m/>
    <m/>
    <m/>
    <m/>
    <m/>
    <m/>
    <m/>
    <m/>
    <m/>
    <m/>
    <m/>
    <m/>
    <s v="FiftyShadesofGrey"/>
    <s v="English"/>
    <n v="40000000"/>
    <x v="53"/>
  </r>
  <r>
    <s v="Color"/>
    <x v="402"/>
    <x v="92"/>
    <n v="111760631"/>
    <s v="Action"/>
    <s v="Adventure"/>
    <s v="Comedy"/>
    <s v="Family"/>
    <s v="SciFi"/>
    <m/>
    <m/>
    <m/>
    <m/>
    <m/>
    <m/>
    <m/>
    <m/>
    <m/>
    <m/>
    <s v="SpyKids3D:GameOver"/>
    <s v="English"/>
    <n v="38000000"/>
    <x v="53"/>
  </r>
  <r>
    <s v="Color"/>
    <x v="127"/>
    <x v="35"/>
    <n v="108706165"/>
    <s v="Crime"/>
    <s v="Drama"/>
    <s v="Thriller"/>
    <m/>
    <m/>
    <m/>
    <m/>
    <m/>
    <m/>
    <m/>
    <m/>
    <m/>
    <m/>
    <m/>
    <m/>
    <s v="ATimetoKill"/>
    <s v="English"/>
    <n v="40000000"/>
    <x v="37"/>
  </r>
  <r>
    <s v="Color"/>
    <x v="76"/>
    <x v="49"/>
    <n v="138614544"/>
    <s v="Comedy"/>
    <s v="Family"/>
    <m/>
    <m/>
    <m/>
    <m/>
    <m/>
    <m/>
    <m/>
    <m/>
    <m/>
    <m/>
    <m/>
    <m/>
    <m/>
    <s v="CheaperbytheDozen"/>
    <s v="English"/>
    <n v="40000000"/>
    <x v="27"/>
  </r>
  <r>
    <s v="Color"/>
    <x v="20"/>
    <x v="60"/>
    <n v="125069696"/>
    <s v="Action"/>
    <s v="Biography"/>
    <s v="Drama"/>
    <s v="Thriller"/>
    <s v="War"/>
    <m/>
    <m/>
    <m/>
    <m/>
    <m/>
    <m/>
    <m/>
    <m/>
    <m/>
    <m/>
    <s v="LoneSurvivor"/>
    <s v="English"/>
    <n v="40000000"/>
    <x v="32"/>
  </r>
  <r>
    <s v="BlackandWhite"/>
    <x v="462"/>
    <x v="55"/>
    <n v="107458785"/>
    <s v="Comedy"/>
    <s v="Drama"/>
    <s v="Sport"/>
    <m/>
    <m/>
    <m/>
    <m/>
    <m/>
    <m/>
    <m/>
    <m/>
    <m/>
    <m/>
    <m/>
    <m/>
    <s v="ALeagueofTheirOwn"/>
    <s v="English"/>
    <n v="40000000"/>
    <x v="13"/>
  </r>
  <r>
    <s v="Color"/>
    <x v="32"/>
    <x v="87"/>
    <n v="102310175"/>
    <s v="Horror"/>
    <s v="Mystery"/>
    <s v="Thriller"/>
    <m/>
    <m/>
    <m/>
    <m/>
    <m/>
    <m/>
    <m/>
    <m/>
    <m/>
    <m/>
    <m/>
    <m/>
    <s v="TheConjuring2"/>
    <s v="English"/>
    <n v="40000000"/>
    <x v="6"/>
  </r>
  <r>
    <s v="Color"/>
    <x v="64"/>
    <x v="58"/>
    <n v="96917897"/>
    <s v="Biography"/>
    <s v="Drama"/>
    <m/>
    <m/>
    <m/>
    <m/>
    <m/>
    <m/>
    <m/>
    <m/>
    <m/>
    <m/>
    <m/>
    <m/>
    <m/>
    <s v="TheSocialNetwork"/>
    <s v="English"/>
    <n v="40000000"/>
    <x v="16"/>
  </r>
  <r>
    <s v="Color"/>
    <x v="516"/>
    <x v="72"/>
    <n v="93952276"/>
    <s v="Comedy"/>
    <s v="Drama"/>
    <s v="Romance"/>
    <m/>
    <m/>
    <m/>
    <m/>
    <m/>
    <m/>
    <m/>
    <m/>
    <m/>
    <m/>
    <m/>
    <m/>
    <s v="HesJustNotThatIntoYou"/>
    <s v="English"/>
    <n v="40000000"/>
    <x v="21"/>
  </r>
  <r>
    <s v="Color"/>
    <x v="466"/>
    <x v="69"/>
    <n v="90703745"/>
    <s v="Comedy"/>
    <m/>
    <m/>
    <m/>
    <m/>
    <m/>
    <m/>
    <m/>
    <m/>
    <m/>
    <m/>
    <m/>
    <m/>
    <m/>
    <m/>
    <s v="ScaryMovie4"/>
    <s v="English"/>
    <n v="45000000"/>
    <x v="36"/>
  </r>
  <r>
    <s v="Color"/>
    <x v="517"/>
    <x v="37"/>
    <n v="89138076"/>
    <s v="Horror"/>
    <s v="Mystery"/>
    <m/>
    <m/>
    <m/>
    <m/>
    <m/>
    <m/>
    <m/>
    <m/>
    <m/>
    <m/>
    <m/>
    <m/>
    <m/>
    <s v="Scream3"/>
    <s v="English"/>
    <n v="40000000"/>
    <x v="33"/>
  </r>
  <r>
    <s v="Color"/>
    <x v="41"/>
    <x v="33"/>
    <n v="87666629"/>
    <s v="Adventure"/>
    <s v="Comedy"/>
    <s v="SciFi"/>
    <s v="Western"/>
    <m/>
    <m/>
    <m/>
    <m/>
    <m/>
    <m/>
    <m/>
    <m/>
    <m/>
    <m/>
    <m/>
    <s v="BacktotheFuturePartIII"/>
    <s v="English"/>
    <n v="40000000"/>
    <x v="37"/>
  </r>
  <r>
    <s v="Color"/>
    <x v="518"/>
    <x v="83"/>
    <n v="90353764"/>
    <s v="Comedy"/>
    <s v="Crime"/>
    <m/>
    <m/>
    <m/>
    <m/>
    <m/>
    <m/>
    <m/>
    <m/>
    <m/>
    <m/>
    <m/>
    <m/>
    <m/>
    <s v="GetHard"/>
    <s v="English"/>
    <n v="40000000"/>
    <x v="19"/>
  </r>
  <r>
    <s v="Color"/>
    <x v="399"/>
    <x v="115"/>
    <n v="82522790"/>
    <s v="Fantasy"/>
    <s v="Horror"/>
    <s v="Romance"/>
    <m/>
    <m/>
    <m/>
    <m/>
    <m/>
    <m/>
    <m/>
    <m/>
    <m/>
    <m/>
    <m/>
    <m/>
    <s v="BramStokersDracula"/>
    <s v="English"/>
    <n v="40000000"/>
    <x v="7"/>
  </r>
  <r>
    <s v="Color"/>
    <x v="307"/>
    <x v="31"/>
    <n v="94125426"/>
    <s v="Biography"/>
    <s v="Drama"/>
    <s v="Romance"/>
    <m/>
    <m/>
    <m/>
    <m/>
    <m/>
    <m/>
    <m/>
    <m/>
    <m/>
    <m/>
    <m/>
    <m/>
    <s v="JulieJulia"/>
    <s v="English"/>
    <n v="40000000"/>
    <x v="15"/>
  </r>
  <r>
    <s v="Color"/>
    <x v="416"/>
    <x v="55"/>
    <n v="95001343"/>
    <s v="Biography"/>
    <s v="Drama"/>
    <s v="Sport"/>
    <m/>
    <m/>
    <m/>
    <m/>
    <m/>
    <m/>
    <m/>
    <m/>
    <m/>
    <m/>
    <m/>
    <m/>
    <n v="42"/>
    <s v="English"/>
    <n v="40000000"/>
    <x v="7"/>
  </r>
  <r>
    <s v="Color"/>
    <x v="228"/>
    <x v="101"/>
    <n v="81292135"/>
    <s v="Crime"/>
    <s v="Drama"/>
    <s v="Thriller"/>
    <m/>
    <m/>
    <m/>
    <m/>
    <m/>
    <m/>
    <m/>
    <m/>
    <m/>
    <m/>
    <m/>
    <m/>
    <s v="TheTalentedMr.Ripley"/>
    <s v="English"/>
    <n v="40000000"/>
    <x v="11"/>
  </r>
  <r>
    <s v="Color"/>
    <x v="291"/>
    <x v="59"/>
    <n v="86208010"/>
    <s v="Comedy"/>
    <m/>
    <m/>
    <m/>
    <m/>
    <m/>
    <m/>
    <m/>
    <m/>
    <m/>
    <m/>
    <m/>
    <m/>
    <m/>
    <m/>
    <s v="DumbandDumberTo"/>
    <s v="English"/>
    <n v="35000000"/>
    <x v="20"/>
  </r>
  <r>
    <s v="Color"/>
    <x v="417"/>
    <x v="58"/>
    <n v="81593527"/>
    <s v="Adventure"/>
    <s v="Drama"/>
    <s v="Family"/>
    <m/>
    <m/>
    <m/>
    <m/>
    <m/>
    <m/>
    <m/>
    <m/>
    <m/>
    <m/>
    <m/>
    <m/>
    <s v="EightBelow"/>
    <s v="English"/>
    <n v="40000000"/>
    <x v="11"/>
  </r>
  <r>
    <s v="Color"/>
    <x v="210"/>
    <x v="60"/>
    <n v="75274748"/>
    <s v="Comedy"/>
    <s v="Drama"/>
    <m/>
    <m/>
    <m/>
    <m/>
    <m/>
    <m/>
    <m/>
    <m/>
    <m/>
    <m/>
    <m/>
    <m/>
    <m/>
    <s v="TheIntern"/>
    <s v="English"/>
    <n v="35000000"/>
    <x v="13"/>
  </r>
  <r>
    <s v="Color"/>
    <x v="129"/>
    <x v="56"/>
    <n v="90835030"/>
    <s v="Action"/>
    <s v="Comedy"/>
    <m/>
    <m/>
    <m/>
    <m/>
    <m/>
    <m/>
    <m/>
    <m/>
    <m/>
    <m/>
    <m/>
    <m/>
    <m/>
    <s v="RideAlong2"/>
    <s v="English"/>
    <n v="40000000"/>
    <x v="18"/>
  </r>
  <r>
    <s v="Color"/>
    <x v="151"/>
    <x v="82"/>
    <n v="72455275"/>
    <s v="Action"/>
    <s v="Adventure"/>
    <s v="Drama"/>
    <s v="Romance"/>
    <s v="War"/>
    <m/>
    <m/>
    <m/>
    <m/>
    <m/>
    <m/>
    <m/>
    <m/>
    <m/>
    <m/>
    <s v="TheLastoftheMohicans"/>
    <s v="English"/>
    <n v="40000000"/>
    <x v="6"/>
  </r>
  <r>
    <s v="Color"/>
    <x v="315"/>
    <x v="0"/>
    <n v="75305995"/>
    <s v="Biography"/>
    <s v="Drama"/>
    <s v="Music"/>
    <m/>
    <m/>
    <m/>
    <m/>
    <m/>
    <m/>
    <m/>
    <m/>
    <m/>
    <m/>
    <m/>
    <m/>
    <s v="Ray"/>
    <s v="English"/>
    <n v="40000000"/>
    <x v="16"/>
  </r>
  <r>
    <s v="BlackandWhite"/>
    <x v="319"/>
    <x v="20"/>
    <n v="74098862"/>
    <s v="Crime"/>
    <s v="Thriller"/>
    <m/>
    <m/>
    <m/>
    <m/>
    <m/>
    <m/>
    <m/>
    <m/>
    <m/>
    <m/>
    <m/>
    <m/>
    <m/>
    <s v="SinCity"/>
    <s v="English"/>
    <n v="40000000"/>
    <x v="14"/>
  </r>
  <r>
    <s v="Color"/>
    <x v="221"/>
    <x v="76"/>
    <n v="72266306"/>
    <s v="Crime"/>
    <s v="Drama"/>
    <s v="Mystery"/>
    <s v="Thriller"/>
    <m/>
    <m/>
    <m/>
    <m/>
    <m/>
    <m/>
    <m/>
    <m/>
    <m/>
    <m/>
    <m/>
    <s v="VantagePoint"/>
    <s v="English"/>
    <n v="40000000"/>
    <x v="4"/>
  </r>
  <r>
    <s v="Color"/>
    <x v="498"/>
    <x v="70"/>
    <n v="71347010"/>
    <s v="Comedy"/>
    <s v="Romance"/>
    <m/>
    <m/>
    <m/>
    <m/>
    <m/>
    <m/>
    <m/>
    <m/>
    <m/>
    <m/>
    <m/>
    <m/>
    <m/>
    <s v="ILoveYouMan"/>
    <s v="English"/>
    <n v="40000000"/>
    <x v="1"/>
  </r>
  <r>
    <s v="Color"/>
    <x v="291"/>
    <x v="36"/>
    <n v="70836296"/>
    <s v="Comedy"/>
    <s v="Drama"/>
    <s v="Fantasy"/>
    <s v="Romance"/>
    <m/>
    <m/>
    <m/>
    <m/>
    <m/>
    <m/>
    <m/>
    <m/>
    <m/>
    <m/>
    <m/>
    <s v="ShallowHal"/>
    <s v="English"/>
    <n v="40000000"/>
    <x v="18"/>
  </r>
  <r>
    <s v="BlackandWhite"/>
    <x v="74"/>
    <x v="64"/>
    <n v="70405498"/>
    <s v="Drama"/>
    <s v="History"/>
    <s v="Thriller"/>
    <m/>
    <m/>
    <m/>
    <m/>
    <m/>
    <m/>
    <m/>
    <m/>
    <m/>
    <m/>
    <m/>
    <m/>
    <s v="JFK"/>
    <s v="English"/>
    <n v="40000000"/>
    <x v="25"/>
  </r>
  <r>
    <s v="Color"/>
    <x v="519"/>
    <x v="75"/>
    <n v="70163652"/>
    <s v="Comedy"/>
    <s v="Crime"/>
    <m/>
    <m/>
    <m/>
    <m/>
    <m/>
    <m/>
    <m/>
    <m/>
    <m/>
    <m/>
    <m/>
    <m/>
    <m/>
    <s v="BigMommasHouse2"/>
    <s v="English"/>
    <n v="40000000"/>
    <x v="50"/>
  </r>
  <r>
    <s v="Color"/>
    <x v="1"/>
    <x v="31"/>
    <n v="66808615"/>
    <s v="Adventure"/>
    <s v="Comedy"/>
    <s v="Crime"/>
    <s v="Romance"/>
    <m/>
    <m/>
    <m/>
    <m/>
    <m/>
    <m/>
    <m/>
    <m/>
    <m/>
    <m/>
    <m/>
    <s v="TheMexican"/>
    <s v="English"/>
    <n v="34000000"/>
    <x v="9"/>
  </r>
  <r>
    <s v="Color"/>
    <x v="308"/>
    <x v="62"/>
    <n v="115603980"/>
    <s v="Biography"/>
    <s v="Drama"/>
    <s v="Sport"/>
    <s v="War"/>
    <m/>
    <m/>
    <m/>
    <m/>
    <m/>
    <m/>
    <m/>
    <m/>
    <m/>
    <m/>
    <m/>
    <s v="Unbroken"/>
    <s v="English"/>
    <n v="65000000"/>
    <x v="13"/>
  </r>
  <r>
    <s v="Color"/>
    <x v="497"/>
    <x v="56"/>
    <n v="64149837"/>
    <s v="Comedy"/>
    <s v="Drama"/>
    <s v="Family"/>
    <s v="Fantasy"/>
    <s v="Romance"/>
    <m/>
    <m/>
    <m/>
    <m/>
    <m/>
    <m/>
    <m/>
    <m/>
    <m/>
    <m/>
    <s v="17Again"/>
    <s v="English"/>
    <n v="20000000"/>
    <x v="21"/>
  </r>
  <r>
    <s v="Color"/>
    <x v="520"/>
    <x v="59"/>
    <n v="83906114"/>
    <s v="Comedy"/>
    <s v="Romance"/>
    <m/>
    <m/>
    <m/>
    <m/>
    <m/>
    <m/>
    <m/>
    <m/>
    <m/>
    <m/>
    <m/>
    <m/>
    <m/>
    <s v="TheOtherWoman"/>
    <s v="English"/>
    <n v="40000000"/>
    <x v="19"/>
  </r>
  <r>
    <s v="Color"/>
    <x v="475"/>
    <x v="84"/>
    <n v="66466372"/>
    <s v="Horror"/>
    <m/>
    <m/>
    <m/>
    <m/>
    <m/>
    <m/>
    <m/>
    <m/>
    <m/>
    <m/>
    <m/>
    <m/>
    <m/>
    <m/>
    <s v="TheFinalDestination"/>
    <s v="English"/>
    <n v="40000000"/>
    <x v="31"/>
  </r>
  <r>
    <s v="Color"/>
    <x v="37"/>
    <x v="29"/>
    <n v="72306065"/>
    <s v="Drama"/>
    <s v="History"/>
    <s v="Thriller"/>
    <m/>
    <m/>
    <m/>
    <m/>
    <m/>
    <m/>
    <m/>
    <m/>
    <m/>
    <m/>
    <m/>
    <m/>
    <s v="BridgeofSpies"/>
    <s v="English"/>
    <n v="40000000"/>
    <x v="32"/>
  </r>
  <r>
    <s v="Color"/>
    <x v="189"/>
    <x v="10"/>
    <n v="59068786"/>
    <s v="Action"/>
    <s v="Drama"/>
    <s v="Thriller"/>
    <s v="War"/>
    <m/>
    <m/>
    <m/>
    <m/>
    <m/>
    <m/>
    <m/>
    <m/>
    <m/>
    <m/>
    <m/>
    <s v="BehindEnemyLines"/>
    <s v="English"/>
    <n v="40000000"/>
    <x v="21"/>
  </r>
  <r>
    <s v="Color"/>
    <x v="154"/>
    <x v="10"/>
    <n v="57887882"/>
    <s v="Comedy"/>
    <s v="Drama"/>
    <s v="Romance"/>
    <m/>
    <m/>
    <m/>
    <m/>
    <m/>
    <m/>
    <m/>
    <m/>
    <m/>
    <m/>
    <m/>
    <m/>
    <s v="ShallWeDance"/>
    <s v="English"/>
    <n v="50000000"/>
    <x v="9"/>
  </r>
  <r>
    <s v="Color"/>
    <x v="244"/>
    <x v="25"/>
    <n v="53955614"/>
    <s v="Action"/>
    <s v="Adventure"/>
    <s v="Comedy"/>
    <s v="Family"/>
    <s v="SciFi"/>
    <m/>
    <m/>
    <m/>
    <m/>
    <m/>
    <m/>
    <m/>
    <m/>
    <m/>
    <m/>
    <s v="SmallSoldiers"/>
    <s v="English"/>
    <n v="40000000"/>
    <x v="9"/>
  </r>
  <r>
    <s v="Color"/>
    <x v="521"/>
    <x v="41"/>
    <n v="54967359"/>
    <s v="Action"/>
    <s v="Horror"/>
    <m/>
    <m/>
    <m/>
    <m/>
    <m/>
    <m/>
    <m/>
    <m/>
    <m/>
    <m/>
    <m/>
    <m/>
    <m/>
    <s v="Spawn"/>
    <s v="English"/>
    <n v="40000000"/>
    <x v="31"/>
  </r>
  <r>
    <s v="Color"/>
    <x v="51"/>
    <x v="21"/>
    <n v="54228104"/>
    <s v="Action"/>
    <s v="Adventure"/>
    <s v="Drama"/>
    <s v="Romance"/>
    <s v="Thriller"/>
    <m/>
    <m/>
    <m/>
    <m/>
    <m/>
    <m/>
    <m/>
    <m/>
    <m/>
    <m/>
    <s v="TheCountofMonteCristo"/>
    <s v="English"/>
    <n v="35000000"/>
    <x v="16"/>
  </r>
  <r>
    <s v="Color"/>
    <x v="522"/>
    <x v="33"/>
    <n v="57981889"/>
    <s v="Crime"/>
    <s v="Drama"/>
    <s v="Thriller"/>
    <m/>
    <m/>
    <m/>
    <m/>
    <m/>
    <m/>
    <m/>
    <m/>
    <m/>
    <m/>
    <m/>
    <m/>
    <s v="TheLincolnLawyer"/>
    <s v="English"/>
    <n v="40000000"/>
    <x v="11"/>
  </r>
  <r>
    <s v="Color"/>
    <x v="421"/>
    <x v="17"/>
    <n v="61094903"/>
    <s v="Action"/>
    <s v="Mystery"/>
    <s v="Thriller"/>
    <m/>
    <m/>
    <m/>
    <m/>
    <m/>
    <m/>
    <m/>
    <m/>
    <m/>
    <m/>
    <m/>
    <m/>
    <s v="Unknown"/>
    <s v="English"/>
    <n v="30000000"/>
    <x v="8"/>
  </r>
  <r>
    <s v="Color"/>
    <x v="3"/>
    <x v="28"/>
    <n v="53082743"/>
    <s v="Drama"/>
    <s v="Mystery"/>
    <s v="SciFi"/>
    <s v="Thriller"/>
    <m/>
    <m/>
    <m/>
    <m/>
    <m/>
    <m/>
    <m/>
    <m/>
    <m/>
    <m/>
    <m/>
    <s v="ThePrestige"/>
    <s v="English"/>
    <n v="40000000"/>
    <x v="3"/>
  </r>
  <r>
    <s v="Color"/>
    <x v="375"/>
    <x v="37"/>
    <n v="54414716"/>
    <s v="Comedy"/>
    <s v="Crime"/>
    <m/>
    <m/>
    <m/>
    <m/>
    <m/>
    <m/>
    <m/>
    <m/>
    <m/>
    <m/>
    <m/>
    <m/>
    <m/>
    <s v="HorribleBosses2"/>
    <s v="English"/>
    <n v="42000000"/>
    <x v="22"/>
  </r>
  <r>
    <s v="Color"/>
    <x v="523"/>
    <x v="69"/>
    <n v="57011847"/>
    <s v="Adventure"/>
    <s v="Animation"/>
    <s v="Comedy"/>
    <s v="Family"/>
    <s v="SciFi"/>
    <m/>
    <m/>
    <m/>
    <m/>
    <m/>
    <m/>
    <m/>
    <m/>
    <m/>
    <m/>
    <s v="EscapefromPlanetEarth"/>
    <s v="English"/>
    <n v="40000000"/>
    <x v="18"/>
  </r>
  <r>
    <s v="Color"/>
    <x v="273"/>
    <x v="101"/>
    <n v="50859889"/>
    <s v="Action"/>
    <s v="Adventure"/>
    <s v="Drama"/>
    <s v="Thriller"/>
    <m/>
    <m/>
    <m/>
    <m/>
    <m/>
    <m/>
    <m/>
    <m/>
    <m/>
    <m/>
    <m/>
    <s v="Apocalypto"/>
    <s v="Maya"/>
    <n v="40000000"/>
    <x v="6"/>
  </r>
  <r>
    <s v="Color"/>
    <x v="503"/>
    <x v="28"/>
    <n v="51185897"/>
    <s v="Action"/>
    <s v="Adventure"/>
    <s v="Thriller"/>
    <m/>
    <m/>
    <m/>
    <m/>
    <m/>
    <m/>
    <m/>
    <m/>
    <m/>
    <m/>
    <m/>
    <m/>
    <s v="TheLivingDaylights"/>
    <s v="English"/>
    <n v="30000000"/>
    <x v="10"/>
  </r>
  <r>
    <s v="Color"/>
    <x v="524"/>
    <x v="83"/>
    <n v="52000688"/>
    <s v="Action"/>
    <s v="Adventure"/>
    <s v="SciFi"/>
    <s v="Thriller"/>
    <m/>
    <m/>
    <m/>
    <m/>
    <m/>
    <m/>
    <m/>
    <m/>
    <m/>
    <m/>
    <m/>
    <s v="Predators"/>
    <s v="English"/>
    <n v="40000000"/>
    <x v="21"/>
  </r>
  <r>
    <s v="Color"/>
    <x v="233"/>
    <x v="37"/>
    <n v="49851591"/>
    <s v="Comedy"/>
    <s v="Crime"/>
    <s v="Romance"/>
    <m/>
    <m/>
    <m/>
    <m/>
    <m/>
    <m/>
    <m/>
    <m/>
    <m/>
    <m/>
    <m/>
    <m/>
    <s v="LegalEagles"/>
    <s v="English"/>
    <n v="40000000"/>
    <x v="18"/>
  </r>
  <r>
    <s v="Color"/>
    <x v="368"/>
    <x v="44"/>
    <n v="47781388"/>
    <s v="Mystery"/>
    <s v="Thriller"/>
    <m/>
    <m/>
    <m/>
    <m/>
    <m/>
    <m/>
    <m/>
    <m/>
    <m/>
    <m/>
    <m/>
    <m/>
    <m/>
    <s v="SecretWindow"/>
    <s v="English"/>
    <n v="40000000"/>
    <x v="4"/>
  </r>
  <r>
    <s v="Color"/>
    <x v="525"/>
    <x v="75"/>
    <n v="52320979"/>
    <s v="Drama"/>
    <s v="Fantasy"/>
    <s v="Romance"/>
    <m/>
    <m/>
    <m/>
    <m/>
    <m/>
    <m/>
    <m/>
    <m/>
    <m/>
    <m/>
    <m/>
    <m/>
    <s v="TheLakeHouse"/>
    <s v="English"/>
    <n v="40000000"/>
    <x v="2"/>
  </r>
  <r>
    <s v="BlackandWhite"/>
    <x v="367"/>
    <x v="26"/>
    <n v="47806295"/>
    <s v="Horror"/>
    <s v="Mystery"/>
    <s v="Thriller"/>
    <m/>
    <m/>
    <m/>
    <m/>
    <m/>
    <m/>
    <m/>
    <m/>
    <m/>
    <m/>
    <m/>
    <m/>
    <s v="TheSkeletonKey"/>
    <s v="English"/>
    <n v="43000000"/>
    <x v="12"/>
  </r>
  <r>
    <s v="Color"/>
    <x v="526"/>
    <x v="70"/>
    <n v="51853450"/>
    <s v="Comedy"/>
    <s v="Drama"/>
    <s v="Family"/>
    <s v="Fantasy"/>
    <m/>
    <m/>
    <m/>
    <m/>
    <m/>
    <m/>
    <m/>
    <m/>
    <m/>
    <m/>
    <m/>
    <s v="TheOddLifeofTimothyGreen"/>
    <s v="English"/>
    <n v="25000000"/>
    <x v="4"/>
  </r>
  <r>
    <s v="Color"/>
    <x v="527"/>
    <x v="57"/>
    <n v="46012734"/>
    <s v="Comedy"/>
    <s v="Romance"/>
    <m/>
    <m/>
    <m/>
    <m/>
    <m/>
    <m/>
    <m/>
    <m/>
    <m/>
    <m/>
    <m/>
    <m/>
    <m/>
    <s v="MadeofHonor"/>
    <s v="English"/>
    <n v="40000000"/>
    <x v="27"/>
  </r>
  <r>
    <s v="Color"/>
    <x v="309"/>
    <x v="87"/>
    <n v="47034272"/>
    <s v="Biography"/>
    <s v="Drama"/>
    <s v="Music"/>
    <s v="Musical"/>
    <m/>
    <m/>
    <m/>
    <m/>
    <m/>
    <m/>
    <m/>
    <m/>
    <m/>
    <m/>
    <m/>
    <s v="JerseyBoys"/>
    <s v="English"/>
    <n v="40000000"/>
    <x v="8"/>
  </r>
  <r>
    <s v="Color"/>
    <x v="399"/>
    <x v="23"/>
    <n v="45856732"/>
    <s v="Crime"/>
    <s v="Drama"/>
    <s v="Thriller"/>
    <m/>
    <m/>
    <m/>
    <m/>
    <m/>
    <m/>
    <m/>
    <m/>
    <m/>
    <m/>
    <m/>
    <m/>
    <s v="TheRainmaker"/>
    <s v="English"/>
    <n v="40000000"/>
    <x v="1"/>
  </r>
  <r>
    <s v="Color"/>
    <x v="480"/>
    <x v="41"/>
    <n v="59588068"/>
    <s v="Horror"/>
    <s v="Mystery"/>
    <s v="Thriller"/>
    <m/>
    <m/>
    <m/>
    <m/>
    <m/>
    <m/>
    <m/>
    <m/>
    <m/>
    <m/>
    <m/>
    <m/>
    <s v="Gothika"/>
    <s v="English"/>
    <n v="40000000"/>
    <x v="27"/>
  </r>
  <r>
    <s v="Color"/>
    <x v="37"/>
    <x v="115"/>
    <n v="44175394"/>
    <s v="Drama"/>
    <s v="History"/>
    <m/>
    <m/>
    <m/>
    <m/>
    <m/>
    <m/>
    <m/>
    <m/>
    <m/>
    <m/>
    <m/>
    <m/>
    <m/>
    <s v="Amistad"/>
    <s v="English"/>
    <n v="36000000"/>
    <x v="13"/>
  </r>
  <r>
    <s v="Color"/>
    <x v="125"/>
    <x v="10"/>
    <n v="45500797"/>
    <s v="Adventure"/>
    <s v="Drama"/>
    <s v="Romance"/>
    <m/>
    <m/>
    <m/>
    <m/>
    <m/>
    <m/>
    <m/>
    <m/>
    <m/>
    <m/>
    <m/>
    <m/>
    <s v="MedicineMan"/>
    <s v="English"/>
    <n v="40000000"/>
    <x v="19"/>
  </r>
  <r>
    <s v="Color"/>
    <x v="528"/>
    <x v="56"/>
    <n v="41797066"/>
    <s v="Action"/>
    <s v="Horror"/>
    <s v="SciFi"/>
    <s v="Thriller"/>
    <m/>
    <m/>
    <m/>
    <m/>
    <m/>
    <m/>
    <m/>
    <m/>
    <m/>
    <m/>
    <m/>
    <s v="Aliensvs.Predator:Requiem"/>
    <s v="English"/>
    <n v="40000000"/>
    <x v="54"/>
  </r>
  <r>
    <s v="Color"/>
    <x v="354"/>
    <x v="53"/>
    <n v="38087756"/>
    <s v="Comedy"/>
    <s v="Family"/>
    <m/>
    <m/>
    <m/>
    <m/>
    <m/>
    <m/>
    <m/>
    <m/>
    <m/>
    <m/>
    <m/>
    <m/>
    <m/>
    <s v="RihieRih"/>
    <s v="English"/>
    <n v="40000000"/>
    <x v="31"/>
  </r>
  <r>
    <s v="Color"/>
    <x v="529"/>
    <x v="32"/>
    <n v="37752931"/>
    <s v="Drama"/>
    <s v="Romance"/>
    <m/>
    <m/>
    <m/>
    <m/>
    <m/>
    <m/>
    <m/>
    <m/>
    <m/>
    <m/>
    <m/>
    <m/>
    <m/>
    <s v="AutumninNewYork"/>
    <s v="English"/>
    <n v="40000000"/>
    <x v="33"/>
  </r>
  <r>
    <s v="Color"/>
    <x v="530"/>
    <x v="59"/>
    <n v="37371385"/>
    <s v="Adventure"/>
    <s v="Comedy"/>
    <s v="SciFi"/>
    <m/>
    <m/>
    <m/>
    <m/>
    <m/>
    <m/>
    <m/>
    <m/>
    <m/>
    <m/>
    <m/>
    <m/>
    <s v="Paul"/>
    <s v="English"/>
    <n v="40000000"/>
    <x v="15"/>
  </r>
  <r>
    <s v="Color"/>
    <x v="513"/>
    <x v="53"/>
    <n v="37101011"/>
    <s v="Comedy"/>
    <s v="Drama"/>
    <m/>
    <m/>
    <m/>
    <m/>
    <m/>
    <m/>
    <m/>
    <m/>
    <m/>
    <m/>
    <m/>
    <m/>
    <m/>
    <s v="TheGuiltTrip"/>
    <s v="English"/>
    <n v="40000000"/>
    <x v="27"/>
  </r>
  <r>
    <s v="Color"/>
    <x v="517"/>
    <x v="68"/>
    <n v="38176892"/>
    <s v="Horror"/>
    <s v="Mystery"/>
    <m/>
    <m/>
    <m/>
    <m/>
    <m/>
    <m/>
    <m/>
    <m/>
    <m/>
    <m/>
    <m/>
    <m/>
    <m/>
    <s v="Scream4"/>
    <s v="English"/>
    <n v="40000000"/>
    <x v="5"/>
  </r>
  <r>
    <s v="Color"/>
    <x v="127"/>
    <x v="31"/>
    <n v="36283504"/>
    <s v="Mystery"/>
    <s v="Thriller"/>
    <m/>
    <m/>
    <m/>
    <m/>
    <m/>
    <m/>
    <m/>
    <m/>
    <m/>
    <m/>
    <m/>
    <m/>
    <m/>
    <s v="8MM"/>
    <s v="English"/>
    <n v="40000000"/>
    <x v="12"/>
  </r>
  <r>
    <s v="Color"/>
    <x v="74"/>
    <x v="34"/>
    <n v="35183792"/>
    <s v="Biography"/>
    <s v="Drama"/>
    <s v="Music"/>
    <s v="Musical"/>
    <m/>
    <m/>
    <m/>
    <m/>
    <m/>
    <m/>
    <m/>
    <m/>
    <m/>
    <m/>
    <m/>
    <s v="TheDoors"/>
    <s v="English"/>
    <n v="38000000"/>
    <x v="13"/>
  </r>
  <r>
    <s v="Color"/>
    <x v="531"/>
    <x v="49"/>
    <n v="38543473"/>
    <s v="Comedy"/>
    <m/>
    <m/>
    <m/>
    <m/>
    <m/>
    <m/>
    <m/>
    <m/>
    <m/>
    <m/>
    <m/>
    <m/>
    <m/>
    <m/>
    <s v="SexTape"/>
    <s v="English"/>
    <n v="40000000"/>
    <x v="36"/>
  </r>
  <r>
    <s v="Color"/>
    <x v="532"/>
    <x v="49"/>
    <n v="36037909"/>
    <s v="Comedy"/>
    <s v="Drama"/>
    <m/>
    <m/>
    <m/>
    <m/>
    <m/>
    <m/>
    <m/>
    <m/>
    <m/>
    <m/>
    <m/>
    <m/>
    <m/>
    <s v="HangingUp"/>
    <s v="English"/>
    <n v="60000000"/>
    <x v="54"/>
  </r>
  <r>
    <s v="Color"/>
    <x v="435"/>
    <x v="78"/>
    <n v="42575718"/>
    <s v="Horror"/>
    <m/>
    <m/>
    <m/>
    <m/>
    <m/>
    <m/>
    <m/>
    <m/>
    <m/>
    <m/>
    <m/>
    <m/>
    <m/>
    <m/>
    <s v="FinalDestination5"/>
    <s v="English"/>
    <n v="40000000"/>
    <x v="18"/>
  </r>
  <r>
    <s v="Color"/>
    <x v="533"/>
    <x v="56"/>
    <n v="33864342"/>
    <s v="Comedy"/>
    <s v="Crime"/>
    <s v="Romance"/>
    <m/>
    <m/>
    <m/>
    <m/>
    <m/>
    <m/>
    <m/>
    <m/>
    <m/>
    <m/>
    <m/>
    <m/>
    <s v="MickeyBlueEyes"/>
    <s v="English"/>
    <n v="40000000"/>
    <x v="27"/>
  </r>
  <r>
    <s v="Color"/>
    <x v="224"/>
    <x v="31"/>
    <n v="33508922"/>
    <s v="Drama"/>
    <m/>
    <m/>
    <m/>
    <m/>
    <m/>
    <m/>
    <m/>
    <m/>
    <m/>
    <m/>
    <m/>
    <m/>
    <m/>
    <m/>
    <s v="PayItForward"/>
    <s v="English"/>
    <n v="40000000"/>
    <x v="13"/>
  </r>
  <r>
    <s v="Color"/>
    <x v="291"/>
    <x v="26"/>
    <n v="42071069"/>
    <s v="Comedy"/>
    <s v="Drama"/>
    <s v="Romance"/>
    <s v="Sport"/>
    <m/>
    <m/>
    <m/>
    <m/>
    <m/>
    <m/>
    <m/>
    <m/>
    <m/>
    <m/>
    <m/>
    <s v="FeverPitch"/>
    <s v="English"/>
    <n v="30000000"/>
    <x v="5"/>
  </r>
  <r>
    <s v="Color"/>
    <x v="240"/>
    <x v="56"/>
    <n v="32853640"/>
    <s v="Comedy"/>
    <s v="Drama"/>
    <m/>
    <m/>
    <m/>
    <m/>
    <m/>
    <m/>
    <m/>
    <m/>
    <m/>
    <m/>
    <m/>
    <m/>
    <m/>
    <s v="DrillbitTaylor"/>
    <s v="English"/>
    <n v="40000000"/>
    <x v="20"/>
  </r>
  <r>
    <s v="Color"/>
    <x v="298"/>
    <x v="15"/>
    <n v="42615685"/>
    <s v="Comedy"/>
    <s v="Western"/>
    <m/>
    <m/>
    <m/>
    <m/>
    <m/>
    <m/>
    <m/>
    <m/>
    <m/>
    <m/>
    <m/>
    <m/>
    <m/>
    <s v="AMillionWaystoDieintheWest"/>
    <s v="English"/>
    <n v="40000000"/>
    <x v="9"/>
  </r>
  <r>
    <s v="Color"/>
    <x v="474"/>
    <x v="40"/>
    <n v="32055248"/>
    <s v="Action"/>
    <s v="Adventure"/>
    <s v="Crime"/>
    <s v="Fantasy"/>
    <s v="Mystery"/>
    <s v="Thriller"/>
    <m/>
    <m/>
    <m/>
    <m/>
    <m/>
    <m/>
    <m/>
    <m/>
    <m/>
    <s v="TheShadow"/>
    <s v="English"/>
    <n v="25000000"/>
    <x v="19"/>
  </r>
  <r>
    <s v="Color"/>
    <x v="534"/>
    <x v="72"/>
    <n v="31836745"/>
    <s v="Adventure"/>
    <s v="Drama"/>
    <s v="Mystery"/>
    <m/>
    <m/>
    <m/>
    <m/>
    <m/>
    <m/>
    <m/>
    <m/>
    <m/>
    <m/>
    <m/>
    <m/>
    <s v="ExtremelyLoudIncrediblyClose"/>
    <s v="English"/>
    <n v="40000000"/>
    <x v="8"/>
  </r>
  <r>
    <s v="Color"/>
    <x v="469"/>
    <x v="83"/>
    <n v="30993544"/>
    <s v="Comedy"/>
    <s v="Drama"/>
    <s v="Romance"/>
    <m/>
    <m/>
    <m/>
    <m/>
    <m/>
    <m/>
    <m/>
    <m/>
    <m/>
    <m/>
    <m/>
    <m/>
    <s v="MorningGlory"/>
    <s v="English"/>
    <n v="40000000"/>
    <x v="12"/>
  </r>
  <r>
    <s v="Color"/>
    <x v="451"/>
    <x v="82"/>
    <n v="30981850"/>
    <s v="Biography"/>
    <s v="Crime"/>
    <s v="Drama"/>
    <s v="Music"/>
    <m/>
    <m/>
    <m/>
    <m/>
    <m/>
    <m/>
    <m/>
    <m/>
    <m/>
    <m/>
    <m/>
    <s v="GetRichorDieTryin"/>
    <s v="English"/>
    <n v="40000000"/>
    <x v="39"/>
  </r>
  <r>
    <s v="Color"/>
    <x v="535"/>
    <x v="37"/>
    <n v="30199105"/>
    <s v="Action"/>
    <s v="Adventure"/>
    <s v="Crime"/>
    <s v="Thriller"/>
    <m/>
    <m/>
    <m/>
    <m/>
    <m/>
    <m/>
    <m/>
    <m/>
    <m/>
    <m/>
    <m/>
    <s v="TheArtofWar"/>
    <s v="English"/>
    <n v="40000000"/>
    <x v="20"/>
  </r>
  <r>
    <s v="Color"/>
    <x v="120"/>
    <x v="23"/>
    <n v="29077547"/>
    <s v="Drama"/>
    <s v="Musical"/>
    <s v="Romance"/>
    <m/>
    <m/>
    <m/>
    <m/>
    <m/>
    <m/>
    <m/>
    <m/>
    <m/>
    <m/>
    <m/>
    <m/>
    <s v="Rent"/>
    <s v="English"/>
    <n v="40000000"/>
    <x v="15"/>
  </r>
  <r>
    <s v="Color"/>
    <x v="159"/>
    <x v="83"/>
    <n v="29374178"/>
    <s v="Crime"/>
    <s v="Drama"/>
    <s v="Horror"/>
    <s v="Thriller"/>
    <m/>
    <m/>
    <m/>
    <m/>
    <m/>
    <m/>
    <m/>
    <m/>
    <m/>
    <m/>
    <m/>
    <s v="BlesstheChild"/>
    <s v="English"/>
    <n v="40000000"/>
    <x v="36"/>
  </r>
  <r>
    <s v="Color"/>
    <x v="380"/>
    <x v="76"/>
    <n v="28535768"/>
    <s v="Comedy"/>
    <m/>
    <m/>
    <m/>
    <m/>
    <m/>
    <m/>
    <m/>
    <m/>
    <m/>
    <m/>
    <m/>
    <m/>
    <m/>
    <m/>
    <s v="TheOutofTowners"/>
    <s v="English"/>
    <n v="40000000"/>
    <x v="42"/>
  </r>
  <r>
    <s v="Color"/>
    <x v="387"/>
    <x v="75"/>
    <n v="27663982"/>
    <s v="Horror"/>
    <s v="SciFi"/>
    <s v="Thriller"/>
    <m/>
    <m/>
    <m/>
    <m/>
    <m/>
    <m/>
    <m/>
    <m/>
    <m/>
    <m/>
    <m/>
    <m/>
    <s v="TheIslandofDr.Moreau"/>
    <s v="English"/>
    <n v="40000000"/>
    <x v="45"/>
  </r>
  <r>
    <s v="Color"/>
    <x v="168"/>
    <x v="26"/>
    <n v="27053815"/>
    <s v="Action"/>
    <s v="Adventure"/>
    <s v="Romance"/>
    <m/>
    <m/>
    <m/>
    <m/>
    <m/>
    <m/>
    <m/>
    <m/>
    <m/>
    <m/>
    <m/>
    <m/>
    <s v="TheMusketeer"/>
    <s v="English"/>
    <n v="40000000"/>
    <x v="54"/>
  </r>
  <r>
    <s v="Color"/>
    <x v="536"/>
    <x v="67"/>
    <n v="26814957"/>
    <s v="Biography"/>
    <s v="Drama"/>
    <s v="History"/>
    <s v="Romance"/>
    <m/>
    <m/>
    <m/>
    <m/>
    <m/>
    <m/>
    <m/>
    <m/>
    <m/>
    <m/>
    <m/>
    <s v="TheOtherBoleynGirl"/>
    <s v="English"/>
    <n v="35000000"/>
    <x v="10"/>
  </r>
  <r>
    <s v="Color"/>
    <x v="537"/>
    <x v="71"/>
    <n v="25178165"/>
    <s v="Drama"/>
    <s v="Romance"/>
    <m/>
    <m/>
    <m/>
    <m/>
    <m/>
    <m/>
    <m/>
    <m/>
    <m/>
    <m/>
    <m/>
    <m/>
    <m/>
    <s v="SweetNovember"/>
    <s v="English"/>
    <n v="40000000"/>
    <x v="10"/>
  </r>
  <r>
    <s v="Color"/>
    <x v="236"/>
    <x v="75"/>
    <n v="25117498"/>
    <s v="Horror"/>
    <s v="Thriller"/>
    <m/>
    <m/>
    <m/>
    <m/>
    <m/>
    <m/>
    <m/>
    <m/>
    <m/>
    <m/>
    <m/>
    <m/>
    <m/>
    <s v="TheReaping"/>
    <s v="English"/>
    <n v="40000000"/>
    <x v="20"/>
  </r>
  <r>
    <s v="Color"/>
    <x v="46"/>
    <x v="51"/>
    <n v="32645"/>
    <s v="Crime"/>
    <s v="Drama"/>
    <s v="Romance"/>
    <s v="Thriller"/>
    <m/>
    <m/>
    <m/>
    <m/>
    <m/>
    <m/>
    <m/>
    <m/>
    <m/>
    <m/>
    <m/>
    <s v="MeanStreets"/>
    <s v="English"/>
    <n v="500000"/>
    <x v="37"/>
  </r>
  <r>
    <s v="Color"/>
    <x v="462"/>
    <x v="55"/>
    <n v="24332324"/>
    <s v="Comedy"/>
    <s v="Drama"/>
    <m/>
    <m/>
    <m/>
    <m/>
    <m/>
    <m/>
    <m/>
    <m/>
    <m/>
    <m/>
    <m/>
    <m/>
    <m/>
    <s v="RenaissanceMan"/>
    <s v="English"/>
    <n v="40000000"/>
    <x v="9"/>
  </r>
  <r>
    <s v="Color"/>
    <x v="460"/>
    <x v="51"/>
    <n v="36665854"/>
    <s v="Action"/>
    <s v="Crime"/>
    <s v="Drama"/>
    <s v="Thriller"/>
    <m/>
    <m/>
    <m/>
    <m/>
    <m/>
    <m/>
    <m/>
    <m/>
    <m/>
    <m/>
    <m/>
    <s v="Colombiana"/>
    <s v="English"/>
    <n v="40000000"/>
    <x v="21"/>
  </r>
  <r>
    <s v="Color"/>
    <x v="538"/>
    <x v="102"/>
    <n v="22717758"/>
    <s v="Adventure"/>
    <s v="Animation"/>
    <s v="Comedy"/>
    <s v="Drama"/>
    <s v="Family"/>
    <s v="Fantasy"/>
    <s v="Musical"/>
    <m/>
    <m/>
    <m/>
    <m/>
    <m/>
    <m/>
    <m/>
    <m/>
    <s v="TheMagicSword:QuestforCamelot"/>
    <s v="English"/>
    <n v="40000000"/>
    <x v="5"/>
  </r>
  <r>
    <s v="Color"/>
    <x v="293"/>
    <x v="25"/>
    <n v="22433915"/>
    <s v="Crime"/>
    <s v="Drama"/>
    <s v="Mystery"/>
    <s v="Thriller"/>
    <m/>
    <m/>
    <m/>
    <m/>
    <m/>
    <m/>
    <m/>
    <m/>
    <m/>
    <m/>
    <m/>
    <s v="CitybytheSea"/>
    <s v="English"/>
    <n v="60000000"/>
    <x v="5"/>
  </r>
  <r>
    <s v="BlackandWhite"/>
    <x v="539"/>
    <x v="55"/>
    <n v="22326247"/>
    <s v="Drama"/>
    <s v="Romance"/>
    <m/>
    <m/>
    <m/>
    <m/>
    <m/>
    <m/>
    <m/>
    <m/>
    <m/>
    <m/>
    <m/>
    <m/>
    <m/>
    <s v="AtFirstSight"/>
    <s v="English"/>
    <n v="60000000"/>
    <x v="18"/>
  </r>
  <r>
    <s v="Color"/>
    <x v="540"/>
    <x v="92"/>
    <n v="21176322"/>
    <s v="Action"/>
    <s v="Comedy"/>
    <s v="Crime"/>
    <m/>
    <m/>
    <m/>
    <m/>
    <m/>
    <m/>
    <m/>
    <m/>
    <m/>
    <m/>
    <m/>
    <m/>
    <s v="Torque"/>
    <s v="English"/>
    <n v="40000000"/>
    <x v="59"/>
  </r>
  <r>
    <s v="Color"/>
    <x v="358"/>
    <x v="68"/>
    <n v="20300000"/>
    <s v="Drama"/>
    <s v="Thriller"/>
    <m/>
    <m/>
    <m/>
    <m/>
    <m/>
    <m/>
    <m/>
    <m/>
    <m/>
    <m/>
    <m/>
    <m/>
    <m/>
    <s v="CityHall"/>
    <s v="English"/>
    <n v="40000000"/>
    <x v="5"/>
  </r>
  <r>
    <s v="Color"/>
    <x v="124"/>
    <x v="21"/>
    <n v="20302961"/>
    <s v="Drama"/>
    <m/>
    <m/>
    <m/>
    <m/>
    <m/>
    <m/>
    <m/>
    <m/>
    <m/>
    <m/>
    <m/>
    <m/>
    <m/>
    <m/>
    <s v="Showgirls"/>
    <s v="English"/>
    <n v="45000000"/>
    <x v="50"/>
  </r>
  <r>
    <s v="Color"/>
    <x v="541"/>
    <x v="31"/>
    <n v="15962471"/>
    <s v="Biography"/>
    <s v="Drama"/>
    <s v="History"/>
    <s v="Romance"/>
    <m/>
    <m/>
    <m/>
    <m/>
    <m/>
    <m/>
    <m/>
    <m/>
    <m/>
    <m/>
    <m/>
    <s v="MarieAntoinette"/>
    <s v="English"/>
    <n v="40000000"/>
    <x v="21"/>
  </r>
  <r>
    <s v="Color"/>
    <x v="443"/>
    <x v="57"/>
    <n v="14942422"/>
    <s v="Action"/>
    <s v="Crime"/>
    <s v="Thriller"/>
    <m/>
    <m/>
    <m/>
    <m/>
    <m/>
    <m/>
    <m/>
    <m/>
    <m/>
    <m/>
    <m/>
    <m/>
    <s v="KissofDeath"/>
    <s v="English"/>
    <n v="40000000"/>
    <x v="18"/>
  </r>
  <r>
    <s v="Color"/>
    <x v="542"/>
    <x v="56"/>
    <n v="14967182"/>
    <s v="Action"/>
    <s v="Crime"/>
    <s v="Drama"/>
    <s v="Thriller"/>
    <m/>
    <m/>
    <m/>
    <m/>
    <m/>
    <m/>
    <m/>
    <m/>
    <m/>
    <m/>
    <m/>
    <s v="GetCarter"/>
    <s v="English"/>
    <n v="40000000"/>
    <x v="36"/>
  </r>
  <r>
    <s v="Color"/>
    <x v="543"/>
    <x v="36"/>
    <n v="18996755"/>
    <s v="Drama"/>
    <s v="Thriller"/>
    <m/>
    <m/>
    <m/>
    <m/>
    <m/>
    <m/>
    <m/>
    <m/>
    <m/>
    <m/>
    <m/>
    <m/>
    <m/>
    <s v="TheImpossible"/>
    <s v="English"/>
    <n v="45000000"/>
    <x v="32"/>
  </r>
  <r>
    <s v="Color"/>
    <x v="544"/>
    <x v="83"/>
    <n v="14375181"/>
    <s v="Action"/>
    <s v="Adventure"/>
    <s v="Comedy"/>
    <s v="Music"/>
    <s v="Thriller"/>
    <m/>
    <m/>
    <m/>
    <m/>
    <m/>
    <m/>
    <m/>
    <m/>
    <m/>
    <m/>
    <s v="Ishtar"/>
    <s v="English"/>
    <n v="51000000"/>
    <x v="38"/>
  </r>
  <r>
    <s v="Color"/>
    <x v="447"/>
    <x v="97"/>
    <n v="20999103"/>
    <s v="Adventure"/>
    <s v="Animation"/>
    <s v="Comedy"/>
    <s v="Crime"/>
    <s v="Family"/>
    <m/>
    <m/>
    <m/>
    <m/>
    <m/>
    <m/>
    <m/>
    <m/>
    <m/>
    <m/>
    <s v="FantasticMr.Fox"/>
    <s v="English"/>
    <n v="40000000"/>
    <x v="6"/>
  </r>
  <r>
    <s v="Color"/>
    <x v="372"/>
    <x v="32"/>
    <n v="14448589"/>
    <s v="Comedy"/>
    <s v="Romance"/>
    <m/>
    <m/>
    <m/>
    <m/>
    <m/>
    <m/>
    <m/>
    <m/>
    <m/>
    <m/>
    <m/>
    <m/>
    <m/>
    <s v="LifeorSomethingLikeIt"/>
    <s v="English"/>
    <n v="40000000"/>
    <x v="27"/>
  </r>
  <r>
    <s v="Color"/>
    <x v="446"/>
    <x v="75"/>
    <n v="14358033"/>
    <s v="Comedy"/>
    <s v="Romance"/>
    <s v="SciFi"/>
    <s v="Thriller"/>
    <m/>
    <m/>
    <m/>
    <m/>
    <m/>
    <m/>
    <m/>
    <m/>
    <m/>
    <m/>
    <m/>
    <s v="MemoirsofanInvisibleMan"/>
    <s v="English"/>
    <n v="40000000"/>
    <x v="18"/>
  </r>
  <r>
    <s v="BlackandWhite"/>
    <x v="348"/>
    <x v="39"/>
    <n v="33201661"/>
    <s v="Comedy"/>
    <s v="Romance"/>
    <m/>
    <m/>
    <m/>
    <m/>
    <m/>
    <m/>
    <m/>
    <m/>
    <m/>
    <m/>
    <m/>
    <m/>
    <m/>
    <s v="Amlie"/>
    <s v="French"/>
    <n v="77000000"/>
    <x v="26"/>
  </r>
  <r>
    <s v="Color"/>
    <x v="545"/>
    <x v="42"/>
    <n v="14018364"/>
    <s v="Comedy"/>
    <s v="Crime"/>
    <s v="Family"/>
    <s v="Romance"/>
    <m/>
    <m/>
    <m/>
    <m/>
    <m/>
    <m/>
    <m/>
    <m/>
    <m/>
    <m/>
    <m/>
    <s v="NewYorkMinute"/>
    <s v="English"/>
    <n v="30000000"/>
    <x v="30"/>
  </r>
  <r>
    <s v="Color"/>
    <x v="546"/>
    <x v="32"/>
    <n v="13395939"/>
    <s v="Comedy"/>
    <s v="Drama"/>
    <s v="Romance"/>
    <m/>
    <m/>
    <m/>
    <m/>
    <m/>
    <m/>
    <m/>
    <m/>
    <m/>
    <m/>
    <m/>
    <m/>
    <s v="Alfie"/>
    <s v="English"/>
    <n v="60000000"/>
    <x v="5"/>
  </r>
  <r>
    <s v="Color"/>
    <x v="516"/>
    <x v="83"/>
    <n v="20113965"/>
    <s v="Biography"/>
    <s v="Drama"/>
    <s v="Romance"/>
    <m/>
    <m/>
    <m/>
    <m/>
    <m/>
    <m/>
    <m/>
    <m/>
    <m/>
    <m/>
    <m/>
    <m/>
    <s v="BigMiracle"/>
    <s v="English"/>
    <n v="40000000"/>
    <x v="12"/>
  </r>
  <r>
    <s v="Color"/>
    <x v="547"/>
    <x v="10"/>
    <n v="13376506"/>
    <s v="Drama"/>
    <m/>
    <m/>
    <m/>
    <m/>
    <m/>
    <m/>
    <m/>
    <m/>
    <m/>
    <m/>
    <m/>
    <m/>
    <m/>
    <m/>
    <s v="TheDeepEndoftheOcean"/>
    <s v="English"/>
    <n v="40000000"/>
    <x v="22"/>
  </r>
  <r>
    <s v="Color"/>
    <x v="548"/>
    <x v="57"/>
    <n v="13208023"/>
    <s v="Crime"/>
    <s v="Horror"/>
    <s v="Thriller"/>
    <m/>
    <m/>
    <m/>
    <m/>
    <m/>
    <m/>
    <m/>
    <m/>
    <m/>
    <m/>
    <m/>
    <m/>
    <s v="Feardotcom"/>
    <s v="English"/>
    <n v="42000000"/>
    <x v="46"/>
  </r>
  <r>
    <s v="Color"/>
    <x v="157"/>
    <x v="59"/>
    <n v="13838130"/>
    <s v="Action"/>
    <s v="Adventure"/>
    <s v="Fantasy"/>
    <s v="Thriller"/>
    <m/>
    <m/>
    <m/>
    <m/>
    <m/>
    <m/>
    <m/>
    <m/>
    <m/>
    <m/>
    <m/>
    <s v="CirqueduFreak:TheVampiresAssistant"/>
    <s v="English"/>
    <n v="40000000"/>
    <x v="18"/>
  </r>
  <r>
    <s v="Color"/>
    <x v="494"/>
    <x v="46"/>
    <n v="5773519"/>
    <s v="Drama"/>
    <s v="Horror"/>
    <s v="SciFi"/>
    <s v="Thriller"/>
    <m/>
    <m/>
    <m/>
    <m/>
    <m/>
    <m/>
    <m/>
    <m/>
    <m/>
    <m/>
    <m/>
    <s v="VictorFrankenstein"/>
    <s v="English"/>
    <n v="40000000"/>
    <x v="19"/>
  </r>
  <r>
    <s v="Color"/>
    <x v="456"/>
    <x v="69"/>
    <n v="9652000"/>
    <s v="Comedy"/>
    <m/>
    <m/>
    <m/>
    <m/>
    <m/>
    <m/>
    <m/>
    <m/>
    <m/>
    <m/>
    <m/>
    <m/>
    <m/>
    <m/>
    <s v="Duplex"/>
    <s v="English"/>
    <n v="40000000"/>
    <x v="27"/>
  </r>
  <r>
    <s v="Color"/>
    <x v="549"/>
    <x v="71"/>
    <n v="7000000"/>
    <s v="Action"/>
    <s v="Adventure"/>
    <s v="Drama"/>
    <s v="Thriller"/>
    <m/>
    <m/>
    <m/>
    <m/>
    <m/>
    <m/>
    <m/>
    <m/>
    <m/>
    <m/>
    <m/>
    <s v="RaisetheTitanic"/>
    <s v="English"/>
    <n v="36000000"/>
    <x v="54"/>
  </r>
  <r>
    <s v="Color"/>
    <x v="550"/>
    <x v="100"/>
    <n v="10431220"/>
    <s v="Action"/>
    <s v="SciFi"/>
    <m/>
    <m/>
    <m/>
    <m/>
    <m/>
    <m/>
    <m/>
    <m/>
    <m/>
    <m/>
    <m/>
    <m/>
    <m/>
    <s v="UniversalSoldier:TheReturn"/>
    <s v="English"/>
    <n v="24000000"/>
    <x v="53"/>
  </r>
  <r>
    <s v="Color"/>
    <x v="551"/>
    <x v="25"/>
    <n v="10326062"/>
    <s v="Action"/>
    <s v="Horror"/>
    <s v="Mystery"/>
    <s v="SciFi"/>
    <s v="Thriller"/>
    <m/>
    <m/>
    <m/>
    <m/>
    <m/>
    <m/>
    <m/>
    <m/>
    <m/>
    <m/>
    <s v="Pandorum"/>
    <s v="English"/>
    <n v="33000000"/>
    <x v="2"/>
  </r>
  <r>
    <s v="Color"/>
    <x v="426"/>
    <x v="56"/>
    <n v="6114237"/>
    <s v="Drama"/>
    <s v="Mystery"/>
    <s v="SciFi"/>
    <s v="Thriller"/>
    <m/>
    <m/>
    <m/>
    <m/>
    <m/>
    <m/>
    <m/>
    <m/>
    <m/>
    <m/>
    <m/>
    <s v="Impostor"/>
    <s v="English"/>
    <n v="40000000"/>
    <x v="5"/>
  </r>
  <r>
    <s v="Color"/>
    <x v="535"/>
    <x v="40"/>
    <n v="4835968"/>
    <s v="Action"/>
    <s v="Adventure"/>
    <s v="Thriller"/>
    <m/>
    <m/>
    <m/>
    <m/>
    <m/>
    <m/>
    <m/>
    <m/>
    <m/>
    <m/>
    <m/>
    <m/>
    <s v="ExtremeOps"/>
    <s v="English"/>
    <n v="40000000"/>
    <x v="55"/>
  </r>
  <r>
    <s v="Color"/>
    <x v="552"/>
    <x v="92"/>
    <n v="4777007"/>
    <s v="Comedy"/>
    <s v="Fantasy"/>
    <s v="SciFi"/>
    <m/>
    <m/>
    <m/>
    <m/>
    <m/>
    <m/>
    <m/>
    <m/>
    <m/>
    <m/>
    <m/>
    <m/>
    <s v="JustVisiting"/>
    <s v="English"/>
    <n v="40000000"/>
    <x v="27"/>
  </r>
  <r>
    <s v="Color"/>
    <x v="441"/>
    <x v="83"/>
    <n v="3675072"/>
    <s v="Adventure"/>
    <s v="SciFi"/>
    <s v="Thriller"/>
    <m/>
    <m/>
    <m/>
    <m/>
    <m/>
    <m/>
    <m/>
    <m/>
    <m/>
    <m/>
    <m/>
    <m/>
    <s v="Sunshine"/>
    <s v="English"/>
    <n v="26000000"/>
    <x v="11"/>
  </r>
  <r>
    <s v="Color"/>
    <x v="338"/>
    <x v="42"/>
    <n v="18438149"/>
    <s v="Comedy"/>
    <s v="Drama"/>
    <m/>
    <m/>
    <m/>
    <m/>
    <m/>
    <m/>
    <m/>
    <m/>
    <m/>
    <m/>
    <m/>
    <m/>
    <m/>
    <s v="AThousandWords"/>
    <s v="English"/>
    <n v="40000000"/>
    <x v="18"/>
  </r>
  <r>
    <s v="Color"/>
    <x v="553"/>
    <x v="49"/>
    <n v="511920"/>
    <s v="Adventure"/>
    <s v="Animation"/>
    <s v="Comedy"/>
    <s v="Fantasy"/>
    <s v="Romance"/>
    <m/>
    <m/>
    <m/>
    <m/>
    <m/>
    <m/>
    <m/>
    <m/>
    <m/>
    <m/>
    <s v="Delgo"/>
    <s v="English"/>
    <n v="40000000"/>
    <x v="45"/>
  </r>
  <r>
    <s v="Color"/>
    <x v="409"/>
    <x v="67"/>
    <n v="10640645"/>
    <s v="Action"/>
    <s v="Crime"/>
    <s v="Drama"/>
    <s v="Mystery"/>
    <s v="Thriller"/>
    <m/>
    <m/>
    <m/>
    <m/>
    <m/>
    <m/>
    <m/>
    <m/>
    <m/>
    <m/>
    <s v="TheGunman"/>
    <s v="English"/>
    <n v="40000000"/>
    <x v="27"/>
  </r>
  <r>
    <s v="Color"/>
    <x v="554"/>
    <x v="40"/>
    <n v="652526"/>
    <s v="Action"/>
    <s v="Adventure"/>
    <s v="Family"/>
    <s v="Thriller"/>
    <m/>
    <m/>
    <m/>
    <m/>
    <m/>
    <m/>
    <m/>
    <m/>
    <m/>
    <m/>
    <m/>
    <s v="AlexRider:OperationStormbreaker"/>
    <s v="English"/>
    <n v="40000000"/>
    <x v="36"/>
  </r>
  <r>
    <s v="Color"/>
    <x v="227"/>
    <x v="70"/>
    <n v="80050171"/>
    <s v="Drama"/>
    <s v="Mystery"/>
    <s v="Thriller"/>
    <m/>
    <m/>
    <m/>
    <m/>
    <m/>
    <m/>
    <m/>
    <m/>
    <m/>
    <m/>
    <m/>
    <m/>
    <s v="Disturbia"/>
    <s v="English"/>
    <n v="20000000"/>
    <x v="8"/>
  </r>
  <r>
    <s v="Color"/>
    <x v="367"/>
    <x v="83"/>
    <n v="7564000"/>
    <s v="Comedy"/>
    <s v="Crime"/>
    <s v="Drama"/>
    <s v="Thriller"/>
    <m/>
    <m/>
    <m/>
    <m/>
    <m/>
    <m/>
    <m/>
    <m/>
    <m/>
    <m/>
    <m/>
    <s v="Hackers"/>
    <s v="English"/>
    <n v="20000000"/>
    <x v="5"/>
  </r>
  <r>
    <s v="Color"/>
    <x v="555"/>
    <x v="57"/>
    <n v="876671"/>
    <s v="Adventure"/>
    <s v="Comedy"/>
    <s v="Drama"/>
    <s v="Romance"/>
    <s v="Thriller"/>
    <s v="War"/>
    <m/>
    <m/>
    <m/>
    <m/>
    <m/>
    <m/>
    <m/>
    <m/>
    <m/>
    <s v="TheHuntingParty"/>
    <s v="English"/>
    <n v="25000000"/>
    <x v="8"/>
  </r>
  <r>
    <s v="BlackandWhite"/>
    <x v="357"/>
    <x v="68"/>
    <n v="2869369"/>
    <s v="Comedy"/>
    <s v="Fantasy"/>
    <m/>
    <m/>
    <m/>
    <m/>
    <m/>
    <m/>
    <m/>
    <m/>
    <m/>
    <m/>
    <m/>
    <m/>
    <m/>
    <s v="TheHudsuckerProxy"/>
    <s v="English"/>
    <n v="30000000"/>
    <x v="11"/>
  </r>
  <r>
    <s v="Color"/>
    <x v="556"/>
    <x v="17"/>
    <n v="128978"/>
    <s v="Action"/>
    <s v="Drama"/>
    <s v="History"/>
    <s v="Romance"/>
    <s v="War"/>
    <m/>
    <m/>
    <m/>
    <m/>
    <m/>
    <m/>
    <m/>
    <m/>
    <m/>
    <m/>
    <s v="TheWarlords"/>
    <s v="Mandarin"/>
    <n v="40000000"/>
    <x v="1"/>
  </r>
  <r>
    <s v="Color"/>
    <x v="185"/>
    <x v="51"/>
    <n v="77231"/>
    <s v="Drama"/>
    <s v="History"/>
    <s v="War"/>
    <m/>
    <m/>
    <m/>
    <m/>
    <m/>
    <m/>
    <m/>
    <m/>
    <m/>
    <m/>
    <m/>
    <m/>
    <s v="Nomad:TheWarrior"/>
    <s v="Kazakh"/>
    <n v="25000000"/>
    <x v="19"/>
  </r>
  <r>
    <s v="Color"/>
    <x v="557"/>
    <x v="50"/>
    <n v="4563029"/>
    <s v="Action"/>
    <s v="Drama"/>
    <s v="SciFi"/>
    <s v="Thriller"/>
    <m/>
    <m/>
    <m/>
    <m/>
    <m/>
    <m/>
    <m/>
    <m/>
    <m/>
    <m/>
    <m/>
    <s v="Snowpiercer"/>
    <s v="English"/>
    <n v="39200000"/>
    <x v="15"/>
  </r>
  <r>
    <s v="Color"/>
    <x v="100"/>
    <x v="41"/>
    <n v="50693162"/>
    <s v="Action"/>
    <s v="Drama"/>
    <s v="Fantasy"/>
    <m/>
    <m/>
    <m/>
    <m/>
    <m/>
    <m/>
    <m/>
    <m/>
    <m/>
    <m/>
    <m/>
    <m/>
    <s v="TheCrow"/>
    <s v="English"/>
    <n v="23000000"/>
    <x v="32"/>
  </r>
  <r>
    <s v="Color"/>
    <x v="121"/>
    <x v="83"/>
    <n v="63411478"/>
    <s v="Drama"/>
    <s v="Fantasy"/>
    <s v="Romance"/>
    <s v="SciFi"/>
    <m/>
    <m/>
    <m/>
    <m/>
    <m/>
    <m/>
    <m/>
    <m/>
    <m/>
    <m/>
    <m/>
    <s v="TheTimeTravelersWife"/>
    <s v="English"/>
    <n v="39000000"/>
    <x v="1"/>
  </r>
  <r>
    <s v="Color"/>
    <x v="47"/>
    <x v="10"/>
    <n v="144512310"/>
    <s v="Action"/>
    <s v="Crime"/>
    <s v="Thriller"/>
    <m/>
    <m/>
    <m/>
    <m/>
    <m/>
    <m/>
    <m/>
    <m/>
    <m/>
    <m/>
    <m/>
    <m/>
    <s v="TheFastandtheFurious"/>
    <s v="English"/>
    <n v="38000000"/>
    <x v="10"/>
  </r>
  <r>
    <s v="BlackandWhite"/>
    <x v="23"/>
    <x v="97"/>
    <n v="35287788"/>
    <s v="Animation"/>
    <s v="Comedy"/>
    <s v="Family"/>
    <s v="Horror"/>
    <s v="SciFi"/>
    <m/>
    <m/>
    <m/>
    <m/>
    <m/>
    <m/>
    <m/>
    <m/>
    <m/>
    <m/>
    <s v="Frankenweenie"/>
    <s v="English"/>
    <n v="39000000"/>
    <x v="15"/>
  </r>
  <r>
    <s v="Color"/>
    <x v="7"/>
    <x v="71"/>
    <n v="25335935"/>
    <s v="Action"/>
    <s v="Adventure"/>
    <s v="SciFi"/>
    <s v="Thriller"/>
    <m/>
    <m/>
    <m/>
    <m/>
    <m/>
    <m/>
    <m/>
    <m/>
    <m/>
    <m/>
    <m/>
    <s v="Serenity"/>
    <s v="English"/>
    <n v="40000000"/>
    <x v="25"/>
  </r>
  <r>
    <s v="Color"/>
    <x v="558"/>
    <x v="46"/>
    <n v="5881504"/>
    <s v="Biography"/>
    <s v="Drama"/>
    <s v="Romance"/>
    <s v="Sport"/>
    <m/>
    <m/>
    <m/>
    <m/>
    <m/>
    <m/>
    <m/>
    <m/>
    <m/>
    <m/>
    <m/>
    <s v="AgainsttheRopes"/>
    <s v="English"/>
    <n v="39000000"/>
    <x v="42"/>
  </r>
  <r>
    <s v="Color"/>
    <x v="400"/>
    <x v="30"/>
    <n v="60000000"/>
    <s v="Action"/>
    <s v="Comedy"/>
    <s v="SciFi"/>
    <m/>
    <m/>
    <m/>
    <m/>
    <m/>
    <m/>
    <m/>
    <m/>
    <m/>
    <m/>
    <m/>
    <m/>
    <s v="SupermanIII"/>
    <s v="English"/>
    <n v="39000000"/>
    <x v="40"/>
  </r>
  <r>
    <s v="Color"/>
    <x v="220"/>
    <x v="17"/>
    <n v="29802761"/>
    <s v="Comedy"/>
    <s v="Sport"/>
    <m/>
    <m/>
    <m/>
    <m/>
    <m/>
    <m/>
    <m/>
    <m/>
    <m/>
    <m/>
    <m/>
    <m/>
    <m/>
    <s v="GrudgeMatch"/>
    <s v="English"/>
    <n v="40000000"/>
    <x v="21"/>
  </r>
  <r>
    <s v="Color"/>
    <x v="128"/>
    <x v="12"/>
    <n v="626809"/>
    <s v="Action"/>
    <s v="Adventure"/>
    <s v="Drama"/>
    <s v="History"/>
    <s v="War"/>
    <m/>
    <m/>
    <m/>
    <m/>
    <m/>
    <m/>
    <m/>
    <m/>
    <m/>
    <m/>
    <s v="RedCliff"/>
    <s v="Mandarin"/>
    <n v="553632000"/>
    <x v="37"/>
  </r>
  <r>
    <s v="Color"/>
    <x v="264"/>
    <x v="25"/>
    <n v="127214072"/>
    <s v="Comedy"/>
    <s v="Romance"/>
    <m/>
    <m/>
    <m/>
    <m/>
    <m/>
    <m/>
    <m/>
    <m/>
    <m/>
    <m/>
    <m/>
    <m/>
    <m/>
    <s v="SweetHomeAlabama"/>
    <s v="English"/>
    <n v="38000000"/>
    <x v="9"/>
  </r>
  <r>
    <s v="Color"/>
    <x v="260"/>
    <x v="44"/>
    <n v="88915214"/>
    <s v="Comedy"/>
    <s v="Romance"/>
    <m/>
    <m/>
    <m/>
    <m/>
    <m/>
    <m/>
    <m/>
    <m/>
    <m/>
    <m/>
    <m/>
    <m/>
    <m/>
    <s v="TheUglyTruth"/>
    <s v="English"/>
    <n v="38000000"/>
    <x v="12"/>
  </r>
  <r>
    <s v="Color"/>
    <x v="559"/>
    <x v="40"/>
    <n v="30400000"/>
    <s v="Comedy"/>
    <m/>
    <m/>
    <m/>
    <m/>
    <m/>
    <m/>
    <m/>
    <m/>
    <m/>
    <m/>
    <m/>
    <m/>
    <m/>
    <m/>
    <s v="Sgt.Bilko"/>
    <s v="English"/>
    <n v="39000000"/>
    <x v="20"/>
  </r>
  <r>
    <s v="Color"/>
    <x v="402"/>
    <x v="6"/>
    <n v="85570368"/>
    <s v="Action"/>
    <s v="Adventure"/>
    <s v="Comedy"/>
    <s v="Family"/>
    <s v="SciFi"/>
    <m/>
    <m/>
    <m/>
    <m/>
    <m/>
    <m/>
    <m/>
    <m/>
    <m/>
    <m/>
    <s v="SpyKids2:IslandofLostDreams"/>
    <s v="English"/>
    <n v="38000000"/>
    <x v="36"/>
  </r>
  <r>
    <s v="Color"/>
    <x v="560"/>
    <x v="33"/>
    <n v="75668868"/>
    <s v="Action"/>
    <s v="Adventure"/>
    <s v="Mystery"/>
    <s v="SciFi"/>
    <s v="Thriller"/>
    <m/>
    <m/>
    <m/>
    <m/>
    <m/>
    <m/>
    <m/>
    <m/>
    <m/>
    <m/>
    <s v="StarTrek:Generations"/>
    <s v="English"/>
    <n v="35000000"/>
    <x v="4"/>
  </r>
  <r>
    <s v="Color"/>
    <x v="561"/>
    <x v="39"/>
    <n v="6594136"/>
    <s v="Action"/>
    <s v="Biography"/>
    <s v="Drama"/>
    <m/>
    <m/>
    <m/>
    <m/>
    <m/>
    <m/>
    <m/>
    <m/>
    <m/>
    <m/>
    <m/>
    <m/>
    <s v="TheGrandmaster"/>
    <s v="Mandarin"/>
    <n v="38600000"/>
    <x v="12"/>
  </r>
  <r>
    <s v="Color"/>
    <x v="66"/>
    <x v="58"/>
    <n v="58700247"/>
    <s v="Drama"/>
    <s v="Romance"/>
    <m/>
    <m/>
    <m/>
    <m/>
    <m/>
    <m/>
    <m/>
    <m/>
    <m/>
    <m/>
    <m/>
    <m/>
    <m/>
    <s v="WaterforElephants"/>
    <s v="English"/>
    <n v="38000000"/>
    <x v="8"/>
  </r>
  <r>
    <s v="BlackandWhite"/>
    <x v="562"/>
    <x v="73"/>
    <n v="50668906"/>
    <s v="Biography"/>
    <s v="Drama"/>
    <s v="Sport"/>
    <m/>
    <m/>
    <m/>
    <m/>
    <m/>
    <m/>
    <m/>
    <m/>
    <m/>
    <m/>
    <m/>
    <m/>
    <s v="TheHurricane"/>
    <s v="English"/>
    <n v="38000000"/>
    <x v="32"/>
  </r>
  <r>
    <s v="Color"/>
    <x v="73"/>
    <x v="67"/>
    <n v="39177215"/>
    <s v="Crime"/>
    <s v="Drama"/>
    <s v="Thriller"/>
    <m/>
    <m/>
    <m/>
    <m/>
    <m/>
    <m/>
    <m/>
    <m/>
    <m/>
    <m/>
    <m/>
    <m/>
    <s v="Enough"/>
    <s v="English"/>
    <n v="38000000"/>
    <x v="23"/>
  </r>
  <r>
    <s v="Color"/>
    <x v="563"/>
    <x v="31"/>
    <n v="40334024"/>
    <s v="Comedy"/>
    <s v="Crime"/>
    <s v="Romance"/>
    <m/>
    <m/>
    <m/>
    <m/>
    <m/>
    <m/>
    <m/>
    <m/>
    <m/>
    <m/>
    <m/>
    <m/>
    <s v="Heartbreakers"/>
    <s v="English"/>
    <n v="35000000"/>
    <x v="5"/>
  </r>
  <r>
    <s v="Color"/>
    <x v="422"/>
    <x v="49"/>
    <n v="71038190"/>
    <s v="Action"/>
    <s v="Comedy"/>
    <s v="Crime"/>
    <m/>
    <m/>
    <m/>
    <m/>
    <m/>
    <m/>
    <m/>
    <m/>
    <m/>
    <m/>
    <m/>
    <m/>
    <s v="PaulBlart:MallCop2"/>
    <s v="English"/>
    <n v="30000000"/>
    <x v="45"/>
  </r>
  <r>
    <s v="Color"/>
    <x v="564"/>
    <x v="56"/>
    <n v="24044532"/>
    <s v="Drama"/>
    <s v="Romance"/>
    <m/>
    <m/>
    <m/>
    <m/>
    <m/>
    <m/>
    <m/>
    <m/>
    <m/>
    <m/>
    <m/>
    <m/>
    <m/>
    <s v="AngelEyes"/>
    <s v="English"/>
    <n v="38000000"/>
    <x v="23"/>
  </r>
  <r>
    <s v="Color"/>
    <x v="351"/>
    <x v="41"/>
    <n v="22770864"/>
    <s v="Comedy"/>
    <s v="Drama"/>
    <m/>
    <m/>
    <m/>
    <m/>
    <m/>
    <m/>
    <m/>
    <m/>
    <m/>
    <m/>
    <m/>
    <m/>
    <m/>
    <s v="JoeSomebody"/>
    <s v="English"/>
    <n v="38000000"/>
    <x v="33"/>
  </r>
  <r>
    <s v="Color"/>
    <x v="318"/>
    <x v="80"/>
    <n v="18653746"/>
    <s v="Mystery"/>
    <s v="Thriller"/>
    <m/>
    <m/>
    <m/>
    <m/>
    <m/>
    <m/>
    <m/>
    <m/>
    <m/>
    <m/>
    <m/>
    <m/>
    <m/>
    <s v="TheNinthGate"/>
    <s v="English"/>
    <n v="38000000"/>
    <x v="10"/>
  </r>
  <r>
    <s v="Color"/>
    <x v="73"/>
    <x v="33"/>
    <n v="17305211"/>
    <s v="Crime"/>
    <s v="Drama"/>
    <s v="Mystery"/>
    <s v="Thriller"/>
    <m/>
    <m/>
    <m/>
    <m/>
    <m/>
    <m/>
    <m/>
    <m/>
    <m/>
    <m/>
    <m/>
    <s v="ExtremeMeasures"/>
    <s v="English"/>
    <n v="38000000"/>
    <x v="9"/>
  </r>
  <r>
    <s v="Color"/>
    <x v="372"/>
    <x v="70"/>
    <n v="16991902"/>
    <s v="Drama"/>
    <s v="Music"/>
    <m/>
    <m/>
    <m/>
    <m/>
    <m/>
    <m/>
    <m/>
    <m/>
    <m/>
    <m/>
    <m/>
    <m/>
    <m/>
    <s v="RockStar"/>
    <s v="English"/>
    <n v="57000000"/>
    <x v="5"/>
  </r>
  <r>
    <s v="Color"/>
    <x v="565"/>
    <x v="59"/>
    <n v="47536959"/>
    <s v="Drama"/>
    <m/>
    <m/>
    <m/>
    <m/>
    <m/>
    <m/>
    <m/>
    <m/>
    <m/>
    <m/>
    <m/>
    <m/>
    <m/>
    <m/>
    <s v="Precious"/>
    <s v="English"/>
    <n v="10000000"/>
    <x v="11"/>
  </r>
  <r>
    <s v="Color"/>
    <x v="17"/>
    <x v="72"/>
    <n v="10300000"/>
    <s v="Adventure"/>
    <s v="Drama"/>
    <m/>
    <m/>
    <m/>
    <m/>
    <m/>
    <m/>
    <m/>
    <m/>
    <m/>
    <m/>
    <m/>
    <m/>
    <m/>
    <s v="WhiteSquall"/>
    <s v="English"/>
    <n v="38000000"/>
    <x v="4"/>
  </r>
  <r>
    <s v="Color"/>
    <x v="446"/>
    <x v="59"/>
    <n v="13782838"/>
    <s v="Horror"/>
    <s v="Mystery"/>
    <s v="SciFi"/>
    <m/>
    <m/>
    <m/>
    <m/>
    <m/>
    <m/>
    <m/>
    <m/>
    <m/>
    <m/>
    <m/>
    <m/>
    <s v="TheThing"/>
    <s v="English"/>
    <n v="15000000"/>
    <x v="17"/>
  </r>
  <r>
    <s v="Color"/>
    <x v="132"/>
    <x v="45"/>
    <n v="41997790"/>
    <s v="Action"/>
    <s v="SciFi"/>
    <s v="Thriller"/>
    <m/>
    <m/>
    <m/>
    <m/>
    <m/>
    <m/>
    <m/>
    <m/>
    <m/>
    <m/>
    <m/>
    <m/>
    <s v="Riddick"/>
    <s v="English"/>
    <n v="38000000"/>
    <x v="21"/>
  </r>
  <r>
    <s v="Color"/>
    <x v="566"/>
    <x v="33"/>
    <n v="6482195"/>
    <s v="Crime"/>
    <s v="Mystery"/>
    <s v="Thriller"/>
    <m/>
    <m/>
    <m/>
    <m/>
    <m/>
    <m/>
    <m/>
    <m/>
    <m/>
    <m/>
    <m/>
    <m/>
    <s v="Switchback"/>
    <s v="English"/>
    <n v="37000000"/>
    <x v="21"/>
  </r>
  <r>
    <s v="Color"/>
    <x v="567"/>
    <x v="46"/>
    <n v="623374"/>
    <s v="Action"/>
    <s v="Adventure"/>
    <s v="Drama"/>
    <s v="Thriller"/>
    <s v="Western"/>
    <m/>
    <m/>
    <m/>
    <m/>
    <m/>
    <m/>
    <m/>
    <m/>
    <m/>
    <m/>
    <s v="TexasRangers"/>
    <s v="English"/>
    <n v="38000000"/>
    <x v="31"/>
  </r>
  <r>
    <s v="Color"/>
    <x v="261"/>
    <x v="76"/>
    <n v="7871693"/>
    <s v="Adventure"/>
    <s v="Family"/>
    <s v="Fantasy"/>
    <s v="SciFi"/>
    <m/>
    <m/>
    <m/>
    <m/>
    <m/>
    <m/>
    <m/>
    <m/>
    <m/>
    <m/>
    <m/>
    <s v="CityofEmber"/>
    <s v="English"/>
    <n v="55000000"/>
    <x v="12"/>
  </r>
  <r>
    <s v="Color"/>
    <x v="568"/>
    <x v="47"/>
    <n v="16377274"/>
    <s v="Drama"/>
    <m/>
    <m/>
    <m/>
    <m/>
    <m/>
    <m/>
    <m/>
    <m/>
    <m/>
    <m/>
    <m/>
    <m/>
    <m/>
    <m/>
    <s v="TheMaster"/>
    <s v="English"/>
    <n v="32000000"/>
    <x v="1"/>
  </r>
  <r>
    <s v="BlackandWhite"/>
    <x v="426"/>
    <x v="28"/>
    <n v="9589875"/>
    <s v="Biography"/>
    <s v="Drama"/>
    <s v="Sport"/>
    <m/>
    <m/>
    <m/>
    <m/>
    <m/>
    <m/>
    <m/>
    <m/>
    <m/>
    <m/>
    <m/>
    <m/>
    <s v="TheExpress"/>
    <s v="English"/>
    <n v="40000000"/>
    <x v="11"/>
  </r>
  <r>
    <s v="Color"/>
    <x v="569"/>
    <x v="51"/>
    <n v="34912982"/>
    <s v="Action"/>
    <s v="Adventure"/>
    <s v="SciFi"/>
    <s v="Thriller"/>
    <m/>
    <m/>
    <m/>
    <m/>
    <m/>
    <m/>
    <m/>
    <m/>
    <m/>
    <m/>
    <m/>
    <s v="The5thWave"/>
    <s v="English"/>
    <n v="38000000"/>
    <x v="31"/>
  </r>
  <r>
    <s v="Color"/>
    <x v="570"/>
    <x v="80"/>
    <n v="109712885"/>
    <s v="Drama"/>
    <s v="Sport"/>
    <m/>
    <m/>
    <m/>
    <m/>
    <m/>
    <m/>
    <m/>
    <m/>
    <m/>
    <m/>
    <m/>
    <m/>
    <m/>
    <s v="Creed"/>
    <s v="English"/>
    <n v="35000000"/>
    <x v="16"/>
  </r>
  <r>
    <s v="Color"/>
    <x v="490"/>
    <x v="12"/>
    <n v="92173235"/>
    <s v="Crime"/>
    <s v="Drama"/>
    <s v="Thriller"/>
    <m/>
    <m/>
    <m/>
    <m/>
    <m/>
    <m/>
    <m/>
    <m/>
    <m/>
    <m/>
    <m/>
    <m/>
    <s v="TheTown"/>
    <s v="English"/>
    <n v="37000000"/>
    <x v="32"/>
  </r>
  <r>
    <s v="Color"/>
    <x v="571"/>
    <x v="46"/>
    <n v="41102171"/>
    <s v="Comedy"/>
    <s v="Drama"/>
    <s v="Romance"/>
    <m/>
    <m/>
    <m/>
    <m/>
    <m/>
    <m/>
    <m/>
    <m/>
    <m/>
    <m/>
    <m/>
    <m/>
    <s v="WhattoExpectWhenYoureExpecting"/>
    <s v="English"/>
    <n v="40000000"/>
    <x v="20"/>
  </r>
  <r>
    <s v="Color"/>
    <x v="572"/>
    <x v="44"/>
    <n v="60338891"/>
    <s v="Comedy"/>
    <s v="Drama"/>
    <m/>
    <m/>
    <m/>
    <m/>
    <m/>
    <m/>
    <m/>
    <m/>
    <m/>
    <m/>
    <m/>
    <m/>
    <m/>
    <s v="BurnAfterReading"/>
    <s v="English"/>
    <n v="37000000"/>
    <x v="15"/>
  </r>
  <r>
    <s v="Color"/>
    <x v="573"/>
    <x v="44"/>
    <n v="48006503"/>
    <s v="Adventure"/>
    <s v="Comedy"/>
    <s v="Family"/>
    <s v="Fantasy"/>
    <m/>
    <m/>
    <m/>
    <m/>
    <m/>
    <m/>
    <m/>
    <m/>
    <m/>
    <m/>
    <m/>
    <s v="NimsIsland"/>
    <s v="English"/>
    <n v="37000000"/>
    <x v="19"/>
  </r>
  <r>
    <s v="Color"/>
    <x v="80"/>
    <x v="31"/>
    <n v="26903709"/>
    <s v="Action"/>
    <s v="Biography"/>
    <s v="Drama"/>
    <s v="Sport"/>
    <m/>
    <m/>
    <m/>
    <m/>
    <m/>
    <m/>
    <m/>
    <m/>
    <m/>
    <m/>
    <m/>
    <s v="Rush"/>
    <s v="English"/>
    <n v="38000000"/>
    <x v="14"/>
  </r>
  <r>
    <s v="Color"/>
    <x v="568"/>
    <x v="113"/>
    <n v="22450975"/>
    <s v="Drama"/>
    <m/>
    <m/>
    <m/>
    <m/>
    <m/>
    <m/>
    <m/>
    <m/>
    <m/>
    <m/>
    <m/>
    <m/>
    <m/>
    <m/>
    <s v="Magnolia"/>
    <s v="English"/>
    <n v="37000000"/>
    <x v="25"/>
  </r>
  <r>
    <s v="Color"/>
    <x v="574"/>
    <x v="83"/>
    <n v="44867349"/>
    <s v="Action"/>
    <s v="Comedy"/>
    <s v="Crime"/>
    <m/>
    <m/>
    <m/>
    <m/>
    <m/>
    <m/>
    <m/>
    <m/>
    <m/>
    <m/>
    <m/>
    <m/>
    <s v="CopOut"/>
    <s v="English"/>
    <n v="37000000"/>
    <x v="23"/>
  </r>
  <r>
    <s v="Color"/>
    <x v="575"/>
    <x v="46"/>
    <n v="46813366"/>
    <s v="Comedy"/>
    <s v="Romance"/>
    <m/>
    <m/>
    <m/>
    <m/>
    <m/>
    <m/>
    <m/>
    <m/>
    <m/>
    <m/>
    <m/>
    <m/>
    <m/>
    <s v="HowtoBeSingle"/>
    <s v="English"/>
    <n v="38000000"/>
    <x v="9"/>
  </r>
  <r>
    <s v="Color"/>
    <x v="576"/>
    <x v="17"/>
    <n v="72279690"/>
    <s v="Drama"/>
    <s v="Family"/>
    <m/>
    <m/>
    <m/>
    <m/>
    <m/>
    <m/>
    <m/>
    <m/>
    <m/>
    <m/>
    <m/>
    <m/>
    <m/>
    <s v="DolphinTale"/>
    <s v="English"/>
    <n v="37000000"/>
    <x v="8"/>
  </r>
  <r>
    <s v="Color"/>
    <x v="504"/>
    <x v="39"/>
    <n v="191449475"/>
    <s v="Drama"/>
    <s v="Fantasy"/>
    <s v="Romance"/>
    <m/>
    <m/>
    <m/>
    <m/>
    <m/>
    <m/>
    <m/>
    <m/>
    <m/>
    <m/>
    <m/>
    <m/>
    <s v="Twilight"/>
    <s v="English"/>
    <n v="37000000"/>
    <x v="31"/>
  </r>
  <r>
    <s v="Color"/>
    <x v="520"/>
    <x v="37"/>
    <n v="71026631"/>
    <s v="Crime"/>
    <s v="Drama"/>
    <s v="Thriller"/>
    <m/>
    <m/>
    <m/>
    <m/>
    <m/>
    <m/>
    <m/>
    <m/>
    <m/>
    <m/>
    <m/>
    <m/>
    <s v="JohnQ"/>
    <s v="English"/>
    <n v="36000000"/>
    <x v="15"/>
  </r>
  <r>
    <s v="Color"/>
    <x v="230"/>
    <x v="40"/>
    <n v="68208190"/>
    <s v="Action"/>
    <s v="Comedy"/>
    <s v="Crime"/>
    <s v="Thriller"/>
    <m/>
    <m/>
    <m/>
    <m/>
    <m/>
    <m/>
    <m/>
    <m/>
    <m/>
    <m/>
    <m/>
    <s v="BlueStreak"/>
    <s v="English"/>
    <n v="65000000"/>
    <x v="22"/>
  </r>
  <r>
    <s v="Color"/>
    <x v="414"/>
    <x v="33"/>
    <n v="150368971"/>
    <s v="Comedy"/>
    <s v="Crime"/>
    <m/>
    <m/>
    <m/>
    <m/>
    <m/>
    <m/>
    <m/>
    <m/>
    <m/>
    <m/>
    <m/>
    <m/>
    <m/>
    <s v="WeretheMillers"/>
    <s v="English"/>
    <n v="37000000"/>
    <x v="15"/>
  </r>
  <r>
    <s v="Color"/>
    <x v="62"/>
    <x v="40"/>
    <n v="50129186"/>
    <s v="Action"/>
    <s v="Crime"/>
    <s v="Drama"/>
    <s v="Mystery"/>
    <s v="Thriller"/>
    <m/>
    <m/>
    <m/>
    <m/>
    <m/>
    <m/>
    <m/>
    <m/>
    <m/>
    <m/>
    <s v="Breakdown"/>
    <s v="English"/>
    <n v="36000000"/>
    <x v="8"/>
  </r>
  <r>
    <s v="Color"/>
    <x v="577"/>
    <x v="60"/>
    <n v="55500000"/>
    <s v="Action"/>
    <s v="Adventure"/>
    <s v="Thriller"/>
    <m/>
    <m/>
    <m/>
    <m/>
    <m/>
    <m/>
    <m/>
    <m/>
    <m/>
    <m/>
    <m/>
    <m/>
    <s v="NeverSayNeverAgain"/>
    <s v="English"/>
    <n v="36000000"/>
    <x v="5"/>
  </r>
  <r>
    <s v="Color"/>
    <x v="578"/>
    <x v="57"/>
    <n v="50213619"/>
    <s v="Comedy"/>
    <s v="SciFi"/>
    <m/>
    <m/>
    <m/>
    <m/>
    <m/>
    <m/>
    <m/>
    <m/>
    <m/>
    <m/>
    <m/>
    <m/>
    <m/>
    <s v="HotTubTimeMachine"/>
    <s v="English"/>
    <n v="36000000"/>
    <x v="21"/>
  </r>
  <r>
    <s v="Color"/>
    <x v="576"/>
    <x v="83"/>
    <n v="42019483"/>
    <s v="Drama"/>
    <s v="Family"/>
    <m/>
    <m/>
    <m/>
    <m/>
    <m/>
    <m/>
    <m/>
    <m/>
    <m/>
    <m/>
    <m/>
    <m/>
    <m/>
    <s v="DolphinTale2"/>
    <s v="English"/>
    <n v="36000000"/>
    <x v="21"/>
  </r>
  <r>
    <s v="Color"/>
    <x v="387"/>
    <x v="22"/>
    <n v="23360779"/>
    <s v="Action"/>
    <s v="Adventure"/>
    <s v="Crime"/>
    <s v="Drama"/>
    <s v="Family"/>
    <s v="Fantasy"/>
    <s v="Romance"/>
    <s v="Thriller"/>
    <m/>
    <m/>
    <m/>
    <m/>
    <m/>
    <m/>
    <m/>
    <s v="ReindeerGames"/>
    <s v="English"/>
    <n v="34000000"/>
    <x v="20"/>
  </r>
  <r>
    <s v="Color"/>
    <x v="258"/>
    <x v="59"/>
    <n v="26183197"/>
    <s v="Action"/>
    <s v="Crime"/>
    <s v="Drama"/>
    <s v="Thriller"/>
    <m/>
    <m/>
    <m/>
    <m/>
    <m/>
    <m/>
    <m/>
    <m/>
    <m/>
    <m/>
    <m/>
    <s v="AManApart"/>
    <s v="English"/>
    <n v="36000000"/>
    <x v="9"/>
  </r>
  <r>
    <s v="Color"/>
    <x v="280"/>
    <x v="70"/>
    <n v="20991497"/>
    <s v="Comedy"/>
    <s v="Drama"/>
    <s v="Romance"/>
    <m/>
    <m/>
    <m/>
    <m/>
    <m/>
    <m/>
    <m/>
    <m/>
    <m/>
    <m/>
    <m/>
    <m/>
    <s v="Aloha"/>
    <s v="English"/>
    <n v="37000000"/>
    <x v="28"/>
  </r>
  <r>
    <s v="Color"/>
    <x v="323"/>
    <x v="28"/>
    <n v="13052741"/>
    <s v="Drama"/>
    <s v="History"/>
    <m/>
    <m/>
    <m/>
    <m/>
    <m/>
    <m/>
    <m/>
    <m/>
    <m/>
    <m/>
    <m/>
    <m/>
    <m/>
    <s v="GhostsofMississippi"/>
    <s v="English"/>
    <n v="36000000"/>
    <x v="10"/>
  </r>
  <r>
    <s v="Color"/>
    <x v="579"/>
    <x v="45"/>
    <n v="14378353"/>
    <s v="Drama"/>
    <s v="Mystery"/>
    <s v="Romance"/>
    <s v="Thriller"/>
    <m/>
    <m/>
    <m/>
    <m/>
    <m/>
    <m/>
    <m/>
    <m/>
    <m/>
    <m/>
    <m/>
    <s v="SnowFallingonCedars"/>
    <s v="English"/>
    <n v="36000000"/>
    <x v="2"/>
  </r>
  <r>
    <s v="Color"/>
    <x v="294"/>
    <x v="36"/>
    <n v="33037754"/>
    <s v="Drama"/>
    <s v="Horror"/>
    <s v="Mystery"/>
    <s v="Thriller"/>
    <m/>
    <m/>
    <m/>
    <m/>
    <m/>
    <m/>
    <m/>
    <m/>
    <m/>
    <m/>
    <m/>
    <s v="TheRite"/>
    <s v="English"/>
    <n v="37000000"/>
    <x v="19"/>
  </r>
  <r>
    <s v="Color"/>
    <x v="445"/>
    <x v="10"/>
    <n v="12339633"/>
    <s v="Drama"/>
    <s v="SciFi"/>
    <s v="Thriller"/>
    <m/>
    <m/>
    <m/>
    <m/>
    <m/>
    <m/>
    <m/>
    <m/>
    <m/>
    <m/>
    <m/>
    <m/>
    <s v="Gattaca"/>
    <s v="English"/>
    <n v="36000000"/>
    <x v="6"/>
  </r>
  <r>
    <s v="Color"/>
    <x v="442"/>
    <x v="53"/>
    <n v="2954405"/>
    <s v="Biography"/>
    <s v="Comedy"/>
    <s v="Romance"/>
    <m/>
    <m/>
    <m/>
    <m/>
    <m/>
    <m/>
    <m/>
    <m/>
    <m/>
    <m/>
    <m/>
    <m/>
    <s v="IsntSheGreat"/>
    <s v="English"/>
    <n v="36000000"/>
    <x v="42"/>
  </r>
  <r>
    <s v="Color"/>
    <x v="137"/>
    <x v="112"/>
    <n v="30105968"/>
    <s v="Adventure"/>
    <s v="Animation"/>
    <s v="Comedy"/>
    <s v="Family"/>
    <s v="SciFi"/>
    <m/>
    <m/>
    <m/>
    <m/>
    <m/>
    <m/>
    <m/>
    <m/>
    <m/>
    <m/>
    <s v="SpaceChimps"/>
    <s v="English"/>
    <n v="37000000"/>
    <x v="55"/>
  </r>
  <r>
    <s v="Color"/>
    <x v="580"/>
    <x v="53"/>
    <n v="37788228"/>
    <s v="Comedy"/>
    <m/>
    <m/>
    <m/>
    <m/>
    <m/>
    <m/>
    <m/>
    <m/>
    <m/>
    <m/>
    <m/>
    <m/>
    <m/>
    <m/>
    <s v="HeadofState"/>
    <s v="English"/>
    <n v="35200000"/>
    <x v="28"/>
  </r>
  <r>
    <s v="Color"/>
    <x v="223"/>
    <x v="25"/>
    <n v="277313371"/>
    <s v="Comedy"/>
    <m/>
    <m/>
    <m/>
    <m/>
    <m/>
    <m/>
    <m/>
    <m/>
    <m/>
    <m/>
    <m/>
    <m/>
    <m/>
    <m/>
    <s v="TheHangover"/>
    <s v="English"/>
    <n v="35000000"/>
    <x v="6"/>
  </r>
  <r>
    <s v="Color"/>
    <x v="581"/>
    <x v="70"/>
    <n v="2126511"/>
    <s v="Action"/>
    <s v="Biography"/>
    <s v="Drama"/>
    <s v="History"/>
    <m/>
    <m/>
    <m/>
    <m/>
    <m/>
    <m/>
    <m/>
    <m/>
    <m/>
    <m/>
    <m/>
    <s v="IpMan3"/>
    <s v="Cantonese"/>
    <n v="36000000"/>
    <x v="13"/>
  </r>
  <r>
    <s v="Color"/>
    <x v="181"/>
    <x v="53"/>
    <n v="205399422"/>
    <s v="Action"/>
    <s v="Adventure"/>
    <s v="Comedy"/>
    <s v="Crime"/>
    <m/>
    <m/>
    <m/>
    <m/>
    <m/>
    <m/>
    <m/>
    <m/>
    <m/>
    <m/>
    <m/>
    <s v="AustinPowers:TheSpyWhoShaggedMe"/>
    <s v="English"/>
    <n v="33000000"/>
    <x v="4"/>
  </r>
  <r>
    <s v="Color"/>
    <x v="23"/>
    <x v="50"/>
    <n v="251188924"/>
    <s v="Action"/>
    <s v="Adventure"/>
    <m/>
    <m/>
    <m/>
    <m/>
    <m/>
    <m/>
    <m/>
    <m/>
    <m/>
    <m/>
    <m/>
    <m/>
    <m/>
    <s v="Batman"/>
    <s v="English"/>
    <n v="35000000"/>
    <x v="32"/>
  </r>
  <r>
    <s v="Color"/>
    <x v="454"/>
    <x v="56"/>
    <n v="1068392"/>
    <s v="Biography"/>
    <s v="Drama"/>
    <s v="War"/>
    <m/>
    <m/>
    <m/>
    <m/>
    <m/>
    <m/>
    <m/>
    <m/>
    <m/>
    <m/>
    <m/>
    <m/>
    <s v="ThereBeDragons"/>
    <s v="English"/>
    <n v="36000000"/>
    <x v="18"/>
  </r>
  <r>
    <s v="Color"/>
    <x v="101"/>
    <x v="60"/>
    <n v="144731527"/>
    <s v="Action"/>
    <s v="Crime"/>
    <s v="Thriller"/>
    <m/>
    <m/>
    <m/>
    <m/>
    <m/>
    <m/>
    <m/>
    <m/>
    <m/>
    <m/>
    <m/>
    <m/>
    <s v="LethalWeapon3"/>
    <s v="English"/>
    <n v="35000000"/>
    <x v="10"/>
  </r>
  <r>
    <s v="Color"/>
    <x v="190"/>
    <x v="72"/>
    <n v="255950375"/>
    <s v="Biography"/>
    <s v="Drama"/>
    <s v="Sport"/>
    <m/>
    <m/>
    <m/>
    <m/>
    <m/>
    <m/>
    <m/>
    <m/>
    <m/>
    <m/>
    <m/>
    <m/>
    <s v="TheBlindSide"/>
    <s v="English"/>
    <n v="29000000"/>
    <x v="16"/>
  </r>
  <r>
    <s v="Color"/>
    <x v="402"/>
    <x v="74"/>
    <n v="112692062"/>
    <s v="Action"/>
    <s v="Adventure"/>
    <s v="Comedy"/>
    <s v="Family"/>
    <s v="SciFi"/>
    <m/>
    <m/>
    <m/>
    <m/>
    <m/>
    <m/>
    <m/>
    <m/>
    <m/>
    <m/>
    <s v="SpyKids"/>
    <s v="English"/>
    <n v="35000000"/>
    <x v="28"/>
  </r>
  <r>
    <s v="Color"/>
    <x v="225"/>
    <x v="10"/>
    <n v="117528646"/>
    <s v="Comedy"/>
    <s v="Crime"/>
    <m/>
    <m/>
    <m/>
    <m/>
    <m/>
    <m/>
    <m/>
    <m/>
    <m/>
    <m/>
    <m/>
    <m/>
    <m/>
    <s v="HorribleBosses"/>
    <s v="English"/>
    <n v="35000000"/>
    <x v="8"/>
  </r>
  <r>
    <s v="Color"/>
    <x v="572"/>
    <x v="46"/>
    <n v="171031347"/>
    <s v="Adventure"/>
    <s v="Drama"/>
    <s v="Western"/>
    <m/>
    <m/>
    <m/>
    <m/>
    <m/>
    <m/>
    <m/>
    <m/>
    <m/>
    <m/>
    <m/>
    <m/>
    <s v="TrueGrit"/>
    <s v="English"/>
    <n v="38000000"/>
    <x v="16"/>
  </r>
  <r>
    <s v="Color"/>
    <x v="328"/>
    <x v="59"/>
    <n v="124732962"/>
    <s v="Comedy"/>
    <s v="Drama"/>
    <s v="Romance"/>
    <m/>
    <m/>
    <m/>
    <m/>
    <m/>
    <m/>
    <m/>
    <m/>
    <m/>
    <m/>
    <m/>
    <m/>
    <s v="TheDevilWearsPrada"/>
    <s v="English"/>
    <n v="35000000"/>
    <x v="2"/>
  </r>
  <r>
    <s v="Color"/>
    <x v="582"/>
    <x v="13"/>
    <n v="82300000"/>
    <s v="Adventure"/>
    <s v="Mystery"/>
    <s v="SciFi"/>
    <m/>
    <m/>
    <m/>
    <m/>
    <m/>
    <m/>
    <m/>
    <m/>
    <m/>
    <m/>
    <m/>
    <m/>
    <s v="StarTrek:TheMotionPicture"/>
    <s v="English"/>
    <n v="35000000"/>
    <x v="21"/>
  </r>
  <r>
    <s v="Color"/>
    <x v="225"/>
    <x v="58"/>
    <n v="134455175"/>
    <s v="Comedy"/>
    <s v="Crime"/>
    <m/>
    <m/>
    <m/>
    <m/>
    <m/>
    <m/>
    <m/>
    <m/>
    <m/>
    <m/>
    <m/>
    <m/>
    <m/>
    <s v="IdentityThief"/>
    <s v="English"/>
    <n v="35000000"/>
    <x v="20"/>
  </r>
  <r>
    <s v="Color"/>
    <x v="46"/>
    <x v="55"/>
    <n v="79100000"/>
    <s v="Crime"/>
    <s v="Thriller"/>
    <m/>
    <m/>
    <m/>
    <m/>
    <m/>
    <m/>
    <m/>
    <m/>
    <m/>
    <m/>
    <m/>
    <m/>
    <m/>
    <s v="CapeFear"/>
    <s v="English"/>
    <n v="35000000"/>
    <x v="11"/>
  </r>
  <r>
    <s v="Color"/>
    <x v="260"/>
    <x v="31"/>
    <n v="81159365"/>
    <s v="Crime"/>
    <s v="Drama"/>
    <s v="Thriller"/>
    <m/>
    <m/>
    <m/>
    <m/>
    <m/>
    <m/>
    <m/>
    <m/>
    <m/>
    <m/>
    <m/>
    <m/>
    <n v="21"/>
    <s v="English"/>
    <n v="35000000"/>
    <x v="2"/>
  </r>
  <r>
    <s v="Color"/>
    <x v="271"/>
    <x v="72"/>
    <n v="110008260"/>
    <s v="Comedy"/>
    <s v="Romance"/>
    <m/>
    <m/>
    <m/>
    <m/>
    <m/>
    <m/>
    <m/>
    <m/>
    <m/>
    <m/>
    <m/>
    <m/>
    <m/>
    <s v="Trainwreck"/>
    <s v="English"/>
    <n v="35000000"/>
    <x v="22"/>
  </r>
  <r>
    <s v="Color"/>
    <x v="583"/>
    <x v="70"/>
    <n v="67962333"/>
    <s v="Comedy"/>
    <s v="Romance"/>
    <m/>
    <m/>
    <m/>
    <m/>
    <m/>
    <m/>
    <m/>
    <m/>
    <m/>
    <m/>
    <m/>
    <m/>
    <m/>
    <s v="GuessWho"/>
    <s v="English"/>
    <n v="35000000"/>
    <x v="18"/>
  </r>
  <r>
    <s v="Color"/>
    <x v="228"/>
    <x v="103"/>
    <n v="78651430"/>
    <s v="Drama"/>
    <s v="Romance"/>
    <s v="War"/>
    <m/>
    <m/>
    <m/>
    <m/>
    <m/>
    <m/>
    <m/>
    <m/>
    <m/>
    <m/>
    <m/>
    <m/>
    <s v="TheEnglishPatient"/>
    <s v="English"/>
    <n v="27000000"/>
    <x v="37"/>
  </r>
  <r>
    <s v="Color"/>
    <x v="403"/>
    <x v="65"/>
    <n v="64604977"/>
    <s v="Crime"/>
    <s v="Drama"/>
    <s v="Mystery"/>
    <s v="Thriller"/>
    <m/>
    <m/>
    <m/>
    <m/>
    <m/>
    <m/>
    <m/>
    <m/>
    <m/>
    <m/>
    <m/>
    <s v="L.A.Confidential"/>
    <s v="English"/>
    <n v="35000000"/>
    <x v="24"/>
  </r>
  <r>
    <s v="Color"/>
    <x v="57"/>
    <x v="6"/>
    <n v="63939454"/>
    <s v="Adventure"/>
    <s v="Comedy"/>
    <s v="Family"/>
    <s v="SciFi"/>
    <m/>
    <m/>
    <m/>
    <m/>
    <m/>
    <m/>
    <m/>
    <m/>
    <m/>
    <m/>
    <m/>
    <s v="SkyHigh"/>
    <s v="English"/>
    <n v="35000000"/>
    <x v="5"/>
  </r>
  <r>
    <s v="Color"/>
    <x v="180"/>
    <x v="76"/>
    <n v="63826569"/>
    <s v="Comedy"/>
    <m/>
    <m/>
    <m/>
    <m/>
    <m/>
    <m/>
    <m/>
    <m/>
    <m/>
    <m/>
    <m/>
    <m/>
    <m/>
    <m/>
    <s v="InOut"/>
    <s v="English"/>
    <n v="35000000"/>
    <x v="22"/>
  </r>
  <r>
    <s v="Color"/>
    <x v="139"/>
    <x v="25"/>
    <n v="60054449"/>
    <s v="Action"/>
    <s v="Horror"/>
    <s v="SciFi"/>
    <s v="Thriller"/>
    <m/>
    <m/>
    <m/>
    <m/>
    <m/>
    <m/>
    <m/>
    <m/>
    <m/>
    <m/>
    <m/>
    <s v="Species"/>
    <s v="English"/>
    <n v="35000000"/>
    <x v="27"/>
  </r>
  <r>
    <s v="Color"/>
    <x v="517"/>
    <x v="57"/>
    <n v="26505000"/>
    <s v="Horror"/>
    <m/>
    <m/>
    <m/>
    <m/>
    <m/>
    <m/>
    <m/>
    <m/>
    <m/>
    <m/>
    <m/>
    <m/>
    <m/>
    <m/>
    <s v="ANightmareonElmStreet"/>
    <s v="English"/>
    <n v="1800000"/>
    <x v="7"/>
  </r>
  <r>
    <s v="Color"/>
    <x v="217"/>
    <x v="59"/>
    <n v="61280963"/>
    <s v="Horror"/>
    <s v="SciFi"/>
    <s v="Thriller"/>
    <m/>
    <m/>
    <m/>
    <m/>
    <m/>
    <m/>
    <m/>
    <m/>
    <m/>
    <m/>
    <m/>
    <m/>
    <s v="TheCell"/>
    <s v="English"/>
    <n v="33000000"/>
    <x v="22"/>
  </r>
  <r>
    <s v="Color"/>
    <x v="281"/>
    <x v="4"/>
    <n v="56876365"/>
    <s v="Action"/>
    <s v="Adventure"/>
    <m/>
    <m/>
    <m/>
    <m/>
    <m/>
    <m/>
    <m/>
    <m/>
    <m/>
    <m/>
    <m/>
    <m/>
    <m/>
    <s v="TheManintheIronMask"/>
    <s v="English"/>
    <n v="35000000"/>
    <x v="21"/>
  </r>
  <r>
    <s v="Color"/>
    <x v="281"/>
    <x v="31"/>
    <n v="59699513"/>
    <s v="Biography"/>
    <s v="Drama"/>
    <s v="Family"/>
    <s v="History"/>
    <s v="Sport"/>
    <m/>
    <m/>
    <m/>
    <m/>
    <m/>
    <m/>
    <m/>
    <m/>
    <m/>
    <m/>
    <s v="Secretariat"/>
    <s v="English"/>
    <n v="35000000"/>
    <x v="13"/>
  </r>
  <r>
    <s v="Color"/>
    <x v="584"/>
    <x v="97"/>
    <n v="54132596"/>
    <s v="Action"/>
    <s v="Adventure"/>
    <s v="Animation"/>
    <s v="Comedy"/>
    <s v="Family"/>
    <s v="Fantasy"/>
    <s v="SciFi"/>
    <m/>
    <m/>
    <m/>
    <m/>
    <m/>
    <m/>
    <m/>
    <m/>
    <s v="TMNT"/>
    <s v="English"/>
    <n v="34000000"/>
    <x v="22"/>
  </r>
  <r>
    <s v="Color"/>
    <x v="585"/>
    <x v="59"/>
    <n v="52277485"/>
    <s v="Biography"/>
    <s v="Drama"/>
    <s v="Sport"/>
    <m/>
    <m/>
    <m/>
    <m/>
    <m/>
    <m/>
    <m/>
    <m/>
    <m/>
    <m/>
    <m/>
    <m/>
    <s v="Radio"/>
    <s v="English"/>
    <n v="35000000"/>
    <x v="8"/>
  </r>
  <r>
    <s v="Color"/>
    <x v="312"/>
    <x v="59"/>
    <n v="55802754"/>
    <s v="Comedy"/>
    <s v="Romance"/>
    <m/>
    <m/>
    <m/>
    <m/>
    <m/>
    <m/>
    <m/>
    <m/>
    <m/>
    <m/>
    <m/>
    <m/>
    <m/>
    <s v="FriendswithBenefits"/>
    <s v="English"/>
    <n v="35000000"/>
    <x v="4"/>
  </r>
  <r>
    <s v="Color"/>
    <x v="586"/>
    <x v="78"/>
    <n v="55291815"/>
    <s v="Comedy"/>
    <m/>
    <m/>
    <m/>
    <m/>
    <m/>
    <m/>
    <m/>
    <m/>
    <m/>
    <m/>
    <m/>
    <m/>
    <m/>
    <m/>
    <s v="Neighbors2:SororityRising"/>
    <s v="English"/>
    <n v="35000000"/>
    <x v="19"/>
  </r>
  <r>
    <s v="Color"/>
    <x v="190"/>
    <x v="30"/>
    <n v="83299761"/>
    <s v="Biography"/>
    <s v="Comedy"/>
    <s v="Drama"/>
    <s v="History"/>
    <s v="Music"/>
    <m/>
    <m/>
    <m/>
    <m/>
    <m/>
    <m/>
    <m/>
    <m/>
    <m/>
    <m/>
    <s v="SavingMr.Banks"/>
    <s v="English"/>
    <n v="35000000"/>
    <x v="7"/>
  </r>
  <r>
    <s v="Color"/>
    <x v="415"/>
    <x v="122"/>
    <n v="48169908"/>
    <s v="Biography"/>
    <s v="Drama"/>
    <s v="History"/>
    <s v="Romance"/>
    <m/>
    <m/>
    <m/>
    <m/>
    <m/>
    <m/>
    <m/>
    <m/>
    <m/>
    <m/>
    <m/>
    <s v="MalcolmX"/>
    <s v="English"/>
    <n v="33000000"/>
    <x v="16"/>
  </r>
  <r>
    <s v="Color"/>
    <x v="271"/>
    <x v="87"/>
    <n v="67523385"/>
    <s v="Comedy"/>
    <m/>
    <m/>
    <m/>
    <m/>
    <m/>
    <m/>
    <m/>
    <m/>
    <m/>
    <m/>
    <m/>
    <m/>
    <m/>
    <m/>
    <s v="ThisIs40"/>
    <s v="English"/>
    <n v="35000000"/>
    <x v="5"/>
  </r>
  <r>
    <s v="Color"/>
    <x v="195"/>
    <x v="74"/>
    <n v="49474048"/>
    <s v="Comedy"/>
    <s v="Family"/>
    <m/>
    <m/>
    <m/>
    <m/>
    <m/>
    <m/>
    <m/>
    <m/>
    <m/>
    <m/>
    <m/>
    <m/>
    <m/>
    <s v="OldDogs"/>
    <s v="English"/>
    <n v="35000000"/>
    <x v="28"/>
  </r>
  <r>
    <s v="Color"/>
    <x v="587"/>
    <x v="78"/>
    <n v="45802315"/>
    <s v="Action"/>
    <s v="Adventure"/>
    <s v="Fantasy"/>
    <s v="SciFi"/>
    <s v="Thriller"/>
    <m/>
    <m/>
    <m/>
    <m/>
    <m/>
    <m/>
    <m/>
    <m/>
    <m/>
    <m/>
    <s v="Underworld:RiseoftheLycans"/>
    <s v="English"/>
    <n v="35000000"/>
    <x v="4"/>
  </r>
  <r>
    <s v="Color"/>
    <x v="516"/>
    <x v="42"/>
    <n v="43792641"/>
    <s v="Comedy"/>
    <s v="Romance"/>
    <m/>
    <m/>
    <m/>
    <m/>
    <m/>
    <m/>
    <m/>
    <m/>
    <m/>
    <m/>
    <m/>
    <m/>
    <m/>
    <s v="LicensetoWed"/>
    <s v="English"/>
    <n v="35000000"/>
    <x v="42"/>
  </r>
  <r>
    <s v="Color"/>
    <x v="196"/>
    <x v="117"/>
    <n v="57651794"/>
    <s v="Comedy"/>
    <s v="Romance"/>
    <s v="Sport"/>
    <m/>
    <m/>
    <m/>
    <m/>
    <m/>
    <m/>
    <m/>
    <m/>
    <m/>
    <m/>
    <m/>
    <m/>
    <s v="TheBenchwarmers"/>
    <s v="English"/>
    <n v="33000000"/>
    <x v="23"/>
  </r>
  <r>
    <s v="Color"/>
    <x v="588"/>
    <x v="41"/>
    <n v="43894863"/>
    <s v="Comedy"/>
    <s v="Romance"/>
    <m/>
    <m/>
    <m/>
    <m/>
    <m/>
    <m/>
    <m/>
    <m/>
    <m/>
    <m/>
    <m/>
    <m/>
    <m/>
    <s v="MustLoveDogs"/>
    <s v="English"/>
    <n v="30000000"/>
    <x v="18"/>
  </r>
  <r>
    <s v="Color"/>
    <x v="35"/>
    <x v="20"/>
    <n v="41954997"/>
    <s v="Biography"/>
    <s v="Crime"/>
    <s v="Drama"/>
    <m/>
    <m/>
    <m/>
    <m/>
    <m/>
    <m/>
    <m/>
    <m/>
    <m/>
    <m/>
    <m/>
    <m/>
    <s v="DonnieBrasco"/>
    <s v="English"/>
    <n v="35000000"/>
    <x v="6"/>
  </r>
  <r>
    <s v="Color"/>
    <x v="206"/>
    <x v="6"/>
    <n v="39532308"/>
    <s v="Action"/>
    <s v="Horror"/>
    <s v="SciFi"/>
    <m/>
    <m/>
    <m/>
    <m/>
    <m/>
    <m/>
    <m/>
    <m/>
    <m/>
    <m/>
    <m/>
    <m/>
    <s v="ResidentEvil"/>
    <s v="English"/>
    <n v="33000000"/>
    <x v="10"/>
  </r>
  <r>
    <s v="Color"/>
    <x v="589"/>
    <x v="58"/>
    <n v="76600000"/>
    <s v="Fantasy"/>
    <s v="Horror"/>
    <m/>
    <m/>
    <m/>
    <m/>
    <m/>
    <m/>
    <m/>
    <m/>
    <m/>
    <m/>
    <m/>
    <m/>
    <m/>
    <s v="Poltergeist"/>
    <s v="English"/>
    <n v="10700000"/>
    <x v="37"/>
  </r>
  <r>
    <s v="Color"/>
    <x v="572"/>
    <x v="26"/>
    <n v="39692139"/>
    <s v="Comedy"/>
    <s v="Crime"/>
    <s v="Thriller"/>
    <m/>
    <m/>
    <m/>
    <m/>
    <m/>
    <m/>
    <m/>
    <m/>
    <m/>
    <m/>
    <m/>
    <m/>
    <s v="TheLadykillers"/>
    <s v="English"/>
    <n v="35000000"/>
    <x v="5"/>
  </r>
  <r>
    <s v="Color"/>
    <x v="189"/>
    <x v="32"/>
    <n v="40687294"/>
    <s v="Action"/>
    <s v="Crime"/>
    <s v="Drama"/>
    <s v="Mystery"/>
    <s v="Thriller"/>
    <m/>
    <m/>
    <m/>
    <m/>
    <m/>
    <m/>
    <m/>
    <m/>
    <m/>
    <m/>
    <s v="MaxPayne"/>
    <s v="English"/>
    <n v="35000000"/>
    <x v="28"/>
  </r>
  <r>
    <s v="Color"/>
    <x v="445"/>
    <x v="59"/>
    <n v="37553932"/>
    <s v="Action"/>
    <s v="SciFi"/>
    <s v="Thriller"/>
    <m/>
    <m/>
    <m/>
    <m/>
    <m/>
    <m/>
    <m/>
    <m/>
    <m/>
    <m/>
    <m/>
    <m/>
    <s v="InTime"/>
    <s v="English"/>
    <n v="40000000"/>
    <x v="10"/>
  </r>
  <r>
    <s v="Color"/>
    <x v="590"/>
    <x v="26"/>
    <n v="37481242"/>
    <s v="Comedy"/>
    <s v="Romance"/>
    <m/>
    <m/>
    <m/>
    <m/>
    <m/>
    <m/>
    <m/>
    <m/>
    <m/>
    <m/>
    <m/>
    <m/>
    <m/>
    <s v="TheBackupPlan"/>
    <s v="English"/>
    <n v="35000000"/>
    <x v="42"/>
  </r>
  <r>
    <s v="Color"/>
    <x v="591"/>
    <x v="51"/>
    <n v="39026186"/>
    <s v="Comedy"/>
    <s v="Drama"/>
    <s v="Romance"/>
    <m/>
    <m/>
    <m/>
    <m/>
    <m/>
    <m/>
    <m/>
    <m/>
    <m/>
    <m/>
    <m/>
    <m/>
    <s v="SomethingBorrowed"/>
    <s v="English"/>
    <n v="35000000"/>
    <x v="18"/>
  </r>
  <r>
    <s v="Color"/>
    <x v="592"/>
    <x v="53"/>
    <n v="33422806"/>
    <s v="Adventure"/>
    <s v="Comedy"/>
    <s v="Fantasy"/>
    <m/>
    <m/>
    <m/>
    <m/>
    <m/>
    <m/>
    <m/>
    <m/>
    <m/>
    <m/>
    <m/>
    <m/>
    <s v="BlackKnight"/>
    <s v="English"/>
    <n v="50000000"/>
    <x v="30"/>
  </r>
  <r>
    <s v="Color"/>
    <x v="593"/>
    <x v="56"/>
    <n v="33423521"/>
    <s v="Action"/>
    <s v="Adventure"/>
    <s v="Comedy"/>
    <s v="Thriller"/>
    <m/>
    <m/>
    <m/>
    <m/>
    <m/>
    <m/>
    <m/>
    <m/>
    <m/>
    <m/>
    <m/>
    <s v="StreetFighter"/>
    <s v="English"/>
    <n v="35000000"/>
    <x v="44"/>
  </r>
  <r>
    <s v="BlackandWhite"/>
    <x v="318"/>
    <x v="12"/>
    <n v="32519322"/>
    <s v="Biography"/>
    <s v="Drama"/>
    <s v="War"/>
    <m/>
    <m/>
    <m/>
    <m/>
    <m/>
    <m/>
    <m/>
    <m/>
    <m/>
    <m/>
    <m/>
    <m/>
    <s v="ThePianist"/>
    <s v="English"/>
    <n v="35000000"/>
    <x v="3"/>
  </r>
  <r>
    <s v="Color"/>
    <x v="229"/>
    <x v="39"/>
    <n v="31598308"/>
    <s v="Horror"/>
    <s v="Mystery"/>
    <s v="Thriller"/>
    <m/>
    <m/>
    <m/>
    <m/>
    <m/>
    <m/>
    <m/>
    <m/>
    <m/>
    <m/>
    <m/>
    <m/>
    <s v="FromHell"/>
    <s v="English"/>
    <n v="35000000"/>
    <x v="2"/>
  </r>
  <r>
    <s v="Color"/>
    <x v="504"/>
    <x v="57"/>
    <n v="37617947"/>
    <s v="Drama"/>
    <s v="Family"/>
    <s v="Fantasy"/>
    <m/>
    <m/>
    <m/>
    <m/>
    <m/>
    <m/>
    <m/>
    <m/>
    <m/>
    <m/>
    <m/>
    <m/>
    <s v="TheNativityStory"/>
    <s v="English"/>
    <n v="30000000"/>
    <x v="2"/>
  </r>
  <r>
    <s v="Color"/>
    <x v="421"/>
    <x v="25"/>
    <n v="32048809"/>
    <s v="Horror"/>
    <m/>
    <m/>
    <m/>
    <m/>
    <m/>
    <m/>
    <m/>
    <m/>
    <m/>
    <m/>
    <m/>
    <m/>
    <m/>
    <m/>
    <s v="HouseofWax"/>
    <s v="English"/>
    <n v="30000000"/>
    <x v="42"/>
  </r>
  <r>
    <s v="Color"/>
    <x v="257"/>
    <x v="41"/>
    <n v="33987757"/>
    <s v="Drama"/>
    <s v="Romance"/>
    <m/>
    <m/>
    <m/>
    <m/>
    <m/>
    <m/>
    <m/>
    <m/>
    <m/>
    <m/>
    <m/>
    <m/>
    <m/>
    <s v="Closer"/>
    <s v="English"/>
    <n v="27000000"/>
    <x v="11"/>
  </r>
  <r>
    <s v="Color"/>
    <x v="309"/>
    <x v="62"/>
    <n v="37304950"/>
    <s v="Biography"/>
    <s v="Crime"/>
    <s v="Drama"/>
    <m/>
    <m/>
    <m/>
    <m/>
    <m/>
    <m/>
    <m/>
    <m/>
    <m/>
    <m/>
    <m/>
    <m/>
    <s v="J.Edgar"/>
    <s v="English"/>
    <n v="35000000"/>
    <x v="4"/>
  </r>
  <r>
    <s v="Color"/>
    <x v="594"/>
    <x v="51"/>
    <n v="30691439"/>
    <s v="Horror"/>
    <s v="Mystery"/>
    <m/>
    <m/>
    <m/>
    <m/>
    <m/>
    <m/>
    <m/>
    <m/>
    <m/>
    <m/>
    <m/>
    <m/>
    <m/>
    <s v="Mirrors"/>
    <s v="English"/>
    <n v="35000000"/>
    <x v="5"/>
  </r>
  <r>
    <s v="Color"/>
    <x v="595"/>
    <x v="57"/>
    <n v="30307804"/>
    <s v="Drama"/>
    <s v="Fantasy"/>
    <s v="Horror"/>
    <m/>
    <m/>
    <m/>
    <m/>
    <m/>
    <m/>
    <m/>
    <m/>
    <m/>
    <m/>
    <m/>
    <m/>
    <s v="QueenoftheDamned"/>
    <s v="English"/>
    <n v="35000000"/>
    <x v="31"/>
  </r>
  <r>
    <s v="Color"/>
    <x v="236"/>
    <x v="32"/>
    <n v="30669413"/>
    <s v="Action"/>
    <s v="Horror"/>
    <s v="SciFi"/>
    <m/>
    <m/>
    <m/>
    <m/>
    <m/>
    <m/>
    <m/>
    <m/>
    <m/>
    <m/>
    <m/>
    <m/>
    <s v="Predator2"/>
    <s v="English"/>
    <n v="35000000"/>
    <x v="5"/>
  </r>
  <r>
    <s v="Color"/>
    <x v="287"/>
    <x v="57"/>
    <n v="28687835"/>
    <s v="Crime"/>
    <s v="Drama"/>
    <s v="Thriller"/>
    <m/>
    <m/>
    <m/>
    <m/>
    <m/>
    <m/>
    <m/>
    <m/>
    <m/>
    <m/>
    <m/>
    <m/>
    <s v="Untraceable"/>
    <s v="English"/>
    <n v="35000000"/>
    <x v="5"/>
  </r>
  <r>
    <s v="Color"/>
    <x v="596"/>
    <x v="51"/>
    <n v="26494611"/>
    <s v="Comedy"/>
    <s v="Drama"/>
    <s v="Romance"/>
    <s v="SciFi"/>
    <m/>
    <m/>
    <m/>
    <m/>
    <m/>
    <m/>
    <m/>
    <m/>
    <m/>
    <m/>
    <m/>
    <s v="BlastfromthePast"/>
    <s v="English"/>
    <n v="35000000"/>
    <x v="4"/>
  </r>
  <r>
    <s v="Color"/>
    <x v="574"/>
    <x v="56"/>
    <n v="25266129"/>
    <s v="Comedy"/>
    <s v="Drama"/>
    <s v="Romance"/>
    <m/>
    <m/>
    <m/>
    <m/>
    <m/>
    <m/>
    <m/>
    <m/>
    <m/>
    <m/>
    <m/>
    <m/>
    <s v="JerseyGirl"/>
    <s v="English"/>
    <n v="35000000"/>
    <x v="5"/>
  </r>
  <r>
    <s v="Color"/>
    <x v="47"/>
    <x v="57"/>
    <n v="25863915"/>
    <s v="Action"/>
    <s v="Crime"/>
    <s v="Mystery"/>
    <s v="Thriller"/>
    <m/>
    <m/>
    <m/>
    <m/>
    <m/>
    <m/>
    <m/>
    <m/>
    <m/>
    <m/>
    <m/>
    <s v="AlexCross"/>
    <s v="English"/>
    <n v="35000000"/>
    <x v="36"/>
  </r>
  <r>
    <s v="Color"/>
    <x v="309"/>
    <x v="115"/>
    <n v="25078937"/>
    <s v="Crime"/>
    <s v="Drama"/>
    <s v="Mystery"/>
    <s v="Thriller"/>
    <m/>
    <m/>
    <m/>
    <m/>
    <m/>
    <m/>
    <m/>
    <m/>
    <m/>
    <m/>
    <m/>
    <s v="MidnightintheGardenofGoodandEvil"/>
    <s v="English"/>
    <n v="30000000"/>
    <x v="4"/>
  </r>
  <r>
    <s v="Color"/>
    <x v="597"/>
    <x v="59"/>
    <n v="28995450"/>
    <s v="Comedy"/>
    <s v="Family"/>
    <s v="Fantasy"/>
    <m/>
    <m/>
    <m/>
    <m/>
    <m/>
    <m/>
    <m/>
    <m/>
    <m/>
    <m/>
    <m/>
    <m/>
    <s v="NannyMcPheeReturns"/>
    <s v="English"/>
    <n v="35000000"/>
    <x v="9"/>
  </r>
  <r>
    <s v="Color"/>
    <x v="456"/>
    <x v="34"/>
    <n v="24276500"/>
    <s v="Biography"/>
    <s v="Crime"/>
    <s v="Drama"/>
    <m/>
    <m/>
    <m/>
    <m/>
    <m/>
    <m/>
    <m/>
    <m/>
    <m/>
    <m/>
    <m/>
    <m/>
    <s v="Hoffa"/>
    <s v="English"/>
    <n v="35000000"/>
    <x v="4"/>
  </r>
  <r>
    <s v="Color"/>
    <x v="598"/>
    <x v="25"/>
    <n v="20981633"/>
    <s v="Drama"/>
    <s v="Mystery"/>
    <s v="SciFi"/>
    <s v="Thriller"/>
    <m/>
    <m/>
    <m/>
    <m/>
    <m/>
    <m/>
    <m/>
    <m/>
    <m/>
    <m/>
    <m/>
    <s v="TheXFiles:IWanttoBelieve"/>
    <s v="English"/>
    <n v="30000000"/>
    <x v="18"/>
  </r>
  <r>
    <s v="Color"/>
    <x v="599"/>
    <x v="44"/>
    <n v="22913677"/>
    <s v="Comedy"/>
    <s v="Family"/>
    <s v="Fantasy"/>
    <s v="Romance"/>
    <m/>
    <m/>
    <m/>
    <m/>
    <m/>
    <m/>
    <m/>
    <m/>
    <m/>
    <m/>
    <m/>
    <s v="EllaEnchanted"/>
    <s v="English"/>
    <n v="35000000"/>
    <x v="22"/>
  </r>
  <r>
    <s v="Color"/>
    <x v="600"/>
    <x v="31"/>
    <n v="34531832"/>
    <s v="Biography"/>
    <s v="Drama"/>
    <s v="Sport"/>
    <m/>
    <m/>
    <m/>
    <m/>
    <m/>
    <m/>
    <m/>
    <m/>
    <m/>
    <m/>
    <m/>
    <m/>
    <s v="Concussion"/>
    <s v="English"/>
    <n v="35000000"/>
    <x v="1"/>
  </r>
  <r>
    <s v="Color"/>
    <x v="249"/>
    <x v="10"/>
    <n v="28064226"/>
    <s v="Action"/>
    <s v="Mystery"/>
    <s v="Thriller"/>
    <m/>
    <m/>
    <m/>
    <m/>
    <m/>
    <m/>
    <m/>
    <m/>
    <m/>
    <m/>
    <m/>
    <m/>
    <s v="Abduction"/>
    <s v="English"/>
    <n v="35000000"/>
    <x v="39"/>
  </r>
  <r>
    <s v="Color"/>
    <x v="601"/>
    <x v="90"/>
    <n v="19447478"/>
    <s v="Adventure"/>
    <s v="Animation"/>
    <s v="Comedy"/>
    <s v="Family"/>
    <s v="War"/>
    <m/>
    <m/>
    <m/>
    <m/>
    <m/>
    <m/>
    <m/>
    <m/>
    <m/>
    <m/>
    <s v="Valiant"/>
    <s v="English"/>
    <n v="35000000"/>
    <x v="23"/>
  </r>
  <r>
    <s v="Color"/>
    <x v="403"/>
    <x v="83"/>
    <n v="19389454"/>
    <s v="Comedy"/>
    <s v="Drama"/>
    <m/>
    <m/>
    <m/>
    <m/>
    <m/>
    <m/>
    <m/>
    <m/>
    <m/>
    <m/>
    <m/>
    <m/>
    <m/>
    <s v="WonderBoys"/>
    <s v="English"/>
    <n v="55000000"/>
    <x v="37"/>
  </r>
  <r>
    <s v="Color"/>
    <x v="602"/>
    <x v="84"/>
    <n v="25871834"/>
    <s v="Action"/>
    <s v="Comedy"/>
    <s v="SciFi"/>
    <s v="Thriller"/>
    <m/>
    <m/>
    <m/>
    <m/>
    <m/>
    <m/>
    <m/>
    <m/>
    <m/>
    <m/>
    <m/>
    <s v="SuperheroMovie"/>
    <s v="English"/>
    <n v="35000000"/>
    <x v="55"/>
  </r>
  <r>
    <s v="Color"/>
    <x v="603"/>
    <x v="59"/>
    <n v="19692608"/>
    <s v="Crime"/>
    <s v="Drama"/>
    <s v="Thriller"/>
    <m/>
    <m/>
    <m/>
    <m/>
    <m/>
    <m/>
    <m/>
    <m/>
    <m/>
    <m/>
    <m/>
    <m/>
    <s v="BrokenCity"/>
    <s v="English"/>
    <n v="35000000"/>
    <x v="5"/>
  </r>
  <r>
    <s v="Color"/>
    <x v="517"/>
    <x v="75"/>
    <n v="19294901"/>
    <s v="Comedy"/>
    <s v="Horror"/>
    <m/>
    <m/>
    <m/>
    <m/>
    <m/>
    <m/>
    <m/>
    <m/>
    <m/>
    <m/>
    <m/>
    <m/>
    <m/>
    <s v="Cursed"/>
    <s v="English"/>
    <n v="35000000"/>
    <x v="39"/>
  </r>
  <r>
    <s v="Color"/>
    <x v="368"/>
    <x v="42"/>
    <n v="20275446"/>
    <s v="Action"/>
    <s v="Crime"/>
    <s v="Thriller"/>
    <m/>
    <m/>
    <m/>
    <m/>
    <m/>
    <m/>
    <m/>
    <m/>
    <m/>
    <m/>
    <m/>
    <m/>
    <s v="PremiumRush"/>
    <s v="English"/>
    <n v="35000000"/>
    <x v="12"/>
  </r>
  <r>
    <s v="Color"/>
    <x v="513"/>
    <x v="97"/>
    <n v="34507079"/>
    <s v="Action"/>
    <s v="Comedy"/>
    <s v="Crime"/>
    <m/>
    <m/>
    <m/>
    <m/>
    <m/>
    <m/>
    <m/>
    <m/>
    <m/>
    <m/>
    <m/>
    <m/>
    <s v="HotPursuit"/>
    <s v="English"/>
    <n v="35000000"/>
    <x v="36"/>
  </r>
  <r>
    <s v="Color"/>
    <x v="393"/>
    <x v="30"/>
    <n v="18306166"/>
    <s v="Adventure"/>
    <s v="Drama"/>
    <s v="Romance"/>
    <s v="War"/>
    <m/>
    <m/>
    <m/>
    <m/>
    <m/>
    <m/>
    <m/>
    <m/>
    <m/>
    <m/>
    <m/>
    <s v="TheFourFeathers"/>
    <s v="English"/>
    <n v="35000000"/>
    <x v="12"/>
  </r>
  <r>
    <s v="Color"/>
    <x v="315"/>
    <x v="33"/>
    <n v="17609982"/>
    <s v="Action"/>
    <s v="Crime"/>
    <s v="Romance"/>
    <s v="Thriller"/>
    <m/>
    <m/>
    <m/>
    <m/>
    <m/>
    <m/>
    <m/>
    <m/>
    <m/>
    <m/>
    <m/>
    <s v="Parker"/>
    <s v="English"/>
    <n v="35000000"/>
    <x v="5"/>
  </r>
  <r>
    <s v="Color"/>
    <x v="431"/>
    <x v="41"/>
    <n v="16831505"/>
    <s v="Comedy"/>
    <s v="Romance"/>
    <s v="Sport"/>
    <m/>
    <m/>
    <m/>
    <m/>
    <m/>
    <m/>
    <m/>
    <m/>
    <m/>
    <m/>
    <m/>
    <m/>
    <s v="Wimbledon"/>
    <s v="English"/>
    <n v="31000000"/>
    <x v="22"/>
  </r>
  <r>
    <s v="Color"/>
    <x v="496"/>
    <x v="78"/>
    <n v="17596256"/>
    <s v="Comedy"/>
    <s v="Family"/>
    <m/>
    <m/>
    <m/>
    <m/>
    <m/>
    <m/>
    <m/>
    <m/>
    <m/>
    <m/>
    <m/>
    <m/>
    <m/>
    <s v="FurryVengeance"/>
    <s v="English"/>
    <n v="35000000"/>
    <x v="44"/>
  </r>
  <r>
    <s v="Color"/>
    <x v="334"/>
    <x v="78"/>
    <n v="14998070"/>
    <s v="Drama"/>
    <s v="Thriller"/>
    <s v="War"/>
    <m/>
    <m/>
    <m/>
    <m/>
    <m/>
    <m/>
    <m/>
    <m/>
    <m/>
    <m/>
    <m/>
    <m/>
    <s v="LionsforLambs"/>
    <s v="English"/>
    <n v="35000000"/>
    <x v="5"/>
  </r>
  <r>
    <s v="Color"/>
    <x v="203"/>
    <x v="67"/>
    <n v="14587732"/>
    <s v="Action"/>
    <s v="Drama"/>
    <s v="Thriller"/>
    <s v="War"/>
    <m/>
    <m/>
    <m/>
    <m/>
    <m/>
    <m/>
    <m/>
    <m/>
    <m/>
    <m/>
    <m/>
    <s v="FlightoftheIntruder"/>
    <s v="English"/>
    <n v="35000000"/>
    <x v="20"/>
  </r>
  <r>
    <s v="Color"/>
    <x v="531"/>
    <x v="58"/>
    <n v="18317151"/>
    <s v="Comedy"/>
    <s v="Music"/>
    <m/>
    <m/>
    <m/>
    <m/>
    <m/>
    <m/>
    <m/>
    <m/>
    <m/>
    <m/>
    <m/>
    <m/>
    <m/>
    <s v="WalkHard:TheDeweyCoxStory"/>
    <s v="English"/>
    <n v="35000000"/>
    <x v="10"/>
  </r>
  <r>
    <s v="Color"/>
    <x v="604"/>
    <x v="68"/>
    <n v="11405825"/>
    <s v="Drama"/>
    <m/>
    <m/>
    <m/>
    <m/>
    <m/>
    <m/>
    <m/>
    <m/>
    <m/>
    <m/>
    <m/>
    <m/>
    <m/>
    <m/>
    <s v="TheShippingNews"/>
    <s v="English"/>
    <n v="35000000"/>
    <x v="2"/>
  </r>
  <r>
    <s v="Color"/>
    <x v="230"/>
    <x v="49"/>
    <n v="13264986"/>
    <s v="Action"/>
    <s v="Western"/>
    <m/>
    <m/>
    <m/>
    <m/>
    <m/>
    <m/>
    <m/>
    <m/>
    <m/>
    <m/>
    <m/>
    <m/>
    <m/>
    <s v="AmericanOutlaws"/>
    <s v="English"/>
    <n v="35000000"/>
    <x v="19"/>
  </r>
  <r>
    <s v="Color"/>
    <x v="605"/>
    <x v="6"/>
    <n v="10991381"/>
    <s v="Biography"/>
    <s v="Drama"/>
    <s v="History"/>
    <s v="Romance"/>
    <m/>
    <m/>
    <m/>
    <m/>
    <m/>
    <m/>
    <m/>
    <m/>
    <m/>
    <m/>
    <m/>
    <s v="TheYoungVictoria"/>
    <s v="English"/>
    <n v="35000000"/>
    <x v="11"/>
  </r>
  <r>
    <s v="Color"/>
    <x v="155"/>
    <x v="57"/>
    <n v="10268846"/>
    <s v="Action"/>
    <s v="Crime"/>
    <s v="Mystery"/>
    <s v="Thriller"/>
    <m/>
    <m/>
    <m/>
    <m/>
    <m/>
    <m/>
    <m/>
    <m/>
    <m/>
    <m/>
    <m/>
    <s v="Whiteout"/>
    <s v="English"/>
    <n v="35000000"/>
    <x v="33"/>
  </r>
  <r>
    <s v="Color"/>
    <x v="406"/>
    <x v="101"/>
    <n v="13303319"/>
    <s v="Drama"/>
    <s v="Fantasy"/>
    <m/>
    <m/>
    <m/>
    <m/>
    <m/>
    <m/>
    <m/>
    <m/>
    <m/>
    <m/>
    <m/>
    <m/>
    <m/>
    <s v="TheTreeofLife"/>
    <s v="English"/>
    <n v="32000000"/>
    <x v="10"/>
  </r>
  <r>
    <s v="Color"/>
    <x v="606"/>
    <x v="42"/>
    <n v="10076136"/>
    <s v="Action"/>
    <s v="Comedy"/>
    <s v="Thriller"/>
    <m/>
    <m/>
    <m/>
    <m/>
    <m/>
    <m/>
    <m/>
    <m/>
    <m/>
    <m/>
    <m/>
    <m/>
    <s v="KnockOff"/>
    <s v="English"/>
    <n v="35000000"/>
    <x v="30"/>
  </r>
  <r>
    <s v="Color"/>
    <x v="48"/>
    <x v="59"/>
    <n v="10499968"/>
    <s v="Action"/>
    <s v="Crime"/>
    <s v="Drama"/>
    <s v="Thriller"/>
    <m/>
    <m/>
    <m/>
    <m/>
    <m/>
    <m/>
    <m/>
    <m/>
    <m/>
    <m/>
    <m/>
    <s v="Sabotage"/>
    <s v="English"/>
    <n v="35000000"/>
    <x v="20"/>
  </r>
  <r>
    <s v="Color"/>
    <x v="416"/>
    <x v="56"/>
    <n v="7659747"/>
    <s v="Action"/>
    <s v="Mystery"/>
    <s v="Thriller"/>
    <m/>
    <m/>
    <m/>
    <m/>
    <m/>
    <m/>
    <m/>
    <m/>
    <m/>
    <m/>
    <m/>
    <m/>
    <s v="TheOrder"/>
    <s v="English"/>
    <n v="38000000"/>
    <x v="36"/>
  </r>
  <r>
    <s v="Color"/>
    <x v="607"/>
    <x v="32"/>
    <n v="7948159"/>
    <s v="Action"/>
    <s v="Crime"/>
    <s v="Drama"/>
    <s v="Thriller"/>
    <m/>
    <m/>
    <m/>
    <m/>
    <m/>
    <m/>
    <m/>
    <m/>
    <m/>
    <m/>
    <m/>
    <s v="Punisher:WarZone"/>
    <s v="English"/>
    <n v="35000000"/>
    <x v="19"/>
  </r>
  <r>
    <s v="Color"/>
    <x v="418"/>
    <x v="100"/>
    <n v="11631245"/>
    <s v="Action"/>
    <s v="Adventure"/>
    <s v="Family"/>
    <s v="SciFi"/>
    <m/>
    <m/>
    <m/>
    <m/>
    <m/>
    <m/>
    <m/>
    <m/>
    <m/>
    <m/>
    <m/>
    <s v="Zoom"/>
    <s v="English"/>
    <n v="35000000"/>
    <x v="38"/>
  </r>
  <r>
    <s v="Color"/>
    <x v="41"/>
    <x v="31"/>
    <n v="10137502"/>
    <s v="Adventure"/>
    <s v="Biography"/>
    <s v="Drama"/>
    <s v="Thriller"/>
    <m/>
    <m/>
    <m/>
    <m/>
    <m/>
    <m/>
    <m/>
    <m/>
    <m/>
    <m/>
    <m/>
    <s v="TheWalk"/>
    <s v="English"/>
    <n v="35000000"/>
    <x v="37"/>
  </r>
  <r>
    <s v="Color"/>
    <x v="608"/>
    <x v="57"/>
    <n v="6448817"/>
    <s v="Action"/>
    <s v="Adventure"/>
    <s v="Fantasy"/>
    <m/>
    <m/>
    <m/>
    <m/>
    <m/>
    <m/>
    <m/>
    <m/>
    <m/>
    <m/>
    <m/>
    <m/>
    <s v="WarriorsofVirtue"/>
    <s v="English"/>
    <n v="35000000"/>
    <x v="50"/>
  </r>
  <r>
    <s v="Color"/>
    <x v="17"/>
    <x v="82"/>
    <n v="7458269"/>
    <s v="Comedy"/>
    <s v="Drama"/>
    <s v="Romance"/>
    <m/>
    <m/>
    <m/>
    <m/>
    <m/>
    <m/>
    <m/>
    <m/>
    <m/>
    <m/>
    <m/>
    <m/>
    <s v="AGoodYear"/>
    <s v="English"/>
    <n v="35000000"/>
    <x v="8"/>
  </r>
  <r>
    <s v="Color"/>
    <x v="101"/>
    <x v="36"/>
    <n v="4651977"/>
    <s v="Drama"/>
    <m/>
    <m/>
    <m/>
    <m/>
    <m/>
    <m/>
    <m/>
    <m/>
    <m/>
    <m/>
    <m/>
    <m/>
    <m/>
    <m/>
    <s v="RadioFlyer"/>
    <s v="English"/>
    <n v="35000000"/>
    <x v="8"/>
  </r>
  <r>
    <s v="Color"/>
    <x v="315"/>
    <x v="123"/>
    <n v="4496583"/>
    <s v="Crime"/>
    <s v="Drama"/>
    <m/>
    <m/>
    <m/>
    <m/>
    <m/>
    <m/>
    <m/>
    <m/>
    <m/>
    <m/>
    <m/>
    <m/>
    <m/>
    <s v="BloodInBloodOut"/>
    <s v="English"/>
    <n v="35000000"/>
    <x v="25"/>
  </r>
  <r>
    <s v="Color"/>
    <x v="609"/>
    <x v="60"/>
    <n v="2221994"/>
    <s v="Action"/>
    <s v="Drama"/>
    <s v="SciFi"/>
    <s v="Thriller"/>
    <m/>
    <m/>
    <m/>
    <m/>
    <m/>
    <m/>
    <m/>
    <m/>
    <m/>
    <m/>
    <m/>
    <s v="SmillasSenseofSnow"/>
    <s v="English"/>
    <n v="35000000"/>
    <x v="21"/>
  </r>
  <r>
    <s v="Color"/>
    <x v="199"/>
    <x v="36"/>
    <n v="6592103"/>
    <s v="Crime"/>
    <s v="Drama"/>
    <s v="Mystery"/>
    <s v="Thriller"/>
    <m/>
    <m/>
    <m/>
    <m/>
    <m/>
    <m/>
    <m/>
    <m/>
    <m/>
    <m/>
    <m/>
    <s v="FemmeFatale"/>
    <s v="English"/>
    <n v="35000000"/>
    <x v="22"/>
  </r>
  <r>
    <s v="Color"/>
    <x v="102"/>
    <x v="2"/>
    <n v="630779"/>
    <s v="Drama"/>
    <s v="Romance"/>
    <s v="War"/>
    <s v="Western"/>
    <m/>
    <m/>
    <m/>
    <m/>
    <m/>
    <m/>
    <m/>
    <m/>
    <m/>
    <m/>
    <m/>
    <s v="RidewiththeDevil"/>
    <s v="English"/>
    <n v="35000000"/>
    <x v="2"/>
  </r>
  <r>
    <s v="Color"/>
    <x v="332"/>
    <x v="17"/>
    <n v="102413606"/>
    <s v="Action"/>
    <s v="Mystery"/>
    <s v="SciFi"/>
    <s v="Thriller"/>
    <m/>
    <m/>
    <m/>
    <m/>
    <m/>
    <m/>
    <m/>
    <m/>
    <m/>
    <m/>
    <m/>
    <s v="TheMazeRunner"/>
    <s v="English"/>
    <n v="34000000"/>
    <x v="2"/>
  </r>
  <r>
    <s v="Color"/>
    <x v="610"/>
    <x v="42"/>
    <n v="10214013"/>
    <s v="Comedy"/>
    <m/>
    <m/>
    <m/>
    <m/>
    <m/>
    <m/>
    <m/>
    <m/>
    <m/>
    <m/>
    <m/>
    <m/>
    <m/>
    <m/>
    <s v="UnfinishedBusiness"/>
    <s v="English"/>
    <n v="35000000"/>
    <x v="28"/>
  </r>
  <r>
    <s v="Color"/>
    <x v="46"/>
    <x v="101"/>
    <n v="32000000"/>
    <s v="Drama"/>
    <s v="Romance"/>
    <m/>
    <m/>
    <m/>
    <m/>
    <m/>
    <m/>
    <m/>
    <m/>
    <m/>
    <m/>
    <m/>
    <m/>
    <m/>
    <s v="TheAgeofInnocence"/>
    <s v="English"/>
    <n v="30000000"/>
    <x v="13"/>
  </r>
  <r>
    <s v="Color"/>
    <x v="116"/>
    <x v="44"/>
    <n v="10139254"/>
    <s v="Drama"/>
    <s v="SciFi"/>
    <m/>
    <m/>
    <m/>
    <m/>
    <m/>
    <m/>
    <m/>
    <m/>
    <m/>
    <m/>
    <m/>
    <m/>
    <m/>
    <s v="TheFountain"/>
    <s v="English"/>
    <n v="35000000"/>
    <x v="11"/>
  </r>
  <r>
    <s v="Color"/>
    <x v="611"/>
    <x v="56"/>
    <n v="11227940"/>
    <s v="Action"/>
    <s v="Adventure"/>
    <s v="Comedy"/>
    <s v="Drama"/>
    <s v="Thriller"/>
    <m/>
    <m/>
    <m/>
    <m/>
    <m/>
    <m/>
    <m/>
    <m/>
    <m/>
    <m/>
    <s v="ChillFactor"/>
    <s v="English"/>
    <n v="34000000"/>
    <x v="31"/>
  </r>
  <r>
    <s v="Color"/>
    <x v="163"/>
    <x v="44"/>
    <n v="183125"/>
    <s v="Action"/>
    <s v="Crime"/>
    <s v="Drama"/>
    <s v="Thriller"/>
    <m/>
    <m/>
    <m/>
    <m/>
    <m/>
    <m/>
    <m/>
    <m/>
    <m/>
    <m/>
    <m/>
    <s v="Stolen"/>
    <s v="English"/>
    <n v="35000000"/>
    <x v="33"/>
  </r>
  <r>
    <s v="Color"/>
    <x v="612"/>
    <x v="57"/>
    <n v="15081783"/>
    <s v="Adventure"/>
    <s v="Animation"/>
    <s v="Family"/>
    <s v="Fantasy"/>
    <m/>
    <m/>
    <m/>
    <m/>
    <m/>
    <m/>
    <m/>
    <m/>
    <m/>
    <m/>
    <m/>
    <s v="Ponyo"/>
    <s v="Japanese"/>
    <n v="34000000"/>
    <x v="16"/>
  </r>
  <r>
    <s v="Color"/>
    <x v="613"/>
    <x v="55"/>
    <n v="37432299"/>
    <s v="Drama"/>
    <s v="Romance"/>
    <m/>
    <m/>
    <m/>
    <m/>
    <m/>
    <m/>
    <m/>
    <m/>
    <m/>
    <m/>
    <m/>
    <m/>
    <m/>
    <s v="TheLongestRide"/>
    <s v="English"/>
    <n v="34000000"/>
    <x v="1"/>
  </r>
  <r>
    <s v="Color"/>
    <x v="614"/>
    <x v="59"/>
    <n v="10654581"/>
    <s v="Drama"/>
    <s v="SciFi"/>
    <s v="Thriller"/>
    <m/>
    <m/>
    <m/>
    <m/>
    <m/>
    <m/>
    <m/>
    <m/>
    <m/>
    <m/>
    <m/>
    <m/>
    <s v="TheAstronautsWife"/>
    <s v="English"/>
    <n v="34000000"/>
    <x v="42"/>
  </r>
  <r>
    <s v="Color"/>
    <x v="615"/>
    <x v="36"/>
    <n v="6543194"/>
    <s v="Adventure"/>
    <s v="Drama"/>
    <s v="Romance"/>
    <m/>
    <m/>
    <m/>
    <m/>
    <m/>
    <m/>
    <m/>
    <m/>
    <m/>
    <m/>
    <m/>
    <m/>
    <s v="IDreamedofAfrica"/>
    <s v="English"/>
    <n v="34000000"/>
    <x v="23"/>
  </r>
  <r>
    <s v="Color"/>
    <x v="383"/>
    <x v="70"/>
    <n v="13101142"/>
    <s v="Comedy"/>
    <s v="Romance"/>
    <s v="Sport"/>
    <m/>
    <m/>
    <m/>
    <m/>
    <m/>
    <m/>
    <m/>
    <m/>
    <m/>
    <m/>
    <m/>
    <m/>
    <s v="PlayingforKeeps"/>
    <s v="English"/>
    <n v="35000000"/>
    <x v="20"/>
  </r>
  <r>
    <s v="Color"/>
    <x v="536"/>
    <x v="7"/>
    <n v="8324748"/>
    <s v="Biography"/>
    <s v="Drama"/>
    <s v="History"/>
    <m/>
    <m/>
    <m/>
    <m/>
    <m/>
    <m/>
    <m/>
    <m/>
    <m/>
    <m/>
    <m/>
    <m/>
    <s v="Mandela:LongWalktoFreedom"/>
    <s v="English"/>
    <n v="35000000"/>
    <x v="1"/>
  </r>
  <r>
    <s v="Color"/>
    <x v="323"/>
    <x v="65"/>
    <n v="141340178"/>
    <s v="Drama"/>
    <s v="Thriller"/>
    <m/>
    <m/>
    <m/>
    <m/>
    <m/>
    <m/>
    <m/>
    <m/>
    <m/>
    <m/>
    <m/>
    <m/>
    <m/>
    <s v="AFewGoodMen"/>
    <s v="English"/>
    <n v="40000000"/>
    <x v="32"/>
  </r>
  <r>
    <s v="Color"/>
    <x v="285"/>
    <x v="57"/>
    <n v="51758599"/>
    <s v="Action"/>
    <s v="Comedy"/>
    <s v="Crime"/>
    <s v="Drama"/>
    <s v="Thriller"/>
    <m/>
    <m/>
    <m/>
    <m/>
    <m/>
    <m/>
    <m/>
    <m/>
    <m/>
    <m/>
    <s v="ExitWounds"/>
    <s v="English"/>
    <n v="33000000"/>
    <x v="33"/>
  </r>
  <r>
    <s v="Color"/>
    <x v="146"/>
    <x v="75"/>
    <n v="117559438"/>
    <s v="Action"/>
    <s v="Comedy"/>
    <s v="Crime"/>
    <m/>
    <m/>
    <m/>
    <m/>
    <m/>
    <m/>
    <m/>
    <m/>
    <m/>
    <m/>
    <m/>
    <m/>
    <s v="BigMommasHouse"/>
    <s v="English"/>
    <n v="30000000"/>
    <x v="36"/>
  </r>
  <r>
    <s v="Color"/>
    <x v="616"/>
    <x v="69"/>
    <n v="21426805"/>
    <s v="Action"/>
    <s v="Adventure"/>
    <s v="Horror"/>
    <s v="SciFi"/>
    <s v="Thriller"/>
    <m/>
    <m/>
    <m/>
    <m/>
    <m/>
    <m/>
    <m/>
    <m/>
    <m/>
    <m/>
    <s v="TheDarkestHour"/>
    <s v="English"/>
    <n v="30000000"/>
    <x v="40"/>
  </r>
  <r>
    <s v="Color"/>
    <x v="617"/>
    <x v="75"/>
    <n v="35057332"/>
    <s v="Drama"/>
    <s v="Music"/>
    <s v="Romance"/>
    <m/>
    <m/>
    <m/>
    <m/>
    <m/>
    <m/>
    <m/>
    <m/>
    <m/>
    <m/>
    <m/>
    <m/>
    <s v="StepUpRevolution"/>
    <s v="English"/>
    <n v="33000000"/>
    <x v="12"/>
  </r>
  <r>
    <s v="Color"/>
    <x v="475"/>
    <x v="70"/>
    <n v="34014398"/>
    <s v="Action"/>
    <s v="Adventure"/>
    <s v="Crime"/>
    <s v="Drama"/>
    <s v="Thriller"/>
    <m/>
    <m/>
    <m/>
    <m/>
    <m/>
    <m/>
    <m/>
    <m/>
    <m/>
    <m/>
    <s v="SnakesonaPlane"/>
    <s v="English"/>
    <n v="33000000"/>
    <x v="23"/>
  </r>
  <r>
    <s v="Color"/>
    <x v="618"/>
    <x v="54"/>
    <n v="28927720"/>
    <s v="Crime"/>
    <s v="Horror"/>
    <s v="Mystery"/>
    <s v="Thriller"/>
    <m/>
    <m/>
    <m/>
    <m/>
    <m/>
    <m/>
    <m/>
    <m/>
    <m/>
    <m/>
    <m/>
    <s v="TheWatcher"/>
    <s v="English"/>
    <n v="33000000"/>
    <x v="42"/>
  </r>
  <r>
    <s v="Color"/>
    <x v="619"/>
    <x v="34"/>
    <n v="33682273"/>
    <s v="Action"/>
    <s v="Crime"/>
    <s v="Drama"/>
    <s v="Thriller"/>
    <m/>
    <m/>
    <m/>
    <m/>
    <m/>
    <m/>
    <m/>
    <m/>
    <m/>
    <m/>
    <m/>
    <s v="ThePunisher"/>
    <s v="English"/>
    <n v="33000000"/>
    <x v="12"/>
  </r>
  <r>
    <s v="Color"/>
    <x v="620"/>
    <x v="33"/>
    <n v="4280577"/>
    <s v="Drama"/>
    <s v="Romance"/>
    <s v="Sport"/>
    <m/>
    <m/>
    <m/>
    <m/>
    <m/>
    <m/>
    <m/>
    <m/>
    <m/>
    <m/>
    <m/>
    <m/>
    <s v="GoalTheDreamBegins"/>
    <s v="English"/>
    <n v="10000000"/>
    <x v="2"/>
  </r>
  <r>
    <s v="Color"/>
    <x v="621"/>
    <x v="49"/>
    <n v="17120019"/>
    <s v="Action"/>
    <s v="Crime"/>
    <s v="Thriller"/>
    <m/>
    <m/>
    <m/>
    <m/>
    <m/>
    <m/>
    <m/>
    <m/>
    <m/>
    <m/>
    <m/>
    <m/>
    <s v="Safe"/>
    <s v="English"/>
    <n v="30000000"/>
    <x v="12"/>
  </r>
  <r>
    <s v="Color"/>
    <x v="35"/>
    <x v="22"/>
    <n v="8406264"/>
    <s v="Comedy"/>
    <s v="Drama"/>
    <s v="Romance"/>
    <m/>
    <m/>
    <m/>
    <m/>
    <m/>
    <m/>
    <m/>
    <m/>
    <m/>
    <m/>
    <m/>
    <m/>
    <s v="PushingTin"/>
    <s v="English"/>
    <n v="38000000"/>
    <x v="19"/>
  </r>
  <r>
    <s v="Color"/>
    <x v="622"/>
    <x v="87"/>
    <n v="309125409"/>
    <s v="Action"/>
    <s v="Adventure"/>
    <s v="Fantasy"/>
    <s v="SciFi"/>
    <m/>
    <m/>
    <m/>
    <m/>
    <m/>
    <m/>
    <m/>
    <m/>
    <m/>
    <m/>
    <m/>
    <s v="StarWars:EpisodeVIReturnoftheJedi"/>
    <s v="English"/>
    <n v="32500000"/>
    <x v="26"/>
  </r>
  <r>
    <s v="Color"/>
    <x v="623"/>
    <x v="17"/>
    <n v="10955425"/>
    <s v="Action"/>
    <s v="SciFi"/>
    <s v="Thriller"/>
    <m/>
    <m/>
    <m/>
    <m/>
    <m/>
    <m/>
    <m/>
    <m/>
    <m/>
    <m/>
    <m/>
    <m/>
    <s v="Doomsday"/>
    <s v="English"/>
    <n v="30000000"/>
    <x v="19"/>
  </r>
  <r>
    <s v="Color"/>
    <x v="534"/>
    <x v="22"/>
    <n v="34180954"/>
    <s v="Drama"/>
    <s v="Romance"/>
    <m/>
    <m/>
    <m/>
    <m/>
    <m/>
    <m/>
    <m/>
    <m/>
    <m/>
    <m/>
    <m/>
    <m/>
    <m/>
    <s v="TheReader"/>
    <s v="English"/>
    <n v="32000000"/>
    <x v="32"/>
  </r>
  <r>
    <s v="Color"/>
    <x v="45"/>
    <x v="54"/>
    <n v="173381405"/>
    <s v="Comedy"/>
    <s v="Family"/>
    <s v="Fantasy"/>
    <s v="Romance"/>
    <m/>
    <m/>
    <m/>
    <m/>
    <m/>
    <m/>
    <m/>
    <m/>
    <m/>
    <m/>
    <m/>
    <s v="Elf"/>
    <s v="English"/>
    <n v="33000000"/>
    <x v="8"/>
  </r>
  <r>
    <s v="Color"/>
    <x v="67"/>
    <x v="31"/>
    <n v="104632573"/>
    <s v="Drama"/>
    <s v="Fantasy"/>
    <s v="Romance"/>
    <s v="SciFi"/>
    <m/>
    <m/>
    <m/>
    <m/>
    <m/>
    <m/>
    <m/>
    <m/>
    <m/>
    <m/>
    <m/>
    <s v="Phenomenon"/>
    <s v="English"/>
    <n v="32000000"/>
    <x v="21"/>
  </r>
  <r>
    <s v="Color"/>
    <x v="339"/>
    <x v="75"/>
    <n v="81150692"/>
    <s v="Adventure"/>
    <s v="Comedy"/>
    <s v="Family"/>
    <s v="Sport"/>
    <m/>
    <m/>
    <m/>
    <m/>
    <m/>
    <m/>
    <m/>
    <m/>
    <m/>
    <m/>
    <m/>
    <s v="SnowDogs"/>
    <s v="English"/>
    <n v="35000000"/>
    <x v="36"/>
  </r>
  <r>
    <s v="Color"/>
    <x v="101"/>
    <x v="57"/>
    <n v="60328558"/>
    <s v="Comedy"/>
    <s v="Drama"/>
    <s v="Fantasy"/>
    <m/>
    <m/>
    <m/>
    <m/>
    <m/>
    <m/>
    <m/>
    <m/>
    <m/>
    <m/>
    <m/>
    <m/>
    <s v="Scrooged"/>
    <s v="English"/>
    <n v="32000000"/>
    <x v="15"/>
  </r>
  <r>
    <s v="Color"/>
    <x v="624"/>
    <x v="78"/>
    <n v="80197993"/>
    <s v="Comedy"/>
    <s v="Family"/>
    <s v="Sport"/>
    <m/>
    <m/>
    <m/>
    <m/>
    <m/>
    <m/>
    <m/>
    <m/>
    <m/>
    <m/>
    <m/>
    <m/>
    <s v="NachoLibre"/>
    <s v="English"/>
    <n v="32000000"/>
    <x v="20"/>
  </r>
  <r>
    <s v="Color"/>
    <x v="95"/>
    <x v="21"/>
    <n v="169076745"/>
    <s v="Comedy"/>
    <s v="Romance"/>
    <m/>
    <m/>
    <m/>
    <m/>
    <m/>
    <m/>
    <m/>
    <m/>
    <m/>
    <m/>
    <m/>
    <m/>
    <m/>
    <s v="Bridesmaids"/>
    <s v="English"/>
    <n v="32500000"/>
    <x v="2"/>
  </r>
  <r>
    <s v="Color"/>
    <x v="508"/>
    <x v="83"/>
    <n v="101470202"/>
    <s v="Comedy"/>
    <s v="Fantasy"/>
    <m/>
    <m/>
    <m/>
    <m/>
    <m/>
    <m/>
    <m/>
    <m/>
    <m/>
    <m/>
    <m/>
    <m/>
    <m/>
    <s v="ThisIstheEnd"/>
    <s v="English"/>
    <n v="32000000"/>
    <x v="10"/>
  </r>
  <r>
    <s v="Color"/>
    <x v="625"/>
    <x v="32"/>
    <n v="50041732"/>
    <s v="Horror"/>
    <m/>
    <m/>
    <m/>
    <m/>
    <m/>
    <m/>
    <m/>
    <m/>
    <m/>
    <m/>
    <m/>
    <m/>
    <m/>
    <m/>
    <s v="Stigmata"/>
    <s v="English"/>
    <n v="29000000"/>
    <x v="5"/>
  </r>
  <r>
    <s v="Color"/>
    <x v="613"/>
    <x v="72"/>
    <n v="48814909"/>
    <s v="Biography"/>
    <s v="Drama"/>
    <m/>
    <m/>
    <m/>
    <m/>
    <m/>
    <m/>
    <m/>
    <m/>
    <m/>
    <m/>
    <m/>
    <m/>
    <m/>
    <s v="MenofHonor"/>
    <s v="English"/>
    <n v="32000000"/>
    <x v="13"/>
  </r>
  <r>
    <s v="Color"/>
    <x v="626"/>
    <x v="83"/>
    <n v="57744720"/>
    <s v="Action"/>
    <s v="Crime"/>
    <s v="Thriller"/>
    <m/>
    <m/>
    <m/>
    <m/>
    <m/>
    <m/>
    <m/>
    <m/>
    <m/>
    <m/>
    <m/>
    <m/>
    <s v="Takers"/>
    <s v="English"/>
    <n v="20000000"/>
    <x v="5"/>
  </r>
  <r>
    <s v="Color"/>
    <x v="627"/>
    <x v="69"/>
    <n v="21784432"/>
    <s v="Comedy"/>
    <m/>
    <m/>
    <m/>
    <m/>
    <m/>
    <m/>
    <m/>
    <m/>
    <m/>
    <m/>
    <m/>
    <m/>
    <m/>
    <m/>
    <s v="TheBigWedding"/>
    <s v="English"/>
    <n v="35000000"/>
    <x v="23"/>
  </r>
  <r>
    <s v="Color"/>
    <x v="519"/>
    <x v="17"/>
    <n v="37911876"/>
    <s v="Action"/>
    <s v="Comedy"/>
    <s v="Crime"/>
    <m/>
    <m/>
    <m/>
    <m/>
    <m/>
    <m/>
    <m/>
    <m/>
    <m/>
    <m/>
    <m/>
    <m/>
    <s v="BigMommas:LikeFatherLikeSon"/>
    <s v="English"/>
    <n v="32000000"/>
    <x v="45"/>
  </r>
  <r>
    <s v="Color"/>
    <x v="71"/>
    <x v="40"/>
    <n v="54696902"/>
    <s v="Mystery"/>
    <s v="SciFi"/>
    <s v="Thriller"/>
    <m/>
    <m/>
    <m/>
    <m/>
    <m/>
    <m/>
    <m/>
    <m/>
    <m/>
    <m/>
    <m/>
    <m/>
    <s v="SourceCode"/>
    <s v="English"/>
    <n v="32000000"/>
    <x v="7"/>
  </r>
  <r>
    <s v="Color"/>
    <x v="417"/>
    <x v="58"/>
    <n v="36733909"/>
    <s v="Adventure"/>
    <s v="Biography"/>
    <s v="Drama"/>
    <s v="Thriller"/>
    <m/>
    <m/>
    <m/>
    <m/>
    <m/>
    <m/>
    <m/>
    <m/>
    <m/>
    <m/>
    <m/>
    <s v="Alive"/>
    <s v="English"/>
    <n v="32000000"/>
    <x v="1"/>
  </r>
  <r>
    <s v="Color"/>
    <x v="127"/>
    <x v="41"/>
    <n v="35063732"/>
    <s v="Mystery"/>
    <s v="Thriller"/>
    <m/>
    <m/>
    <m/>
    <m/>
    <m/>
    <m/>
    <m/>
    <m/>
    <m/>
    <m/>
    <m/>
    <m/>
    <m/>
    <s v="TheNumber23"/>
    <s v="English"/>
    <n v="32000000"/>
    <x v="21"/>
  </r>
  <r>
    <s v="Color"/>
    <x v="348"/>
    <x v="70"/>
    <n v="99462"/>
    <s v="Action"/>
    <s v="Adventure"/>
    <s v="Drama"/>
    <s v="Family"/>
    <m/>
    <m/>
    <m/>
    <m/>
    <m/>
    <m/>
    <m/>
    <m/>
    <m/>
    <m/>
    <m/>
    <s v="TheYoungandProdigiousT.S.Spivet"/>
    <s v="English"/>
    <n v="33000000"/>
    <x v="1"/>
  </r>
  <r>
    <s v="Color"/>
    <x v="628"/>
    <x v="41"/>
    <n v="32701088"/>
    <s v="Drama"/>
    <s v="Family"/>
    <s v="Sport"/>
    <m/>
    <m/>
    <m/>
    <m/>
    <m/>
    <m/>
    <m/>
    <m/>
    <m/>
    <m/>
    <m/>
    <m/>
    <s v="Dreamer:InspiredbyaTrueStory"/>
    <s v="English"/>
    <n v="32000000"/>
    <x v="8"/>
  </r>
  <r>
    <s v="Color"/>
    <x v="448"/>
    <x v="44"/>
    <n v="31493782"/>
    <s v="Crime"/>
    <s v="Drama"/>
    <s v="Thriller"/>
    <m/>
    <m/>
    <m/>
    <m/>
    <m/>
    <m/>
    <m/>
    <m/>
    <m/>
    <m/>
    <m/>
    <m/>
    <s v="AHistoryofViolence"/>
    <s v="English"/>
    <n v="32000000"/>
    <x v="7"/>
  </r>
  <r>
    <s v="Color"/>
    <x v="108"/>
    <x v="97"/>
    <n v="43095600"/>
    <s v="Action"/>
    <s v="Crime"/>
    <s v="Thriller"/>
    <m/>
    <m/>
    <m/>
    <m/>
    <m/>
    <m/>
    <m/>
    <m/>
    <m/>
    <m/>
    <m/>
    <m/>
    <s v="Transporter2"/>
    <s v="English"/>
    <n v="32000000"/>
    <x v="22"/>
  </r>
  <r>
    <s v="BlackandWhite"/>
    <x v="5"/>
    <x v="83"/>
    <n v="18636537"/>
    <s v="Action"/>
    <s v="Thriller"/>
    <s v="Western"/>
    <m/>
    <m/>
    <m/>
    <m/>
    <m/>
    <m/>
    <m/>
    <m/>
    <m/>
    <m/>
    <m/>
    <m/>
    <s v="TheQuickandtheDead"/>
    <s v="English"/>
    <n v="32000000"/>
    <x v="21"/>
  </r>
  <r>
    <s v="Color"/>
    <x v="476"/>
    <x v="76"/>
    <n v="17848322"/>
    <s v="Comedy"/>
    <s v="Romance"/>
    <m/>
    <m/>
    <m/>
    <m/>
    <m/>
    <m/>
    <m/>
    <m/>
    <m/>
    <m/>
    <m/>
    <m/>
    <m/>
    <s v="LawsofAttraction"/>
    <s v="English"/>
    <n v="28000000"/>
    <x v="18"/>
  </r>
  <r>
    <s v="Color"/>
    <x v="46"/>
    <x v="60"/>
    <n v="16640210"/>
    <s v="Drama"/>
    <s v="Thriller"/>
    <m/>
    <m/>
    <m/>
    <m/>
    <m/>
    <m/>
    <m/>
    <m/>
    <m/>
    <m/>
    <m/>
    <m/>
    <m/>
    <s v="BringingOuttheDead"/>
    <s v="English"/>
    <n v="55000000"/>
    <x v="2"/>
  </r>
  <r>
    <s v="Color"/>
    <x v="629"/>
    <x v="71"/>
    <n v="13763130"/>
    <s v="Action"/>
    <s v="Crime"/>
    <s v="SciFi"/>
    <s v="Thriller"/>
    <m/>
    <m/>
    <m/>
    <m/>
    <m/>
    <m/>
    <m/>
    <m/>
    <m/>
    <m/>
    <m/>
    <s v="RepoMen"/>
    <s v="English"/>
    <n v="32000000"/>
    <x v="22"/>
  </r>
  <r>
    <s v="Color"/>
    <x v="630"/>
    <x v="83"/>
    <n v="10956379"/>
    <s v="Action"/>
    <s v="Drama"/>
    <s v="Fantasy"/>
    <s v="Horror"/>
    <s v="Thriller"/>
    <m/>
    <m/>
    <m/>
    <m/>
    <m/>
    <m/>
    <m/>
    <m/>
    <m/>
    <m/>
    <s v="DragonWars:DWar"/>
    <s v="English"/>
    <n v="35000000"/>
    <x v="57"/>
  </r>
  <r>
    <s v="Color"/>
    <x v="562"/>
    <x v="46"/>
    <n v="4357000"/>
    <s v="Comedy"/>
    <s v="Family"/>
    <s v="Fantasy"/>
    <m/>
    <m/>
    <m/>
    <m/>
    <m/>
    <m/>
    <m/>
    <m/>
    <m/>
    <m/>
    <m/>
    <m/>
    <s v="Bogus"/>
    <s v="English"/>
    <n v="30000000"/>
    <x v="42"/>
  </r>
  <r>
    <s v="Color"/>
    <x v="631"/>
    <x v="6"/>
    <n v="22525921"/>
    <s v="Comedy"/>
    <m/>
    <m/>
    <m/>
    <m/>
    <m/>
    <m/>
    <m/>
    <m/>
    <m/>
    <m/>
    <m/>
    <m/>
    <m/>
    <m/>
    <s v="TheIncredibleBurtWonderstone"/>
    <s v="English"/>
    <n v="30000000"/>
    <x v="18"/>
  </r>
  <r>
    <s v="Color"/>
    <x v="162"/>
    <x v="117"/>
    <n v="3562749"/>
    <s v="Animation"/>
    <s v="Comedy"/>
    <s v="Family"/>
    <s v="Fantasy"/>
    <s v="Musical"/>
    <m/>
    <m/>
    <m/>
    <m/>
    <m/>
    <m/>
    <m/>
    <m/>
    <m/>
    <m/>
    <s v="CatsDontDance"/>
    <s v="English"/>
    <n v="32000000"/>
    <x v="8"/>
  </r>
  <r>
    <s v="Color"/>
    <x v="632"/>
    <x v="4"/>
    <n v="2899970"/>
    <s v="Drama"/>
    <m/>
    <m/>
    <m/>
    <m/>
    <m/>
    <m/>
    <m/>
    <m/>
    <m/>
    <m/>
    <m/>
    <m/>
    <m/>
    <m/>
    <s v="CradleWillRock"/>
    <s v="English"/>
    <n v="32000000"/>
    <x v="8"/>
  </r>
  <r>
    <s v="BlackandWhite"/>
    <x v="143"/>
    <x v="70"/>
    <n v="1304837"/>
    <s v="Drama"/>
    <s v="Mystery"/>
    <s v="Thriller"/>
    <m/>
    <m/>
    <m/>
    <m/>
    <m/>
    <m/>
    <m/>
    <m/>
    <m/>
    <m/>
    <m/>
    <m/>
    <s v="TheGoodGerman"/>
    <s v="English"/>
    <n v="32000000"/>
    <x v="9"/>
  </r>
  <r>
    <s v="Color"/>
    <x v="399"/>
    <x v="124"/>
    <n v="78800000"/>
    <s v="Drama"/>
    <s v="War"/>
    <m/>
    <m/>
    <m/>
    <m/>
    <m/>
    <m/>
    <m/>
    <m/>
    <m/>
    <m/>
    <m/>
    <m/>
    <m/>
    <s v="ApocalypseNow"/>
    <s v="English"/>
    <n v="31500000"/>
    <x v="3"/>
  </r>
  <r>
    <s v="Color"/>
    <x v="633"/>
    <x v="56"/>
    <n v="17797316"/>
    <s v="Comedy"/>
    <s v="Romance"/>
    <m/>
    <m/>
    <m/>
    <m/>
    <m/>
    <m/>
    <m/>
    <m/>
    <m/>
    <m/>
    <m/>
    <m/>
    <m/>
    <s v="GoingtheDistance"/>
    <s v="English"/>
    <n v="32000000"/>
    <x v="22"/>
  </r>
  <r>
    <s v="Color"/>
    <x v="372"/>
    <x v="13"/>
    <n v="82528097"/>
    <s v="Drama"/>
    <s v="Music"/>
    <m/>
    <m/>
    <m/>
    <m/>
    <m/>
    <m/>
    <m/>
    <m/>
    <m/>
    <m/>
    <m/>
    <m/>
    <m/>
    <s v="Mr.HollandsOpus"/>
    <s v="English"/>
    <n v="6500000"/>
    <x v="11"/>
  </r>
  <r>
    <s v="Color"/>
    <x v="634"/>
    <x v="17"/>
    <n v="14268533"/>
    <s v="Action"/>
    <s v="Crime"/>
    <s v="Drama"/>
    <s v="Mystery"/>
    <s v="SciFi"/>
    <s v="Thriller"/>
    <m/>
    <m/>
    <m/>
    <m/>
    <m/>
    <m/>
    <m/>
    <m/>
    <m/>
    <s v="Criminal"/>
    <s v="English"/>
    <n v="31500000"/>
    <x v="22"/>
  </r>
  <r>
    <s v="Color"/>
    <x v="197"/>
    <x v="125"/>
    <n v="87100000"/>
    <s v="Biography"/>
    <s v="Drama"/>
    <s v="Romance"/>
    <m/>
    <m/>
    <m/>
    <m/>
    <m/>
    <m/>
    <m/>
    <m/>
    <m/>
    <m/>
    <m/>
    <m/>
    <s v="OutofAfrica"/>
    <s v="English"/>
    <n v="31000000"/>
    <x v="13"/>
  </r>
  <r>
    <s v="Color"/>
    <x v="41"/>
    <x v="65"/>
    <n v="93749203"/>
    <s v="Drama"/>
    <s v="Thriller"/>
    <m/>
    <m/>
    <m/>
    <m/>
    <m/>
    <m/>
    <m/>
    <m/>
    <m/>
    <m/>
    <m/>
    <m/>
    <m/>
    <s v="Flight"/>
    <s v="English"/>
    <n v="31000000"/>
    <x v="11"/>
  </r>
  <r>
    <s v="Color"/>
    <x v="635"/>
    <x v="50"/>
    <n v="62700000"/>
    <s v="Action"/>
    <s v="Adventure"/>
    <s v="SciFi"/>
    <s v="Thriller"/>
    <m/>
    <m/>
    <m/>
    <m/>
    <m/>
    <m/>
    <m/>
    <m/>
    <m/>
    <m/>
    <m/>
    <s v="Moonraker"/>
    <s v="English"/>
    <n v="34000000"/>
    <x v="22"/>
  </r>
  <r>
    <s v="Color"/>
    <x v="447"/>
    <x v="75"/>
    <n v="59073773"/>
    <s v="Adventure"/>
    <s v="Comedy"/>
    <s v="Crime"/>
    <s v="Drama"/>
    <m/>
    <m/>
    <m/>
    <m/>
    <m/>
    <m/>
    <m/>
    <m/>
    <m/>
    <m/>
    <m/>
    <s v="TheGrandBudapestHotel"/>
    <s v="English"/>
    <n v="25000000"/>
    <x v="14"/>
  </r>
  <r>
    <s v="Color"/>
    <x v="579"/>
    <x v="57"/>
    <n v="24185781"/>
    <s v="Drama"/>
    <s v="Mystery"/>
    <m/>
    <m/>
    <m/>
    <m/>
    <m/>
    <m/>
    <m/>
    <m/>
    <m/>
    <m/>
    <m/>
    <m/>
    <m/>
    <s v="HeartsinAtlantis"/>
    <s v="English"/>
    <n v="31000000"/>
    <x v="8"/>
  </r>
  <r>
    <s v="Color"/>
    <x v="417"/>
    <x v="32"/>
    <n v="53133888"/>
    <s v="Comedy"/>
    <s v="Fantasy"/>
    <s v="Horror"/>
    <s v="Thriller"/>
    <m/>
    <m/>
    <m/>
    <m/>
    <m/>
    <m/>
    <m/>
    <m/>
    <m/>
    <m/>
    <m/>
    <s v="Arachnophobia"/>
    <s v="English"/>
    <n v="31000000"/>
    <x v="22"/>
  </r>
  <r>
    <s v="Color"/>
    <x v="287"/>
    <x v="33"/>
    <n v="44983704"/>
    <s v="Crime"/>
    <s v="Drama"/>
    <s v="Mystery"/>
    <s v="SciFi"/>
    <s v="Thriller"/>
    <m/>
    <m/>
    <m/>
    <m/>
    <m/>
    <m/>
    <m/>
    <m/>
    <m/>
    <m/>
    <s v="Frequency"/>
    <s v="English"/>
    <n v="31000000"/>
    <x v="11"/>
  </r>
  <r>
    <s v="Color"/>
    <x v="95"/>
    <x v="37"/>
    <n v="118099659"/>
    <s v="Action"/>
    <s v="Comedy"/>
    <s v="Fantasy"/>
    <s v="SciFi"/>
    <m/>
    <m/>
    <m/>
    <m/>
    <m/>
    <m/>
    <m/>
    <m/>
    <m/>
    <m/>
    <m/>
    <s v="Ghostbusters"/>
    <s v="English"/>
    <n v="144000000"/>
    <x v="33"/>
  </r>
  <r>
    <s v="Color"/>
    <x v="636"/>
    <x v="75"/>
    <n v="58879132"/>
    <s v="Adventure"/>
    <s v="Comedy"/>
    <m/>
    <m/>
    <m/>
    <m/>
    <m/>
    <m/>
    <m/>
    <m/>
    <m/>
    <m/>
    <m/>
    <m/>
    <m/>
    <s v="Vacation"/>
    <s v="English"/>
    <n v="31000000"/>
    <x v="9"/>
  </r>
  <r>
    <s v="Color"/>
    <x v="14"/>
    <x v="70"/>
    <n v="72077000"/>
    <s v="Comedy"/>
    <s v="Crime"/>
    <s v="Thriller"/>
    <m/>
    <m/>
    <m/>
    <m/>
    <m/>
    <m/>
    <m/>
    <m/>
    <m/>
    <m/>
    <m/>
    <m/>
    <s v="GetShorty"/>
    <s v="English"/>
    <n v="30250000"/>
    <x v="8"/>
  </r>
  <r>
    <s v="BlackandWhite"/>
    <x v="13"/>
    <x v="17"/>
    <n v="170684505"/>
    <s v="Comedy"/>
    <s v="Crime"/>
    <s v="Musical"/>
    <m/>
    <m/>
    <m/>
    <m/>
    <m/>
    <m/>
    <m/>
    <m/>
    <m/>
    <m/>
    <m/>
    <m/>
    <s v="Chicago"/>
    <s v="English"/>
    <n v="45000000"/>
    <x v="13"/>
  </r>
  <r>
    <s v="Color"/>
    <x v="196"/>
    <x v="40"/>
    <n v="163479795"/>
    <s v="Comedy"/>
    <s v="Drama"/>
    <m/>
    <m/>
    <m/>
    <m/>
    <m/>
    <m/>
    <m/>
    <m/>
    <m/>
    <m/>
    <m/>
    <m/>
    <m/>
    <s v="BigDaddy"/>
    <s v="English"/>
    <n v="34200000"/>
    <x v="21"/>
  </r>
  <r>
    <s v="Color"/>
    <x v="637"/>
    <x v="25"/>
    <n v="145096820"/>
    <s v="Comedy"/>
    <m/>
    <m/>
    <m/>
    <m/>
    <m/>
    <m/>
    <m/>
    <m/>
    <m/>
    <m/>
    <m/>
    <m/>
    <m/>
    <m/>
    <s v="AmericanPie2"/>
    <s v="English"/>
    <n v="30000000"/>
    <x v="21"/>
  </r>
  <r>
    <s v="Color"/>
    <x v="28"/>
    <x v="105"/>
    <n v="191796233"/>
    <s v="Adventure"/>
    <s v="Animation"/>
    <s v="Comedy"/>
    <s v="Family"/>
    <s v="Fantasy"/>
    <m/>
    <m/>
    <m/>
    <m/>
    <m/>
    <m/>
    <m/>
    <m/>
    <m/>
    <m/>
    <s v="ToyStory"/>
    <s v="English"/>
    <n v="30000000"/>
    <x v="24"/>
  </r>
  <r>
    <s v="Color"/>
    <x v="148"/>
    <x v="37"/>
    <n v="121248145"/>
    <s v="Action"/>
    <s v="Adventure"/>
    <s v="Crime"/>
    <s v="Thriller"/>
    <m/>
    <m/>
    <m/>
    <m/>
    <m/>
    <m/>
    <m/>
    <m/>
    <m/>
    <m/>
    <m/>
    <s v="Speed"/>
    <s v="English"/>
    <n v="25000000"/>
    <x v="13"/>
  </r>
  <r>
    <s v="Color"/>
    <x v="638"/>
    <x v="26"/>
    <n v="125014030"/>
    <s v="Drama"/>
    <s v="Romance"/>
    <m/>
    <m/>
    <m/>
    <m/>
    <m/>
    <m/>
    <m/>
    <m/>
    <m/>
    <m/>
    <m/>
    <m/>
    <m/>
    <s v="TheVow"/>
    <s v="English"/>
    <n v="30000000"/>
    <x v="2"/>
  </r>
  <r>
    <s v="Color"/>
    <x v="639"/>
    <x v="10"/>
    <n v="11854694"/>
    <s v="Drama"/>
    <m/>
    <m/>
    <m/>
    <m/>
    <m/>
    <m/>
    <m/>
    <m/>
    <m/>
    <m/>
    <m/>
    <m/>
    <m/>
    <m/>
    <s v="ExtraordinaryMeasures"/>
    <s v="English"/>
    <n v="31000000"/>
    <x v="12"/>
  </r>
  <r>
    <s v="Color"/>
    <x v="621"/>
    <x v="58"/>
    <n v="115648585"/>
    <s v="Biography"/>
    <s v="Drama"/>
    <s v="Sport"/>
    <m/>
    <m/>
    <m/>
    <m/>
    <m/>
    <m/>
    <m/>
    <m/>
    <m/>
    <m/>
    <m/>
    <m/>
    <s v="RemembertheTitans"/>
    <s v="English"/>
    <n v="30000000"/>
    <x v="6"/>
  </r>
  <r>
    <s v="Color"/>
    <x v="125"/>
    <x v="23"/>
    <n v="122012643"/>
    <s v="Action"/>
    <s v="Adventure"/>
    <s v="Thriller"/>
    <m/>
    <m/>
    <m/>
    <m/>
    <m/>
    <m/>
    <m/>
    <m/>
    <m/>
    <m/>
    <m/>
    <m/>
    <s v="TheHuntforRedOctober"/>
    <s v="English"/>
    <n v="30000000"/>
    <x v="32"/>
  </r>
  <r>
    <s v="Color"/>
    <x v="565"/>
    <x v="4"/>
    <n v="116631310"/>
    <s v="Biography"/>
    <s v="Drama"/>
    <m/>
    <m/>
    <m/>
    <m/>
    <m/>
    <m/>
    <m/>
    <m/>
    <m/>
    <m/>
    <m/>
    <m/>
    <m/>
    <s v="LeeDanielsTheButler"/>
    <s v="English"/>
    <n v="30000000"/>
    <x v="13"/>
  </r>
  <r>
    <s v="BlackandWhite"/>
    <x v="414"/>
    <x v="78"/>
    <n v="114324072"/>
    <s v="Comedy"/>
    <s v="Sport"/>
    <m/>
    <m/>
    <m/>
    <m/>
    <m/>
    <m/>
    <m/>
    <m/>
    <m/>
    <m/>
    <m/>
    <m/>
    <m/>
    <s v="Dodgeball:ATrueUnderdogStory"/>
    <s v="English"/>
    <n v="20000000"/>
    <x v="10"/>
  </r>
  <r>
    <s v="Color"/>
    <x v="14"/>
    <x v="75"/>
    <n v="113502246"/>
    <s v="Comedy"/>
    <s v="Fantasy"/>
    <m/>
    <m/>
    <m/>
    <m/>
    <m/>
    <m/>
    <m/>
    <m/>
    <m/>
    <m/>
    <m/>
    <m/>
    <m/>
    <s v="TheAddamsFamily"/>
    <s v="English"/>
    <n v="38000000"/>
    <x v="2"/>
  </r>
  <r>
    <s v="Color"/>
    <x v="411"/>
    <x v="76"/>
    <n v="108360000"/>
    <s v="Adventure"/>
    <s v="Comedy"/>
    <m/>
    <m/>
    <m/>
    <m/>
    <m/>
    <m/>
    <m/>
    <m/>
    <m/>
    <m/>
    <m/>
    <m/>
    <m/>
    <s v="AceVentura:WhenNatureCalls"/>
    <s v="English"/>
    <n v="30000000"/>
    <x v="22"/>
  </r>
  <r>
    <s v="Color"/>
    <x v="277"/>
    <x v="68"/>
    <n v="108244774"/>
    <s v="Comedy"/>
    <s v="Family"/>
    <s v="Romance"/>
    <m/>
    <m/>
    <m/>
    <m/>
    <m/>
    <m/>
    <m/>
    <m/>
    <m/>
    <m/>
    <m/>
    <m/>
    <s v="ThePrincessDiaries"/>
    <s v="English"/>
    <n v="37000000"/>
    <x v="5"/>
  </r>
  <r>
    <s v="Color"/>
    <x v="596"/>
    <x v="32"/>
    <n v="105444419"/>
    <s v="Comedy"/>
    <m/>
    <m/>
    <m/>
    <m/>
    <m/>
    <m/>
    <m/>
    <m/>
    <m/>
    <m/>
    <m/>
    <m/>
    <m/>
    <m/>
    <s v="TheFirstWivesClub"/>
    <s v="English"/>
    <n v="26000000"/>
    <x v="5"/>
  </r>
  <r>
    <s v="Color"/>
    <x v="64"/>
    <x v="45"/>
    <n v="100125340"/>
    <s v="Crime"/>
    <s v="Drama"/>
    <s v="Mystery"/>
    <s v="Thriller"/>
    <m/>
    <m/>
    <m/>
    <m/>
    <m/>
    <m/>
    <m/>
    <m/>
    <m/>
    <m/>
    <m/>
    <s v="Se7en"/>
    <s v="English"/>
    <n v="33000000"/>
    <x v="34"/>
  </r>
  <r>
    <s v="Color"/>
    <x v="131"/>
    <x v="51"/>
    <n v="115646235"/>
    <s v="Action"/>
    <s v="SciFi"/>
    <s v="Thriller"/>
    <m/>
    <m/>
    <m/>
    <m/>
    <m/>
    <m/>
    <m/>
    <m/>
    <m/>
    <m/>
    <m/>
    <m/>
    <s v="District9"/>
    <s v="English"/>
    <n v="30000000"/>
    <x v="25"/>
  </r>
  <r>
    <s v="Color"/>
    <x v="640"/>
    <x v="97"/>
    <n v="85416609"/>
    <s v="Adventure"/>
    <s v="Animation"/>
    <s v="Comedy"/>
    <s v="Family"/>
    <s v="Fantasy"/>
    <m/>
    <m/>
    <m/>
    <m/>
    <m/>
    <m/>
    <m/>
    <m/>
    <m/>
    <m/>
    <s v="TheSpongeBobSquarePantsMovie"/>
    <s v="English"/>
    <n v="30000000"/>
    <x v="15"/>
  </r>
  <r>
    <s v="Color"/>
    <x v="309"/>
    <x v="65"/>
    <n v="90135191"/>
    <s v="Crime"/>
    <s v="Drama"/>
    <s v="Mystery"/>
    <s v="Thriller"/>
    <m/>
    <m/>
    <m/>
    <m/>
    <m/>
    <m/>
    <m/>
    <m/>
    <m/>
    <m/>
    <m/>
    <s v="MysticRiver"/>
    <s v="English"/>
    <n v="25000000"/>
    <x v="25"/>
  </r>
  <r>
    <s v="Color"/>
    <x v="309"/>
    <x v="4"/>
    <n v="100422786"/>
    <s v="Drama"/>
    <s v="Sport"/>
    <m/>
    <m/>
    <m/>
    <m/>
    <m/>
    <m/>
    <m/>
    <m/>
    <m/>
    <m/>
    <m/>
    <m/>
    <m/>
    <s v="MillionDollarBaby"/>
    <s v="English"/>
    <n v="30000000"/>
    <x v="14"/>
  </r>
  <r>
    <s v="Color"/>
    <x v="353"/>
    <x v="32"/>
    <n v="106694016"/>
    <s v="Comedy"/>
    <s v="Crime"/>
    <m/>
    <m/>
    <m/>
    <m/>
    <m/>
    <m/>
    <m/>
    <m/>
    <m/>
    <m/>
    <m/>
    <m/>
    <m/>
    <s v="AnalyzeThis"/>
    <s v="English"/>
    <n v="30000000"/>
    <x v="10"/>
  </r>
  <r>
    <s v="Color"/>
    <x v="520"/>
    <x v="31"/>
    <n v="64286"/>
    <s v="Drama"/>
    <s v="Romance"/>
    <m/>
    <m/>
    <m/>
    <m/>
    <m/>
    <m/>
    <m/>
    <m/>
    <m/>
    <m/>
    <m/>
    <m/>
    <m/>
    <s v="TheNotebook"/>
    <s v="English"/>
    <n v="29000000"/>
    <x v="0"/>
  </r>
  <r>
    <s v="Color"/>
    <x v="513"/>
    <x v="68"/>
    <n v="76806312"/>
    <s v="Comedy"/>
    <s v="Romance"/>
    <m/>
    <m/>
    <m/>
    <m/>
    <m/>
    <m/>
    <m/>
    <m/>
    <m/>
    <m/>
    <m/>
    <m/>
    <m/>
    <s v="27Dresses"/>
    <s v="English"/>
    <n v="30000000"/>
    <x v="9"/>
  </r>
  <r>
    <s v="Color"/>
    <x v="154"/>
    <x v="56"/>
    <n v="79566871"/>
    <s v="Comedy"/>
    <s v="Drama"/>
    <s v="Family"/>
    <s v="Music"/>
    <s v="Romance"/>
    <m/>
    <m/>
    <m/>
    <m/>
    <m/>
    <m/>
    <m/>
    <m/>
    <m/>
    <m/>
    <s v="HannahMontana:TheMovie"/>
    <s v="English"/>
    <n v="30000000"/>
    <x v="38"/>
  </r>
  <r>
    <s v="Color"/>
    <x v="641"/>
    <x v="94"/>
    <n v="76501438"/>
    <s v="Adventure"/>
    <s v="Animation"/>
    <s v="Comedy"/>
    <s v="Family"/>
    <s v="Romance"/>
    <m/>
    <m/>
    <m/>
    <m/>
    <m/>
    <m/>
    <m/>
    <m/>
    <m/>
    <m/>
    <s v="RugratsinParis:TheMovie"/>
    <s v="English"/>
    <n v="30000000"/>
    <x v="9"/>
  </r>
  <r>
    <s v="Color"/>
    <x v="501"/>
    <x v="4"/>
    <n v="74787599"/>
    <s v="Drama"/>
    <s v="Romance"/>
    <m/>
    <m/>
    <m/>
    <m/>
    <m/>
    <m/>
    <m/>
    <m/>
    <m/>
    <m/>
    <m/>
    <m/>
    <m/>
    <s v="ThePrinceofTides"/>
    <s v="English"/>
    <n v="30000000"/>
    <x v="4"/>
  </r>
  <r>
    <s v="Color"/>
    <x v="99"/>
    <x v="80"/>
    <n v="66528842"/>
    <s v="Drama"/>
    <s v="Romance"/>
    <s v="War"/>
    <s v="Western"/>
    <m/>
    <m/>
    <m/>
    <m/>
    <m/>
    <m/>
    <m/>
    <m/>
    <m/>
    <m/>
    <m/>
    <s v="LegendsoftheFall"/>
    <s v="English"/>
    <n v="30000000"/>
    <x v="7"/>
  </r>
  <r>
    <s v="Color"/>
    <x v="642"/>
    <x v="25"/>
    <n v="83813460"/>
    <s v="Drama"/>
    <s v="Romance"/>
    <m/>
    <m/>
    <m/>
    <m/>
    <m/>
    <m/>
    <m/>
    <m/>
    <m/>
    <m/>
    <m/>
    <m/>
    <m/>
    <s v="UpintheAir"/>
    <s v="English"/>
    <n v="25000000"/>
    <x v="37"/>
  </r>
  <r>
    <s v="Color"/>
    <x v="643"/>
    <x v="30"/>
    <n v="65010106"/>
    <s v="Comedy"/>
    <s v="Drama"/>
    <m/>
    <m/>
    <m/>
    <m/>
    <m/>
    <m/>
    <m/>
    <m/>
    <m/>
    <m/>
    <m/>
    <m/>
    <m/>
    <s v="AboutSchmidt"/>
    <s v="English"/>
    <n v="30000000"/>
    <x v="13"/>
  </r>
  <r>
    <s v="Color"/>
    <x v="644"/>
    <x v="41"/>
    <n v="66359959"/>
    <s v="Comedy"/>
    <s v="Horror"/>
    <s v="Romance"/>
    <m/>
    <m/>
    <m/>
    <m/>
    <m/>
    <m/>
    <m/>
    <m/>
    <m/>
    <m/>
    <m/>
    <m/>
    <s v="WarmBodies"/>
    <s v="English"/>
    <n v="35000000"/>
    <x v="8"/>
  </r>
  <r>
    <s v="Color"/>
    <x v="645"/>
    <x v="71"/>
    <n v="66468315"/>
    <s v="Action"/>
    <s v="Crime"/>
    <s v="Drama"/>
    <s v="SciFi"/>
    <s v="Thriller"/>
    <m/>
    <m/>
    <m/>
    <m/>
    <m/>
    <m/>
    <m/>
    <m/>
    <m/>
    <m/>
    <s v="Looper"/>
    <s v="English"/>
    <n v="30000000"/>
    <x v="37"/>
  </r>
  <r>
    <s v="Color"/>
    <x v="18"/>
    <x v="97"/>
    <n v="64172251"/>
    <s v="Comedy"/>
    <s v="Fantasy"/>
    <m/>
    <m/>
    <m/>
    <m/>
    <m/>
    <m/>
    <m/>
    <m/>
    <m/>
    <m/>
    <m/>
    <m/>
    <m/>
    <s v="DowntoEarth"/>
    <s v="English"/>
    <n v="30000000"/>
    <x v="28"/>
  </r>
  <r>
    <s v="Color"/>
    <x v="646"/>
    <x v="42"/>
    <n v="66600000"/>
    <s v="Comedy"/>
    <s v="Drama"/>
    <s v="Family"/>
    <m/>
    <m/>
    <m/>
    <m/>
    <m/>
    <m/>
    <m/>
    <m/>
    <m/>
    <m/>
    <m/>
    <m/>
    <s v="Babe"/>
    <s v="English"/>
    <n v="30000000"/>
    <x v="2"/>
  </r>
  <r>
    <s v="Color"/>
    <x v="328"/>
    <x v="6"/>
    <n v="63536011"/>
    <s v="Comedy"/>
    <s v="Drama"/>
    <s v="Romance"/>
    <m/>
    <m/>
    <m/>
    <m/>
    <m/>
    <m/>
    <m/>
    <m/>
    <m/>
    <m/>
    <m/>
    <m/>
    <s v="HopeSprings"/>
    <s v="English"/>
    <n v="30000000"/>
    <x v="22"/>
  </r>
  <r>
    <s v="Color"/>
    <x v="586"/>
    <x v="33"/>
    <n v="62877175"/>
    <s v="Comedy"/>
    <s v="Drama"/>
    <s v="Romance"/>
    <m/>
    <m/>
    <m/>
    <m/>
    <m/>
    <m/>
    <m/>
    <m/>
    <m/>
    <m/>
    <m/>
    <m/>
    <s v="ForgettingSarahMarshall"/>
    <s v="English"/>
    <n v="30000000"/>
    <x v="13"/>
  </r>
  <r>
    <s v="Color"/>
    <x v="249"/>
    <x v="59"/>
    <n v="74484168"/>
    <s v="Action"/>
    <s v="Crime"/>
    <s v="Drama"/>
    <s v="Mystery"/>
    <s v="Thriller"/>
    <m/>
    <m/>
    <m/>
    <m/>
    <m/>
    <m/>
    <m/>
    <m/>
    <m/>
    <m/>
    <s v="FourBrothers"/>
    <s v="English"/>
    <n v="45000000"/>
    <x v="8"/>
  </r>
  <r>
    <s v="Color"/>
    <x v="647"/>
    <x v="75"/>
    <n v="60269340"/>
    <s v="Comedy"/>
    <s v="Romance"/>
    <m/>
    <m/>
    <m/>
    <m/>
    <m/>
    <m/>
    <m/>
    <m/>
    <m/>
    <m/>
    <m/>
    <m/>
    <m/>
    <s v="BabyMama"/>
    <s v="English"/>
    <n v="30000000"/>
    <x v="19"/>
  </r>
  <r>
    <s v="Color"/>
    <x v="648"/>
    <x v="36"/>
    <n v="60033780"/>
    <s v="Drama"/>
    <s v="Romance"/>
    <m/>
    <m/>
    <m/>
    <m/>
    <m/>
    <m/>
    <m/>
    <m/>
    <m/>
    <m/>
    <m/>
    <m/>
    <m/>
    <s v="HopeFloats"/>
    <s v="English"/>
    <n v="30000000"/>
    <x v="18"/>
  </r>
  <r>
    <s v="Color"/>
    <x v="649"/>
    <x v="69"/>
    <n v="58715510"/>
    <s v="Comedy"/>
    <s v="Romance"/>
    <m/>
    <m/>
    <m/>
    <m/>
    <m/>
    <m/>
    <m/>
    <m/>
    <m/>
    <m/>
    <m/>
    <m/>
    <m/>
    <s v="BrideWars"/>
    <s v="English"/>
    <n v="30000000"/>
    <x v="28"/>
  </r>
  <r>
    <s v="Color"/>
    <x v="240"/>
    <x v="53"/>
    <n v="58156435"/>
    <s v="Adventure"/>
    <s v="Comedy"/>
    <s v="Mystery"/>
    <m/>
    <m/>
    <m/>
    <m/>
    <m/>
    <m/>
    <m/>
    <m/>
    <m/>
    <m/>
    <m/>
    <m/>
    <s v="WithoutaPaddle"/>
    <s v="English"/>
    <n v="19000000"/>
    <x v="18"/>
  </r>
  <r>
    <s v="Color"/>
    <x v="649"/>
    <x v="41"/>
    <n v="56044241"/>
    <s v="Comedy"/>
    <s v="Fantasy"/>
    <s v="Romance"/>
    <m/>
    <m/>
    <m/>
    <m/>
    <m/>
    <m/>
    <m/>
    <m/>
    <m/>
    <m/>
    <m/>
    <m/>
    <s v="13Goingon30"/>
    <s v="English"/>
    <n v="37000000"/>
    <x v="9"/>
  </r>
  <r>
    <s v="Color"/>
    <x v="650"/>
    <x v="49"/>
    <n v="56816662"/>
    <s v="Comedy"/>
    <s v="Fantasy"/>
    <s v="Romance"/>
    <m/>
    <m/>
    <m/>
    <m/>
    <m/>
    <m/>
    <m/>
    <m/>
    <m/>
    <m/>
    <m/>
    <m/>
    <s v="MidnightinParis"/>
    <s v="English"/>
    <n v="17000000"/>
    <x v="16"/>
  </r>
  <r>
    <s v="Color"/>
    <x v="651"/>
    <x v="77"/>
    <n v="64238770"/>
    <s v="Adventure"/>
    <s v="Animation"/>
    <s v="Comedy"/>
    <s v="Family"/>
    <m/>
    <m/>
    <m/>
    <m/>
    <m/>
    <m/>
    <m/>
    <m/>
    <m/>
    <m/>
    <m/>
    <s v="TheNutJob"/>
    <s v="English"/>
    <n v="42000000"/>
    <x v="27"/>
  </r>
  <r>
    <s v="Color"/>
    <x v="652"/>
    <x v="22"/>
    <n v="52937130"/>
    <s v="Biography"/>
    <s v="Crime"/>
    <s v="Drama"/>
    <m/>
    <m/>
    <m/>
    <m/>
    <m/>
    <m/>
    <m/>
    <m/>
    <m/>
    <m/>
    <m/>
    <m/>
    <s v="Blow"/>
    <s v="English"/>
    <n v="30000000"/>
    <x v="32"/>
  </r>
  <r>
    <s v="Color"/>
    <x v="564"/>
    <x v="21"/>
    <n v="52799004"/>
    <s v="Drama"/>
    <s v="Romance"/>
    <m/>
    <m/>
    <m/>
    <m/>
    <m/>
    <m/>
    <m/>
    <m/>
    <m/>
    <m/>
    <m/>
    <m/>
    <m/>
    <s v="MessageinaBottle"/>
    <s v="English"/>
    <n v="55000000"/>
    <x v="9"/>
  </r>
  <r>
    <s v="Color"/>
    <x v="653"/>
    <x v="83"/>
    <n v="55210049"/>
    <s v="Action"/>
    <s v="Adventure"/>
    <s v="SciFi"/>
    <s v="Thriller"/>
    <m/>
    <m/>
    <m/>
    <m/>
    <m/>
    <m/>
    <m/>
    <m/>
    <m/>
    <m/>
    <m/>
    <s v="StarTrekV:TheFinalFrontier"/>
    <s v="English"/>
    <n v="27800000"/>
    <x v="28"/>
  </r>
  <r>
    <s v="Color"/>
    <x v="482"/>
    <x v="75"/>
    <n v="51432423"/>
    <s v="Comedy"/>
    <s v="Family"/>
    <s v="Fantasy"/>
    <s v="Sport"/>
    <m/>
    <m/>
    <m/>
    <m/>
    <m/>
    <m/>
    <m/>
    <m/>
    <m/>
    <m/>
    <m/>
    <s v="LikeMike"/>
    <s v="English"/>
    <n v="30000000"/>
    <x v="36"/>
  </r>
  <r>
    <s v="Color"/>
    <x v="220"/>
    <x v="100"/>
    <n v="51109400"/>
    <s v="Comedy"/>
    <s v="Crime"/>
    <m/>
    <m/>
    <m/>
    <m/>
    <m/>
    <m/>
    <m/>
    <m/>
    <m/>
    <m/>
    <m/>
    <m/>
    <m/>
    <s v="NakedGun331/3:TheFinalInsult"/>
    <s v="English"/>
    <n v="30000000"/>
    <x v="21"/>
  </r>
  <r>
    <s v="Color"/>
    <x v="503"/>
    <x v="21"/>
    <n v="50300000"/>
    <s v="Action"/>
    <s v="Adventure"/>
    <s v="Thriller"/>
    <m/>
    <m/>
    <m/>
    <m/>
    <m/>
    <m/>
    <m/>
    <m/>
    <m/>
    <m/>
    <m/>
    <m/>
    <s v="AViewtoaKill"/>
    <s v="English"/>
    <n v="30000000"/>
    <x v="22"/>
  </r>
  <r>
    <s v="Color"/>
    <x v="654"/>
    <x v="77"/>
    <n v="56068547"/>
    <s v="Animation"/>
    <s v="Comedy"/>
    <s v="Family"/>
    <s v="Mystery"/>
    <s v="SciFi"/>
    <m/>
    <m/>
    <m/>
    <m/>
    <m/>
    <m/>
    <m/>
    <m/>
    <m/>
    <m/>
    <s v="TheCurseoftheWereRabbit"/>
    <s v="English"/>
    <n v="30000000"/>
    <x v="7"/>
  </r>
  <r>
    <s v="Color"/>
    <x v="455"/>
    <x v="50"/>
    <n v="53680848"/>
    <s v="Drama"/>
    <s v="Romance"/>
    <m/>
    <m/>
    <m/>
    <m/>
    <m/>
    <m/>
    <m/>
    <m/>
    <m/>
    <m/>
    <m/>
    <m/>
    <m/>
    <s v="P.S.ILoveYou"/>
    <s v="English"/>
    <n v="30000000"/>
    <x v="1"/>
  </r>
  <r>
    <s v="Color"/>
    <x v="92"/>
    <x v="31"/>
    <n v="50921738"/>
    <s v="Drama"/>
    <s v="Mystery"/>
    <s v="Romance"/>
    <s v="War"/>
    <m/>
    <m/>
    <m/>
    <m/>
    <m/>
    <m/>
    <m/>
    <m/>
    <m/>
    <m/>
    <m/>
    <s v="Atonement"/>
    <s v="English"/>
    <n v="30000000"/>
    <x v="6"/>
  </r>
  <r>
    <s v="Color"/>
    <x v="649"/>
    <x v="70"/>
    <n v="53021560"/>
    <s v="Comedy"/>
    <s v="Drama"/>
    <s v="Romance"/>
    <m/>
    <m/>
    <m/>
    <m/>
    <m/>
    <m/>
    <m/>
    <m/>
    <m/>
    <m/>
    <m/>
    <m/>
    <s v="LetterstoJuliet"/>
    <s v="English"/>
    <n v="30000000"/>
    <x v="12"/>
  </r>
  <r>
    <s v="Color"/>
    <x v="17"/>
    <x v="30"/>
    <n v="45645204"/>
    <s v="Action"/>
    <s v="Crime"/>
    <s v="Thriller"/>
    <m/>
    <m/>
    <m/>
    <m/>
    <m/>
    <m/>
    <m/>
    <m/>
    <m/>
    <m/>
    <m/>
    <m/>
    <s v="BlackRain"/>
    <s v="English"/>
    <n v="30000000"/>
    <x v="4"/>
  </r>
  <r>
    <s v="Color"/>
    <x v="23"/>
    <x v="88"/>
    <n v="53337608"/>
    <s v="Animation"/>
    <s v="Drama"/>
    <s v="Family"/>
    <s v="Fantasy"/>
    <s v="Musical"/>
    <s v="Romance"/>
    <m/>
    <m/>
    <m/>
    <m/>
    <m/>
    <m/>
    <m/>
    <m/>
    <m/>
    <s v="CorpseBride"/>
    <s v="English"/>
    <n v="40000000"/>
    <x v="37"/>
  </r>
  <r>
    <s v="Color"/>
    <x v="467"/>
    <x v="60"/>
    <n v="46875468"/>
    <s v="Action"/>
    <s v="Crime"/>
    <s v="Drama"/>
    <s v="Mystery"/>
    <s v="Thriller"/>
    <m/>
    <m/>
    <m/>
    <m/>
    <m/>
    <m/>
    <m/>
    <m/>
    <m/>
    <m/>
    <s v="Sicario"/>
    <s v="English"/>
    <n v="30000000"/>
    <x v="32"/>
  </r>
  <r>
    <s v="Color"/>
    <x v="259"/>
    <x v="22"/>
    <n v="52418902"/>
    <s v="Drama"/>
    <s v="Sport"/>
    <m/>
    <m/>
    <m/>
    <m/>
    <m/>
    <m/>
    <m/>
    <m/>
    <m/>
    <m/>
    <m/>
    <m/>
    <m/>
    <s v="Southpaw"/>
    <s v="English"/>
    <n v="30000000"/>
    <x v="7"/>
  </r>
  <r>
    <s v="Color"/>
    <x v="5"/>
    <x v="75"/>
    <n v="42057340"/>
    <s v="Horror"/>
    <s v="Thriller"/>
    <m/>
    <m/>
    <m/>
    <m/>
    <m/>
    <m/>
    <m/>
    <m/>
    <m/>
    <m/>
    <m/>
    <m/>
    <m/>
    <s v="DragMetoHell"/>
    <s v="English"/>
    <n v="30000000"/>
    <x v="4"/>
  </r>
  <r>
    <s v="Color"/>
    <x v="655"/>
    <x v="51"/>
    <n v="42478175"/>
    <s v="Drama"/>
    <s v="Fantasy"/>
    <s v="Romance"/>
    <m/>
    <m/>
    <m/>
    <m/>
    <m/>
    <m/>
    <m/>
    <m/>
    <m/>
    <m/>
    <m/>
    <m/>
    <s v="TheAgeofAdaline"/>
    <s v="English"/>
    <n v="25000000"/>
    <x v="13"/>
  </r>
  <r>
    <s v="Color"/>
    <x v="656"/>
    <x v="68"/>
    <n v="41407470"/>
    <s v="Comedy"/>
    <s v="Drama"/>
    <s v="Family"/>
    <m/>
    <m/>
    <m/>
    <m/>
    <m/>
    <m/>
    <m/>
    <m/>
    <m/>
    <m/>
    <m/>
    <m/>
    <s v="SecondhandLions"/>
    <s v="English"/>
    <n v="30000000"/>
    <x v="32"/>
  </r>
  <r>
    <s v="Color"/>
    <x v="103"/>
    <x v="83"/>
    <n v="42385520"/>
    <s v="Drama"/>
    <s v="Music"/>
    <s v="Romance"/>
    <m/>
    <m/>
    <m/>
    <m/>
    <m/>
    <m/>
    <m/>
    <m/>
    <m/>
    <m/>
    <m/>
    <m/>
    <s v="StepUp3D"/>
    <s v="English"/>
    <n v="30000000"/>
    <x v="5"/>
  </r>
  <r>
    <s v="Color"/>
    <x v="449"/>
    <x v="26"/>
    <n v="40118420"/>
    <s v="Drama"/>
    <s v="Romance"/>
    <s v="Sport"/>
    <m/>
    <m/>
    <m/>
    <m/>
    <m/>
    <m/>
    <m/>
    <m/>
    <m/>
    <m/>
    <m/>
    <m/>
    <s v="BlueCrush"/>
    <s v="English"/>
    <n v="30000000"/>
    <x v="23"/>
  </r>
  <r>
    <s v="Color"/>
    <x v="11"/>
    <x v="17"/>
    <n v="40137776"/>
    <s v="Comedy"/>
    <s v="Drama"/>
    <s v="Fantasy"/>
    <s v="Romance"/>
    <m/>
    <m/>
    <m/>
    <m/>
    <m/>
    <m/>
    <m/>
    <m/>
    <m/>
    <m/>
    <m/>
    <s v="StrangerThanFiction"/>
    <s v="English"/>
    <n v="38000000"/>
    <x v="32"/>
  </r>
  <r>
    <s v="Color"/>
    <x v="296"/>
    <x v="17"/>
    <n v="39568996"/>
    <s v="Horror"/>
    <m/>
    <m/>
    <m/>
    <m/>
    <m/>
    <m/>
    <m/>
    <m/>
    <m/>
    <m/>
    <m/>
    <m/>
    <m/>
    <m/>
    <s v="30DaysofNight"/>
    <s v="English"/>
    <n v="32000000"/>
    <x v="4"/>
  </r>
  <r>
    <s v="Color"/>
    <x v="657"/>
    <x v="53"/>
    <n v="42043633"/>
    <s v="Fantasy"/>
    <s v="Horror"/>
    <s v="Mystery"/>
    <s v="Thriller"/>
    <m/>
    <m/>
    <m/>
    <m/>
    <m/>
    <m/>
    <m/>
    <m/>
    <m/>
    <m/>
    <m/>
    <s v="TheCabinintheWoods"/>
    <s v="English"/>
    <n v="30000000"/>
    <x v="15"/>
  </r>
  <r>
    <s v="Color"/>
    <x v="658"/>
    <x v="102"/>
    <n v="38232624"/>
    <s v="Comedy"/>
    <m/>
    <m/>
    <m/>
    <m/>
    <m/>
    <m/>
    <m/>
    <m/>
    <m/>
    <m/>
    <m/>
    <m/>
    <m/>
    <m/>
    <s v="MeettheSpartans"/>
    <s v="English"/>
    <n v="30000000"/>
    <x v="60"/>
  </r>
  <r>
    <s v="Color"/>
    <x v="215"/>
    <x v="50"/>
    <n v="38413606"/>
    <s v="Action"/>
    <s v="Comedy"/>
    <s v="Crime"/>
    <s v="Thriller"/>
    <m/>
    <m/>
    <m/>
    <m/>
    <m/>
    <m/>
    <m/>
    <m/>
    <m/>
    <m/>
    <m/>
    <s v="MidnightRun"/>
    <s v="English"/>
    <n v="30000000"/>
    <x v="32"/>
  </r>
  <r>
    <s v="Color"/>
    <x v="659"/>
    <x v="57"/>
    <n v="38122105"/>
    <s v="Action"/>
    <s v="Crime"/>
    <s v="SciFi"/>
    <s v="Thriller"/>
    <m/>
    <m/>
    <m/>
    <m/>
    <m/>
    <m/>
    <m/>
    <m/>
    <m/>
    <m/>
    <m/>
    <s v="TheRunningMan"/>
    <s v="English"/>
    <n v="27000000"/>
    <x v="4"/>
  </r>
  <r>
    <s v="Color"/>
    <x v="180"/>
    <x v="56"/>
    <n v="38747385"/>
    <s v="Comedy"/>
    <s v="Horror"/>
    <s v="Musical"/>
    <s v="SciFi"/>
    <m/>
    <m/>
    <m/>
    <m/>
    <m/>
    <m/>
    <m/>
    <m/>
    <m/>
    <m/>
    <m/>
    <s v="LittleShopofHorrors"/>
    <s v="English"/>
    <n v="25000000"/>
    <x v="8"/>
  </r>
  <r>
    <s v="Color"/>
    <x v="92"/>
    <x v="68"/>
    <n v="40247512"/>
    <s v="Action"/>
    <s v="Drama"/>
    <s v="Thriller"/>
    <m/>
    <m/>
    <m/>
    <m/>
    <m/>
    <m/>
    <m/>
    <m/>
    <m/>
    <m/>
    <m/>
    <m/>
    <s v="Hanna"/>
    <s v="English"/>
    <n v="30000000"/>
    <x v="2"/>
  </r>
  <r>
    <s v="Color"/>
    <x v="660"/>
    <x v="53"/>
    <n v="35927406"/>
    <s v="Action"/>
    <s v="Adventure"/>
    <s v="Fantasy"/>
    <s v="SciFi"/>
    <s v="Thriller"/>
    <m/>
    <m/>
    <m/>
    <m/>
    <m/>
    <m/>
    <m/>
    <m/>
    <m/>
    <m/>
    <s v="MortalKombat:Annihilation"/>
    <s v="English"/>
    <n v="30000000"/>
    <x v="41"/>
  </r>
  <r>
    <s v="Color"/>
    <x v="661"/>
    <x v="41"/>
    <n v="35565975"/>
    <s v="Comedy"/>
    <s v="Drama"/>
    <s v="Romance"/>
    <m/>
    <m/>
    <m/>
    <m/>
    <m/>
    <m/>
    <m/>
    <m/>
    <m/>
    <m/>
    <m/>
    <m/>
    <s v="LarryCrowne"/>
    <s v="English"/>
    <n v="30000000"/>
    <x v="9"/>
  </r>
  <r>
    <s v="Color"/>
    <x v="662"/>
    <x v="6"/>
    <n v="35266619"/>
    <s v="Drama"/>
    <s v="Fantasy"/>
    <s v="Horror"/>
    <m/>
    <m/>
    <m/>
    <m/>
    <m/>
    <m/>
    <m/>
    <m/>
    <m/>
    <m/>
    <m/>
    <m/>
    <s v="Carrie"/>
    <s v="English"/>
    <n v="30000000"/>
    <x v="18"/>
  </r>
  <r>
    <s v="Color"/>
    <x v="663"/>
    <x v="33"/>
    <n v="34703228"/>
    <s v="Drama"/>
    <s v="Music"/>
    <m/>
    <m/>
    <m/>
    <m/>
    <m/>
    <m/>
    <m/>
    <m/>
    <m/>
    <m/>
    <m/>
    <m/>
    <m/>
    <s v="TaketheLead"/>
    <s v="English"/>
    <n v="30000000"/>
    <x v="10"/>
  </r>
  <r>
    <s v="Color"/>
    <x v="664"/>
    <x v="30"/>
    <n v="38432823"/>
    <s v="Crime"/>
    <s v="Drama"/>
    <s v="Sport"/>
    <m/>
    <m/>
    <m/>
    <m/>
    <m/>
    <m/>
    <m/>
    <m/>
    <m/>
    <m/>
    <m/>
    <m/>
    <s v="GridironGang"/>
    <s v="English"/>
    <n v="30000000"/>
    <x v="8"/>
  </r>
  <r>
    <s v="Color"/>
    <x v="380"/>
    <x v="49"/>
    <n v="32095318"/>
    <s v="Comedy"/>
    <s v="Crime"/>
    <m/>
    <m/>
    <m/>
    <m/>
    <m/>
    <m/>
    <m/>
    <m/>
    <m/>
    <m/>
    <m/>
    <m/>
    <m/>
    <s v="WhatstheWorstThatCouldHappen"/>
    <s v="English"/>
    <n v="45000000"/>
    <x v="33"/>
  </r>
  <r>
    <s v="Color"/>
    <x v="665"/>
    <x v="126"/>
    <n v="31743332"/>
    <s v="Action"/>
    <s v="Adventure"/>
    <s v="Animation"/>
    <s v="Drama"/>
    <s v="Mystery"/>
    <s v="SciFi"/>
    <s v="Thriller"/>
    <m/>
    <m/>
    <m/>
    <m/>
    <m/>
    <m/>
    <m/>
    <m/>
    <n v="9"/>
    <s v="English"/>
    <n v="30000000"/>
    <x v="1"/>
  </r>
  <r>
    <s v="Color"/>
    <x v="143"/>
    <x v="10"/>
    <n v="32154410"/>
    <s v="Crime"/>
    <s v="Drama"/>
    <s v="Thriller"/>
    <m/>
    <m/>
    <m/>
    <m/>
    <m/>
    <m/>
    <m/>
    <m/>
    <m/>
    <m/>
    <m/>
    <m/>
    <s v="SideEffects"/>
    <s v="English"/>
    <n v="30000000"/>
    <x v="1"/>
  </r>
  <r>
    <s v="Color"/>
    <x v="666"/>
    <x v="127"/>
    <n v="26687172"/>
    <s v="Adventure"/>
    <s v="Animation"/>
    <s v="Comedy"/>
    <s v="Family"/>
    <s v="Musical"/>
    <m/>
    <m/>
    <m/>
    <m/>
    <m/>
    <m/>
    <m/>
    <m/>
    <m/>
    <m/>
    <s v="WinniethePooh"/>
    <s v="English"/>
    <n v="30000000"/>
    <x v="11"/>
  </r>
  <r>
    <s v="Color"/>
    <x v="667"/>
    <x v="77"/>
    <n v="26096584"/>
    <s v="Comedy"/>
    <m/>
    <m/>
    <m/>
    <m/>
    <m/>
    <m/>
    <m/>
    <m/>
    <m/>
    <m/>
    <m/>
    <m/>
    <m/>
    <m/>
    <s v="DumbandDumberer:WhenHarryMetLloyd"/>
    <s v="English"/>
    <n v="19000000"/>
    <x v="52"/>
  </r>
  <r>
    <s v="Color"/>
    <x v="461"/>
    <x v="25"/>
    <n v="26525834"/>
    <s v="Comedy"/>
    <s v="Drama"/>
    <s v="Romance"/>
    <m/>
    <m/>
    <m/>
    <m/>
    <m/>
    <m/>
    <m/>
    <m/>
    <m/>
    <m/>
    <m/>
    <m/>
    <s v="Bulworth"/>
    <s v="English"/>
    <n v="30000000"/>
    <x v="2"/>
  </r>
  <r>
    <s v="Color"/>
    <x v="668"/>
    <x v="101"/>
    <n v="30513940"/>
    <s v="Biography"/>
    <s v="Drama"/>
    <s v="Music"/>
    <m/>
    <m/>
    <m/>
    <m/>
    <m/>
    <m/>
    <m/>
    <m/>
    <m/>
    <m/>
    <m/>
    <m/>
    <s v="GetonUp"/>
    <s v="English"/>
    <n v="30000000"/>
    <x v="8"/>
  </r>
  <r>
    <s v="Color"/>
    <x v="439"/>
    <x v="45"/>
    <n v="23209440"/>
    <s v="Drama"/>
    <m/>
    <m/>
    <m/>
    <m/>
    <m/>
    <m/>
    <m/>
    <m/>
    <m/>
    <m/>
    <m/>
    <m/>
    <m/>
    <m/>
    <s v="OneTrueThing"/>
    <s v="English"/>
    <n v="30000000"/>
    <x v="15"/>
  </r>
  <r>
    <s v="Color"/>
    <x v="669"/>
    <x v="10"/>
    <n v="24048000"/>
    <s v="Action"/>
    <s v="Crime"/>
    <s v="SciFi"/>
    <s v="Thriller"/>
    <m/>
    <m/>
    <m/>
    <m/>
    <m/>
    <m/>
    <m/>
    <m/>
    <m/>
    <m/>
    <m/>
    <s v="Virtuosity"/>
    <s v="English"/>
    <n v="30000000"/>
    <x v="33"/>
  </r>
  <r>
    <s v="Color"/>
    <x v="233"/>
    <x v="53"/>
    <n v="22526144"/>
    <s v="Comedy"/>
    <s v="Romance"/>
    <s v="SciFi"/>
    <m/>
    <m/>
    <m/>
    <m/>
    <m/>
    <m/>
    <m/>
    <m/>
    <m/>
    <m/>
    <m/>
    <m/>
    <s v="MySuperExGirlfriend"/>
    <s v="English"/>
    <n v="30000000"/>
    <x v="36"/>
  </r>
  <r>
    <s v="Color"/>
    <x v="232"/>
    <x v="33"/>
    <n v="30523568"/>
    <s v="Horror"/>
    <s v="Mystery"/>
    <s v="Thriller"/>
    <m/>
    <m/>
    <m/>
    <m/>
    <m/>
    <m/>
    <m/>
    <m/>
    <m/>
    <m/>
    <m/>
    <m/>
    <s v="DeliverUsfromEvil"/>
    <s v="English"/>
    <n v="30000000"/>
    <x v="5"/>
  </r>
  <r>
    <s v="Color"/>
    <x v="670"/>
    <x v="25"/>
    <n v="23070045"/>
    <s v="Adventure"/>
    <s v="Drama"/>
    <s v="Thriller"/>
    <m/>
    <m/>
    <m/>
    <m/>
    <m/>
    <m/>
    <m/>
    <m/>
    <m/>
    <m/>
    <m/>
    <m/>
    <s v="Sanctum"/>
    <s v="English"/>
    <n v="30000000"/>
    <x v="18"/>
  </r>
  <r>
    <s v="Color"/>
    <x v="671"/>
    <x v="70"/>
    <n v="20422207"/>
    <s v="Comedy"/>
    <s v="Drama"/>
    <s v="Romance"/>
    <m/>
    <m/>
    <m/>
    <m/>
    <m/>
    <m/>
    <m/>
    <m/>
    <m/>
    <m/>
    <m/>
    <m/>
    <s v="LittleBlackBook"/>
    <s v="English"/>
    <n v="35000000"/>
    <x v="31"/>
  </r>
  <r>
    <s v="Color"/>
    <x v="586"/>
    <x v="21"/>
    <n v="28644770"/>
    <s v="Comedy"/>
    <s v="Romance"/>
    <m/>
    <m/>
    <m/>
    <m/>
    <m/>
    <m/>
    <m/>
    <m/>
    <m/>
    <m/>
    <m/>
    <m/>
    <m/>
    <s v="TheFiveYearEngagement"/>
    <s v="English"/>
    <n v="30000000"/>
    <x v="5"/>
  </r>
  <r>
    <s v="Color"/>
    <x v="672"/>
    <x v="26"/>
    <n v="21800302"/>
    <s v="Comedy"/>
    <s v="Drama"/>
    <s v="Romance"/>
    <s v="Sport"/>
    <m/>
    <m/>
    <m/>
    <m/>
    <m/>
    <m/>
    <m/>
    <m/>
    <m/>
    <m/>
    <m/>
    <s v="Mr3000"/>
    <s v="English"/>
    <n v="30000000"/>
    <x v="33"/>
  </r>
  <r>
    <s v="Color"/>
    <x v="673"/>
    <x v="80"/>
    <n v="21129348"/>
    <s v="Crime"/>
    <s v="Drama"/>
    <s v="Romance"/>
    <s v="Thriller"/>
    <m/>
    <m/>
    <m/>
    <m/>
    <m/>
    <m/>
    <m/>
    <m/>
    <m/>
    <m/>
    <m/>
    <s v="TheNextThreeDays"/>
    <s v="English"/>
    <n v="35000000"/>
    <x v="37"/>
  </r>
  <r>
    <s v="Color"/>
    <x v="674"/>
    <x v="49"/>
    <n v="18500966"/>
    <s v="Action"/>
    <s v="Horror"/>
    <s v="SciFi"/>
    <s v="Thriller"/>
    <m/>
    <m/>
    <m/>
    <m/>
    <m/>
    <m/>
    <m/>
    <m/>
    <m/>
    <m/>
    <m/>
    <s v="Ultraviolet"/>
    <s v="English"/>
    <n v="30000000"/>
    <x v="45"/>
  </r>
  <r>
    <s v="Color"/>
    <x v="675"/>
    <x v="59"/>
    <n v="19976073"/>
    <s v="Action"/>
    <s v="Crime"/>
    <s v="Drama"/>
    <s v="Thriller"/>
    <m/>
    <m/>
    <m/>
    <m/>
    <m/>
    <m/>
    <m/>
    <m/>
    <m/>
    <m/>
    <m/>
    <s v="AssaultonPrecinct13"/>
    <s v="English"/>
    <n v="20000000"/>
    <x v="22"/>
  </r>
  <r>
    <s v="Color"/>
    <x v="259"/>
    <x v="44"/>
    <n v="18967571"/>
    <s v="Action"/>
    <s v="Crime"/>
    <s v="Thriller"/>
    <m/>
    <m/>
    <m/>
    <m/>
    <m/>
    <m/>
    <m/>
    <m/>
    <m/>
    <m/>
    <m/>
    <m/>
    <s v="TheReplacementKillers"/>
    <s v="English"/>
    <n v="30000000"/>
    <x v="9"/>
  </r>
  <r>
    <s v="Color"/>
    <x v="676"/>
    <x v="70"/>
    <n v="17100000"/>
    <s v="Action"/>
    <s v="Adventure"/>
    <s v="Crime"/>
    <s v="Drama"/>
    <s v="Romance"/>
    <m/>
    <m/>
    <m/>
    <m/>
    <m/>
    <m/>
    <m/>
    <m/>
    <m/>
    <m/>
    <s v="Fled"/>
    <s v="English"/>
    <n v="25000000"/>
    <x v="42"/>
  </r>
  <r>
    <s v="Color"/>
    <x v="677"/>
    <x v="75"/>
    <n v="17266505"/>
    <s v="Action"/>
    <s v="Comedy"/>
    <s v="Horror"/>
    <m/>
    <m/>
    <m/>
    <m/>
    <m/>
    <m/>
    <m/>
    <m/>
    <m/>
    <m/>
    <m/>
    <m/>
    <s v="EightLeggedFreaks"/>
    <s v="English"/>
    <n v="30000000"/>
    <x v="28"/>
  </r>
  <r>
    <s v="Color"/>
    <x v="99"/>
    <x v="51"/>
    <n v="32357532"/>
    <s v="Comedy"/>
    <s v="Drama"/>
    <s v="Romance"/>
    <m/>
    <m/>
    <m/>
    <m/>
    <m/>
    <m/>
    <m/>
    <m/>
    <m/>
    <m/>
    <m/>
    <m/>
    <s v="LoveOtherDrugs"/>
    <s v="English"/>
    <n v="30000000"/>
    <x v="10"/>
  </r>
  <r>
    <s v="Color"/>
    <x v="342"/>
    <x v="25"/>
    <n v="16930884"/>
    <s v="Crime"/>
    <s v="Drama"/>
    <s v="Mystery"/>
    <s v="Thriller"/>
    <m/>
    <m/>
    <m/>
    <m/>
    <m/>
    <m/>
    <m/>
    <m/>
    <m/>
    <m/>
    <m/>
    <s v="88Minutes"/>
    <s v="English"/>
    <n v="30000000"/>
    <x v="18"/>
  </r>
  <r>
    <s v="Color"/>
    <x v="678"/>
    <x v="50"/>
    <n v="18324242"/>
    <s v="Drama"/>
    <m/>
    <m/>
    <m/>
    <m/>
    <m/>
    <m/>
    <m/>
    <m/>
    <m/>
    <m/>
    <m/>
    <m/>
    <m/>
    <m/>
    <s v="NorthCountry"/>
    <s v="English"/>
    <n v="35000000"/>
    <x v="11"/>
  </r>
  <r>
    <s v="Color"/>
    <x v="433"/>
    <x v="41"/>
    <n v="16323969"/>
    <s v="Comedy"/>
    <s v="Crime"/>
    <s v="Thriller"/>
    <m/>
    <m/>
    <m/>
    <m/>
    <m/>
    <m/>
    <m/>
    <m/>
    <m/>
    <m/>
    <m/>
    <m/>
    <s v="TheWholeTenYards"/>
    <s v="English"/>
    <n v="40000000"/>
    <x v="33"/>
  </r>
  <r>
    <s v="Color"/>
    <x v="679"/>
    <x v="26"/>
    <n v="16999046"/>
    <s v="Drama"/>
    <s v="Horror"/>
    <s v="SciFi"/>
    <m/>
    <m/>
    <m/>
    <m/>
    <m/>
    <m/>
    <m/>
    <m/>
    <m/>
    <m/>
    <m/>
    <m/>
    <s v="Splice"/>
    <s v="English"/>
    <n v="26000000"/>
    <x v="27"/>
  </r>
  <r>
    <s v="Color"/>
    <x v="680"/>
    <x v="46"/>
    <n v="16295774"/>
    <s v="Action"/>
    <s v="Adventure"/>
    <s v="Comedy"/>
    <s v="Romance"/>
    <s v="SciFi"/>
    <m/>
    <m/>
    <m/>
    <m/>
    <m/>
    <m/>
    <m/>
    <m/>
    <m/>
    <m/>
    <s v="HowardtheDuck"/>
    <s v="English"/>
    <n v="35000000"/>
    <x v="50"/>
  </r>
  <r>
    <s v="Color"/>
    <x v="681"/>
    <x v="28"/>
    <n v="15709385"/>
    <s v="Crime"/>
    <s v="Drama"/>
    <s v="Thriller"/>
    <m/>
    <m/>
    <m/>
    <m/>
    <m/>
    <m/>
    <m/>
    <m/>
    <m/>
    <m/>
    <m/>
    <m/>
    <s v="PrideandGlory"/>
    <s v="English"/>
    <n v="30000000"/>
    <x v="10"/>
  </r>
  <r>
    <s v="Color"/>
    <x v="682"/>
    <x v="40"/>
    <n v="14888028"/>
    <s v="Adventure"/>
    <s v="Horror"/>
    <s v="Thriller"/>
    <m/>
    <m/>
    <m/>
    <m/>
    <m/>
    <m/>
    <m/>
    <m/>
    <m/>
    <m/>
    <m/>
    <m/>
    <s v="TheCave"/>
    <s v="English"/>
    <n v="30000000"/>
    <x v="36"/>
  </r>
  <r>
    <s v="Color"/>
    <x v="323"/>
    <x v="44"/>
    <n v="14208384"/>
    <s v="Comedy"/>
    <s v="Romance"/>
    <m/>
    <m/>
    <m/>
    <m/>
    <m/>
    <m/>
    <m/>
    <m/>
    <m/>
    <m/>
    <m/>
    <m/>
    <m/>
    <s v="AlexEmma"/>
    <s v="English"/>
    <n v="30000000"/>
    <x v="23"/>
  </r>
  <r>
    <s v="Color"/>
    <x v="494"/>
    <x v="36"/>
    <n v="12831121"/>
    <s v="Drama"/>
    <s v="Mystery"/>
    <s v="Romance"/>
    <s v="Thriller"/>
    <m/>
    <m/>
    <m/>
    <m/>
    <m/>
    <m/>
    <m/>
    <m/>
    <m/>
    <m/>
    <m/>
    <s v="WickerPark"/>
    <s v="English"/>
    <n v="30000000"/>
    <x v="15"/>
  </r>
  <r>
    <s v="Color"/>
    <x v="683"/>
    <x v="10"/>
    <n v="18298649"/>
    <s v="Comedy"/>
    <s v="Horror"/>
    <m/>
    <m/>
    <m/>
    <m/>
    <m/>
    <m/>
    <m/>
    <m/>
    <m/>
    <m/>
    <m/>
    <m/>
    <m/>
    <s v="FrightNight"/>
    <s v="English"/>
    <n v="30000000"/>
    <x v="21"/>
  </r>
  <r>
    <s v="Color"/>
    <x v="406"/>
    <x v="12"/>
    <n v="12712093"/>
    <s v="Biography"/>
    <s v="Drama"/>
    <s v="History"/>
    <s v="Romance"/>
    <m/>
    <m/>
    <m/>
    <m/>
    <m/>
    <m/>
    <m/>
    <m/>
    <m/>
    <m/>
    <m/>
    <s v="TheNewWorld"/>
    <s v="English"/>
    <n v="30000000"/>
    <x v="10"/>
  </r>
  <r>
    <s v="Color"/>
    <x v="684"/>
    <x v="6"/>
    <n v="11576087"/>
    <s v="Action"/>
    <s v="Adventure"/>
    <s v="SciFi"/>
    <m/>
    <m/>
    <m/>
    <m/>
    <m/>
    <m/>
    <m/>
    <m/>
    <m/>
    <m/>
    <m/>
    <m/>
    <s v="WingCommander"/>
    <s v="English"/>
    <n v="30000000"/>
    <x v="53"/>
  </r>
  <r>
    <s v="Color"/>
    <x v="413"/>
    <x v="6"/>
    <n v="11900000"/>
    <s v="Drama"/>
    <s v="Fantasy"/>
    <s v="Thriller"/>
    <m/>
    <m/>
    <m/>
    <m/>
    <m/>
    <m/>
    <m/>
    <m/>
    <m/>
    <m/>
    <m/>
    <m/>
    <s v="InDreams"/>
    <s v="English"/>
    <n v="30000000"/>
    <x v="33"/>
  </r>
  <r>
    <s v="Color"/>
    <x v="459"/>
    <x v="6"/>
    <n v="9353573"/>
    <s v="Action"/>
    <s v="Adventure"/>
    <s v="Fantasy"/>
    <s v="SciFi"/>
    <s v="Thriller"/>
    <m/>
    <m/>
    <m/>
    <m/>
    <m/>
    <m/>
    <m/>
    <m/>
    <m/>
    <m/>
    <s v="Dragonball:Evolution"/>
    <s v="English"/>
    <n v="45000000"/>
    <x v="60"/>
  </r>
  <r>
    <s v="Color"/>
    <x v="685"/>
    <x v="83"/>
    <n v="12026670"/>
    <s v="Action"/>
    <s v="Crime"/>
    <s v="Thriller"/>
    <m/>
    <m/>
    <m/>
    <m/>
    <m/>
    <m/>
    <m/>
    <m/>
    <m/>
    <m/>
    <m/>
    <m/>
    <s v="TheLastStand"/>
    <s v="English"/>
    <n v="45000000"/>
    <x v="21"/>
  </r>
  <r>
    <s v="Color"/>
    <x v="686"/>
    <x v="56"/>
    <n v="14334645"/>
    <s v="Drama"/>
    <s v="Horror"/>
    <s v="SciFi"/>
    <s v="Thriller"/>
    <m/>
    <m/>
    <m/>
    <m/>
    <m/>
    <m/>
    <m/>
    <m/>
    <m/>
    <m/>
    <m/>
    <s v="Godsend"/>
    <s v="English"/>
    <n v="25000000"/>
    <x v="30"/>
  </r>
  <r>
    <s v="Color"/>
    <x v="687"/>
    <x v="57"/>
    <n v="12189514"/>
    <s v="Comedy"/>
    <s v="Romance"/>
    <m/>
    <m/>
    <m/>
    <m/>
    <m/>
    <m/>
    <m/>
    <m/>
    <m/>
    <m/>
    <m/>
    <m/>
    <m/>
    <s v="ChasingLiberty"/>
    <s v="English"/>
    <n v="23000000"/>
    <x v="9"/>
  </r>
  <r>
    <s v="Color"/>
    <x v="688"/>
    <x v="102"/>
    <n v="10134754"/>
    <s v="Animation"/>
    <s v="Comedy"/>
    <s v="Family"/>
    <m/>
    <m/>
    <m/>
    <m/>
    <m/>
    <m/>
    <m/>
    <m/>
    <m/>
    <m/>
    <m/>
    <m/>
    <s v="HoodwinkedTooHoodvs.Evil"/>
    <s v="English"/>
    <n v="30000000"/>
    <x v="30"/>
  </r>
  <r>
    <s v="Color"/>
    <x v="604"/>
    <x v="25"/>
    <n v="8535575"/>
    <s v="Drama"/>
    <m/>
    <m/>
    <m/>
    <m/>
    <m/>
    <m/>
    <m/>
    <m/>
    <m/>
    <m/>
    <m/>
    <m/>
    <m/>
    <m/>
    <s v="AnUnfinishedLife"/>
    <s v="English"/>
    <n v="30000000"/>
    <x v="15"/>
  </r>
  <r>
    <s v="Color"/>
    <x v="241"/>
    <x v="31"/>
    <n v="7689458"/>
    <s v="Adventure"/>
    <s v="Fantasy"/>
    <s v="Mystery"/>
    <m/>
    <m/>
    <m/>
    <m/>
    <m/>
    <m/>
    <m/>
    <m/>
    <m/>
    <m/>
    <m/>
    <m/>
    <s v="TheImaginariumofDoctorParnassus"/>
    <s v="English"/>
    <n v="40000000"/>
    <x v="2"/>
  </r>
  <r>
    <s v="Color"/>
    <x v="522"/>
    <x v="74"/>
    <n v="19316646"/>
    <s v="Crime"/>
    <s v="Thriller"/>
    <m/>
    <m/>
    <m/>
    <m/>
    <m/>
    <m/>
    <m/>
    <m/>
    <m/>
    <m/>
    <m/>
    <m/>
    <m/>
    <s v="RunnerRunner"/>
    <s v="English"/>
    <n v="30000000"/>
    <x v="23"/>
  </r>
  <r>
    <s v="Color"/>
    <x v="476"/>
    <x v="59"/>
    <n v="10965209"/>
    <s v="Action"/>
    <s v="Crime"/>
    <s v="Drama"/>
    <s v="Thriller"/>
    <m/>
    <m/>
    <m/>
    <m/>
    <m/>
    <m/>
    <m/>
    <m/>
    <m/>
    <m/>
    <m/>
    <s v="Antitrust"/>
    <s v="English"/>
    <n v="30000000"/>
    <x v="9"/>
  </r>
  <r>
    <s v="Color"/>
    <x v="99"/>
    <x v="39"/>
    <n v="26830000"/>
    <s v="Drama"/>
    <s v="History"/>
    <s v="War"/>
    <m/>
    <m/>
    <m/>
    <m/>
    <m/>
    <m/>
    <m/>
    <m/>
    <m/>
    <m/>
    <m/>
    <m/>
    <s v="Glory"/>
    <s v="English"/>
    <n v="18000000"/>
    <x v="0"/>
  </r>
  <r>
    <s v="Color"/>
    <x v="689"/>
    <x v="121"/>
    <n v="5300000"/>
    <s v="Crime"/>
    <s v="Drama"/>
    <m/>
    <m/>
    <m/>
    <m/>
    <m/>
    <m/>
    <m/>
    <m/>
    <m/>
    <m/>
    <m/>
    <m/>
    <m/>
    <s v="OnceUponaTimeinAmerica"/>
    <s v="English"/>
    <n v="30000000"/>
    <x v="26"/>
  </r>
  <r>
    <s v="Color"/>
    <x v="690"/>
    <x v="33"/>
    <n v="10880926"/>
    <s v="Action"/>
    <s v="Crime"/>
    <s v="Drama"/>
    <s v="Thriller"/>
    <m/>
    <m/>
    <m/>
    <m/>
    <m/>
    <m/>
    <m/>
    <m/>
    <m/>
    <m/>
    <m/>
    <s v="DeadManDown"/>
    <s v="English"/>
    <n v="30000000"/>
    <x v="12"/>
  </r>
  <r>
    <s v="Color"/>
    <x v="691"/>
    <x v="21"/>
    <n v="3752725"/>
    <s v="Drama"/>
    <s v="Romance"/>
    <m/>
    <m/>
    <m/>
    <m/>
    <m/>
    <m/>
    <m/>
    <m/>
    <m/>
    <m/>
    <m/>
    <m/>
    <m/>
    <s v="TheMerchantofVenice"/>
    <s v="English"/>
    <n v="18000000"/>
    <x v="1"/>
  </r>
  <r>
    <s v="Color"/>
    <x v="413"/>
    <x v="59"/>
    <n v="3517797"/>
    <s v="Action"/>
    <s v="Crime"/>
    <s v="Drama"/>
    <s v="Romance"/>
    <s v="Thriller"/>
    <m/>
    <m/>
    <m/>
    <m/>
    <m/>
    <m/>
    <m/>
    <m/>
    <m/>
    <m/>
    <s v="TheGoodThief"/>
    <s v="English"/>
    <n v="25000000"/>
    <x v="4"/>
  </r>
  <r>
    <s v="Color"/>
    <x v="646"/>
    <x v="74"/>
    <n v="2975649"/>
    <s v="Biography"/>
    <s v="Drama"/>
    <s v="Romance"/>
    <m/>
    <m/>
    <m/>
    <m/>
    <m/>
    <m/>
    <m/>
    <m/>
    <m/>
    <m/>
    <m/>
    <m/>
    <s v="MissPotter"/>
    <s v="English"/>
    <n v="30000000"/>
    <x v="15"/>
  </r>
  <r>
    <s v="Color"/>
    <x v="692"/>
    <x v="32"/>
    <n v="668171"/>
    <s v="Action"/>
    <s v="Drama"/>
    <s v="Fantasy"/>
    <m/>
    <m/>
    <m/>
    <m/>
    <m/>
    <m/>
    <m/>
    <m/>
    <m/>
    <m/>
    <m/>
    <m/>
    <s v="ThePromise"/>
    <s v="Mandarin"/>
    <n v="60000000"/>
    <x v="23"/>
  </r>
  <r>
    <s v="Color"/>
    <x v="693"/>
    <x v="97"/>
    <n v="480314"/>
    <s v="Action"/>
    <s v="Adventure"/>
    <m/>
    <m/>
    <m/>
    <m/>
    <m/>
    <m/>
    <m/>
    <m/>
    <m/>
    <m/>
    <m/>
    <m/>
    <m/>
    <s v="DOA:DeadorAlive"/>
    <s v="English"/>
    <n v="21000000"/>
    <x v="30"/>
  </r>
  <r>
    <s v="Color"/>
    <x v="694"/>
    <x v="119"/>
    <n v="3904982"/>
    <s v="Biography"/>
    <s v="Crime"/>
    <s v="Drama"/>
    <s v="History"/>
    <s v="Western"/>
    <m/>
    <m/>
    <m/>
    <m/>
    <m/>
    <m/>
    <m/>
    <m/>
    <m/>
    <m/>
    <s v="TheAssassinationofJesseJamesbytheCowardRobertFord"/>
    <s v="English"/>
    <n v="30000000"/>
    <x v="7"/>
  </r>
  <r>
    <s v="Color"/>
    <x v="695"/>
    <x v="60"/>
    <n v="127437"/>
    <s v="Action"/>
    <s v="Adventure"/>
    <s v="Drama"/>
    <s v="History"/>
    <s v="War"/>
    <m/>
    <m/>
    <m/>
    <m/>
    <m/>
    <m/>
    <m/>
    <m/>
    <m/>
    <m/>
    <n v="1911"/>
    <s v="Mandarin"/>
    <n v="18000000"/>
    <x v="19"/>
  </r>
  <r>
    <s v="Color"/>
    <x v="11"/>
    <x v="72"/>
    <n v="537580"/>
    <s v="Action"/>
    <s v="Biography"/>
    <s v="Crime"/>
    <s v="Drama"/>
    <m/>
    <m/>
    <m/>
    <m/>
    <m/>
    <m/>
    <m/>
    <m/>
    <m/>
    <m/>
    <m/>
    <s v="MachineGunPreacher"/>
    <s v="English"/>
    <n v="30000000"/>
    <x v="2"/>
  </r>
  <r>
    <s v="Color"/>
    <x v="696"/>
    <x v="67"/>
    <n v="183436380"/>
    <s v="Comedy"/>
    <s v="Music"/>
    <m/>
    <m/>
    <m/>
    <m/>
    <m/>
    <m/>
    <m/>
    <m/>
    <m/>
    <m/>
    <m/>
    <m/>
    <m/>
    <s v="PitchPerfect2"/>
    <s v="English"/>
    <n v="29000000"/>
    <x v="12"/>
  </r>
  <r>
    <s v="Color"/>
    <x v="135"/>
    <x v="8"/>
    <n v="119518352"/>
    <s v="Biography"/>
    <s v="Drama"/>
    <s v="Music"/>
    <s v="Romance"/>
    <m/>
    <m/>
    <m/>
    <m/>
    <m/>
    <m/>
    <m/>
    <m/>
    <m/>
    <m/>
    <m/>
    <s v="WalktheLine"/>
    <s v="English"/>
    <n v="28000000"/>
    <x v="0"/>
  </r>
  <r>
    <s v="Color"/>
    <x v="697"/>
    <x v="55"/>
    <n v="37036404"/>
    <s v="Comedy"/>
    <s v="Drama"/>
    <s v="Romance"/>
    <m/>
    <m/>
    <m/>
    <m/>
    <m/>
    <m/>
    <m/>
    <m/>
    <m/>
    <m/>
    <m/>
    <m/>
    <s v="KeepingtheFaith"/>
    <s v="English"/>
    <n v="30000000"/>
    <x v="21"/>
  </r>
  <r>
    <s v="Color"/>
    <x v="418"/>
    <x v="69"/>
    <n v="22359293"/>
    <s v="Adventure"/>
    <s v="Comedy"/>
    <s v="Family"/>
    <s v="Fantasy"/>
    <m/>
    <m/>
    <m/>
    <m/>
    <m/>
    <m/>
    <m/>
    <m/>
    <m/>
    <m/>
    <m/>
    <s v="TheBorrowers"/>
    <s v="English"/>
    <n v="29000000"/>
    <x v="27"/>
  </r>
  <r>
    <s v="Color"/>
    <x v="80"/>
    <x v="39"/>
    <n v="18593156"/>
    <s v="Drama"/>
    <m/>
    <m/>
    <m/>
    <m/>
    <m/>
    <m/>
    <m/>
    <m/>
    <m/>
    <m/>
    <m/>
    <m/>
    <m/>
    <m/>
    <s v="Frost/Nixon"/>
    <s v="English"/>
    <n v="35000000"/>
    <x v="16"/>
  </r>
  <r>
    <s v="Color"/>
    <x v="499"/>
    <x v="75"/>
    <n v="16930185"/>
    <s v="Comedy"/>
    <s v="Romance"/>
    <m/>
    <m/>
    <m/>
    <m/>
    <m/>
    <m/>
    <m/>
    <m/>
    <m/>
    <m/>
    <m/>
    <m/>
    <m/>
    <s v="ServingSara"/>
    <s v="English"/>
    <n v="29000000"/>
    <x v="42"/>
  </r>
  <r>
    <s v="Color"/>
    <x v="698"/>
    <x v="75"/>
    <n v="63034755"/>
    <s v="Comedy"/>
    <m/>
    <m/>
    <m/>
    <m/>
    <m/>
    <m/>
    <m/>
    <m/>
    <m/>
    <m/>
    <m/>
    <m/>
    <m/>
    <m/>
    <s v="TheBoss"/>
    <s v="English"/>
    <n v="29000000"/>
    <x v="42"/>
  </r>
  <r>
    <s v="Color"/>
    <x v="699"/>
    <x v="20"/>
    <n v="5899797"/>
    <s v="Biography"/>
    <s v="Drama"/>
    <s v="History"/>
    <m/>
    <m/>
    <m/>
    <m/>
    <m/>
    <m/>
    <m/>
    <m/>
    <m/>
    <m/>
    <m/>
    <m/>
    <s v="CryFreedom"/>
    <s v="English"/>
    <n v="29000000"/>
    <x v="7"/>
  </r>
  <r>
    <s v="BlackandWhite"/>
    <x v="304"/>
    <x v="51"/>
    <n v="4554569"/>
    <s v="Comedy"/>
    <s v="Drama"/>
    <m/>
    <m/>
    <m/>
    <m/>
    <m/>
    <m/>
    <m/>
    <m/>
    <m/>
    <m/>
    <m/>
    <m/>
    <m/>
    <s v="Mumford"/>
    <s v="English"/>
    <n v="28000000"/>
    <x v="8"/>
  </r>
  <r>
    <s v="Color"/>
    <x v="700"/>
    <x v="74"/>
    <n v="17016190"/>
    <s v="Comedy"/>
    <s v="Fantasy"/>
    <s v="Horror"/>
    <s v="Thriller"/>
    <m/>
    <m/>
    <m/>
    <m/>
    <m/>
    <m/>
    <m/>
    <m/>
    <m/>
    <m/>
    <m/>
    <s v="SeedofChucky"/>
    <s v="English"/>
    <n v="12000000"/>
    <x v="40"/>
  </r>
  <r>
    <s v="Color"/>
    <x v="701"/>
    <x v="49"/>
    <n v="6301131"/>
    <s v="Drama"/>
    <s v="Mystery"/>
    <s v="SciFi"/>
    <s v="Thriller"/>
    <m/>
    <m/>
    <m/>
    <m/>
    <m/>
    <m/>
    <m/>
    <m/>
    <m/>
    <m/>
    <m/>
    <s v="TheJacket"/>
    <s v="English"/>
    <n v="29000000"/>
    <x v="1"/>
  </r>
  <r>
    <s v="Color"/>
    <x v="153"/>
    <x v="76"/>
    <n v="217350219"/>
    <s v="Adventure"/>
    <s v="Animation"/>
    <s v="Comedy"/>
    <s v="Family"/>
    <s v="Fantasy"/>
    <s v="Musical"/>
    <s v="Romance"/>
    <m/>
    <m/>
    <m/>
    <m/>
    <m/>
    <m/>
    <m/>
    <m/>
    <s v="Aladdin"/>
    <s v="English"/>
    <n v="28000000"/>
    <x v="25"/>
  </r>
  <r>
    <s v="Color"/>
    <x v="258"/>
    <x v="128"/>
    <n v="161029270"/>
    <s v="Biography"/>
    <s v="Crime"/>
    <s v="Drama"/>
    <s v="History"/>
    <s v="Music"/>
    <m/>
    <m/>
    <m/>
    <m/>
    <m/>
    <m/>
    <m/>
    <m/>
    <m/>
    <m/>
    <s v="StraightOuttaCompton"/>
    <s v="English"/>
    <n v="28000000"/>
    <x v="0"/>
  </r>
  <r>
    <s v="Color"/>
    <x v="37"/>
    <x v="33"/>
    <n v="179870271"/>
    <s v="Action"/>
    <s v="Adventure"/>
    <m/>
    <m/>
    <m/>
    <m/>
    <m/>
    <m/>
    <m/>
    <m/>
    <m/>
    <m/>
    <m/>
    <m/>
    <m/>
    <s v="IndianaJonesandtheTempleofDoom"/>
    <s v="English"/>
    <n v="28000000"/>
    <x v="32"/>
  </r>
  <r>
    <s v="Color"/>
    <x v="702"/>
    <x v="100"/>
    <n v="100491683"/>
    <s v="Adventure"/>
    <s v="Animation"/>
    <s v="Comedy"/>
    <s v="Drama"/>
    <s v="Family"/>
    <s v="Musical"/>
    <m/>
    <m/>
    <m/>
    <m/>
    <m/>
    <m/>
    <m/>
    <m/>
    <m/>
    <s v="TheRugratsMovie"/>
    <s v="English"/>
    <n v="24000000"/>
    <x v="18"/>
  </r>
  <r>
    <s v="Color"/>
    <x v="94"/>
    <x v="26"/>
    <n v="74058698"/>
    <s v="Crime"/>
    <s v="Drama"/>
    <s v="Thriller"/>
    <m/>
    <m/>
    <m/>
    <m/>
    <m/>
    <m/>
    <m/>
    <m/>
    <m/>
    <m/>
    <m/>
    <m/>
    <s v="AlongCameaSpider"/>
    <s v="English"/>
    <n v="60000000"/>
    <x v="22"/>
  </r>
  <r>
    <s v="Color"/>
    <x v="402"/>
    <x v="56"/>
    <n v="55845943"/>
    <s v="Action"/>
    <s v="Crime"/>
    <s v="Thriller"/>
    <m/>
    <m/>
    <m/>
    <m/>
    <m/>
    <m/>
    <m/>
    <m/>
    <m/>
    <m/>
    <m/>
    <m/>
    <s v="OnceUponaTimeinMexico"/>
    <s v="English"/>
    <n v="29000000"/>
    <x v="21"/>
  </r>
  <r>
    <s v="Color"/>
    <x v="125"/>
    <x v="21"/>
    <n v="81350242"/>
    <s v="Action"/>
    <s v="Thriller"/>
    <m/>
    <m/>
    <m/>
    <m/>
    <m/>
    <m/>
    <m/>
    <m/>
    <m/>
    <m/>
    <m/>
    <m/>
    <m/>
    <s v="DieHard"/>
    <s v="English"/>
    <n v="28000000"/>
    <x v="17"/>
  </r>
  <r>
    <s v="Color"/>
    <x v="703"/>
    <x v="57"/>
    <n v="67266300"/>
    <s v="Comedy"/>
    <m/>
    <m/>
    <m/>
    <m/>
    <m/>
    <m/>
    <m/>
    <m/>
    <m/>
    <m/>
    <m/>
    <m/>
    <m/>
    <m/>
    <s v="RoleModels"/>
    <s v="English"/>
    <n v="28000000"/>
    <x v="8"/>
  </r>
  <r>
    <s v="Color"/>
    <x v="158"/>
    <x v="28"/>
    <n v="70235322"/>
    <s v="Biography"/>
    <s v="Comedy"/>
    <s v="Drama"/>
    <s v="History"/>
    <m/>
    <m/>
    <m/>
    <m/>
    <m/>
    <m/>
    <m/>
    <m/>
    <m/>
    <m/>
    <m/>
    <s v="TheBigShort"/>
    <s v="English"/>
    <n v="28000000"/>
    <x v="6"/>
  </r>
  <r>
    <s v="Color"/>
    <x v="102"/>
    <x v="58"/>
    <n v="7443007"/>
    <s v="Comedy"/>
    <s v="Drama"/>
    <s v="Music"/>
    <m/>
    <m/>
    <m/>
    <m/>
    <m/>
    <m/>
    <m/>
    <m/>
    <m/>
    <m/>
    <m/>
    <m/>
    <s v="TakingWoodstock"/>
    <s v="English"/>
    <n v="30000000"/>
    <x v="10"/>
  </r>
  <r>
    <s v="Color"/>
    <x v="681"/>
    <x v="23"/>
    <n v="64371181"/>
    <s v="Biography"/>
    <s v="Drama"/>
    <s v="History"/>
    <s v="Sport"/>
    <m/>
    <m/>
    <m/>
    <m/>
    <m/>
    <m/>
    <m/>
    <m/>
    <m/>
    <m/>
    <m/>
    <s v="Miracle"/>
    <s v="English"/>
    <n v="28000000"/>
    <x v="7"/>
  </r>
  <r>
    <s v="Color"/>
    <x v="9"/>
    <x v="46"/>
    <n v="58885635"/>
    <s v="Action"/>
    <s v="Horror"/>
    <s v="Thriller"/>
    <m/>
    <m/>
    <m/>
    <m/>
    <m/>
    <m/>
    <m/>
    <m/>
    <m/>
    <m/>
    <m/>
    <m/>
    <s v="DawnoftheDead"/>
    <s v="English"/>
    <n v="26000000"/>
    <x v="37"/>
  </r>
  <r>
    <s v="Color"/>
    <x v="226"/>
    <x v="32"/>
    <n v="60400856"/>
    <s v="Comedy"/>
    <s v="Romance"/>
    <m/>
    <m/>
    <m/>
    <m/>
    <m/>
    <m/>
    <m/>
    <m/>
    <m/>
    <m/>
    <m/>
    <m/>
    <m/>
    <s v="TheWeddingPlanner"/>
    <s v="English"/>
    <n v="35000000"/>
    <x v="31"/>
  </r>
  <r>
    <s v="Color"/>
    <x v="447"/>
    <x v="46"/>
    <n v="52353636"/>
    <s v="Comedy"/>
    <s v="Drama"/>
    <m/>
    <m/>
    <m/>
    <m/>
    <m/>
    <m/>
    <m/>
    <m/>
    <m/>
    <m/>
    <m/>
    <m/>
    <m/>
    <s v="TheRoyalTenenbaums"/>
    <s v="English"/>
    <n v="21000000"/>
    <x v="32"/>
  </r>
  <r>
    <s v="Color"/>
    <x v="135"/>
    <x v="42"/>
    <n v="51475962"/>
    <s v="Mystery"/>
    <s v="Thriller"/>
    <m/>
    <m/>
    <m/>
    <m/>
    <m/>
    <m/>
    <m/>
    <m/>
    <m/>
    <m/>
    <m/>
    <m/>
    <m/>
    <s v="Identity"/>
    <s v="English"/>
    <n v="30000000"/>
    <x v="11"/>
  </r>
  <r>
    <s v="Color"/>
    <x v="67"/>
    <x v="70"/>
    <n v="63910583"/>
    <s v="Comedy"/>
    <s v="Romance"/>
    <m/>
    <m/>
    <m/>
    <m/>
    <m/>
    <m/>
    <m/>
    <m/>
    <m/>
    <m/>
    <m/>
    <m/>
    <m/>
    <s v="LastVegas"/>
    <s v="English"/>
    <n v="28000000"/>
    <x v="4"/>
  </r>
  <r>
    <s v="Color"/>
    <x v="503"/>
    <x v="45"/>
    <n v="62300000"/>
    <s v="Action"/>
    <s v="Adventure"/>
    <s v="Thriller"/>
    <m/>
    <m/>
    <m/>
    <m/>
    <m/>
    <m/>
    <m/>
    <m/>
    <m/>
    <m/>
    <m/>
    <m/>
    <s v="ForYourEyesOnly"/>
    <s v="English"/>
    <n v="28000000"/>
    <x v="2"/>
  </r>
  <r>
    <s v="Color"/>
    <x v="154"/>
    <x v="84"/>
    <n v="49968653"/>
    <s v="Comedy"/>
    <s v="Romance"/>
    <m/>
    <m/>
    <m/>
    <m/>
    <m/>
    <m/>
    <m/>
    <m/>
    <m/>
    <m/>
    <m/>
    <m/>
    <m/>
    <s v="Serendipity"/>
    <s v="English"/>
    <n v="28000000"/>
    <x v="8"/>
  </r>
  <r>
    <s v="Color"/>
    <x v="168"/>
    <x v="75"/>
    <n v="44450000"/>
    <s v="Action"/>
    <s v="Crime"/>
    <s v="SciFi"/>
    <s v="Thriller"/>
    <m/>
    <m/>
    <m/>
    <m/>
    <m/>
    <m/>
    <m/>
    <m/>
    <m/>
    <m/>
    <m/>
    <s v="Timecop"/>
    <s v="English"/>
    <n v="27000000"/>
    <x v="27"/>
  </r>
  <r>
    <s v="Color"/>
    <x v="193"/>
    <x v="76"/>
    <n v="45162741"/>
    <s v="Comedy"/>
    <m/>
    <m/>
    <m/>
    <m/>
    <m/>
    <m/>
    <m/>
    <m/>
    <m/>
    <m/>
    <m/>
    <m/>
    <m/>
    <m/>
    <s v="Zoolander"/>
    <s v="English"/>
    <n v="28000000"/>
    <x v="4"/>
  </r>
  <r>
    <s v="Color"/>
    <x v="604"/>
    <x v="67"/>
    <n v="71346930"/>
    <s v="Drama"/>
    <s v="Romance"/>
    <s v="Thriller"/>
    <m/>
    <m/>
    <m/>
    <m/>
    <m/>
    <m/>
    <m/>
    <m/>
    <m/>
    <m/>
    <m/>
    <m/>
    <s v="SafeHaven"/>
    <s v="English"/>
    <n v="28000000"/>
    <x v="10"/>
  </r>
  <r>
    <s v="Color"/>
    <x v="336"/>
    <x v="44"/>
    <n v="39514713"/>
    <s v="Comedy"/>
    <s v="Family"/>
    <s v="Fantasy"/>
    <m/>
    <m/>
    <m/>
    <m/>
    <m/>
    <m/>
    <m/>
    <m/>
    <m/>
    <m/>
    <m/>
    <m/>
    <s v="HocusPocus"/>
    <s v="English"/>
    <n v="28000000"/>
    <x v="10"/>
  </r>
  <r>
    <s v="Color"/>
    <x v="579"/>
    <x v="26"/>
    <n v="43097652"/>
    <s v="Comedy"/>
    <s v="Drama"/>
    <s v="Romance"/>
    <m/>
    <m/>
    <m/>
    <m/>
    <m/>
    <m/>
    <m/>
    <m/>
    <m/>
    <m/>
    <m/>
    <m/>
    <s v="NoReservations"/>
    <s v="English"/>
    <n v="28000000"/>
    <x v="22"/>
  </r>
  <r>
    <s v="Color"/>
    <x v="65"/>
    <x v="82"/>
    <n v="48043505"/>
    <s v="Action"/>
    <s v="Comedy"/>
    <m/>
    <m/>
    <m/>
    <m/>
    <m/>
    <m/>
    <m/>
    <m/>
    <m/>
    <m/>
    <m/>
    <m/>
    <m/>
    <s v="KickAss"/>
    <s v="English"/>
    <n v="30000000"/>
    <x v="16"/>
  </r>
  <r>
    <s v="Color"/>
    <x v="352"/>
    <x v="100"/>
    <n v="37053924"/>
    <s v="Action"/>
    <s v="Comedy"/>
    <s v="Crime"/>
    <m/>
    <m/>
    <m/>
    <m/>
    <m/>
    <m/>
    <m/>
    <m/>
    <m/>
    <m/>
    <m/>
    <m/>
    <s v="30MinutesorLess"/>
    <s v="English"/>
    <n v="28000000"/>
    <x v="9"/>
  </r>
  <r>
    <s v="Color"/>
    <x v="458"/>
    <x v="75"/>
    <n v="33000377"/>
    <s v="Action"/>
    <s v="Fantasy"/>
    <s v="Horror"/>
    <s v="Thriller"/>
    <m/>
    <m/>
    <m/>
    <m/>
    <m/>
    <m/>
    <m/>
    <m/>
    <m/>
    <m/>
    <m/>
    <s v="Dracula2000"/>
    <s v="English"/>
    <n v="28000000"/>
    <x v="40"/>
  </r>
  <r>
    <s v="Color"/>
    <x v="704"/>
    <x v="112"/>
    <n v="66950483"/>
    <s v="Comedy"/>
    <s v="Family"/>
    <m/>
    <m/>
    <m/>
    <m/>
    <m/>
    <m/>
    <m/>
    <m/>
    <m/>
    <m/>
    <m/>
    <m/>
    <m/>
    <s v="AlexanderandtheTerribleHorribleNoGoodVeryBadDay"/>
    <s v="English"/>
    <n v="28000000"/>
    <x v="5"/>
  </r>
  <r>
    <s v="Color"/>
    <x v="92"/>
    <x v="23"/>
    <n v="38372662"/>
    <s v="Drama"/>
    <s v="Romance"/>
    <m/>
    <m/>
    <m/>
    <m/>
    <m/>
    <m/>
    <m/>
    <m/>
    <m/>
    <m/>
    <m/>
    <m/>
    <m/>
    <s v="PridePrejudice"/>
    <s v="English"/>
    <n v="28000000"/>
    <x v="6"/>
  </r>
  <r>
    <s v="Color"/>
    <x v="17"/>
    <x v="82"/>
    <n v="27000000"/>
    <s v="SciFi"/>
    <s v="Thriller"/>
    <m/>
    <m/>
    <m/>
    <m/>
    <m/>
    <m/>
    <m/>
    <m/>
    <m/>
    <m/>
    <m/>
    <m/>
    <m/>
    <s v="BladeRunner"/>
    <s v="English"/>
    <n v="28000000"/>
    <x v="17"/>
  </r>
  <r>
    <s v="Color"/>
    <x v="293"/>
    <x v="101"/>
    <n v="31600000"/>
    <s v="Adventure"/>
    <s v="Biography"/>
    <m/>
    <m/>
    <m/>
    <m/>
    <m/>
    <m/>
    <m/>
    <m/>
    <m/>
    <m/>
    <m/>
    <m/>
    <m/>
    <s v="RobRoy"/>
    <s v="English"/>
    <n v="28000000"/>
    <x v="8"/>
  </r>
  <r>
    <s v="Color"/>
    <x v="31"/>
    <x v="31"/>
    <n v="30688364"/>
    <s v="Action"/>
    <s v="Drama"/>
    <s v="Thriller"/>
    <m/>
    <m/>
    <m/>
    <m/>
    <m/>
    <m/>
    <m/>
    <m/>
    <m/>
    <m/>
    <m/>
    <m/>
    <s v="3DaystoKill"/>
    <s v="English"/>
    <n v="28000000"/>
    <x v="5"/>
  </r>
  <r>
    <s v="Color"/>
    <x v="705"/>
    <x v="82"/>
    <n v="28563179"/>
    <s v="Crime"/>
    <s v="Drama"/>
    <s v="Thriller"/>
    <m/>
    <m/>
    <m/>
    <m/>
    <m/>
    <m/>
    <m/>
    <m/>
    <m/>
    <m/>
    <m/>
    <m/>
    <s v="WeOwntheNight"/>
    <s v="English"/>
    <n v="21000000"/>
    <x v="8"/>
  </r>
  <r>
    <s v="Color"/>
    <x v="706"/>
    <x v="54"/>
    <n v="16779636"/>
    <s v="Drama"/>
    <s v="Horror"/>
    <s v="Thriller"/>
    <m/>
    <m/>
    <m/>
    <m/>
    <m/>
    <m/>
    <m/>
    <m/>
    <m/>
    <m/>
    <m/>
    <m/>
    <s v="LostSouls"/>
    <s v="English"/>
    <n v="28000000"/>
    <x v="30"/>
  </r>
  <r>
    <s v="Color"/>
    <x v="354"/>
    <x v="32"/>
    <n v="17324744"/>
    <s v="Comedy"/>
    <s v="Fantasy"/>
    <s v="Romance"/>
    <m/>
    <m/>
    <m/>
    <m/>
    <m/>
    <m/>
    <m/>
    <m/>
    <m/>
    <m/>
    <m/>
    <m/>
    <s v="JustMyLuck"/>
    <s v="English"/>
    <n v="28000000"/>
    <x v="42"/>
  </r>
  <r>
    <s v="Color"/>
    <x v="181"/>
    <x v="71"/>
    <n v="8888143"/>
    <s v="Comedy"/>
    <s v="Drama"/>
    <s v="Sport"/>
    <m/>
    <m/>
    <m/>
    <m/>
    <m/>
    <m/>
    <m/>
    <m/>
    <m/>
    <m/>
    <m/>
    <m/>
    <s v="MysteryAlaska"/>
    <s v="English"/>
    <n v="28000000"/>
    <x v="10"/>
  </r>
  <r>
    <s v="Color"/>
    <x v="339"/>
    <x v="49"/>
    <n v="24268828"/>
    <s v="Action"/>
    <s v="Comedy"/>
    <s v="Family"/>
    <m/>
    <m/>
    <m/>
    <m/>
    <m/>
    <m/>
    <m/>
    <m/>
    <m/>
    <m/>
    <m/>
    <m/>
    <s v="TheSpyNextDoor"/>
    <s v="English"/>
    <n v="28000000"/>
    <x v="28"/>
  </r>
  <r>
    <s v="Color"/>
    <x v="707"/>
    <x v="69"/>
    <n v="8119205"/>
    <s v="Comedy"/>
    <s v="Family"/>
    <s v="Fantasy"/>
    <m/>
    <m/>
    <m/>
    <m/>
    <m/>
    <m/>
    <m/>
    <m/>
    <m/>
    <m/>
    <m/>
    <m/>
    <s v="ASimpleWish"/>
    <s v="English"/>
    <n v="28000000"/>
    <x v="28"/>
  </r>
  <r>
    <s v="Color"/>
    <x v="446"/>
    <x v="41"/>
    <n v="8434601"/>
    <s v="Action"/>
    <s v="Horror"/>
    <s v="SciFi"/>
    <m/>
    <m/>
    <m/>
    <m/>
    <m/>
    <m/>
    <m/>
    <m/>
    <m/>
    <m/>
    <m/>
    <m/>
    <s v="GhostsofMars"/>
    <s v="English"/>
    <n v="28000000"/>
    <x v="40"/>
  </r>
  <r>
    <s v="Color"/>
    <x v="450"/>
    <x v="83"/>
    <n v="6998324"/>
    <s v="Comedy"/>
    <s v="Drama"/>
    <m/>
    <m/>
    <m/>
    <m/>
    <m/>
    <m/>
    <m/>
    <m/>
    <m/>
    <m/>
    <m/>
    <m/>
    <m/>
    <s v="OurBrandIsCrisis"/>
    <s v="English"/>
    <n v="28000000"/>
    <x v="9"/>
  </r>
  <r>
    <s v="Color"/>
    <x v="497"/>
    <x v="25"/>
    <n v="10907291"/>
    <s v="Action"/>
    <s v="Horror"/>
    <s v="Romance"/>
    <m/>
    <m/>
    <m/>
    <m/>
    <m/>
    <m/>
    <m/>
    <m/>
    <m/>
    <m/>
    <m/>
    <m/>
    <s v="PrideandPrejudiceandZombies"/>
    <s v="English"/>
    <n v="28000000"/>
    <x v="27"/>
  </r>
  <r>
    <s v="Color"/>
    <x v="46"/>
    <x v="87"/>
    <n v="5532301"/>
    <s v="Biography"/>
    <s v="Drama"/>
    <s v="History"/>
    <s v="War"/>
    <m/>
    <m/>
    <m/>
    <m/>
    <m/>
    <m/>
    <m/>
    <m/>
    <m/>
    <m/>
    <m/>
    <s v="Kundun"/>
    <s v="English"/>
    <n v="28000000"/>
    <x v="15"/>
  </r>
  <r>
    <s v="Color"/>
    <x v="708"/>
    <x v="46"/>
    <n v="2775593"/>
    <s v="Comedy"/>
    <s v="Drama"/>
    <s v="Romance"/>
    <m/>
    <m/>
    <m/>
    <m/>
    <m/>
    <m/>
    <m/>
    <m/>
    <m/>
    <m/>
    <m/>
    <m/>
    <s v="HowtoLoseFriendsAlienatePeople"/>
    <s v="English"/>
    <n v="27000000"/>
    <x v="12"/>
  </r>
  <r>
    <s v="Color"/>
    <x v="709"/>
    <x v="32"/>
    <n v="28751715"/>
    <s v="Action"/>
    <s v="Comedy"/>
    <s v="Crime"/>
    <m/>
    <m/>
    <m/>
    <m/>
    <m/>
    <m/>
    <m/>
    <m/>
    <m/>
    <m/>
    <m/>
    <m/>
    <s v="KickAss2"/>
    <s v="English"/>
    <n v="28000000"/>
    <x v="4"/>
  </r>
  <r>
    <s v="Color"/>
    <x v="710"/>
    <x v="6"/>
    <n v="20285518"/>
    <s v="Action"/>
    <s v="Crime"/>
    <s v="Drama"/>
    <s v="Thriller"/>
    <m/>
    <m/>
    <m/>
    <m/>
    <m/>
    <m/>
    <m/>
    <m/>
    <m/>
    <m/>
    <m/>
    <s v="BrickMansions"/>
    <s v="English"/>
    <n v="28000000"/>
    <x v="20"/>
  </r>
  <r>
    <s v="Color"/>
    <x v="503"/>
    <x v="21"/>
    <n v="67900000"/>
    <s v="Action"/>
    <s v="Adventure"/>
    <s v="Thriller"/>
    <m/>
    <m/>
    <m/>
    <m/>
    <m/>
    <m/>
    <m/>
    <m/>
    <m/>
    <m/>
    <m/>
    <m/>
    <s v="Octopussy"/>
    <s v="English"/>
    <n v="27500000"/>
    <x v="4"/>
  </r>
  <r>
    <s v="Color"/>
    <x v="271"/>
    <x v="80"/>
    <n v="148734225"/>
    <s v="Comedy"/>
    <s v="Romance"/>
    <m/>
    <m/>
    <m/>
    <m/>
    <m/>
    <m/>
    <m/>
    <m/>
    <m/>
    <m/>
    <m/>
    <m/>
    <m/>
    <s v="KnockedUp"/>
    <s v="English"/>
    <n v="30000000"/>
    <x v="15"/>
  </r>
  <r>
    <s v="Color"/>
    <x v="520"/>
    <x v="59"/>
    <n v="49185998"/>
    <s v="Drama"/>
    <m/>
    <m/>
    <m/>
    <m/>
    <m/>
    <m/>
    <m/>
    <m/>
    <m/>
    <m/>
    <m/>
    <m/>
    <m/>
    <m/>
    <s v="MySistersKeeper"/>
    <s v="English"/>
    <n v="30000000"/>
    <x v="37"/>
  </r>
  <r>
    <s v="Color"/>
    <x v="711"/>
    <x v="36"/>
    <n v="42168445"/>
    <s v="Comedy"/>
    <s v="Drama"/>
    <s v="Romance"/>
    <m/>
    <m/>
    <m/>
    <m/>
    <m/>
    <m/>
    <m/>
    <m/>
    <m/>
    <m/>
    <m/>
    <m/>
    <s v="WelcomeHomeRoscoeJenkins"/>
    <s v="English"/>
    <n v="35000000"/>
    <x v="42"/>
  </r>
  <r>
    <s v="Color"/>
    <x v="712"/>
    <x v="3"/>
    <n v="26400000"/>
    <s v="Adventure"/>
    <s v="Drama"/>
    <s v="History"/>
    <m/>
    <m/>
    <m/>
    <m/>
    <m/>
    <m/>
    <m/>
    <m/>
    <m/>
    <m/>
    <m/>
    <m/>
    <s v="APassagetoIndia"/>
    <s v="English"/>
    <n v="16000000"/>
    <x v="37"/>
  </r>
  <r>
    <s v="Color"/>
    <x v="713"/>
    <x v="78"/>
    <n v="17508670"/>
    <s v="Crime"/>
    <s v="Drama"/>
    <s v="Romance"/>
    <s v="Thriller"/>
    <m/>
    <m/>
    <m/>
    <m/>
    <m/>
    <m/>
    <m/>
    <m/>
    <m/>
    <m/>
    <m/>
    <s v="NotesonaScandal"/>
    <s v="English"/>
    <n v="15000000"/>
    <x v="37"/>
  </r>
  <r>
    <s v="Color"/>
    <x v="77"/>
    <x v="39"/>
    <n v="9664316"/>
    <s v="Drama"/>
    <s v="Thriller"/>
    <m/>
    <m/>
    <m/>
    <m/>
    <m/>
    <m/>
    <m/>
    <m/>
    <m/>
    <m/>
    <m/>
    <m/>
    <m/>
    <s v="Rendition"/>
    <s v="English"/>
    <n v="27500000"/>
    <x v="2"/>
  </r>
  <r>
    <s v="Color"/>
    <x v="714"/>
    <x v="46"/>
    <n v="74888996"/>
    <s v="Action"/>
    <s v="Adventure"/>
    <s v="SciFi"/>
    <s v="Thriller"/>
    <m/>
    <m/>
    <m/>
    <m/>
    <m/>
    <m/>
    <m/>
    <m/>
    <m/>
    <m/>
    <m/>
    <s v="StarTrekVI:TheUndiscoveredCountry"/>
    <s v="English"/>
    <n v="30000000"/>
    <x v="13"/>
  </r>
  <r>
    <s v="Color"/>
    <x v="715"/>
    <x v="37"/>
    <n v="69586544"/>
    <s v="Drama"/>
    <m/>
    <m/>
    <m/>
    <m/>
    <m/>
    <m/>
    <m/>
    <m/>
    <m/>
    <m/>
    <m/>
    <m/>
    <m/>
    <m/>
    <s v="DivineSecretsoftheYaYaSisterhood"/>
    <s v="English"/>
    <n v="27000000"/>
    <x v="19"/>
  </r>
  <r>
    <s v="Color"/>
    <x v="45"/>
    <x v="10"/>
    <n v="362645141"/>
    <s v="Adventure"/>
    <s v="Drama"/>
    <s v="Family"/>
    <s v="Fantasy"/>
    <m/>
    <m/>
    <m/>
    <m/>
    <m/>
    <m/>
    <m/>
    <m/>
    <m/>
    <m/>
    <m/>
    <s v="TheJungleBook"/>
    <s v="English"/>
    <n v="175000000"/>
    <x v="6"/>
  </r>
  <r>
    <s v="Color"/>
    <x v="426"/>
    <x v="67"/>
    <n v="60491560"/>
    <s v="Crime"/>
    <s v="Drama"/>
    <s v="Mystery"/>
    <s v="Thriller"/>
    <m/>
    <m/>
    <m/>
    <m/>
    <m/>
    <m/>
    <m/>
    <m/>
    <m/>
    <m/>
    <m/>
    <s v="KisstheGirls"/>
    <s v="English"/>
    <n v="27000000"/>
    <x v="4"/>
  </r>
  <r>
    <s v="Color"/>
    <x v="436"/>
    <x v="2"/>
    <n v="54200000"/>
    <s v="Action"/>
    <s v="Comedy"/>
    <s v="Crime"/>
    <s v="Music"/>
    <m/>
    <m/>
    <m/>
    <m/>
    <m/>
    <m/>
    <m/>
    <m/>
    <m/>
    <m/>
    <m/>
    <s v="TheBluesBrothers"/>
    <s v="English"/>
    <n v="27000000"/>
    <x v="0"/>
  </r>
  <r>
    <s v="Color"/>
    <x v="716"/>
    <x v="33"/>
    <n v="30920167"/>
    <s v="Comedy"/>
    <s v="Music"/>
    <m/>
    <m/>
    <m/>
    <m/>
    <m/>
    <m/>
    <m/>
    <m/>
    <m/>
    <m/>
    <m/>
    <m/>
    <m/>
    <s v="JoyfulNoise"/>
    <s v="English"/>
    <n v="25000000"/>
    <x v="20"/>
  </r>
  <r>
    <s v="Color"/>
    <x v="18"/>
    <x v="57"/>
    <n v="40566655"/>
    <s v="Comedy"/>
    <s v="Drama"/>
    <s v="Romance"/>
    <m/>
    <m/>
    <m/>
    <m/>
    <m/>
    <m/>
    <m/>
    <m/>
    <m/>
    <m/>
    <m/>
    <m/>
    <s v="AboutaBoy"/>
    <s v="English"/>
    <n v="30000000"/>
    <x v="1"/>
  </r>
  <r>
    <s v="Color"/>
    <x v="567"/>
    <x v="84"/>
    <n v="31768374"/>
    <s v="Action"/>
    <s v="Comedy"/>
    <s v="Horror"/>
    <m/>
    <m/>
    <m/>
    <m/>
    <m/>
    <m/>
    <m/>
    <m/>
    <m/>
    <m/>
    <m/>
    <m/>
    <s v="LakePlacid"/>
    <s v="English"/>
    <n v="27000000"/>
    <x v="23"/>
  </r>
  <r>
    <s v="Color"/>
    <x v="494"/>
    <x v="46"/>
    <n v="22494487"/>
    <s v="Crime"/>
    <s v="Drama"/>
    <s v="Mystery"/>
    <s v="Thriller"/>
    <m/>
    <m/>
    <m/>
    <m/>
    <m/>
    <m/>
    <m/>
    <m/>
    <m/>
    <m/>
    <m/>
    <s v="LuckyNumberSlevin"/>
    <s v="English"/>
    <n v="27000000"/>
    <x v="6"/>
  </r>
  <r>
    <s v="Color"/>
    <x v="717"/>
    <x v="129"/>
    <n v="21500000"/>
    <s v="Adventure"/>
    <s v="Drama"/>
    <s v="History"/>
    <m/>
    <m/>
    <m/>
    <m/>
    <m/>
    <m/>
    <m/>
    <m/>
    <m/>
    <m/>
    <m/>
    <m/>
    <s v="TheRightStuff"/>
    <s v="English"/>
    <n v="27000000"/>
    <x v="0"/>
  </r>
  <r>
    <s v="Color"/>
    <x v="40"/>
    <x v="28"/>
    <n v="4463292"/>
    <s v="Drama"/>
    <s v="History"/>
    <s v="Thriller"/>
    <m/>
    <m/>
    <m/>
    <m/>
    <m/>
    <m/>
    <m/>
    <m/>
    <m/>
    <m/>
    <m/>
    <m/>
    <s v="Anonymous"/>
    <s v="English"/>
    <n v="30000000"/>
    <x v="8"/>
  </r>
  <r>
    <s v="Color"/>
    <x v="100"/>
    <x v="68"/>
    <n v="14337579"/>
    <s v="Action"/>
    <s v="Drama"/>
    <s v="Fantasy"/>
    <s v="Mystery"/>
    <s v="SciFi"/>
    <s v="Thriller"/>
    <m/>
    <m/>
    <m/>
    <m/>
    <m/>
    <m/>
    <m/>
    <m/>
    <m/>
    <s v="DarkCity"/>
    <s v="English"/>
    <n v="27000000"/>
    <x v="16"/>
  </r>
  <r>
    <s v="Color"/>
    <x v="718"/>
    <x v="46"/>
    <n v="13823741"/>
    <s v="Biography"/>
    <s v="Drama"/>
    <s v="History"/>
    <s v="Romance"/>
    <m/>
    <m/>
    <m/>
    <m/>
    <m/>
    <m/>
    <m/>
    <m/>
    <m/>
    <m/>
    <m/>
    <s v="TheDuchess"/>
    <s v="English"/>
    <n v="13500000"/>
    <x v="8"/>
  </r>
  <r>
    <s v="Color"/>
    <x v="719"/>
    <x v="31"/>
    <n v="10297897"/>
    <s v="Action"/>
    <s v="Crime"/>
    <s v="Drama"/>
    <s v="History"/>
    <s v="Western"/>
    <m/>
    <m/>
    <m/>
    <m/>
    <m/>
    <m/>
    <m/>
    <m/>
    <m/>
    <m/>
    <s v="TheNewtonBoys"/>
    <s v="English"/>
    <n v="27000000"/>
    <x v="19"/>
  </r>
  <r>
    <s v="Color"/>
    <x v="551"/>
    <x v="59"/>
    <n v="13248477"/>
    <s v="Horror"/>
    <s v="Mystery"/>
    <s v="Thriller"/>
    <m/>
    <m/>
    <m/>
    <m/>
    <m/>
    <m/>
    <m/>
    <m/>
    <m/>
    <m/>
    <m/>
    <m/>
    <s v="Case39"/>
    <s v="English"/>
    <n v="27000000"/>
    <x v="5"/>
  </r>
  <r>
    <s v="Color"/>
    <x v="720"/>
    <x v="75"/>
    <n v="8712564"/>
    <s v="Crime"/>
    <s v="Drama"/>
    <s v="Mystery"/>
    <s v="Thriller"/>
    <m/>
    <m/>
    <m/>
    <m/>
    <m/>
    <m/>
    <m/>
    <m/>
    <m/>
    <m/>
    <m/>
    <s v="SuspectZero"/>
    <s v="English"/>
    <n v="27000000"/>
    <x v="18"/>
  </r>
  <r>
    <s v="Color"/>
    <x v="721"/>
    <x v="10"/>
    <n v="7486906"/>
    <s v="Comedy"/>
    <s v="Drama"/>
    <s v="Family"/>
    <m/>
    <m/>
    <m/>
    <m/>
    <m/>
    <m/>
    <m/>
    <m/>
    <m/>
    <m/>
    <m/>
    <m/>
    <s v="MartianChild"/>
    <s v="English"/>
    <n v="27000000"/>
    <x v="2"/>
  </r>
  <r>
    <s v="Color"/>
    <x v="402"/>
    <x v="69"/>
    <n v="38536376"/>
    <s v="Action"/>
    <s v="Adventure"/>
    <s v="Comedy"/>
    <s v="Family"/>
    <s v="SciFi"/>
    <m/>
    <m/>
    <m/>
    <m/>
    <m/>
    <m/>
    <m/>
    <m/>
    <m/>
    <m/>
    <s v="SpyKids:AlltheTimeintheWorldin4D"/>
    <s v="English"/>
    <n v="27000000"/>
    <x v="57"/>
  </r>
  <r>
    <s v="Color"/>
    <x v="722"/>
    <x v="41"/>
    <n v="41008532"/>
    <s v="Crime"/>
    <s v="Drama"/>
    <s v="Thriller"/>
    <m/>
    <m/>
    <m/>
    <m/>
    <m/>
    <m/>
    <m/>
    <m/>
    <m/>
    <m/>
    <m/>
    <m/>
    <s v="MoneyMonster"/>
    <s v="English"/>
    <n v="27000000"/>
    <x v="10"/>
  </r>
  <r>
    <s v="Color"/>
    <x v="608"/>
    <x v="40"/>
    <n v="5204007"/>
    <s v="Action"/>
    <s v="Comedy"/>
    <s v="Crime"/>
    <s v="Thriller"/>
    <m/>
    <m/>
    <m/>
    <m/>
    <m/>
    <m/>
    <m/>
    <m/>
    <m/>
    <m/>
    <m/>
    <s v="Formula51"/>
    <s v="English"/>
    <n v="28000000"/>
    <x v="22"/>
  </r>
  <r>
    <s v="Color"/>
    <x v="127"/>
    <x v="51"/>
    <n v="4485485"/>
    <s v="Comedy"/>
    <s v="Crime"/>
    <s v="Drama"/>
    <m/>
    <m/>
    <m/>
    <m/>
    <m/>
    <m/>
    <m/>
    <m/>
    <m/>
    <m/>
    <m/>
    <m/>
    <s v="Flawless"/>
    <s v="English"/>
    <n v="15000000"/>
    <x v="21"/>
  </r>
  <r>
    <s v="Color"/>
    <x v="191"/>
    <x v="57"/>
    <n v="4476235"/>
    <s v="Crime"/>
    <s v="Horror"/>
    <s v="Mystery"/>
    <s v="Thriller"/>
    <m/>
    <m/>
    <m/>
    <m/>
    <m/>
    <m/>
    <m/>
    <m/>
    <m/>
    <m/>
    <m/>
    <s v="Mindhunters"/>
    <s v="English"/>
    <n v="27000000"/>
    <x v="21"/>
  </r>
  <r>
    <s v="Color"/>
    <x v="262"/>
    <x v="26"/>
    <n v="1089365"/>
    <s v="Comedy"/>
    <s v="Drama"/>
    <m/>
    <m/>
    <m/>
    <m/>
    <m/>
    <m/>
    <m/>
    <m/>
    <m/>
    <m/>
    <m/>
    <m/>
    <m/>
    <s v="WhatJustHappened"/>
    <s v="English"/>
    <n v="25000000"/>
    <x v="20"/>
  </r>
  <r>
    <s v="BlackandWhite"/>
    <x v="562"/>
    <x v="58"/>
    <n v="763044"/>
    <s v="Drama"/>
    <s v="Thriller"/>
    <m/>
    <m/>
    <m/>
    <m/>
    <m/>
    <m/>
    <m/>
    <m/>
    <m/>
    <m/>
    <m/>
    <m/>
    <m/>
    <s v="TheStatement"/>
    <s v="English"/>
    <n v="23000000"/>
    <x v="5"/>
  </r>
  <r>
    <s v="Color"/>
    <x v="272"/>
    <x v="42"/>
    <n v="20819129"/>
    <s v="Action"/>
    <s v="Comedy"/>
    <s v="Crime"/>
    <m/>
    <m/>
    <m/>
    <m/>
    <m/>
    <m/>
    <m/>
    <m/>
    <m/>
    <m/>
    <m/>
    <m/>
    <s v="PaulBlart:MallCop"/>
    <s v="English"/>
    <n v="26000000"/>
    <x v="31"/>
  </r>
  <r>
    <s v="Color"/>
    <x v="188"/>
    <x v="54"/>
    <n v="110222438"/>
    <s v="Comedy"/>
    <s v="Family"/>
    <s v="Fantasy"/>
    <s v="Music"/>
    <s v="Romance"/>
    <m/>
    <m/>
    <m/>
    <m/>
    <m/>
    <m/>
    <m/>
    <m/>
    <m/>
    <m/>
    <s v="FreakyFriday"/>
    <s v="English"/>
    <n v="26000000"/>
    <x v="9"/>
  </r>
  <r>
    <s v="Color"/>
    <x v="271"/>
    <x v="80"/>
    <n v="109243478"/>
    <s v="Comedy"/>
    <s v="Romance"/>
    <m/>
    <m/>
    <m/>
    <m/>
    <m/>
    <m/>
    <m/>
    <m/>
    <m/>
    <m/>
    <m/>
    <m/>
    <m/>
    <s v="The40YearOldVirgin"/>
    <s v="English"/>
    <n v="26000000"/>
    <x v="1"/>
  </r>
  <r>
    <s v="Color"/>
    <x v="377"/>
    <x v="31"/>
    <n v="100241322"/>
    <s v="Comedy"/>
    <s v="Drama"/>
    <s v="Romance"/>
    <m/>
    <m/>
    <m/>
    <m/>
    <m/>
    <m/>
    <m/>
    <m/>
    <m/>
    <m/>
    <m/>
    <m/>
    <s v="ShakespeareinLove"/>
    <s v="English"/>
    <n v="25000000"/>
    <x v="13"/>
  </r>
  <r>
    <s v="Color"/>
    <x v="723"/>
    <x v="36"/>
    <n v="25977365"/>
    <s v="Crime"/>
    <s v="Drama"/>
    <s v="Mystery"/>
    <s v="Thriller"/>
    <m/>
    <m/>
    <m/>
    <m/>
    <m/>
    <m/>
    <m/>
    <m/>
    <m/>
    <m/>
    <m/>
    <s v="AWalkAmongtheTombstones"/>
    <s v="English"/>
    <n v="28000000"/>
    <x v="12"/>
  </r>
  <r>
    <s v="Color"/>
    <x v="233"/>
    <x v="68"/>
    <n v="91457688"/>
    <s v="Action"/>
    <s v="Comedy"/>
    <s v="Crime"/>
    <m/>
    <m/>
    <m/>
    <m/>
    <m/>
    <m/>
    <m/>
    <m/>
    <m/>
    <m/>
    <m/>
    <m/>
    <s v="KindergartenCop"/>
    <s v="English"/>
    <n v="26000000"/>
    <x v="19"/>
  </r>
  <r>
    <s v="Color"/>
    <x v="450"/>
    <x v="82"/>
    <n v="87341380"/>
    <s v="Action"/>
    <s v="Comedy"/>
    <s v="Crime"/>
    <m/>
    <m/>
    <m/>
    <m/>
    <m/>
    <m/>
    <m/>
    <m/>
    <m/>
    <m/>
    <m/>
    <m/>
    <s v="PineappleExpress"/>
    <s v="English"/>
    <n v="27000000"/>
    <x v="15"/>
  </r>
  <r>
    <s v="Color"/>
    <x v="264"/>
    <x v="60"/>
    <n v="65703412"/>
    <s v="Comedy"/>
    <s v="Drama"/>
    <s v="Romance"/>
    <m/>
    <m/>
    <m/>
    <m/>
    <m/>
    <m/>
    <m/>
    <m/>
    <m/>
    <m/>
    <m/>
    <m/>
    <s v="EverAfter:ACinderellaStory"/>
    <s v="English"/>
    <n v="26000000"/>
    <x v="15"/>
  </r>
  <r>
    <s v="Color"/>
    <x v="245"/>
    <x v="101"/>
    <n v="58328680"/>
    <s v="Drama"/>
    <s v="Romance"/>
    <s v="Western"/>
    <m/>
    <m/>
    <m/>
    <m/>
    <m/>
    <m/>
    <m/>
    <m/>
    <m/>
    <m/>
    <m/>
    <m/>
    <s v="OpenRange"/>
    <s v="English"/>
    <n v="22000000"/>
    <x v="7"/>
  </r>
  <r>
    <s v="Color"/>
    <x v="127"/>
    <x v="67"/>
    <n v="61490000"/>
    <s v="Drama"/>
    <s v="Horror"/>
    <s v="SciFi"/>
    <s v="Thriller"/>
    <m/>
    <m/>
    <m/>
    <m/>
    <m/>
    <m/>
    <m/>
    <m/>
    <m/>
    <m/>
    <m/>
    <s v="Flatliners"/>
    <s v="English"/>
    <n v="26000000"/>
    <x v="4"/>
  </r>
  <r>
    <s v="BlackandWhite"/>
    <x v="699"/>
    <x v="130"/>
    <n v="50800000"/>
    <s v="Drama"/>
    <s v="History"/>
    <s v="War"/>
    <m/>
    <m/>
    <m/>
    <m/>
    <m/>
    <m/>
    <m/>
    <m/>
    <m/>
    <m/>
    <m/>
    <m/>
    <s v="ABridgeTooFar"/>
    <s v="English"/>
    <n v="26000000"/>
    <x v="37"/>
  </r>
  <r>
    <s v="Color"/>
    <x v="517"/>
    <x v="77"/>
    <n v="57859105"/>
    <s v="Mystery"/>
    <s v="Thriller"/>
    <m/>
    <m/>
    <m/>
    <m/>
    <m/>
    <m/>
    <m/>
    <m/>
    <m/>
    <m/>
    <m/>
    <m/>
    <m/>
    <s v="RedEye"/>
    <s v="English"/>
    <n v="26000000"/>
    <x v="12"/>
  </r>
  <r>
    <s v="Color"/>
    <x v="475"/>
    <x v="76"/>
    <n v="46455802"/>
    <s v="Horror"/>
    <s v="Thriller"/>
    <m/>
    <m/>
    <m/>
    <m/>
    <m/>
    <m/>
    <m/>
    <m/>
    <m/>
    <m/>
    <m/>
    <m/>
    <m/>
    <s v="FinalDestination2"/>
    <s v="English"/>
    <n v="26000000"/>
    <x v="5"/>
  </r>
  <r>
    <s v="Color"/>
    <x v="357"/>
    <x v="83"/>
    <n v="45506619"/>
    <s v="Adventure"/>
    <s v="Comedy"/>
    <s v="Crime"/>
    <s v="Music"/>
    <m/>
    <m/>
    <m/>
    <m/>
    <m/>
    <m/>
    <m/>
    <m/>
    <m/>
    <m/>
    <m/>
    <s v="OBrotherWhereArtThou"/>
    <s v="English"/>
    <n v="26000000"/>
    <x v="6"/>
  </r>
  <r>
    <s v="Color"/>
    <x v="359"/>
    <x v="6"/>
    <n v="40168080"/>
    <s v="Action"/>
    <s v="Fantasy"/>
    <s v="Horror"/>
    <m/>
    <m/>
    <m/>
    <m/>
    <m/>
    <m/>
    <m/>
    <m/>
    <m/>
    <m/>
    <m/>
    <m/>
    <s v="Legion"/>
    <s v="English"/>
    <n v="26000000"/>
    <x v="31"/>
  </r>
  <r>
    <s v="Color"/>
    <x v="26"/>
    <x v="72"/>
    <n v="49874933"/>
    <s v="Comedy"/>
    <s v="Crime"/>
    <s v="Drama"/>
    <m/>
    <m/>
    <m/>
    <m/>
    <m/>
    <m/>
    <m/>
    <m/>
    <m/>
    <m/>
    <m/>
    <m/>
    <s v="PainGain"/>
    <s v="English"/>
    <n v="26000000"/>
    <x v="12"/>
  </r>
  <r>
    <s v="Color"/>
    <x v="157"/>
    <x v="59"/>
    <n v="45489752"/>
    <s v="Comedy"/>
    <s v="Drama"/>
    <s v="Romance"/>
    <m/>
    <m/>
    <m/>
    <m/>
    <m/>
    <m/>
    <m/>
    <m/>
    <m/>
    <m/>
    <m/>
    <m/>
    <s v="InGoodCompany"/>
    <s v="English"/>
    <n v="26000000"/>
    <x v="12"/>
  </r>
  <r>
    <s v="Color"/>
    <x v="282"/>
    <x v="49"/>
    <n v="36985501"/>
    <s v="Action"/>
    <s v="Adventure"/>
    <s v="Comedy"/>
    <s v="SciFi"/>
    <s v="Thriller"/>
    <m/>
    <m/>
    <m/>
    <m/>
    <m/>
    <m/>
    <m/>
    <m/>
    <m/>
    <m/>
    <s v="Clockstoppers"/>
    <s v="English"/>
    <n v="26000000"/>
    <x v="31"/>
  </r>
  <r>
    <s v="Color"/>
    <x v="304"/>
    <x v="80"/>
    <n v="33200000"/>
    <s v="Action"/>
    <s v="Crime"/>
    <s v="Drama"/>
    <s v="Western"/>
    <m/>
    <m/>
    <m/>
    <m/>
    <m/>
    <m/>
    <m/>
    <m/>
    <m/>
    <m/>
    <m/>
    <s v="Silverado"/>
    <s v="English"/>
    <n v="26000000"/>
    <x v="13"/>
  </r>
  <r>
    <s v="Color"/>
    <x v="451"/>
    <x v="70"/>
    <n v="28501651"/>
    <s v="Drama"/>
    <s v="Thriller"/>
    <m/>
    <m/>
    <m/>
    <m/>
    <m/>
    <m/>
    <m/>
    <m/>
    <m/>
    <m/>
    <m/>
    <m/>
    <m/>
    <s v="Brothers"/>
    <s v="English"/>
    <n v="26000000"/>
    <x v="1"/>
  </r>
  <r>
    <s v="Color"/>
    <x v="724"/>
    <x v="6"/>
    <n v="23222861"/>
    <s v="Action"/>
    <s v="Adventure"/>
    <s v="Comedy"/>
    <s v="Family"/>
    <s v="Romance"/>
    <s v="SciFi"/>
    <m/>
    <m/>
    <m/>
    <m/>
    <m/>
    <m/>
    <m/>
    <m/>
    <m/>
    <s v="AgentCodyBanks2:DestinationLondon"/>
    <s v="English"/>
    <n v="26000000"/>
    <x v="55"/>
  </r>
  <r>
    <s v="Color"/>
    <x v="277"/>
    <x v="17"/>
    <n v="54540525"/>
    <s v="Comedy"/>
    <s v="Romance"/>
    <m/>
    <m/>
    <m/>
    <m/>
    <m/>
    <m/>
    <m/>
    <m/>
    <m/>
    <m/>
    <m/>
    <m/>
    <m/>
    <s v="NewYearsEve"/>
    <s v="English"/>
    <n v="56000000"/>
    <x v="20"/>
  </r>
  <r>
    <s v="Color"/>
    <x v="725"/>
    <x v="33"/>
    <n v="16252765"/>
    <s v="Drama"/>
    <s v="Mystery"/>
    <s v="Romance"/>
    <s v="Thriller"/>
    <m/>
    <m/>
    <m/>
    <m/>
    <m/>
    <m/>
    <m/>
    <m/>
    <m/>
    <m/>
    <m/>
    <s v="OriginalSin"/>
    <s v="English"/>
    <n v="42000000"/>
    <x v="19"/>
  </r>
  <r>
    <s v="Color"/>
    <x v="423"/>
    <x v="46"/>
    <n v="16005978"/>
    <s v="Crime"/>
    <s v="Mystery"/>
    <s v="Thriller"/>
    <m/>
    <m/>
    <m/>
    <m/>
    <m/>
    <m/>
    <m/>
    <m/>
    <m/>
    <m/>
    <m/>
    <m/>
    <s v="TheRaven"/>
    <s v="English"/>
    <n v="26000000"/>
    <x v="21"/>
  </r>
  <r>
    <s v="Color"/>
    <x v="354"/>
    <x v="46"/>
    <n v="14469428"/>
    <s v="Comedy"/>
    <s v="Romance"/>
    <m/>
    <m/>
    <m/>
    <m/>
    <m/>
    <m/>
    <m/>
    <m/>
    <m/>
    <m/>
    <m/>
    <m/>
    <m/>
    <s v="WelcometoMooseport"/>
    <s v="English"/>
    <n v="26000000"/>
    <x v="31"/>
  </r>
  <r>
    <s v="Color"/>
    <x v="726"/>
    <x v="75"/>
    <n v="13829734"/>
    <s v="Action"/>
    <s v="Fantasy"/>
    <s v="Romance"/>
    <s v="SciFi"/>
    <m/>
    <m/>
    <m/>
    <m/>
    <m/>
    <m/>
    <m/>
    <m/>
    <m/>
    <m/>
    <m/>
    <s v="Highlander:TheFinalDimension"/>
    <s v="English"/>
    <n v="26000000"/>
    <x v="43"/>
  </r>
  <r>
    <s v="Color"/>
    <x v="727"/>
    <x v="57"/>
    <n v="1075288"/>
    <s v="Crime"/>
    <s v="Drama"/>
    <s v="Thriller"/>
    <m/>
    <m/>
    <m/>
    <m/>
    <m/>
    <m/>
    <m/>
    <m/>
    <m/>
    <m/>
    <m/>
    <m/>
    <s v="BloodandWine"/>
    <s v="English"/>
    <n v="22000000"/>
    <x v="9"/>
  </r>
  <r>
    <s v="Color"/>
    <x v="650"/>
    <x v="32"/>
    <n v="7496522"/>
    <s v="Comedy"/>
    <s v="Crime"/>
    <s v="Mystery"/>
    <s v="Romance"/>
    <m/>
    <m/>
    <m/>
    <m/>
    <m/>
    <m/>
    <m/>
    <m/>
    <m/>
    <m/>
    <m/>
    <s v="TheCurseoftheJadeScorpion"/>
    <s v="English"/>
    <n v="26000000"/>
    <x v="2"/>
  </r>
  <r>
    <s v="Color"/>
    <x v="728"/>
    <x v="53"/>
    <n v="20047715"/>
    <s v="Adventure"/>
    <s v="Family"/>
    <m/>
    <m/>
    <m/>
    <m/>
    <m/>
    <m/>
    <m/>
    <m/>
    <m/>
    <m/>
    <m/>
    <m/>
    <m/>
    <s v="Flipper"/>
    <s v="English"/>
    <n v="25530000"/>
    <x v="31"/>
  </r>
  <r>
    <s v="Color"/>
    <x v="217"/>
    <x v="82"/>
    <n v="12276810"/>
    <s v="Action"/>
    <s v="Mystery"/>
    <s v="SciFi"/>
    <s v="Thriller"/>
    <m/>
    <m/>
    <m/>
    <m/>
    <m/>
    <m/>
    <m/>
    <m/>
    <m/>
    <m/>
    <m/>
    <s v="Self/less"/>
    <s v="English"/>
    <n v="26000000"/>
    <x v="12"/>
  </r>
  <r>
    <s v="Color"/>
    <x v="729"/>
    <x v="72"/>
    <n v="33565375"/>
    <s v="Drama"/>
    <s v="Mystery"/>
    <s v="Romance"/>
    <s v="Thriller"/>
    <m/>
    <m/>
    <m/>
    <m/>
    <m/>
    <m/>
    <m/>
    <m/>
    <m/>
    <m/>
    <m/>
    <s v="TheConstantGardener"/>
    <s v="English"/>
    <n v="15000000"/>
    <x v="7"/>
  </r>
  <r>
    <s v="Color"/>
    <x v="273"/>
    <x v="58"/>
    <n v="499263"/>
    <s v="Drama"/>
    <m/>
    <m/>
    <m/>
    <m/>
    <m/>
    <m/>
    <m/>
    <m/>
    <m/>
    <m/>
    <m/>
    <m/>
    <m/>
    <m/>
    <s v="ThePassionoftheChrist"/>
    <s v="Aramaic"/>
    <n v="30000000"/>
    <x v="1"/>
  </r>
  <r>
    <s v="Color"/>
    <x v="120"/>
    <x v="30"/>
    <n v="219200000"/>
    <s v="Comedy"/>
    <s v="Drama"/>
    <s v="Family"/>
    <s v="Romance"/>
    <m/>
    <m/>
    <m/>
    <m/>
    <m/>
    <m/>
    <m/>
    <m/>
    <m/>
    <m/>
    <m/>
    <s v="Mrs.Doubtfire"/>
    <s v="English"/>
    <n v="25000000"/>
    <x v="8"/>
  </r>
  <r>
    <s v="Color"/>
    <x v="262"/>
    <x v="80"/>
    <n v="172825435"/>
    <s v="Drama"/>
    <m/>
    <m/>
    <m/>
    <m/>
    <m/>
    <m/>
    <m/>
    <m/>
    <m/>
    <m/>
    <m/>
    <m/>
    <m/>
    <m/>
    <s v="RainMan"/>
    <s v="English"/>
    <n v="25000000"/>
    <x v="25"/>
  </r>
  <r>
    <s v="Color"/>
    <x v="309"/>
    <x v="37"/>
    <n v="148085755"/>
    <s v="Drama"/>
    <m/>
    <m/>
    <m/>
    <m/>
    <m/>
    <m/>
    <m/>
    <m/>
    <m/>
    <m/>
    <m/>
    <m/>
    <m/>
    <m/>
    <s v="GranTorino"/>
    <s v="English"/>
    <n v="33000000"/>
    <x v="17"/>
  </r>
  <r>
    <s v="Color"/>
    <x v="74"/>
    <x v="72"/>
    <n v="25517500"/>
    <s v="Biography"/>
    <s v="Drama"/>
    <s v="History"/>
    <m/>
    <m/>
    <m/>
    <m/>
    <m/>
    <m/>
    <m/>
    <m/>
    <m/>
    <m/>
    <m/>
    <m/>
    <s v="W."/>
    <s v="English"/>
    <n v="25100000"/>
    <x v="21"/>
  </r>
  <r>
    <s v="Color"/>
    <x v="409"/>
    <x v="40"/>
    <n v="145000989"/>
    <s v="Action"/>
    <s v="Thriller"/>
    <m/>
    <m/>
    <m/>
    <m/>
    <m/>
    <m/>
    <m/>
    <m/>
    <m/>
    <m/>
    <m/>
    <m/>
    <m/>
    <s v="Taken"/>
    <s v="English"/>
    <n v="25000000"/>
    <x v="0"/>
  </r>
  <r>
    <s v="Color"/>
    <x v="730"/>
    <x v="33"/>
    <n v="26761283"/>
    <s v="Drama"/>
    <s v="Romance"/>
    <m/>
    <m/>
    <m/>
    <m/>
    <m/>
    <m/>
    <m/>
    <m/>
    <m/>
    <m/>
    <m/>
    <m/>
    <m/>
    <s v="TheBestofMe"/>
    <s v="English"/>
    <n v="26000000"/>
    <x v="10"/>
  </r>
  <r>
    <s v="Color"/>
    <x v="200"/>
    <x v="72"/>
    <n v="121945720"/>
    <s v="Action"/>
    <s v="Drama"/>
    <s v="Music"/>
    <s v="Romance"/>
    <m/>
    <m/>
    <m/>
    <m/>
    <m/>
    <m/>
    <m/>
    <m/>
    <m/>
    <m/>
    <m/>
    <s v="TheBodyguard"/>
    <s v="English"/>
    <n v="25000000"/>
    <x v="9"/>
  </r>
  <r>
    <s v="BlackandWhite"/>
    <x v="37"/>
    <x v="131"/>
    <n v="96067179"/>
    <s v="Biography"/>
    <s v="Drama"/>
    <s v="History"/>
    <m/>
    <m/>
    <m/>
    <m/>
    <m/>
    <m/>
    <m/>
    <m/>
    <m/>
    <m/>
    <m/>
    <m/>
    <s v="SchindlersList"/>
    <s v="English"/>
    <n v="22000000"/>
    <x v="48"/>
  </r>
  <r>
    <s v="Color"/>
    <x v="668"/>
    <x v="73"/>
    <n v="169705587"/>
    <s v="Drama"/>
    <m/>
    <m/>
    <m/>
    <m/>
    <m/>
    <m/>
    <m/>
    <m/>
    <m/>
    <m/>
    <m/>
    <m/>
    <m/>
    <m/>
    <s v="TheHelp"/>
    <s v="English"/>
    <n v="25000000"/>
    <x v="14"/>
  </r>
  <r>
    <s v="Color"/>
    <x v="107"/>
    <x v="55"/>
    <n v="3254172"/>
    <s v="Biography"/>
    <s v="Drama"/>
    <s v="Thriller"/>
    <m/>
    <m/>
    <m/>
    <m/>
    <m/>
    <m/>
    <m/>
    <m/>
    <m/>
    <m/>
    <m/>
    <m/>
    <s v="TheFifthEstate"/>
    <s v="English"/>
    <n v="28000000"/>
    <x v="5"/>
  </r>
  <r>
    <s v="Color"/>
    <x v="146"/>
    <x v="40"/>
    <n v="84185387"/>
    <s v="Adventure"/>
    <s v="Comedy"/>
    <s v="Family"/>
    <s v="Fantasy"/>
    <s v="Horror"/>
    <s v="Mystery"/>
    <m/>
    <m/>
    <m/>
    <m/>
    <m/>
    <m/>
    <m/>
    <m/>
    <m/>
    <s v="ScoobyDoo2:MonstersUnleashed"/>
    <s v="English"/>
    <n v="80000000"/>
    <x v="40"/>
  </r>
  <r>
    <s v="Color"/>
    <x v="608"/>
    <x v="54"/>
    <n v="82163317"/>
    <s v="Action"/>
    <s v="Horror"/>
    <s v="Thriller"/>
    <m/>
    <m/>
    <m/>
    <m/>
    <m/>
    <m/>
    <m/>
    <m/>
    <m/>
    <m/>
    <m/>
    <m/>
    <s v="Freddyvs.Jason"/>
    <s v="English"/>
    <n v="30000000"/>
    <x v="27"/>
  </r>
  <r>
    <s v="Color"/>
    <x v="477"/>
    <x v="84"/>
    <n v="80920948"/>
    <s v="Action"/>
    <s v="Adventure"/>
    <s v="Animation"/>
    <s v="Comedy"/>
    <s v="Family"/>
    <s v="SciFi"/>
    <m/>
    <m/>
    <m/>
    <m/>
    <m/>
    <m/>
    <m/>
    <m/>
    <m/>
    <s v="JimmyNeutron:BoyGenius"/>
    <s v="English"/>
    <n v="30000000"/>
    <x v="19"/>
  </r>
  <r>
    <s v="Color"/>
    <x v="55"/>
    <x v="77"/>
    <n v="80034302"/>
    <s v="Action"/>
    <s v="Adventure"/>
    <s v="Horror"/>
    <s v="SciFi"/>
    <m/>
    <m/>
    <m/>
    <m/>
    <m/>
    <m/>
    <m/>
    <m/>
    <m/>
    <m/>
    <m/>
    <s v="Cloverfield"/>
    <s v="English"/>
    <n v="25000000"/>
    <x v="15"/>
  </r>
  <r>
    <s v="Color"/>
    <x v="731"/>
    <x v="74"/>
    <n v="78656813"/>
    <s v="Action"/>
    <s v="Adventure"/>
    <s v="Comedy"/>
    <s v="Family"/>
    <s v="SciFi"/>
    <m/>
    <m/>
    <m/>
    <m/>
    <m/>
    <m/>
    <m/>
    <m/>
    <m/>
    <m/>
    <s v="TeenageMutantNinjaTurtlesII:TheSecretoftheOoze"/>
    <s v="English"/>
    <n v="25000000"/>
    <x v="19"/>
  </r>
  <r>
    <s v="Color"/>
    <x v="199"/>
    <x v="71"/>
    <n v="76270454"/>
    <s v="Crime"/>
    <s v="Drama"/>
    <s v="Thriller"/>
    <m/>
    <m/>
    <m/>
    <m/>
    <m/>
    <m/>
    <m/>
    <m/>
    <m/>
    <m/>
    <m/>
    <m/>
    <s v="TheUntouchables"/>
    <s v="English"/>
    <n v="25000000"/>
    <x v="0"/>
  </r>
  <r>
    <s v="Color"/>
    <x v="572"/>
    <x v="39"/>
    <n v="74273505"/>
    <s v="Crime"/>
    <s v="Drama"/>
    <s v="Thriller"/>
    <m/>
    <m/>
    <m/>
    <m/>
    <m/>
    <m/>
    <m/>
    <m/>
    <m/>
    <m/>
    <m/>
    <m/>
    <s v="NoCountryforOldMen"/>
    <s v="English"/>
    <n v="25000000"/>
    <x v="14"/>
  </r>
  <r>
    <s v="Color"/>
    <x v="129"/>
    <x v="75"/>
    <n v="134141530"/>
    <s v="Action"/>
    <s v="Comedy"/>
    <s v="Crime"/>
    <s v="Romance"/>
    <m/>
    <m/>
    <m/>
    <m/>
    <m/>
    <m/>
    <m/>
    <m/>
    <m/>
    <m/>
    <m/>
    <s v="RideAlong"/>
    <s v="English"/>
    <n v="25000000"/>
    <x v="5"/>
  </r>
  <r>
    <s v="Color"/>
    <x v="732"/>
    <x v="54"/>
    <n v="71500556"/>
    <s v="Comedy"/>
    <s v="Drama"/>
    <s v="Romance"/>
    <m/>
    <m/>
    <m/>
    <m/>
    <m/>
    <m/>
    <m/>
    <m/>
    <m/>
    <m/>
    <m/>
    <m/>
    <s v="BridgetJonessDiary"/>
    <s v="English"/>
    <n v="26000000"/>
    <x v="10"/>
  </r>
  <r>
    <s v="Color"/>
    <x v="604"/>
    <x v="60"/>
    <n v="71309760"/>
    <s v="Drama"/>
    <s v="Romance"/>
    <m/>
    <m/>
    <m/>
    <m/>
    <m/>
    <m/>
    <m/>
    <m/>
    <m/>
    <m/>
    <m/>
    <m/>
    <m/>
    <s v="Chocolat"/>
    <s v="English"/>
    <n v="25000000"/>
    <x v="11"/>
  </r>
  <r>
    <s v="Color"/>
    <x v="733"/>
    <x v="53"/>
    <n v="89808372"/>
    <s v="Comedy"/>
    <m/>
    <m/>
    <m/>
    <m/>
    <m/>
    <m/>
    <m/>
    <m/>
    <m/>
    <m/>
    <m/>
    <m/>
    <m/>
    <m/>
    <s v="LegallyBlonde2:RedWhiteBlonde"/>
    <s v="English"/>
    <n v="45000000"/>
    <x v="50"/>
  </r>
  <r>
    <s v="Color"/>
    <x v="422"/>
    <x v="70"/>
    <n v="77264926"/>
    <s v="Comedy"/>
    <s v="Family"/>
    <m/>
    <m/>
    <m/>
    <m/>
    <m/>
    <m/>
    <m/>
    <m/>
    <m/>
    <m/>
    <m/>
    <m/>
    <m/>
    <s v="ParentalGuidance"/>
    <s v="English"/>
    <n v="25000000"/>
    <x v="9"/>
  </r>
  <r>
    <s v="Color"/>
    <x v="233"/>
    <x v="25"/>
    <n v="70625986"/>
    <s v="Comedy"/>
    <s v="Romance"/>
    <m/>
    <m/>
    <m/>
    <m/>
    <m/>
    <m/>
    <m/>
    <m/>
    <m/>
    <m/>
    <m/>
    <m/>
    <m/>
    <s v="NoStringsAttached"/>
    <s v="English"/>
    <n v="25000000"/>
    <x v="5"/>
  </r>
  <r>
    <s v="Color"/>
    <x v="488"/>
    <x v="87"/>
    <n v="56505065"/>
    <s v="Action"/>
    <s v="Biography"/>
    <s v="Drama"/>
    <s v="History"/>
    <s v="Romance"/>
    <s v="Western"/>
    <m/>
    <m/>
    <m/>
    <m/>
    <m/>
    <m/>
    <m/>
    <m/>
    <m/>
    <s v="Tombstone"/>
    <s v="English"/>
    <n v="25000000"/>
    <x v="6"/>
  </r>
  <r>
    <s v="Color"/>
    <x v="285"/>
    <x v="67"/>
    <n v="55973336"/>
    <s v="Action"/>
    <s v="Crime"/>
    <s v="Thriller"/>
    <m/>
    <m/>
    <m/>
    <m/>
    <m/>
    <m/>
    <m/>
    <m/>
    <m/>
    <m/>
    <m/>
    <m/>
    <s v="RomeoMustDie"/>
    <s v="English"/>
    <n v="25000000"/>
    <x v="9"/>
  </r>
  <r>
    <s v="Color"/>
    <x v="459"/>
    <x v="102"/>
    <n v="54098051"/>
    <s v="Horror"/>
    <m/>
    <m/>
    <m/>
    <m/>
    <m/>
    <m/>
    <m/>
    <m/>
    <m/>
    <m/>
    <m/>
    <m/>
    <m/>
    <m/>
    <s v="FinalDestination3"/>
    <s v="English"/>
    <n v="25000000"/>
    <x v="27"/>
  </r>
  <r>
    <s v="Color"/>
    <x v="579"/>
    <x v="57"/>
    <n v="60443237"/>
    <s v="Drama"/>
    <s v="Romance"/>
    <m/>
    <m/>
    <m/>
    <m/>
    <m/>
    <m/>
    <m/>
    <m/>
    <m/>
    <m/>
    <m/>
    <m/>
    <m/>
    <s v="TheLuckyOne"/>
    <s v="English"/>
    <n v="25000000"/>
    <x v="12"/>
  </r>
  <r>
    <s v="Color"/>
    <x v="734"/>
    <x v="44"/>
    <n v="82234139"/>
    <s v="Adventure"/>
    <s v="Drama"/>
    <s v="Family"/>
    <s v="Fantasy"/>
    <m/>
    <m/>
    <m/>
    <m/>
    <m/>
    <m/>
    <m/>
    <m/>
    <m/>
    <m/>
    <m/>
    <s v="BridgetoTerabithia"/>
    <s v="English"/>
    <n v="17000000"/>
    <x v="13"/>
  </r>
  <r>
    <s v="Color"/>
    <x v="11"/>
    <x v="57"/>
    <n v="51676606"/>
    <s v="Biography"/>
    <s v="Drama"/>
    <s v="Family"/>
    <m/>
    <m/>
    <m/>
    <m/>
    <m/>
    <m/>
    <m/>
    <m/>
    <m/>
    <m/>
    <m/>
    <m/>
    <s v="FindingNeverland"/>
    <s v="English"/>
    <n v="25000000"/>
    <x v="6"/>
  </r>
  <r>
    <s v="Color"/>
    <x v="735"/>
    <x v="6"/>
    <n v="52528330"/>
    <s v="Comedy"/>
    <s v="Drama"/>
    <m/>
    <m/>
    <m/>
    <m/>
    <m/>
    <m/>
    <m/>
    <m/>
    <m/>
    <m/>
    <m/>
    <m/>
    <m/>
    <s v="AMadeaChristmas"/>
    <s v="English"/>
    <n v="25000000"/>
    <x v="54"/>
  </r>
  <r>
    <s v="Color"/>
    <x v="736"/>
    <x v="82"/>
    <n v="51533608"/>
    <s v="Action"/>
    <s v="Adventure"/>
    <s v="Drama"/>
    <s v="Thriller"/>
    <m/>
    <m/>
    <m/>
    <m/>
    <m/>
    <m/>
    <m/>
    <m/>
    <m/>
    <m/>
    <m/>
    <s v="TheGrey"/>
    <s v="English"/>
    <n v="25000000"/>
    <x v="2"/>
  </r>
  <r>
    <s v="Color"/>
    <x v="737"/>
    <x v="57"/>
    <n v="51097664"/>
    <s v="Drama"/>
    <s v="Horror"/>
    <s v="Mystery"/>
    <s v="Thriller"/>
    <m/>
    <m/>
    <m/>
    <m/>
    <m/>
    <m/>
    <m/>
    <m/>
    <m/>
    <m/>
    <m/>
    <s v="HideandSeek"/>
    <s v="English"/>
    <n v="30000000"/>
    <x v="18"/>
  </r>
  <r>
    <s v="Color"/>
    <x v="158"/>
    <x v="41"/>
    <n v="84136909"/>
    <s v="Comedy"/>
    <m/>
    <m/>
    <m/>
    <m/>
    <m/>
    <m/>
    <m/>
    <m/>
    <m/>
    <m/>
    <m/>
    <m/>
    <m/>
    <m/>
    <s v="Anchorman:TheLegendofRonBurgundy"/>
    <s v="English"/>
    <n v="26000000"/>
    <x v="13"/>
  </r>
  <r>
    <s v="Color"/>
    <x v="46"/>
    <x v="73"/>
    <n v="46836394"/>
    <s v="Biography"/>
    <s v="Crime"/>
    <s v="Drama"/>
    <m/>
    <m/>
    <m/>
    <m/>
    <m/>
    <m/>
    <m/>
    <m/>
    <m/>
    <m/>
    <m/>
    <m/>
    <s v="Goodfellas"/>
    <s v="English"/>
    <n v="25000000"/>
    <x v="49"/>
  </r>
  <r>
    <s v="Color"/>
    <x v="365"/>
    <x v="56"/>
    <n v="47285499"/>
    <s v="Action"/>
    <s v="Adventure"/>
    <s v="Comedy"/>
    <s v="Crime"/>
    <s v="Family"/>
    <s v="Romance"/>
    <s v="Thriller"/>
    <m/>
    <m/>
    <m/>
    <m/>
    <m/>
    <m/>
    <m/>
    <m/>
    <s v="AgentCodyBanks"/>
    <s v="English"/>
    <n v="26000000"/>
    <x v="39"/>
  </r>
  <r>
    <s v="Color"/>
    <x v="571"/>
    <x v="54"/>
    <n v="47124400"/>
    <s v="Comedy"/>
    <s v="Family"/>
    <s v="Fantasy"/>
    <m/>
    <m/>
    <m/>
    <m/>
    <m/>
    <m/>
    <m/>
    <m/>
    <m/>
    <m/>
    <m/>
    <m/>
    <s v="NannyMcPhee"/>
    <s v="English"/>
    <n v="25000000"/>
    <x v="4"/>
  </r>
  <r>
    <s v="Color"/>
    <x v="199"/>
    <x v="29"/>
    <n v="44700000"/>
    <s v="Crime"/>
    <s v="Drama"/>
    <m/>
    <m/>
    <m/>
    <m/>
    <m/>
    <m/>
    <m/>
    <m/>
    <m/>
    <m/>
    <m/>
    <m/>
    <m/>
    <s v="Scarface"/>
    <s v="English"/>
    <n v="25000000"/>
    <x v="24"/>
  </r>
  <r>
    <s v="Color"/>
    <x v="411"/>
    <x v="41"/>
    <n v="44455658"/>
    <s v="Action"/>
    <s v="Adventure"/>
    <s v="Comedy"/>
    <s v="Crime"/>
    <m/>
    <m/>
    <m/>
    <m/>
    <m/>
    <m/>
    <m/>
    <m/>
    <m/>
    <m/>
    <m/>
    <s v="NothingtoLose"/>
    <s v="English"/>
    <n v="25000000"/>
    <x v="10"/>
  </r>
  <r>
    <s v="Color"/>
    <x v="738"/>
    <x v="132"/>
    <n v="43984230"/>
    <s v="Biography"/>
    <s v="Drama"/>
    <s v="History"/>
    <m/>
    <m/>
    <m/>
    <m/>
    <m/>
    <m/>
    <m/>
    <m/>
    <m/>
    <m/>
    <m/>
    <m/>
    <s v="TheLastEmperor"/>
    <s v="English"/>
    <n v="23000000"/>
    <x v="6"/>
  </r>
  <r>
    <s v="Color"/>
    <x v="320"/>
    <x v="59"/>
    <n v="66489425"/>
    <s v="Action"/>
    <s v="Crime"/>
    <s v="Drama"/>
    <s v="Thriller"/>
    <m/>
    <m/>
    <m/>
    <m/>
    <m/>
    <m/>
    <m/>
    <m/>
    <m/>
    <m/>
    <m/>
    <s v="Contraband"/>
    <s v="English"/>
    <n v="25000000"/>
    <x v="12"/>
  </r>
  <r>
    <s v="Color"/>
    <x v="24"/>
    <x v="54"/>
    <n v="41067398"/>
    <s v="Action"/>
    <s v="Comedy"/>
    <s v="Crime"/>
    <s v="Thriller"/>
    <m/>
    <m/>
    <m/>
    <m/>
    <m/>
    <m/>
    <m/>
    <m/>
    <m/>
    <m/>
    <m/>
    <s v="MoneyTalks"/>
    <s v="English"/>
    <n v="25000000"/>
    <x v="9"/>
  </r>
  <r>
    <s v="Color"/>
    <x v="568"/>
    <x v="43"/>
    <n v="40218903"/>
    <s v="Drama"/>
    <m/>
    <m/>
    <m/>
    <m/>
    <m/>
    <m/>
    <m/>
    <m/>
    <m/>
    <m/>
    <m/>
    <m/>
    <m/>
    <m/>
    <s v="ThereWillBeBlood"/>
    <s v="English"/>
    <n v="25000000"/>
    <x v="14"/>
  </r>
  <r>
    <s v="Color"/>
    <x v="739"/>
    <x v="77"/>
    <n v="39880476"/>
    <s v="Adventure"/>
    <s v="Animation"/>
    <s v="Comedy"/>
    <s v="Family"/>
    <s v="Fantasy"/>
    <m/>
    <m/>
    <m/>
    <m/>
    <m/>
    <m/>
    <m/>
    <m/>
    <m/>
    <m/>
    <s v="TheWildThornberrysMovie"/>
    <s v="English"/>
    <n v="25000000"/>
    <x v="31"/>
  </r>
  <r>
    <s v="Color"/>
    <x v="740"/>
    <x v="104"/>
    <n v="39399750"/>
    <s v="Adventure"/>
    <s v="Animation"/>
    <s v="Comedy"/>
    <s v="Family"/>
    <s v="Fantasy"/>
    <s v="Musical"/>
    <m/>
    <m/>
    <m/>
    <m/>
    <m/>
    <m/>
    <m/>
    <m/>
    <m/>
    <s v="RugratsGoWild"/>
    <s v="English"/>
    <n v="25000000"/>
    <x v="23"/>
  </r>
  <r>
    <s v="Color"/>
    <x v="711"/>
    <x v="102"/>
    <n v="38230435"/>
    <s v="Action"/>
    <s v="Comedy"/>
    <m/>
    <m/>
    <m/>
    <m/>
    <m/>
    <m/>
    <m/>
    <m/>
    <m/>
    <m/>
    <m/>
    <m/>
    <m/>
    <s v="UndercoverBrother"/>
    <s v="English"/>
    <n v="25000000"/>
    <x v="27"/>
  </r>
  <r>
    <s v="Color"/>
    <x v="516"/>
    <x v="71"/>
    <n v="39008741"/>
    <s v="Comedy"/>
    <s v="Drama"/>
    <s v="Family"/>
    <s v="Romance"/>
    <m/>
    <m/>
    <m/>
    <m/>
    <m/>
    <m/>
    <m/>
    <m/>
    <m/>
    <m/>
    <m/>
    <s v="TheSisterhoodoftheTravelingPants"/>
    <s v="English"/>
    <n v="25000000"/>
    <x v="4"/>
  </r>
  <r>
    <s v="Color"/>
    <x v="741"/>
    <x v="41"/>
    <n v="36833473"/>
    <s v="Action"/>
    <s v="Crime"/>
    <s v="Drama"/>
    <s v="Thriller"/>
    <m/>
    <m/>
    <m/>
    <m/>
    <m/>
    <m/>
    <m/>
    <m/>
    <m/>
    <m/>
    <m/>
    <s v="KissoftheDragon"/>
    <s v="English"/>
    <n v="25000000"/>
    <x v="4"/>
  </r>
  <r>
    <s v="Color"/>
    <x v="742"/>
    <x v="54"/>
    <n v="48237389"/>
    <s v="Comedy"/>
    <s v="Romance"/>
    <m/>
    <m/>
    <m/>
    <m/>
    <m/>
    <m/>
    <m/>
    <m/>
    <m/>
    <m/>
    <m/>
    <m/>
    <m/>
    <s v="TheHouseBunny"/>
    <s v="English"/>
    <n v="25000000"/>
    <x v="33"/>
  </r>
  <r>
    <s v="Color"/>
    <x v="683"/>
    <x v="22"/>
    <n v="36447959"/>
    <s v="Biography"/>
    <s v="Drama"/>
    <s v="Sport"/>
    <m/>
    <m/>
    <m/>
    <m/>
    <m/>
    <m/>
    <m/>
    <m/>
    <m/>
    <m/>
    <m/>
    <m/>
    <s v="MillionDollarArm"/>
    <s v="English"/>
    <n v="25000000"/>
    <x v="15"/>
  </r>
  <r>
    <s v="BlackandWhite"/>
    <x v="115"/>
    <x v="54"/>
    <n v="45089048"/>
    <s v="Drama"/>
    <s v="Romance"/>
    <s v="SciFi"/>
    <m/>
    <m/>
    <m/>
    <m/>
    <m/>
    <m/>
    <m/>
    <m/>
    <m/>
    <m/>
    <m/>
    <m/>
    <s v="TheGiver"/>
    <s v="English"/>
    <n v="25000000"/>
    <x v="12"/>
  </r>
  <r>
    <s v="Color"/>
    <x v="545"/>
    <x v="70"/>
    <n v="35990505"/>
    <s v="Comedy"/>
    <s v="Drama"/>
    <s v="Family"/>
    <s v="Romance"/>
    <m/>
    <m/>
    <m/>
    <m/>
    <m/>
    <m/>
    <m/>
    <m/>
    <m/>
    <m/>
    <m/>
    <s v="WhataGirlWants"/>
    <s v="English"/>
    <n v="20000000"/>
    <x v="27"/>
  </r>
  <r>
    <s v="Color"/>
    <x v="743"/>
    <x v="26"/>
    <n v="35143332"/>
    <s v="Horror"/>
    <m/>
    <m/>
    <m/>
    <m/>
    <m/>
    <m/>
    <m/>
    <m/>
    <m/>
    <m/>
    <m/>
    <m/>
    <m/>
    <m/>
    <s v="JeepersCreepersII"/>
    <s v="English"/>
    <n v="17000000"/>
    <x v="23"/>
  </r>
  <r>
    <s v="Color"/>
    <x v="744"/>
    <x v="57"/>
    <n v="35000629"/>
    <s v="Comedy"/>
    <s v="Romance"/>
    <m/>
    <m/>
    <m/>
    <m/>
    <m/>
    <m/>
    <m/>
    <m/>
    <m/>
    <m/>
    <m/>
    <m/>
    <m/>
    <s v="GoodLuckChuck"/>
    <s v="English"/>
    <n v="25000000"/>
    <x v="23"/>
  </r>
  <r>
    <s v="Color"/>
    <x v="285"/>
    <x v="57"/>
    <n v="34604054"/>
    <s v="Action"/>
    <s v="Crime"/>
    <s v="Drama"/>
    <s v="Thriller"/>
    <m/>
    <m/>
    <m/>
    <m/>
    <m/>
    <m/>
    <m/>
    <m/>
    <m/>
    <m/>
    <m/>
    <s v="Cradle2theGrave"/>
    <s v="English"/>
    <n v="30000000"/>
    <x v="27"/>
  </r>
  <r>
    <s v="Color"/>
    <x v="534"/>
    <x v="36"/>
    <n v="41597830"/>
    <s v="Drama"/>
    <s v="Romance"/>
    <m/>
    <m/>
    <m/>
    <m/>
    <m/>
    <m/>
    <m/>
    <m/>
    <m/>
    <m/>
    <m/>
    <m/>
    <m/>
    <s v="TheHours"/>
    <s v="English"/>
    <n v="25000000"/>
    <x v="32"/>
  </r>
  <r>
    <s v="Color"/>
    <x v="422"/>
    <x v="70"/>
    <n v="33687630"/>
    <s v="Comedy"/>
    <s v="Romance"/>
    <m/>
    <m/>
    <m/>
    <m/>
    <m/>
    <m/>
    <m/>
    <m/>
    <m/>
    <m/>
    <m/>
    <m/>
    <m/>
    <s v="ShestheMan"/>
    <s v="English"/>
    <n v="20000000"/>
    <x v="21"/>
  </r>
  <r>
    <s v="Color"/>
    <x v="745"/>
    <x v="76"/>
    <n v="32553210"/>
    <s v="Comedy"/>
    <s v="Family"/>
    <m/>
    <m/>
    <m/>
    <m/>
    <m/>
    <m/>
    <m/>
    <m/>
    <m/>
    <m/>
    <m/>
    <m/>
    <m/>
    <s v="Mr.BeansHoliday"/>
    <s v="English"/>
    <n v="25000000"/>
    <x v="22"/>
  </r>
  <r>
    <s v="Color"/>
    <x v="746"/>
    <x v="54"/>
    <n v="31526393"/>
    <s v="Action"/>
    <s v="Adventure"/>
    <s v="Horror"/>
    <s v="Thriller"/>
    <m/>
    <m/>
    <m/>
    <m/>
    <m/>
    <m/>
    <m/>
    <m/>
    <m/>
    <m/>
    <m/>
    <s v="Anacondas:TheHuntfortheBloodOrchid"/>
    <s v="English"/>
    <n v="25000000"/>
    <x v="50"/>
  </r>
  <r>
    <s v="Color"/>
    <x v="747"/>
    <x v="47"/>
    <n v="41229"/>
    <s v="Crime"/>
    <s v="Drama"/>
    <s v="Thriller"/>
    <m/>
    <m/>
    <m/>
    <m/>
    <m/>
    <m/>
    <m/>
    <m/>
    <m/>
    <m/>
    <m/>
    <m/>
    <s v="BloodTies"/>
    <s v="English"/>
    <n v="25500000"/>
    <x v="12"/>
  </r>
  <r>
    <s v="Color"/>
    <x v="748"/>
    <x v="36"/>
    <n v="31655091"/>
    <s v="Drama"/>
    <s v="Music"/>
    <m/>
    <m/>
    <m/>
    <m/>
    <m/>
    <m/>
    <m/>
    <m/>
    <m/>
    <m/>
    <m/>
    <m/>
    <m/>
    <s v="AugustRush"/>
    <s v="English"/>
    <n v="30000000"/>
    <x v="7"/>
  </r>
  <r>
    <s v="Color"/>
    <x v="393"/>
    <x v="22"/>
    <n v="30012990"/>
    <s v="Biography"/>
    <s v="Drama"/>
    <s v="History"/>
    <m/>
    <m/>
    <m/>
    <m/>
    <m/>
    <m/>
    <m/>
    <m/>
    <m/>
    <m/>
    <m/>
    <m/>
    <s v="Elizabeth"/>
    <s v="English"/>
    <n v="25000000"/>
    <x v="7"/>
  </r>
  <r>
    <s v="Color"/>
    <x v="608"/>
    <x v="69"/>
    <n v="32368960"/>
    <s v="Comedy"/>
    <s v="Fantasy"/>
    <s v="Horror"/>
    <s v="Romance"/>
    <m/>
    <m/>
    <m/>
    <m/>
    <m/>
    <m/>
    <m/>
    <m/>
    <m/>
    <m/>
    <m/>
    <s v="BrideofChucky"/>
    <s v="English"/>
    <n v="25000000"/>
    <x v="42"/>
  </r>
  <r>
    <s v="Color"/>
    <x v="749"/>
    <x v="119"/>
    <n v="14500000"/>
    <s v="Action"/>
    <s v="Drama"/>
    <s v="History"/>
    <s v="War"/>
    <m/>
    <m/>
    <m/>
    <m/>
    <m/>
    <m/>
    <m/>
    <m/>
    <m/>
    <m/>
    <m/>
    <s v="ToraToraTora"/>
    <s v="English"/>
    <n v="25000000"/>
    <x v="7"/>
  </r>
  <r>
    <s v="Color"/>
    <x v="750"/>
    <x v="40"/>
    <n v="29247405"/>
    <s v="Comedy"/>
    <s v="Family"/>
    <s v="Music"/>
    <m/>
    <m/>
    <m/>
    <m/>
    <m/>
    <m/>
    <m/>
    <m/>
    <m/>
    <m/>
    <m/>
    <m/>
    <s v="SpiceWorld"/>
    <s v="English"/>
    <n v="25000000"/>
    <x v="46"/>
  </r>
  <r>
    <s v="Color"/>
    <x v="751"/>
    <x v="74"/>
    <n v="25615792"/>
    <s v="Action"/>
    <s v="Comedy"/>
    <s v="Music"/>
    <m/>
    <m/>
    <m/>
    <m/>
    <m/>
    <m/>
    <m/>
    <m/>
    <m/>
    <m/>
    <m/>
    <m/>
    <s v="DanceFlick"/>
    <s v="English"/>
    <n v="25000000"/>
    <x v="58"/>
  </r>
  <r>
    <s v="Color"/>
    <x v="275"/>
    <x v="29"/>
    <n v="28341469"/>
    <s v="Crime"/>
    <s v="Drama"/>
    <m/>
    <m/>
    <m/>
    <m/>
    <m/>
    <m/>
    <m/>
    <m/>
    <m/>
    <m/>
    <m/>
    <m/>
    <m/>
    <s v="TheShawshankRedemption"/>
    <s v="English"/>
    <n v="25000000"/>
    <x v="61"/>
  </r>
  <r>
    <s v="Color"/>
    <x v="485"/>
    <x v="78"/>
    <n v="25590119"/>
    <s v="Adventure"/>
    <s v="Comedy"/>
    <s v="Crime"/>
    <m/>
    <m/>
    <m/>
    <m/>
    <m/>
    <m/>
    <m/>
    <m/>
    <m/>
    <m/>
    <m/>
    <m/>
    <s v="CrocodileDundeeinLosAngeles"/>
    <s v="English"/>
    <n v="21150000"/>
    <x v="30"/>
  </r>
  <r>
    <s v="Color"/>
    <x v="291"/>
    <x v="82"/>
    <n v="24944213"/>
    <s v="Comedy"/>
    <s v="Sport"/>
    <m/>
    <m/>
    <m/>
    <m/>
    <m/>
    <m/>
    <m/>
    <m/>
    <m/>
    <m/>
    <m/>
    <m/>
    <m/>
    <s v="Kingpin"/>
    <s v="English"/>
    <n v="27000000"/>
    <x v="8"/>
  </r>
  <r>
    <s v="Color"/>
    <x v="187"/>
    <x v="68"/>
    <n v="33631221"/>
    <s v="Crime"/>
    <s v="Drama"/>
    <s v="Thriller"/>
    <m/>
    <m/>
    <m/>
    <m/>
    <m/>
    <m/>
    <m/>
    <m/>
    <m/>
    <m/>
    <m/>
    <m/>
    <s v="TheGambler"/>
    <s v="English"/>
    <n v="25000000"/>
    <x v="19"/>
  </r>
  <r>
    <s v="Color"/>
    <x v="752"/>
    <x v="60"/>
    <n v="37738400"/>
    <s v="Drama"/>
    <m/>
    <m/>
    <m/>
    <m/>
    <m/>
    <m/>
    <m/>
    <m/>
    <m/>
    <m/>
    <m/>
    <m/>
    <m/>
    <m/>
    <s v="August:OsageCounty"/>
    <s v="English"/>
    <n v="25000000"/>
    <x v="11"/>
  </r>
  <r>
    <s v="Color"/>
    <x v="753"/>
    <x v="83"/>
    <n v="21835784"/>
    <s v="Comedy"/>
    <s v="Drama"/>
    <s v="Romance"/>
    <m/>
    <m/>
    <m/>
    <m/>
    <m/>
    <m/>
    <m/>
    <m/>
    <m/>
    <m/>
    <m/>
    <m/>
    <s v="ALotLikeLove"/>
    <s v="English"/>
    <n v="30000000"/>
    <x v="4"/>
  </r>
  <r>
    <s v="Color"/>
    <x v="754"/>
    <x v="10"/>
    <n v="15785632"/>
    <s v="Biography"/>
    <s v="Comedy"/>
    <s v="Drama"/>
    <s v="Sport"/>
    <m/>
    <m/>
    <m/>
    <m/>
    <m/>
    <m/>
    <m/>
    <m/>
    <m/>
    <m/>
    <m/>
    <s v="EddietheEagle"/>
    <s v="English"/>
    <n v="23000000"/>
    <x v="7"/>
  </r>
  <r>
    <s v="Color"/>
    <x v="415"/>
    <x v="15"/>
    <n v="21554585"/>
    <s v="Drama"/>
    <s v="Sport"/>
    <m/>
    <m/>
    <m/>
    <m/>
    <m/>
    <m/>
    <m/>
    <m/>
    <m/>
    <m/>
    <m/>
    <m/>
    <m/>
    <s v="HeGotGame"/>
    <s v="English"/>
    <n v="25000000"/>
    <x v="8"/>
  </r>
  <r>
    <s v="Color"/>
    <x v="755"/>
    <x v="54"/>
    <n v="22200000"/>
    <s v="Comedy"/>
    <s v="Drama"/>
    <s v="Romance"/>
    <m/>
    <m/>
    <m/>
    <m/>
    <m/>
    <m/>
    <m/>
    <m/>
    <m/>
    <m/>
    <m/>
    <m/>
    <s v="DonJuanDeMarco"/>
    <s v="English"/>
    <n v="25000000"/>
    <x v="2"/>
  </r>
  <r>
    <s v="Color"/>
    <x v="756"/>
    <x v="54"/>
    <n v="23527955"/>
    <s v="Action"/>
    <s v="Crime"/>
    <s v="Drama"/>
    <s v="Mystery"/>
    <s v="Thriller"/>
    <m/>
    <m/>
    <m/>
    <m/>
    <m/>
    <m/>
    <m/>
    <m/>
    <m/>
    <m/>
    <s v="TheLosers"/>
    <s v="English"/>
    <n v="25000000"/>
    <x v="21"/>
  </r>
  <r>
    <s v="Color"/>
    <x v="757"/>
    <x v="75"/>
    <n v="24042490"/>
    <s v="Fantasy"/>
    <s v="Horror"/>
    <s v="Thriller"/>
    <m/>
    <m/>
    <m/>
    <m/>
    <m/>
    <m/>
    <m/>
    <m/>
    <m/>
    <m/>
    <m/>
    <m/>
    <s v="DontBeAfraidoftheDark"/>
    <s v="English"/>
    <n v="25000000"/>
    <x v="23"/>
  </r>
  <r>
    <s v="Color"/>
    <x v="758"/>
    <x v="32"/>
    <n v="22466994"/>
    <s v="Action"/>
    <s v="Crime"/>
    <s v="Thriller"/>
    <m/>
    <m/>
    <m/>
    <m/>
    <m/>
    <m/>
    <m/>
    <m/>
    <m/>
    <m/>
    <m/>
    <m/>
    <s v="War"/>
    <s v="English"/>
    <n v="25000000"/>
    <x v="22"/>
  </r>
  <r>
    <s v="Color"/>
    <x v="568"/>
    <x v="53"/>
    <n v="17791031"/>
    <s v="Comedy"/>
    <s v="Drama"/>
    <s v="Romance"/>
    <s v="Thriller"/>
    <m/>
    <m/>
    <m/>
    <m/>
    <m/>
    <m/>
    <m/>
    <m/>
    <m/>
    <m/>
    <m/>
    <s v="PunchDrunkLove"/>
    <s v="English"/>
    <n v="25000000"/>
    <x v="11"/>
  </r>
  <r>
    <s v="Color"/>
    <x v="759"/>
    <x v="40"/>
    <n v="17718223"/>
    <s v="Comedy"/>
    <m/>
    <m/>
    <m/>
    <m/>
    <m/>
    <m/>
    <m/>
    <m/>
    <m/>
    <m/>
    <m/>
    <m/>
    <m/>
    <m/>
    <s v="EuroTrip"/>
    <s v="English"/>
    <n v="25000000"/>
    <x v="4"/>
  </r>
  <r>
    <s v="Color"/>
    <x v="760"/>
    <x v="41"/>
    <n v="15361537"/>
    <s v="Action"/>
    <s v="Crime"/>
    <s v="Thriller"/>
    <m/>
    <m/>
    <m/>
    <m/>
    <m/>
    <m/>
    <m/>
    <m/>
    <m/>
    <m/>
    <m/>
    <m/>
    <s v="HalfPastDead"/>
    <s v="English"/>
    <n v="13000000"/>
    <x v="50"/>
  </r>
  <r>
    <s v="Color"/>
    <x v="95"/>
    <x v="76"/>
    <n v="16647384"/>
    <s v="Adventure"/>
    <s v="Comedy"/>
    <s v="Family"/>
    <s v="Romance"/>
    <m/>
    <m/>
    <m/>
    <m/>
    <m/>
    <m/>
    <m/>
    <m/>
    <m/>
    <m/>
    <m/>
    <s v="UnaccompaniedMinors"/>
    <s v="English"/>
    <n v="26000000"/>
    <x v="36"/>
  </r>
  <r>
    <s v="Color"/>
    <x v="761"/>
    <x v="83"/>
    <n v="16118077"/>
    <s v="Drama"/>
    <m/>
    <m/>
    <m/>
    <m/>
    <m/>
    <m/>
    <m/>
    <m/>
    <m/>
    <m/>
    <m/>
    <m/>
    <m/>
    <m/>
    <s v="BrightLightsBigCity"/>
    <s v="English"/>
    <n v="25000000"/>
    <x v="23"/>
  </r>
  <r>
    <s v="Color"/>
    <x v="762"/>
    <x v="76"/>
    <n v="15091542"/>
    <s v="Adventure"/>
    <s v="Family"/>
    <s v="Fantasy"/>
    <s v="Musical"/>
    <m/>
    <m/>
    <m/>
    <m/>
    <m/>
    <m/>
    <m/>
    <m/>
    <m/>
    <m/>
    <m/>
    <s v="TheAdventuresofPinocchio"/>
    <s v="Italian"/>
    <n v="25000000"/>
    <x v="42"/>
  </r>
  <r>
    <s v="Color"/>
    <x v="763"/>
    <x v="67"/>
    <n v="15045676"/>
    <s v="Drama"/>
    <s v="Fantasy"/>
    <s v="Mystery"/>
    <s v="Thriller"/>
    <m/>
    <m/>
    <m/>
    <m/>
    <m/>
    <m/>
    <m/>
    <m/>
    <m/>
    <m/>
    <m/>
    <s v="TheBox"/>
    <s v="English"/>
    <n v="16000000"/>
    <x v="23"/>
  </r>
  <r>
    <s v="Color"/>
    <x v="764"/>
    <x v="40"/>
    <n v="17427926"/>
    <s v="Horror"/>
    <m/>
    <m/>
    <m/>
    <m/>
    <m/>
    <m/>
    <m/>
    <m/>
    <m/>
    <m/>
    <m/>
    <m/>
    <m/>
    <m/>
    <s v="TheRuins"/>
    <s v="English"/>
    <n v="8000000"/>
    <x v="18"/>
  </r>
  <r>
    <s v="Color"/>
    <x v="765"/>
    <x v="75"/>
    <n v="14983572"/>
    <s v="Comedy"/>
    <s v="Drama"/>
    <s v="Romance"/>
    <m/>
    <m/>
    <m/>
    <m/>
    <m/>
    <m/>
    <m/>
    <m/>
    <m/>
    <m/>
    <m/>
    <m/>
    <s v="TheNextBestThing"/>
    <s v="English"/>
    <n v="25000000"/>
    <x v="54"/>
  </r>
  <r>
    <s v="Color"/>
    <x v="517"/>
    <x v="83"/>
    <n v="14637490"/>
    <s v="Horror"/>
    <s v="Mystery"/>
    <s v="Thriller"/>
    <m/>
    <m/>
    <m/>
    <m/>
    <m/>
    <m/>
    <m/>
    <m/>
    <m/>
    <m/>
    <m/>
    <m/>
    <s v="MySoultoTake"/>
    <s v="English"/>
    <n v="25000000"/>
    <x v="30"/>
  </r>
  <r>
    <s v="Color"/>
    <x v="591"/>
    <x v="46"/>
    <n v="14589444"/>
    <s v="Comedy"/>
    <s v="Drama"/>
    <s v="Romance"/>
    <m/>
    <m/>
    <m/>
    <m/>
    <m/>
    <m/>
    <m/>
    <m/>
    <m/>
    <m/>
    <m/>
    <m/>
    <s v="TheGirlNextDoor"/>
    <s v="English"/>
    <n v="25000000"/>
    <x v="2"/>
  </r>
  <r>
    <s v="Color"/>
    <x v="766"/>
    <x v="57"/>
    <n v="14095303"/>
    <s v="Action"/>
    <s v="Crime"/>
    <s v="Mystery"/>
    <s v="Romance"/>
    <s v="Thriller"/>
    <m/>
    <m/>
    <m/>
    <m/>
    <m/>
    <m/>
    <m/>
    <m/>
    <m/>
    <m/>
    <s v="MaximumRisk"/>
    <s v="English"/>
    <n v="25000000"/>
    <x v="28"/>
  </r>
  <r>
    <s v="Color"/>
    <x v="767"/>
    <x v="77"/>
    <n v="13973532"/>
    <s v="Comedy"/>
    <s v="Crime"/>
    <m/>
    <m/>
    <m/>
    <m/>
    <m/>
    <m/>
    <m/>
    <m/>
    <m/>
    <m/>
    <m/>
    <m/>
    <m/>
    <s v="StealingHarvard"/>
    <s v="English"/>
    <n v="25000000"/>
    <x v="36"/>
  </r>
  <r>
    <s v="Color"/>
    <x v="416"/>
    <x v="4"/>
    <n v="1865774"/>
    <s v="Biography"/>
    <s v="Crime"/>
    <s v="Drama"/>
    <s v="History"/>
    <s v="Thriller"/>
    <m/>
    <m/>
    <m/>
    <m/>
    <m/>
    <m/>
    <m/>
    <m/>
    <m/>
    <m/>
    <s v="Legend"/>
    <s v="English"/>
    <n v="30000000"/>
    <x v="15"/>
  </r>
  <r>
    <s v="Color"/>
    <x v="475"/>
    <x v="76"/>
    <n v="18860403"/>
    <s v="Horror"/>
    <s v="Thriller"/>
    <m/>
    <m/>
    <m/>
    <m/>
    <m/>
    <m/>
    <m/>
    <m/>
    <m/>
    <m/>
    <m/>
    <m/>
    <m/>
    <s v="SharkNight3D"/>
    <s v="English"/>
    <n v="25000000"/>
    <x v="59"/>
  </r>
  <r>
    <s v="Color"/>
    <x v="386"/>
    <x v="93"/>
    <n v="13038660"/>
    <s v="Drama"/>
    <m/>
    <m/>
    <m/>
    <m/>
    <m/>
    <m/>
    <m/>
    <m/>
    <m/>
    <m/>
    <m/>
    <m/>
    <m/>
    <m/>
    <s v="AngelasAshes"/>
    <s v="English"/>
    <n v="25000000"/>
    <x v="11"/>
  </r>
  <r>
    <s v="Color"/>
    <x v="233"/>
    <x v="46"/>
    <n v="28831145"/>
    <s v="Drama"/>
    <s v="Sport"/>
    <m/>
    <m/>
    <m/>
    <m/>
    <m/>
    <m/>
    <m/>
    <m/>
    <m/>
    <m/>
    <m/>
    <m/>
    <m/>
    <s v="DraftDay"/>
    <s v="English"/>
    <n v="25000000"/>
    <x v="2"/>
  </r>
  <r>
    <s v="Color"/>
    <x v="334"/>
    <x v="39"/>
    <n v="11538204"/>
    <s v="Crime"/>
    <s v="Drama"/>
    <s v="History"/>
    <m/>
    <m/>
    <m/>
    <m/>
    <m/>
    <m/>
    <m/>
    <m/>
    <m/>
    <m/>
    <m/>
    <m/>
    <s v="TheConspirator"/>
    <s v="English"/>
    <n v="25000000"/>
    <x v="15"/>
  </r>
  <r>
    <s v="Color"/>
    <x v="504"/>
    <x v="83"/>
    <n v="11008432"/>
    <s v="Biography"/>
    <s v="Drama"/>
    <s v="Sport"/>
    <m/>
    <m/>
    <m/>
    <m/>
    <m/>
    <m/>
    <m/>
    <m/>
    <m/>
    <m/>
    <m/>
    <m/>
    <s v="LordsofDogtown"/>
    <s v="English"/>
    <n v="25000000"/>
    <x v="1"/>
  </r>
  <r>
    <s v="Color"/>
    <x v="768"/>
    <x v="45"/>
    <n v="12188642"/>
    <s v="Biography"/>
    <s v="Drama"/>
    <s v="History"/>
    <m/>
    <m/>
    <m/>
    <m/>
    <m/>
    <m/>
    <m/>
    <m/>
    <m/>
    <m/>
    <m/>
    <m/>
    <s v="The33"/>
    <s v="English"/>
    <n v="26000000"/>
    <x v="8"/>
  </r>
  <r>
    <s v="Color"/>
    <x v="446"/>
    <x v="75"/>
    <n v="11100000"/>
    <s v="Action"/>
    <s v="Adventure"/>
    <s v="Comedy"/>
    <s v="Fantasy"/>
    <m/>
    <m/>
    <m/>
    <m/>
    <m/>
    <m/>
    <m/>
    <m/>
    <m/>
    <m/>
    <m/>
    <s v="BigTroubleinLittleChina"/>
    <s v="English"/>
    <n v="25000000"/>
    <x v="11"/>
  </r>
  <r>
    <s v="Color"/>
    <x v="681"/>
    <x v="34"/>
    <n v="13651662"/>
    <s v="Drama"/>
    <s v="Sport"/>
    <m/>
    <m/>
    <m/>
    <m/>
    <m/>
    <m/>
    <m/>
    <m/>
    <m/>
    <m/>
    <m/>
    <m/>
    <m/>
    <s v="Warrior"/>
    <s v="English"/>
    <n v="25000000"/>
    <x v="17"/>
  </r>
  <r>
    <s v="BlackandWhite"/>
    <x v="413"/>
    <x v="80"/>
    <n v="11030963"/>
    <s v="Biography"/>
    <s v="Drama"/>
    <s v="Thriller"/>
    <s v="War"/>
    <m/>
    <m/>
    <m/>
    <m/>
    <m/>
    <m/>
    <m/>
    <m/>
    <m/>
    <m/>
    <m/>
    <s v="MichaelCollins"/>
    <s v="English"/>
    <n v="28000000"/>
    <x v="1"/>
  </r>
  <r>
    <s v="Color"/>
    <x v="395"/>
    <x v="133"/>
    <n v="10769960"/>
    <s v="Drama"/>
    <s v="History"/>
    <s v="War"/>
    <m/>
    <m/>
    <m/>
    <m/>
    <m/>
    <m/>
    <m/>
    <m/>
    <m/>
    <m/>
    <m/>
    <m/>
    <s v="Gettysburg"/>
    <s v="English"/>
    <n v="25000000"/>
    <x v="16"/>
  </r>
  <r>
    <s v="Color"/>
    <x v="662"/>
    <x v="51"/>
    <n v="10911750"/>
    <s v="Drama"/>
    <s v="War"/>
    <m/>
    <m/>
    <m/>
    <m/>
    <m/>
    <m/>
    <m/>
    <m/>
    <m/>
    <m/>
    <m/>
    <m/>
    <m/>
    <s v="StopLoss"/>
    <s v="English"/>
    <n v="25000000"/>
    <x v="12"/>
  </r>
  <r>
    <s v="Color"/>
    <x v="429"/>
    <x v="75"/>
    <n v="10719367"/>
    <s v="Drama"/>
    <s v="Music"/>
    <s v="Mystery"/>
    <s v="Romance"/>
    <s v="Thriller"/>
    <m/>
    <m/>
    <m/>
    <m/>
    <m/>
    <m/>
    <m/>
    <m/>
    <m/>
    <m/>
    <s v="Abandon"/>
    <s v="English"/>
    <n v="25000000"/>
    <x v="40"/>
  </r>
  <r>
    <s v="Color"/>
    <x v="769"/>
    <x v="6"/>
    <n v="10114315"/>
    <s v="Drama"/>
    <s v="Mystery"/>
    <s v="Thriller"/>
    <m/>
    <m/>
    <m/>
    <m/>
    <m/>
    <m/>
    <m/>
    <m/>
    <m/>
    <m/>
    <m/>
    <m/>
    <s v="BrokedownPalace"/>
    <s v="English"/>
    <n v="25000000"/>
    <x v="21"/>
  </r>
  <r>
    <s v="Color"/>
    <x v="770"/>
    <x v="78"/>
    <n v="49122319"/>
    <s v="Horror"/>
    <s v="Thriller"/>
    <m/>
    <m/>
    <m/>
    <m/>
    <m/>
    <m/>
    <m/>
    <m/>
    <m/>
    <m/>
    <m/>
    <m/>
    <m/>
    <s v="ThePossession"/>
    <s v="English"/>
    <n v="14000000"/>
    <x v="18"/>
  </r>
  <r>
    <s v="Color"/>
    <x v="771"/>
    <x v="70"/>
    <n v="10070000"/>
    <s v="Comedy"/>
    <s v="Drama"/>
    <s v="Romance"/>
    <m/>
    <m/>
    <m/>
    <m/>
    <m/>
    <m/>
    <m/>
    <m/>
    <m/>
    <m/>
    <m/>
    <m/>
    <s v="Mrs.Winterbourne"/>
    <s v="English"/>
    <n v="25000000"/>
    <x v="5"/>
  </r>
  <r>
    <s v="Color"/>
    <x v="362"/>
    <x v="46"/>
    <n v="10324441"/>
    <s v="Action"/>
    <s v="Drama"/>
    <s v="Thriller"/>
    <m/>
    <m/>
    <m/>
    <m/>
    <m/>
    <m/>
    <m/>
    <m/>
    <m/>
    <m/>
    <m/>
    <m/>
    <s v="StrawDogs"/>
    <s v="English"/>
    <n v="25000000"/>
    <x v="27"/>
  </r>
  <r>
    <s v="Color"/>
    <x v="604"/>
    <x v="37"/>
    <n v="7156933"/>
    <s v="Comedy"/>
    <s v="Drama"/>
    <m/>
    <m/>
    <m/>
    <m/>
    <m/>
    <m/>
    <m/>
    <m/>
    <m/>
    <m/>
    <m/>
    <m/>
    <m/>
    <s v="TheHoax"/>
    <s v="English"/>
    <n v="25000000"/>
    <x v="10"/>
  </r>
  <r>
    <s v="Color"/>
    <x v="772"/>
    <x v="74"/>
    <n v="9286314"/>
    <s v="Action"/>
    <s v="Crime"/>
    <s v="Drama"/>
    <s v="Thriller"/>
    <m/>
    <m/>
    <m/>
    <m/>
    <m/>
    <m/>
    <m/>
    <m/>
    <m/>
    <m/>
    <m/>
    <s v="StoneCold"/>
    <s v="English"/>
    <n v="17000000"/>
    <x v="18"/>
  </r>
  <r>
    <s v="Color"/>
    <x v="773"/>
    <x v="68"/>
    <n v="56692"/>
    <s v="Adventure"/>
    <s v="Drama"/>
    <m/>
    <m/>
    <m/>
    <m/>
    <m/>
    <m/>
    <m/>
    <m/>
    <m/>
    <m/>
    <m/>
    <m/>
    <m/>
    <s v="TheRoad"/>
    <s v="English"/>
    <n v="25000000"/>
    <x v="11"/>
  </r>
  <r>
    <s v="Color"/>
    <x v="774"/>
    <x v="53"/>
    <n v="5654777"/>
    <s v="Action"/>
    <s v="Comedy"/>
    <s v="Crime"/>
    <s v="Drama"/>
    <s v="Thriller"/>
    <m/>
    <m/>
    <m/>
    <m/>
    <m/>
    <m/>
    <m/>
    <m/>
    <m/>
    <m/>
    <s v="Underclassman"/>
    <s v="English"/>
    <n v="25000000"/>
    <x v="53"/>
  </r>
  <r>
    <s v="Color"/>
    <x v="637"/>
    <x v="53"/>
    <n v="5516708"/>
    <s v="Comedy"/>
    <s v="Romance"/>
    <m/>
    <m/>
    <m/>
    <m/>
    <m/>
    <m/>
    <m/>
    <m/>
    <m/>
    <m/>
    <m/>
    <m/>
    <m/>
    <s v="SayItIsntSo"/>
    <s v="English"/>
    <n v="25000000"/>
    <x v="40"/>
  </r>
  <r>
    <s v="Color"/>
    <x v="139"/>
    <x v="45"/>
    <n v="5128124"/>
    <s v="Biography"/>
    <s v="Drama"/>
    <s v="Sport"/>
    <m/>
    <m/>
    <m/>
    <m/>
    <m/>
    <m/>
    <m/>
    <m/>
    <m/>
    <m/>
    <m/>
    <m/>
    <s v="TheWorldsFastestIndian"/>
    <s v="English"/>
    <n v="25000000"/>
    <x v="0"/>
  </r>
  <r>
    <s v="Color"/>
    <x v="475"/>
    <x v="70"/>
    <n v="34014398"/>
    <s v="Action"/>
    <s v="Adventure"/>
    <s v="Crime"/>
    <s v="Drama"/>
    <s v="Thriller"/>
    <m/>
    <m/>
    <m/>
    <m/>
    <m/>
    <m/>
    <m/>
    <m/>
    <m/>
    <m/>
    <s v="SnakesonaPlane"/>
    <s v="English"/>
    <n v="33000000"/>
    <x v="23"/>
  </r>
  <r>
    <s v="Color"/>
    <x v="775"/>
    <x v="26"/>
    <n v="4064333"/>
    <s v="Action"/>
    <s v="Comedy"/>
    <s v="SciFi"/>
    <m/>
    <m/>
    <m/>
    <m/>
    <m/>
    <m/>
    <m/>
    <m/>
    <m/>
    <m/>
    <m/>
    <m/>
    <s v="TankGirl"/>
    <s v="English"/>
    <n v="25000000"/>
    <x v="31"/>
  </r>
  <r>
    <s v="Color"/>
    <x v="776"/>
    <x v="53"/>
    <n v="4006906"/>
    <s v="Comedy"/>
    <s v="Crime"/>
    <m/>
    <m/>
    <m/>
    <m/>
    <m/>
    <m/>
    <m/>
    <m/>
    <m/>
    <m/>
    <m/>
    <m/>
    <m/>
    <s v="KingsRansom"/>
    <s v="English"/>
    <n v="15000000"/>
    <x v="53"/>
  </r>
  <r>
    <s v="Color"/>
    <x v="729"/>
    <x v="60"/>
    <n v="3073392"/>
    <s v="Drama"/>
    <s v="Mystery"/>
    <s v="SciFi"/>
    <s v="Thriller"/>
    <m/>
    <m/>
    <m/>
    <m/>
    <m/>
    <m/>
    <m/>
    <m/>
    <m/>
    <m/>
    <m/>
    <s v="Blindness"/>
    <s v="English"/>
    <n v="25000000"/>
    <x v="4"/>
  </r>
  <r>
    <s v="Color"/>
    <x v="369"/>
    <x v="78"/>
    <n v="1550000"/>
    <s v="Action"/>
    <s v="Adventure"/>
    <s v="Fantasy"/>
    <s v="Horror"/>
    <m/>
    <m/>
    <m/>
    <m/>
    <m/>
    <m/>
    <m/>
    <m/>
    <m/>
    <m/>
    <m/>
    <s v="BloodRayne"/>
    <s v="English"/>
    <n v="25000000"/>
    <x v="62"/>
  </r>
  <r>
    <s v="Color"/>
    <x v="777"/>
    <x v="83"/>
    <n v="871527"/>
    <s v="Crime"/>
    <s v="Drama"/>
    <s v="Mystery"/>
    <s v="Thriller"/>
    <m/>
    <m/>
    <m/>
    <m/>
    <m/>
    <m/>
    <m/>
    <m/>
    <m/>
    <m/>
    <m/>
    <s v="WheretheTruthLies"/>
    <s v="English"/>
    <n v="25000000"/>
    <x v="12"/>
  </r>
  <r>
    <s v="Color"/>
    <x v="778"/>
    <x v="82"/>
    <n v="777423"/>
    <s v="Biography"/>
    <s v="Drama"/>
    <s v="Sport"/>
    <m/>
    <m/>
    <m/>
    <m/>
    <m/>
    <m/>
    <m/>
    <m/>
    <m/>
    <m/>
    <m/>
    <m/>
    <s v="WithoutLimits"/>
    <s v="English"/>
    <n v="25000000"/>
    <x v="13"/>
  </r>
  <r>
    <s v="Color"/>
    <x v="719"/>
    <x v="83"/>
    <n v="1186957"/>
    <s v="Drama"/>
    <m/>
    <m/>
    <m/>
    <m/>
    <m/>
    <m/>
    <m/>
    <m/>
    <m/>
    <m/>
    <m/>
    <m/>
    <m/>
    <m/>
    <s v="MeandOrsonWelles"/>
    <s v="English"/>
    <n v="25000000"/>
    <x v="2"/>
  </r>
  <r>
    <s v="Color"/>
    <x v="779"/>
    <x v="21"/>
    <n v="85433"/>
    <s v="Crime"/>
    <s v="Drama"/>
    <s v="Mystery"/>
    <s v="Romance"/>
    <m/>
    <m/>
    <m/>
    <m/>
    <m/>
    <m/>
    <m/>
    <m/>
    <m/>
    <m/>
    <m/>
    <s v="TheBestOffer"/>
    <s v="English"/>
    <n v="13500000"/>
    <x v="6"/>
  </r>
  <r>
    <s v="Color"/>
    <x v="780"/>
    <x v="39"/>
    <n v="1697956"/>
    <s v="Crime"/>
    <s v="Drama"/>
    <m/>
    <m/>
    <m/>
    <m/>
    <m/>
    <m/>
    <m/>
    <m/>
    <m/>
    <m/>
    <m/>
    <m/>
    <m/>
    <s v="BadLieutenant:PortofCallNewOrleans"/>
    <s v="English"/>
    <n v="20000000"/>
    <x v="10"/>
  </r>
  <r>
    <s v="Color"/>
    <x v="747"/>
    <x v="87"/>
    <n v="183662"/>
    <s v="Comedy"/>
    <s v="Drama"/>
    <m/>
    <m/>
    <m/>
    <m/>
    <m/>
    <m/>
    <m/>
    <m/>
    <m/>
    <m/>
    <m/>
    <m/>
    <m/>
    <s v="LittleWhiteLies"/>
    <s v="French"/>
    <n v="25000000"/>
    <x v="1"/>
  </r>
  <r>
    <s v="Color"/>
    <x v="315"/>
    <x v="82"/>
    <n v="134904"/>
    <s v="Comedy"/>
    <s v="Drama"/>
    <s v="Romance"/>
    <s v="Sport"/>
    <m/>
    <m/>
    <m/>
    <m/>
    <m/>
    <m/>
    <m/>
    <m/>
    <m/>
    <m/>
    <m/>
    <s v="LoveRanch"/>
    <s v="English"/>
    <n v="25000000"/>
    <x v="20"/>
  </r>
  <r>
    <s v="Color"/>
    <x v="17"/>
    <x v="65"/>
    <n v="16969390"/>
    <s v="Crime"/>
    <s v="Drama"/>
    <s v="Thriller"/>
    <m/>
    <m/>
    <m/>
    <m/>
    <m/>
    <m/>
    <m/>
    <m/>
    <m/>
    <m/>
    <m/>
    <m/>
    <s v="TheCounselor"/>
    <s v="English"/>
    <n v="25000000"/>
    <x v="42"/>
  </r>
  <r>
    <s v="Color"/>
    <x v="464"/>
    <x v="71"/>
    <n v="34700000"/>
    <s v="Drama"/>
    <s v="Romance"/>
    <m/>
    <m/>
    <m/>
    <m/>
    <m/>
    <m/>
    <m/>
    <m/>
    <m/>
    <m/>
    <m/>
    <m/>
    <m/>
    <s v="DangerousLiaisons"/>
    <s v="English"/>
    <n v="14000000"/>
    <x v="16"/>
  </r>
  <r>
    <s v="Color"/>
    <x v="366"/>
    <x v="62"/>
    <n v="717753"/>
    <s v="Adventure"/>
    <s v="Drama"/>
    <m/>
    <m/>
    <m/>
    <m/>
    <m/>
    <m/>
    <m/>
    <m/>
    <m/>
    <m/>
    <m/>
    <m/>
    <m/>
    <s v="OntheRoad"/>
    <s v="English"/>
    <n v="25000000"/>
    <x v="9"/>
  </r>
  <r>
    <s v="Color"/>
    <x v="781"/>
    <x v="71"/>
    <n v="109713132"/>
    <s v="Adventure"/>
    <s v="Comedy"/>
    <s v="SciFi"/>
    <m/>
    <m/>
    <m/>
    <m/>
    <m/>
    <m/>
    <m/>
    <m/>
    <m/>
    <m/>
    <m/>
    <m/>
    <s v="StarTrekIV:TheVoyageHome"/>
    <s v="English"/>
    <n v="25000000"/>
    <x v="11"/>
  </r>
  <r>
    <s v="Color"/>
    <x v="222"/>
    <x v="101"/>
    <n v="70269171"/>
    <s v="Drama"/>
    <s v="Sport"/>
    <m/>
    <m/>
    <m/>
    <m/>
    <m/>
    <m/>
    <m/>
    <m/>
    <m/>
    <m/>
    <m/>
    <m/>
    <m/>
    <s v="RockyBalboa"/>
    <s v="English"/>
    <n v="24000000"/>
    <x v="13"/>
  </r>
  <r>
    <s v="Color"/>
    <x v="173"/>
    <x v="36"/>
    <n v="28772222"/>
    <s v="Action"/>
    <s v="Crime"/>
    <s v="Sport"/>
    <s v="Thriller"/>
    <m/>
    <m/>
    <m/>
    <m/>
    <m/>
    <m/>
    <m/>
    <m/>
    <m/>
    <m/>
    <m/>
    <s v="PointBreak"/>
    <s v="English"/>
    <n v="105000000"/>
    <x v="42"/>
  </r>
  <r>
    <s v="Color"/>
    <x v="517"/>
    <x v="58"/>
    <n v="101334374"/>
    <s v="Horror"/>
    <s v="Mystery"/>
    <m/>
    <m/>
    <m/>
    <m/>
    <m/>
    <m/>
    <m/>
    <m/>
    <m/>
    <m/>
    <m/>
    <m/>
    <m/>
    <s v="Scream2"/>
    <s v="English"/>
    <n v="24000000"/>
    <x v="9"/>
  </r>
  <r>
    <s v="Color"/>
    <x v="681"/>
    <x v="41"/>
    <n v="1512815"/>
    <s v="Action"/>
    <s v="Drama"/>
    <s v="Western"/>
    <m/>
    <m/>
    <m/>
    <m/>
    <m/>
    <m/>
    <m/>
    <m/>
    <m/>
    <m/>
    <m/>
    <m/>
    <s v="JaneGotaGun"/>
    <s v="English"/>
    <n v="25000000"/>
    <x v="27"/>
  </r>
  <r>
    <s v="Color"/>
    <x v="129"/>
    <x v="10"/>
    <n v="65182182"/>
    <s v="Comedy"/>
    <s v="Romance"/>
    <m/>
    <m/>
    <m/>
    <m/>
    <m/>
    <m/>
    <m/>
    <m/>
    <m/>
    <m/>
    <m/>
    <m/>
    <m/>
    <s v="ThinkLikeaManToo"/>
    <s v="English"/>
    <n v="24000000"/>
    <x v="20"/>
  </r>
  <r>
    <s v="Color"/>
    <x v="559"/>
    <x v="41"/>
    <n v="57262492"/>
    <s v="Comedy"/>
    <s v="Crime"/>
    <m/>
    <m/>
    <m/>
    <m/>
    <m/>
    <m/>
    <m/>
    <m/>
    <m/>
    <m/>
    <m/>
    <m/>
    <m/>
    <s v="TheWholeNineYards"/>
    <s v="English"/>
    <n v="24000000"/>
    <x v="10"/>
  </r>
  <r>
    <s v="Color"/>
    <x v="782"/>
    <x v="83"/>
    <n v="80000000"/>
    <s v="Drama"/>
    <s v="Music"/>
    <s v="Romance"/>
    <m/>
    <m/>
    <m/>
    <m/>
    <m/>
    <m/>
    <m/>
    <m/>
    <m/>
    <m/>
    <m/>
    <m/>
    <s v="Footloose"/>
    <s v="English"/>
    <n v="8200000"/>
    <x v="12"/>
  </r>
  <r>
    <s v="Color"/>
    <x v="223"/>
    <x v="74"/>
    <n v="74608545"/>
    <s v="Comedy"/>
    <m/>
    <m/>
    <m/>
    <m/>
    <m/>
    <m/>
    <m/>
    <m/>
    <m/>
    <m/>
    <m/>
    <m/>
    <m/>
    <m/>
    <s v="OldSchool"/>
    <s v="English"/>
    <n v="24000000"/>
    <x v="13"/>
  </r>
  <r>
    <s v="Color"/>
    <x v="241"/>
    <x v="62"/>
    <n v="41895491"/>
    <s v="Comedy"/>
    <s v="Drama"/>
    <s v="Fantasy"/>
    <m/>
    <m/>
    <m/>
    <m/>
    <m/>
    <m/>
    <m/>
    <m/>
    <m/>
    <m/>
    <m/>
    <m/>
    <s v="TheFisherKing"/>
    <s v="English"/>
    <n v="24000000"/>
    <x v="32"/>
  </r>
  <r>
    <s v="Color"/>
    <x v="620"/>
    <x v="6"/>
    <n v="39989008"/>
    <s v="Horror"/>
    <s v="Mystery"/>
    <m/>
    <m/>
    <m/>
    <m/>
    <m/>
    <m/>
    <m/>
    <m/>
    <m/>
    <m/>
    <m/>
    <m/>
    <m/>
    <s v="IStillKnowWhatYouDidLastSummer"/>
    <s v="English"/>
    <n v="24000000"/>
    <x v="50"/>
  </r>
  <r>
    <s v="Color"/>
    <x v="783"/>
    <x v="67"/>
    <n v="32662299"/>
    <s v="Comedy"/>
    <s v="Drama"/>
    <s v="Romance"/>
    <m/>
    <m/>
    <m/>
    <m/>
    <m/>
    <m/>
    <m/>
    <m/>
    <m/>
    <m/>
    <m/>
    <m/>
    <s v="ReturntoMe"/>
    <s v="English"/>
    <n v="24000000"/>
    <x v="8"/>
  </r>
  <r>
    <s v="Color"/>
    <x v="574"/>
    <x v="57"/>
    <n v="31452765"/>
    <s v="Comedy"/>
    <s v="Romance"/>
    <m/>
    <m/>
    <m/>
    <m/>
    <m/>
    <m/>
    <m/>
    <m/>
    <m/>
    <m/>
    <m/>
    <m/>
    <m/>
    <s v="ZackandMiriMakeaPorno"/>
    <s v="English"/>
    <n v="24000000"/>
    <x v="4"/>
  </r>
  <r>
    <s v="Color"/>
    <x v="784"/>
    <x v="46"/>
    <n v="25167270"/>
    <s v="Comedy"/>
    <s v="Crime"/>
    <s v="Drama"/>
    <m/>
    <m/>
    <m/>
    <m/>
    <m/>
    <m/>
    <m/>
    <m/>
    <m/>
    <m/>
    <m/>
    <m/>
    <s v="NurseBetty"/>
    <s v="English"/>
    <n v="24000000"/>
    <x v="22"/>
  </r>
  <r>
    <s v="Color"/>
    <x v="785"/>
    <x v="49"/>
    <n v="32416109"/>
    <s v="Comedy"/>
    <s v="War"/>
    <m/>
    <m/>
    <m/>
    <m/>
    <m/>
    <m/>
    <m/>
    <m/>
    <m/>
    <m/>
    <m/>
    <m/>
    <m/>
    <s v="TheMenWhoStareatGoats"/>
    <s v="English"/>
    <n v="25000000"/>
    <x v="5"/>
  </r>
  <r>
    <s v="Color"/>
    <x v="786"/>
    <x v="74"/>
    <n v="20218"/>
    <s v="Action"/>
    <s v="Comedy"/>
    <s v="Crime"/>
    <s v="Thriller"/>
    <m/>
    <m/>
    <m/>
    <m/>
    <m/>
    <m/>
    <m/>
    <m/>
    <m/>
    <m/>
    <m/>
    <s v="DoubleTake"/>
    <s v="English"/>
    <n v="24000000"/>
    <x v="42"/>
  </r>
  <r>
    <s v="Color"/>
    <x v="135"/>
    <x v="45"/>
    <n v="28871190"/>
    <s v="Biography"/>
    <s v="Drama"/>
    <m/>
    <m/>
    <m/>
    <m/>
    <m/>
    <m/>
    <m/>
    <m/>
    <m/>
    <m/>
    <m/>
    <m/>
    <m/>
    <s v="GirlInterrupted"/>
    <s v="English"/>
    <n v="24000000"/>
    <x v="11"/>
  </r>
  <r>
    <s v="Color"/>
    <x v="260"/>
    <x v="53"/>
    <n v="16964743"/>
    <s v="Comedy"/>
    <s v="Romance"/>
    <m/>
    <m/>
    <m/>
    <m/>
    <m/>
    <m/>
    <m/>
    <m/>
    <m/>
    <m/>
    <m/>
    <m/>
    <m/>
    <s v="WinaDatewithTadHamilton"/>
    <s v="English"/>
    <n v="24000000"/>
    <x v="23"/>
  </r>
  <r>
    <s v="Color"/>
    <x v="327"/>
    <x v="97"/>
    <n v="16290976"/>
    <s v="Adventure"/>
    <s v="Comedy"/>
    <s v="Family"/>
    <s v="Fantasy"/>
    <s v="Music"/>
    <s v="SciFi"/>
    <m/>
    <m/>
    <m/>
    <m/>
    <m/>
    <m/>
    <m/>
    <m/>
    <m/>
    <s v="MuppetsfromSpace"/>
    <s v="English"/>
    <n v="24000000"/>
    <x v="5"/>
  </r>
  <r>
    <s v="Color"/>
    <x v="787"/>
    <x v="33"/>
    <n v="13000000"/>
    <s v="Adventure"/>
    <s v="Family"/>
    <s v="Fantasy"/>
    <s v="Music"/>
    <s v="Musical"/>
    <m/>
    <m/>
    <m/>
    <m/>
    <m/>
    <m/>
    <m/>
    <m/>
    <m/>
    <m/>
    <s v="TheWiz"/>
    <s v="English"/>
    <n v="24000000"/>
    <x v="31"/>
  </r>
  <r>
    <s v="Color"/>
    <x v="338"/>
    <x v="83"/>
    <n v="12372410"/>
    <s v="Comedy"/>
    <s v="Sport"/>
    <m/>
    <m/>
    <m/>
    <m/>
    <m/>
    <m/>
    <m/>
    <m/>
    <m/>
    <m/>
    <m/>
    <m/>
    <m/>
    <s v="ReadytoRumble"/>
    <s v="English"/>
    <n v="24000000"/>
    <x v="42"/>
  </r>
  <r>
    <s v="Color"/>
    <x v="267"/>
    <x v="22"/>
    <n v="8427204"/>
    <s v="Comedy"/>
    <s v="Drama"/>
    <s v="Sport"/>
    <m/>
    <m/>
    <m/>
    <m/>
    <m/>
    <m/>
    <m/>
    <m/>
    <m/>
    <m/>
    <m/>
    <m/>
    <s v="PlayIttotheBone"/>
    <s v="English"/>
    <n v="24000000"/>
    <x v="28"/>
  </r>
  <r>
    <s v="Color"/>
    <x v="788"/>
    <x v="69"/>
    <n v="9639242"/>
    <s v="Comedy"/>
    <s v="Romance"/>
    <m/>
    <m/>
    <m/>
    <m/>
    <m/>
    <m/>
    <m/>
    <m/>
    <m/>
    <m/>
    <m/>
    <m/>
    <m/>
    <s v="IDontKnowHowSheDoesIt"/>
    <s v="English"/>
    <n v="24000000"/>
    <x v="40"/>
  </r>
  <r>
    <s v="Color"/>
    <x v="594"/>
    <x v="74"/>
    <n v="25003072"/>
    <s v="Comedy"/>
    <s v="Horror"/>
    <m/>
    <m/>
    <m/>
    <m/>
    <m/>
    <m/>
    <m/>
    <m/>
    <m/>
    <m/>
    <m/>
    <m/>
    <m/>
    <s v="Piranha3D"/>
    <s v="English"/>
    <n v="24000000"/>
    <x v="33"/>
  </r>
  <r>
    <s v="BlackandWhite"/>
    <x v="789"/>
    <x v="33"/>
    <n v="6144806"/>
    <s v="Biography"/>
    <s v="Drama"/>
    <s v="Music"/>
    <s v="Musical"/>
    <m/>
    <m/>
    <m/>
    <m/>
    <m/>
    <m/>
    <m/>
    <m/>
    <m/>
    <m/>
    <m/>
    <s v="BeyondtheSea"/>
    <s v="English"/>
    <n v="23000000"/>
    <x v="10"/>
  </r>
  <r>
    <s v="Color"/>
    <x v="790"/>
    <x v="104"/>
    <n v="669276"/>
    <s v="Action"/>
    <s v="Adventure"/>
    <s v="Animation"/>
    <s v="Comedy"/>
    <s v="Fantasy"/>
    <m/>
    <m/>
    <m/>
    <m/>
    <m/>
    <m/>
    <m/>
    <m/>
    <m/>
    <m/>
    <s v="ThePrincessandtheCobbler"/>
    <s v="English"/>
    <n v="28000000"/>
    <x v="13"/>
  </r>
  <r>
    <s v="Color"/>
    <x v="791"/>
    <x v="58"/>
    <n v="42880"/>
    <s v="Drama"/>
    <s v="Romance"/>
    <m/>
    <m/>
    <m/>
    <m/>
    <m/>
    <m/>
    <m/>
    <m/>
    <m/>
    <m/>
    <m/>
    <m/>
    <m/>
    <s v="TheBridgeofSanLuisRey"/>
    <s v="English"/>
    <n v="24000000"/>
    <x v="36"/>
  </r>
  <r>
    <s v="Color"/>
    <x v="613"/>
    <x v="41"/>
    <n v="23225911"/>
    <s v="Action"/>
    <s v="Crime"/>
    <s v="Drama"/>
    <s v="Thriller"/>
    <m/>
    <m/>
    <m/>
    <m/>
    <m/>
    <m/>
    <m/>
    <m/>
    <m/>
    <m/>
    <m/>
    <s v="Faster"/>
    <s v="English"/>
    <n v="24000000"/>
    <x v="12"/>
  </r>
  <r>
    <s v="Color"/>
    <x v="612"/>
    <x v="71"/>
    <n v="4710455"/>
    <s v="Adventure"/>
    <s v="Animation"/>
    <s v="Family"/>
    <s v="Fantasy"/>
    <m/>
    <m/>
    <m/>
    <m/>
    <m/>
    <m/>
    <m/>
    <m/>
    <m/>
    <m/>
    <m/>
    <s v="HowlsMovingCastle"/>
    <s v="Japanese"/>
    <n v="24000000"/>
    <x v="17"/>
  </r>
  <r>
    <s v="Color"/>
    <x v="352"/>
    <x v="74"/>
    <n v="75590286"/>
    <s v="Adventure"/>
    <s v="Comedy"/>
    <s v="Horror"/>
    <s v="SciFi"/>
    <m/>
    <m/>
    <m/>
    <m/>
    <m/>
    <m/>
    <m/>
    <m/>
    <m/>
    <m/>
    <m/>
    <s v="Zombieland"/>
    <s v="English"/>
    <n v="23600000"/>
    <x v="16"/>
  </r>
  <r>
    <s v="Color"/>
    <x v="15"/>
    <x v="18"/>
    <n v="218051260"/>
    <s v="Action"/>
    <s v="Adventure"/>
    <s v="Drama"/>
    <s v="Romance"/>
    <m/>
    <m/>
    <m/>
    <m/>
    <m/>
    <m/>
    <m/>
    <m/>
    <m/>
    <m/>
    <m/>
    <s v="KingKong"/>
    <s v="English"/>
    <n v="207000000"/>
    <x v="13"/>
  </r>
  <r>
    <s v="BlackandWhite"/>
    <x v="150"/>
    <x v="76"/>
    <n v="161487252"/>
    <s v="Comedy"/>
    <s v="Sport"/>
    <m/>
    <m/>
    <m/>
    <m/>
    <m/>
    <m/>
    <m/>
    <m/>
    <m/>
    <m/>
    <m/>
    <m/>
    <m/>
    <s v="TheWaterboy"/>
    <s v="English"/>
    <n v="20000000"/>
    <x v="9"/>
  </r>
  <r>
    <s v="Color"/>
    <x v="577"/>
    <x v="45"/>
    <n v="290158751"/>
    <s v="Action"/>
    <s v="Adventure"/>
    <s v="Fantasy"/>
    <s v="SciFi"/>
    <m/>
    <m/>
    <m/>
    <m/>
    <m/>
    <m/>
    <m/>
    <m/>
    <m/>
    <m/>
    <m/>
    <s v="StarWars:EpisodeVTheEmpireStrikesBack"/>
    <s v="English"/>
    <n v="18000000"/>
    <x v="35"/>
  </r>
  <r>
    <s v="Color"/>
    <x v="26"/>
    <x v="71"/>
    <n v="65807024"/>
    <s v="Action"/>
    <s v="Comedy"/>
    <s v="Crime"/>
    <s v="Drama"/>
    <s v="Thriller"/>
    <m/>
    <m/>
    <m/>
    <m/>
    <m/>
    <m/>
    <m/>
    <m/>
    <m/>
    <m/>
    <s v="BadBoys"/>
    <s v="English"/>
    <n v="19000000"/>
    <x v="2"/>
  </r>
  <r>
    <s v="Color"/>
    <x v="466"/>
    <x v="77"/>
    <n v="86930411"/>
    <s v="Comedy"/>
    <s v="Crime"/>
    <m/>
    <m/>
    <m/>
    <m/>
    <m/>
    <m/>
    <m/>
    <m/>
    <m/>
    <m/>
    <m/>
    <m/>
    <m/>
    <s v="TheNakedGun2:TheSmellofFear"/>
    <s v="English"/>
    <n v="23000000"/>
    <x v="2"/>
  </r>
  <r>
    <s v="Color"/>
    <x v="459"/>
    <x v="41"/>
    <n v="53302314"/>
    <s v="Horror"/>
    <s v="Thriller"/>
    <m/>
    <m/>
    <m/>
    <m/>
    <m/>
    <m/>
    <m/>
    <m/>
    <m/>
    <m/>
    <m/>
    <m/>
    <m/>
    <s v="FinalDestination"/>
    <s v="English"/>
    <n v="23000000"/>
    <x v="10"/>
  </r>
  <r>
    <s v="Color"/>
    <x v="283"/>
    <x v="57"/>
    <n v="40962534"/>
    <s v="Drama"/>
    <m/>
    <m/>
    <m/>
    <m/>
    <m/>
    <m/>
    <m/>
    <m/>
    <m/>
    <m/>
    <m/>
    <m/>
    <m/>
    <m/>
    <s v="TheIdesofMarch"/>
    <s v="English"/>
    <n v="12500000"/>
    <x v="1"/>
  </r>
  <r>
    <s v="Color"/>
    <x v="132"/>
    <x v="51"/>
    <n v="39235088"/>
    <s v="Horror"/>
    <s v="SciFi"/>
    <m/>
    <m/>
    <m/>
    <m/>
    <m/>
    <m/>
    <m/>
    <m/>
    <m/>
    <m/>
    <m/>
    <m/>
    <m/>
    <s v="PitchBlack"/>
    <s v="English"/>
    <n v="23000000"/>
    <x v="1"/>
  </r>
  <r>
    <s v="Color"/>
    <x v="792"/>
    <x v="54"/>
    <n v="27338033"/>
    <s v="Comedy"/>
    <s v="Romance"/>
    <m/>
    <m/>
    <m/>
    <m/>
    <m/>
    <m/>
    <m/>
    <m/>
    <m/>
    <m/>
    <m/>
    <m/>
    <m/>
    <s v="SomeoneLikeYou..."/>
    <s v="English"/>
    <n v="23000000"/>
    <x v="9"/>
  </r>
  <r>
    <s v="Color"/>
    <x v="165"/>
    <x v="50"/>
    <n v="25556065"/>
    <s v="Drama"/>
    <s v="Romance"/>
    <s v="SciFi"/>
    <m/>
    <m/>
    <m/>
    <m/>
    <m/>
    <m/>
    <m/>
    <m/>
    <m/>
    <m/>
    <m/>
    <m/>
    <s v="Her"/>
    <s v="English"/>
    <n v="23000000"/>
    <x v="25"/>
  </r>
  <r>
    <s v="Color"/>
    <x v="754"/>
    <x v="10"/>
    <n v="15785632"/>
    <s v="Biography"/>
    <s v="Comedy"/>
    <s v="Drama"/>
    <s v="Sport"/>
    <m/>
    <m/>
    <m/>
    <m/>
    <m/>
    <m/>
    <m/>
    <m/>
    <m/>
    <m/>
    <m/>
    <s v="EddietheEagle"/>
    <s v="English"/>
    <n v="23000000"/>
    <x v="7"/>
  </r>
  <r>
    <s v="Color"/>
    <x v="370"/>
    <x v="54"/>
    <n v="21973182"/>
    <s v="Mystery"/>
    <s v="Thriller"/>
    <m/>
    <m/>
    <m/>
    <m/>
    <m/>
    <m/>
    <m/>
    <m/>
    <m/>
    <m/>
    <m/>
    <m/>
    <m/>
    <s v="JoyRide"/>
    <s v="English"/>
    <n v="23000000"/>
    <x v="4"/>
  </r>
  <r>
    <s v="Color"/>
    <x v="793"/>
    <x v="6"/>
    <n v="4756"/>
    <s v="Adventure"/>
    <s v="Family"/>
    <s v="Fantasy"/>
    <m/>
    <m/>
    <m/>
    <m/>
    <m/>
    <m/>
    <m/>
    <m/>
    <m/>
    <m/>
    <m/>
    <m/>
    <s v="TheAdventurer:TheCurseoftheMidasBox"/>
    <s v="English"/>
    <n v="25000000"/>
    <x v="28"/>
  </r>
  <r>
    <s v="Color"/>
    <x v="382"/>
    <x v="36"/>
    <n v="18653615"/>
    <s v="Comedy"/>
    <s v="Drama"/>
    <m/>
    <m/>
    <m/>
    <m/>
    <m/>
    <m/>
    <m/>
    <m/>
    <m/>
    <m/>
    <m/>
    <m/>
    <m/>
    <s v="AnywhereButHere"/>
    <s v="English"/>
    <n v="23000000"/>
    <x v="9"/>
  </r>
  <r>
    <s v="Color"/>
    <x v="687"/>
    <x v="57"/>
    <n v="12189514"/>
    <s v="Comedy"/>
    <s v="Romance"/>
    <m/>
    <m/>
    <m/>
    <m/>
    <m/>
    <m/>
    <m/>
    <m/>
    <m/>
    <m/>
    <m/>
    <m/>
    <m/>
    <s v="ChasingLiberty"/>
    <s v="English"/>
    <n v="23000000"/>
    <x v="9"/>
  </r>
  <r>
    <s v="Color"/>
    <x v="794"/>
    <x v="74"/>
    <n v="13019253"/>
    <s v="Comedy"/>
    <s v="Crime"/>
    <m/>
    <m/>
    <m/>
    <m/>
    <m/>
    <m/>
    <m/>
    <m/>
    <m/>
    <m/>
    <m/>
    <m/>
    <m/>
    <s v="TheCrew"/>
    <s v="English"/>
    <n v="23000000"/>
    <x v="23"/>
  </r>
  <r>
    <s v="Color"/>
    <x v="143"/>
    <x v="40"/>
    <n v="18934858"/>
    <s v="Action"/>
    <s v="Thriller"/>
    <m/>
    <m/>
    <m/>
    <m/>
    <m/>
    <m/>
    <m/>
    <m/>
    <m/>
    <m/>
    <m/>
    <m/>
    <m/>
    <s v="Haywire"/>
    <s v="English"/>
    <n v="23000000"/>
    <x v="27"/>
  </r>
  <r>
    <s v="Color"/>
    <x v="795"/>
    <x v="78"/>
    <n v="20763013"/>
    <s v="Adventure"/>
    <s v="Horror"/>
    <s v="Thriller"/>
    <m/>
    <m/>
    <m/>
    <m/>
    <m/>
    <m/>
    <m/>
    <m/>
    <m/>
    <m/>
    <m/>
    <m/>
    <s v="Jaws:TheRevenge"/>
    <s v="English"/>
    <n v="23000000"/>
    <x v="63"/>
  </r>
  <r>
    <s v="Color"/>
    <x v="796"/>
    <x v="41"/>
    <n v="12782508"/>
    <s v="Drama"/>
    <m/>
    <m/>
    <m/>
    <m/>
    <m/>
    <m/>
    <m/>
    <m/>
    <m/>
    <m/>
    <m/>
    <m/>
    <m/>
    <m/>
    <s v="MarvinsRoom"/>
    <s v="English"/>
    <n v="23000000"/>
    <x v="10"/>
  </r>
  <r>
    <s v="Color"/>
    <x v="797"/>
    <x v="49"/>
    <n v="11508423"/>
    <s v="Biography"/>
    <s v="Comedy"/>
    <s v="Drama"/>
    <s v="Family"/>
    <s v="Sport"/>
    <m/>
    <m/>
    <m/>
    <m/>
    <m/>
    <m/>
    <m/>
    <m/>
    <m/>
    <m/>
    <s v="TheLongshots"/>
    <s v="English"/>
    <n v="23000000"/>
    <x v="36"/>
  </r>
  <r>
    <s v="Color"/>
    <x v="413"/>
    <x v="56"/>
    <n v="10660147"/>
    <s v="Drama"/>
    <s v="Romance"/>
    <m/>
    <m/>
    <m/>
    <m/>
    <m/>
    <m/>
    <m/>
    <m/>
    <m/>
    <m/>
    <m/>
    <m/>
    <m/>
    <s v="TheEndoftheAffair"/>
    <s v="English"/>
    <n v="23000000"/>
    <x v="13"/>
  </r>
  <r>
    <s v="Color"/>
    <x v="485"/>
    <x v="41"/>
    <n v="7434726"/>
    <s v="Action"/>
    <s v="Crime"/>
    <s v="Drama"/>
    <s v="Thriller"/>
    <s v="Western"/>
    <m/>
    <m/>
    <m/>
    <m/>
    <m/>
    <m/>
    <m/>
    <m/>
    <m/>
    <m/>
    <s v="HarleyDavidsonandtheMarlboroMan"/>
    <s v="English"/>
    <n v="23000000"/>
    <x v="19"/>
  </r>
  <r>
    <s v="Color"/>
    <x v="798"/>
    <x v="68"/>
    <n v="6109075"/>
    <s v="Biography"/>
    <s v="Drama"/>
    <m/>
    <m/>
    <m/>
    <m/>
    <m/>
    <m/>
    <m/>
    <m/>
    <m/>
    <m/>
    <m/>
    <m/>
    <m/>
    <s v="CocoBeforeChanel"/>
    <s v="French"/>
    <n v="19430000"/>
    <x v="10"/>
  </r>
  <r>
    <s v="Color"/>
    <x v="464"/>
    <x v="6"/>
    <n v="2708188"/>
    <s v="Comedy"/>
    <s v="Drama"/>
    <s v="Romance"/>
    <m/>
    <m/>
    <m/>
    <m/>
    <m/>
    <m/>
    <m/>
    <m/>
    <m/>
    <m/>
    <m/>
    <m/>
    <s v="Chri"/>
    <s v="English"/>
    <n v="23000000"/>
    <x v="5"/>
  </r>
  <r>
    <s v="Color"/>
    <x v="799"/>
    <x v="7"/>
    <n v="16123851"/>
    <s v="Drama"/>
    <m/>
    <m/>
    <m/>
    <m/>
    <m/>
    <m/>
    <m/>
    <m/>
    <m/>
    <m/>
    <m/>
    <m/>
    <m/>
    <m/>
    <s v="VanityFair"/>
    <s v="English"/>
    <n v="23000000"/>
    <x v="5"/>
  </r>
  <r>
    <s v="Color"/>
    <x v="294"/>
    <x v="36"/>
    <n v="71975611"/>
    <s v="Fantasy"/>
    <s v="Horror"/>
    <m/>
    <m/>
    <m/>
    <m/>
    <m/>
    <m/>
    <m/>
    <m/>
    <m/>
    <m/>
    <m/>
    <m/>
    <m/>
    <n v="1408"/>
    <s v="English"/>
    <n v="25000000"/>
    <x v="2"/>
  </r>
  <r>
    <s v="Color"/>
    <x v="800"/>
    <x v="44"/>
    <n v="38119483"/>
    <s v="Adventure"/>
    <s v="Comedy"/>
    <s v="SciFi"/>
    <m/>
    <m/>
    <m/>
    <m/>
    <m/>
    <m/>
    <m/>
    <m/>
    <m/>
    <m/>
    <m/>
    <m/>
    <s v="Spaceballs"/>
    <s v="English"/>
    <n v="22700000"/>
    <x v="1"/>
  </r>
  <r>
    <s v="Color"/>
    <x v="801"/>
    <x v="68"/>
    <n v="4190530"/>
    <s v="Drama"/>
    <s v="War"/>
    <m/>
    <m/>
    <m/>
    <m/>
    <m/>
    <m/>
    <m/>
    <m/>
    <m/>
    <m/>
    <m/>
    <m/>
    <m/>
    <s v="TheWaterDiviner"/>
    <s v="English"/>
    <n v="22500000"/>
    <x v="1"/>
  </r>
  <r>
    <s v="Color"/>
    <x v="263"/>
    <x v="45"/>
    <n v="217631306"/>
    <s v="Drama"/>
    <s v="Fantasy"/>
    <s v="Romance"/>
    <s v="Thriller"/>
    <m/>
    <m/>
    <m/>
    <m/>
    <m/>
    <m/>
    <m/>
    <m/>
    <m/>
    <m/>
    <m/>
    <s v="Ghost"/>
    <s v="English"/>
    <n v="22000000"/>
    <x v="15"/>
  </r>
  <r>
    <s v="Color"/>
    <x v="291"/>
    <x v="83"/>
    <n v="176483808"/>
    <s v="Comedy"/>
    <s v="Romance"/>
    <m/>
    <m/>
    <m/>
    <m/>
    <m/>
    <m/>
    <m/>
    <m/>
    <m/>
    <m/>
    <m/>
    <m/>
    <m/>
    <s v="TheresSomethingAboutMary"/>
    <s v="English"/>
    <n v="23000000"/>
    <x v="1"/>
  </r>
  <r>
    <s v="Color"/>
    <x v="351"/>
    <x v="54"/>
    <n v="144833357"/>
    <s v="Comedy"/>
    <s v="Drama"/>
    <s v="Family"/>
    <s v="Fantasy"/>
    <m/>
    <m/>
    <m/>
    <m/>
    <m/>
    <m/>
    <m/>
    <m/>
    <m/>
    <m/>
    <m/>
    <s v="TheSantaClause"/>
    <s v="English"/>
    <n v="22000000"/>
    <x v="21"/>
  </r>
  <r>
    <s v="Color"/>
    <x v="190"/>
    <x v="45"/>
    <n v="75597042"/>
    <s v="Drama"/>
    <s v="Family"/>
    <s v="Sport"/>
    <m/>
    <m/>
    <m/>
    <m/>
    <m/>
    <m/>
    <m/>
    <m/>
    <m/>
    <m/>
    <m/>
    <m/>
    <s v="TheRookie"/>
    <s v="English"/>
    <n v="20000000"/>
    <x v="15"/>
  </r>
  <r>
    <s v="Color"/>
    <x v="422"/>
    <x v="46"/>
    <n v="90636983"/>
    <s v="Comedy"/>
    <s v="Family"/>
    <s v="Sport"/>
    <m/>
    <m/>
    <m/>
    <m/>
    <m/>
    <m/>
    <m/>
    <m/>
    <m/>
    <m/>
    <m/>
    <m/>
    <s v="TheGamePlan"/>
    <s v="English"/>
    <n v="22000000"/>
    <x v="5"/>
  </r>
  <r>
    <s v="Color"/>
    <x v="309"/>
    <x v="23"/>
    <n v="70960517"/>
    <s v="Drama"/>
    <s v="Romance"/>
    <m/>
    <m/>
    <m/>
    <m/>
    <m/>
    <m/>
    <m/>
    <m/>
    <m/>
    <m/>
    <m/>
    <m/>
    <m/>
    <s v="TheBridgesofMadisonCounty"/>
    <s v="English"/>
    <n v="35000000"/>
    <x v="7"/>
  </r>
  <r>
    <s v="Color"/>
    <x v="591"/>
    <x v="92"/>
    <n v="55762229"/>
    <s v="Comedy"/>
    <s v="SciFi"/>
    <m/>
    <m/>
    <m/>
    <m/>
    <m/>
    <m/>
    <m/>
    <m/>
    <m/>
    <m/>
    <m/>
    <m/>
    <m/>
    <s v="TheAnimal"/>
    <s v="English"/>
    <n v="22000000"/>
    <x v="30"/>
  </r>
  <r>
    <s v="Color"/>
    <x v="604"/>
    <x v="39"/>
    <n v="54235441"/>
    <s v="Comedy"/>
    <s v="Drama"/>
    <m/>
    <m/>
    <m/>
    <m/>
    <m/>
    <m/>
    <m/>
    <m/>
    <m/>
    <m/>
    <m/>
    <m/>
    <m/>
    <s v="TheHundredFootJourney"/>
    <s v="English"/>
    <n v="22000000"/>
    <x v="11"/>
  </r>
  <r>
    <s v="Color"/>
    <x v="539"/>
    <x v="36"/>
    <n v="50728000"/>
    <s v="Action"/>
    <s v="Crime"/>
    <s v="Drama"/>
    <s v="Mystery"/>
    <s v="Thriller"/>
    <m/>
    <m/>
    <m/>
    <m/>
    <m/>
    <m/>
    <m/>
    <m/>
    <m/>
    <m/>
    <s v="TheNet"/>
    <s v="English"/>
    <n v="22000000"/>
    <x v="27"/>
  </r>
  <r>
    <s v="Color"/>
    <x v="802"/>
    <x v="4"/>
    <n v="40270895"/>
    <s v="Drama"/>
    <m/>
    <m/>
    <m/>
    <m/>
    <m/>
    <m/>
    <m/>
    <m/>
    <m/>
    <m/>
    <m/>
    <m/>
    <m/>
    <m/>
    <s v="IAmSam"/>
    <s v="English"/>
    <n v="22000000"/>
    <x v="32"/>
  </r>
  <r>
    <s v="Color"/>
    <x v="803"/>
    <x v="89"/>
    <n v="59696176"/>
    <s v="Biography"/>
    <s v="Drama"/>
    <s v="History"/>
    <m/>
    <m/>
    <m/>
    <m/>
    <m/>
    <m/>
    <m/>
    <m/>
    <m/>
    <m/>
    <m/>
    <m/>
    <s v="SonofGod"/>
    <s v="English"/>
    <n v="22000000"/>
    <x v="23"/>
  </r>
  <r>
    <s v="Color"/>
    <x v="149"/>
    <x v="80"/>
    <n v="51483949"/>
    <s v="Action"/>
    <s v="Fantasy"/>
    <s v="Thriller"/>
    <m/>
    <m/>
    <m/>
    <m/>
    <m/>
    <m/>
    <m/>
    <m/>
    <m/>
    <m/>
    <m/>
    <m/>
    <s v="Underworld"/>
    <s v="English"/>
    <n v="22000000"/>
    <x v="15"/>
  </r>
  <r>
    <s v="Color"/>
    <x v="294"/>
    <x v="51"/>
    <n v="36020063"/>
    <s v="Drama"/>
    <s v="Thriller"/>
    <m/>
    <m/>
    <m/>
    <m/>
    <m/>
    <m/>
    <m/>
    <m/>
    <m/>
    <m/>
    <m/>
    <m/>
    <m/>
    <s v="Derailed"/>
    <s v="English"/>
    <n v="22000000"/>
    <x v="4"/>
  </r>
  <r>
    <s v="Color"/>
    <x v="143"/>
    <x v="25"/>
    <n v="33313582"/>
    <s v="Comedy"/>
    <s v="Crime"/>
    <s v="Drama"/>
    <s v="Thriller"/>
    <m/>
    <m/>
    <m/>
    <m/>
    <m/>
    <m/>
    <m/>
    <m/>
    <m/>
    <m/>
    <m/>
    <s v="TheInformant"/>
    <s v="English"/>
    <n v="21000000"/>
    <x v="12"/>
  </r>
  <r>
    <s v="Color"/>
    <x v="699"/>
    <x v="67"/>
    <n v="25842000"/>
    <s v="Biography"/>
    <s v="Drama"/>
    <s v="Romance"/>
    <m/>
    <m/>
    <m/>
    <m/>
    <m/>
    <m/>
    <m/>
    <m/>
    <m/>
    <m/>
    <m/>
    <m/>
    <s v="Shadowlands"/>
    <s v="English"/>
    <n v="22000000"/>
    <x v="37"/>
  </r>
  <r>
    <s v="Color"/>
    <x v="804"/>
    <x v="100"/>
    <n v="22264487"/>
    <s v="Comedy"/>
    <m/>
    <m/>
    <m/>
    <m/>
    <m/>
    <m/>
    <m/>
    <m/>
    <m/>
    <m/>
    <m/>
    <m/>
    <m/>
    <m/>
    <s v="DeuceBigalow:EuropeanGigolo"/>
    <s v="English"/>
    <n v="22000000"/>
    <x v="50"/>
  </r>
  <r>
    <s v="Color"/>
    <x v="610"/>
    <x v="70"/>
    <n v="30659817"/>
    <s v="Comedy"/>
    <s v="Drama"/>
    <m/>
    <m/>
    <m/>
    <m/>
    <m/>
    <m/>
    <m/>
    <m/>
    <m/>
    <m/>
    <m/>
    <m/>
    <m/>
    <s v="DeliveryMan"/>
    <s v="English"/>
    <n v="26000000"/>
    <x v="21"/>
  </r>
  <r>
    <s v="Color"/>
    <x v="494"/>
    <x v="46"/>
    <n v="5773519"/>
    <s v="Drama"/>
    <s v="Horror"/>
    <s v="SciFi"/>
    <s v="Thriller"/>
    <m/>
    <m/>
    <m/>
    <m/>
    <m/>
    <m/>
    <m/>
    <m/>
    <m/>
    <m/>
    <m/>
    <s v="VictorFrankenstein"/>
    <s v="English"/>
    <n v="40000000"/>
    <x v="19"/>
  </r>
  <r>
    <s v="Color"/>
    <x v="196"/>
    <x v="44"/>
    <n v="19351569"/>
    <s v="Comedy"/>
    <s v="Crime"/>
    <s v="Romance"/>
    <m/>
    <m/>
    <m/>
    <m/>
    <m/>
    <m/>
    <m/>
    <m/>
    <m/>
    <m/>
    <m/>
    <m/>
    <s v="SavingSilverman"/>
    <s v="English"/>
    <n v="22000000"/>
    <x v="18"/>
  </r>
  <r>
    <s v="Color"/>
    <x v="91"/>
    <x v="49"/>
    <n v="49002815"/>
    <s v="Comedy"/>
    <s v="Family"/>
    <m/>
    <m/>
    <m/>
    <m/>
    <m/>
    <m/>
    <m/>
    <m/>
    <m/>
    <m/>
    <m/>
    <m/>
    <m/>
    <s v="DiaryofaWimpyKid:DogDays"/>
    <s v="English"/>
    <n v="22000000"/>
    <x v="21"/>
  </r>
  <r>
    <s v="Color"/>
    <x v="415"/>
    <x v="29"/>
    <n v="19283782"/>
    <s v="Crime"/>
    <s v="Drama"/>
    <s v="Romance"/>
    <s v="Thriller"/>
    <m/>
    <m/>
    <m/>
    <m/>
    <m/>
    <m/>
    <m/>
    <m/>
    <m/>
    <m/>
    <m/>
    <s v="SummerofSam"/>
    <s v="English"/>
    <n v="22000000"/>
    <x v="4"/>
  </r>
  <r>
    <s v="Color"/>
    <x v="574"/>
    <x v="26"/>
    <n v="30059386"/>
    <s v="Comedy"/>
    <m/>
    <m/>
    <m/>
    <m/>
    <m/>
    <m/>
    <m/>
    <m/>
    <m/>
    <m/>
    <m/>
    <m/>
    <m/>
    <m/>
    <s v="JayandSilentBobStrikeBack"/>
    <s v="English"/>
    <n v="22000000"/>
    <x v="8"/>
  </r>
  <r>
    <s v="Color"/>
    <x v="26"/>
    <x v="15"/>
    <n v="35799026"/>
    <s v="Action"/>
    <s v="Adventure"/>
    <s v="Romance"/>
    <s v="SciFi"/>
    <s v="Thriller"/>
    <m/>
    <m/>
    <m/>
    <m/>
    <m/>
    <m/>
    <m/>
    <m/>
    <m/>
    <m/>
    <s v="TheIsland"/>
    <s v="English"/>
    <n v="126000000"/>
    <x v="8"/>
  </r>
  <r>
    <s v="Color"/>
    <x v="805"/>
    <x v="10"/>
    <n v="17951431"/>
    <s v="Crime"/>
    <s v="Drama"/>
    <s v="Mystery"/>
    <s v="Thriller"/>
    <m/>
    <m/>
    <m/>
    <m/>
    <m/>
    <m/>
    <m/>
    <m/>
    <m/>
    <m/>
    <m/>
    <s v="TheGlassHouse"/>
    <s v="English"/>
    <n v="30000000"/>
    <x v="27"/>
  </r>
  <r>
    <s v="Color"/>
    <x v="572"/>
    <x v="10"/>
    <n v="29997095"/>
    <s v="Comedy"/>
    <s v="Mystery"/>
    <m/>
    <m/>
    <m/>
    <m/>
    <m/>
    <m/>
    <m/>
    <m/>
    <m/>
    <m/>
    <m/>
    <m/>
    <m/>
    <s v="HailCaesar"/>
    <s v="English"/>
    <n v="22000000"/>
    <x v="21"/>
  </r>
  <r>
    <s v="Color"/>
    <x v="806"/>
    <x v="41"/>
    <n v="14252830"/>
    <s v="Comedy"/>
    <s v="Music"/>
    <m/>
    <m/>
    <m/>
    <m/>
    <m/>
    <m/>
    <m/>
    <m/>
    <m/>
    <m/>
    <m/>
    <m/>
    <m/>
    <s v="JosieandthePussycats"/>
    <s v="English"/>
    <n v="22000000"/>
    <x v="42"/>
  </r>
  <r>
    <s v="Color"/>
    <x v="426"/>
    <x v="6"/>
    <n v="19783777"/>
    <s v="Action"/>
    <s v="Crime"/>
    <s v="Drama"/>
    <s v="Thriller"/>
    <m/>
    <m/>
    <m/>
    <m/>
    <m/>
    <m/>
    <m/>
    <m/>
    <m/>
    <m/>
    <m/>
    <s v="Homefront"/>
    <s v="English"/>
    <n v="22000000"/>
    <x v="12"/>
  </r>
  <r>
    <s v="Color"/>
    <x v="807"/>
    <x v="53"/>
    <n v="13555988"/>
    <s v="Adventure"/>
    <s v="Comedy"/>
    <s v="Family"/>
    <s v="Fantasy"/>
    <m/>
    <m/>
    <m/>
    <m/>
    <m/>
    <m/>
    <m/>
    <m/>
    <m/>
    <m/>
    <m/>
    <s v="TheLittleVampire"/>
    <s v="English"/>
    <n v="22000000"/>
    <x v="20"/>
  </r>
  <r>
    <s v="Color"/>
    <x v="346"/>
    <x v="83"/>
    <n v="12784713"/>
    <s v="Comedy"/>
    <m/>
    <m/>
    <m/>
    <m/>
    <m/>
    <m/>
    <m/>
    <m/>
    <m/>
    <m/>
    <m/>
    <m/>
    <m/>
    <m/>
    <s v="IHeartHuckabees"/>
    <s v="English"/>
    <n v="22000000"/>
    <x v="10"/>
  </r>
  <r>
    <s v="Color"/>
    <x v="808"/>
    <x v="26"/>
    <n v="10696210"/>
    <s v="Action"/>
    <s v="Crime"/>
    <s v="SciFi"/>
    <s v="Thriller"/>
    <m/>
    <m/>
    <m/>
    <m/>
    <m/>
    <m/>
    <m/>
    <m/>
    <m/>
    <m/>
    <m/>
    <s v="RoboCop3"/>
    <s v="English"/>
    <n v="23500000"/>
    <x v="64"/>
  </r>
  <r>
    <s v="Color"/>
    <x v="809"/>
    <x v="26"/>
    <n v="5974653"/>
    <s v="Action"/>
    <s v="Adventure"/>
    <s v="Fantasy"/>
    <s v="SciFi"/>
    <s v="Thriller"/>
    <m/>
    <m/>
    <m/>
    <m/>
    <m/>
    <m/>
    <m/>
    <m/>
    <m/>
    <m/>
    <s v="Megiddo:TheOmegaCode2"/>
    <s v="English"/>
    <n v="22000000"/>
    <x v="53"/>
  </r>
  <r>
    <s v="Color"/>
    <x v="810"/>
    <x v="13"/>
    <n v="5000000"/>
    <s v="Comedy"/>
    <s v="Drama"/>
    <s v="Musical"/>
    <s v="Romance"/>
    <s v="War"/>
    <m/>
    <m/>
    <m/>
    <m/>
    <m/>
    <m/>
    <m/>
    <m/>
    <m/>
    <m/>
    <s v="DarlingLili"/>
    <s v="English"/>
    <n v="25000000"/>
    <x v="5"/>
  </r>
  <r>
    <s v="Color"/>
    <x v="596"/>
    <x v="88"/>
    <n v="9694105"/>
    <s v="Comedy"/>
    <s v="Family"/>
    <s v="Romance"/>
    <m/>
    <m/>
    <m/>
    <m/>
    <m/>
    <m/>
    <m/>
    <m/>
    <m/>
    <m/>
    <m/>
    <m/>
    <s v="DudleyDoRight"/>
    <s v="English"/>
    <n v="22000000"/>
    <x v="44"/>
  </r>
  <r>
    <s v="Color"/>
    <x v="710"/>
    <x v="44"/>
    <n v="16027866"/>
    <s v="Action"/>
    <s v="Crime"/>
    <s v="Thriller"/>
    <m/>
    <m/>
    <m/>
    <m/>
    <m/>
    <m/>
    <m/>
    <m/>
    <m/>
    <m/>
    <m/>
    <m/>
    <s v="TheTransporterRefueled"/>
    <s v="English"/>
    <n v="25000000"/>
    <x v="36"/>
  </r>
  <r>
    <s v="Color"/>
    <x v="124"/>
    <x v="93"/>
    <n v="4398392"/>
    <s v="Drama"/>
    <s v="Thriller"/>
    <s v="War"/>
    <m/>
    <m/>
    <m/>
    <m/>
    <m/>
    <m/>
    <m/>
    <m/>
    <m/>
    <m/>
    <m/>
    <m/>
    <s v="BlackBook"/>
    <s v="Dutch"/>
    <n v="21000000"/>
    <x v="6"/>
  </r>
  <r>
    <s v="Color"/>
    <x v="811"/>
    <x v="37"/>
    <n v="1050445"/>
    <s v="Drama"/>
    <s v="History"/>
    <s v="Music"/>
    <s v="Romance"/>
    <s v="War"/>
    <m/>
    <m/>
    <m/>
    <m/>
    <m/>
    <m/>
    <m/>
    <m/>
    <m/>
    <m/>
    <s v="JoyeuxNoel"/>
    <s v="French"/>
    <n v="22000000"/>
    <x v="6"/>
  </r>
  <r>
    <s v="Color"/>
    <x v="812"/>
    <x v="6"/>
    <n v="13746550"/>
    <s v="Action"/>
    <s v="Comedy"/>
    <s v="Romance"/>
    <m/>
    <m/>
    <m/>
    <m/>
    <m/>
    <m/>
    <m/>
    <m/>
    <m/>
    <m/>
    <m/>
    <m/>
    <s v="HitandRun"/>
    <s v="English"/>
    <n v="2000000"/>
    <x v="9"/>
  </r>
  <r>
    <s v="Color"/>
    <x v="715"/>
    <x v="26"/>
    <n v="20668843"/>
    <s v="Comedy"/>
    <s v="Crime"/>
    <s v="Thriller"/>
    <m/>
    <m/>
    <m/>
    <m/>
    <m/>
    <m/>
    <m/>
    <m/>
    <m/>
    <m/>
    <m/>
    <m/>
    <s v="MadMoney"/>
    <s v="English"/>
    <n v="22000000"/>
    <x v="27"/>
  </r>
  <r>
    <s v="Color"/>
    <x v="813"/>
    <x v="78"/>
    <n v="2963012"/>
    <s v="Drama"/>
    <s v="Mystery"/>
    <s v="Thriller"/>
    <m/>
    <m/>
    <m/>
    <m/>
    <m/>
    <m/>
    <m/>
    <m/>
    <m/>
    <m/>
    <m/>
    <m/>
    <s v="BeforeIGotoSleep"/>
    <s v="English"/>
    <n v="22000000"/>
    <x v="22"/>
  </r>
  <r>
    <s v="Color"/>
    <x v="814"/>
    <x v="70"/>
    <n v="1796024"/>
    <s v="Drama"/>
    <s v="Thriller"/>
    <m/>
    <m/>
    <m/>
    <m/>
    <m/>
    <m/>
    <m/>
    <m/>
    <m/>
    <m/>
    <m/>
    <m/>
    <m/>
    <s v="Stone"/>
    <s v="English"/>
    <n v="22000000"/>
    <x v="28"/>
  </r>
  <r>
    <s v="Color"/>
    <x v="815"/>
    <x v="58"/>
    <n v="634277"/>
    <s v="Comedy"/>
    <s v="History"/>
    <m/>
    <m/>
    <m/>
    <m/>
    <m/>
    <m/>
    <m/>
    <m/>
    <m/>
    <m/>
    <m/>
    <m/>
    <m/>
    <s v="Molire"/>
    <s v="French"/>
    <n v="16000000"/>
    <x v="11"/>
  </r>
  <r>
    <s v="Color"/>
    <x v="401"/>
    <x v="37"/>
    <n v="11326836"/>
    <s v="Crime"/>
    <s v="Drama"/>
    <s v="Thriller"/>
    <m/>
    <m/>
    <m/>
    <m/>
    <m/>
    <m/>
    <m/>
    <m/>
    <m/>
    <m/>
    <m/>
    <m/>
    <s v="OutoftheFurnace"/>
    <s v="English"/>
    <n v="22000000"/>
    <x v="2"/>
  </r>
  <r>
    <s v="Color"/>
    <x v="126"/>
    <x v="71"/>
    <n v="49024969"/>
    <s v="Crime"/>
    <s v="Drama"/>
    <s v="Mystery"/>
    <s v="Thriller"/>
    <m/>
    <m/>
    <m/>
    <m/>
    <m/>
    <m/>
    <m/>
    <m/>
    <m/>
    <m/>
    <m/>
    <s v="MichaelClayton"/>
    <s v="English"/>
    <n v="25000000"/>
    <x v="11"/>
  </r>
  <r>
    <s v="Color"/>
    <x v="220"/>
    <x v="57"/>
    <n v="22294341"/>
    <s v="Adventure"/>
    <s v="Comedy"/>
    <m/>
    <m/>
    <m/>
    <m/>
    <m/>
    <m/>
    <m/>
    <m/>
    <m/>
    <m/>
    <m/>
    <m/>
    <m/>
    <s v="MyFellowAmericans"/>
    <s v="English"/>
    <n v="21500000"/>
    <x v="12"/>
  </r>
  <r>
    <s v="Color"/>
    <x v="502"/>
    <x v="82"/>
    <n v="24362501"/>
    <s v="Crime"/>
    <s v="Drama"/>
    <s v="Thriller"/>
    <m/>
    <m/>
    <m/>
    <m/>
    <m/>
    <m/>
    <m/>
    <m/>
    <m/>
    <m/>
    <m/>
    <m/>
    <s v="ArlingtonRoad"/>
    <s v="English"/>
    <n v="21500000"/>
    <x v="13"/>
  </r>
  <r>
    <s v="Color"/>
    <x v="650"/>
    <x v="51"/>
    <n v="16684352"/>
    <s v="Comedy"/>
    <s v="Romance"/>
    <m/>
    <m/>
    <m/>
    <m/>
    <m/>
    <m/>
    <m/>
    <m/>
    <m/>
    <m/>
    <m/>
    <m/>
    <m/>
    <s v="ToRomewithLove"/>
    <s v="English"/>
    <n v="17000000"/>
    <x v="22"/>
  </r>
  <r>
    <s v="Color"/>
    <x v="309"/>
    <x v="15"/>
    <n v="46700000"/>
    <s v="Action"/>
    <s v="Adventure"/>
    <s v="Thriller"/>
    <m/>
    <m/>
    <m/>
    <m/>
    <m/>
    <m/>
    <m/>
    <m/>
    <m/>
    <m/>
    <m/>
    <m/>
    <s v="Firefox"/>
    <s v="English"/>
    <n v="21000000"/>
    <x v="18"/>
  </r>
  <r>
    <s v="Color"/>
    <x v="816"/>
    <x v="112"/>
    <n v="52008288"/>
    <s v="Animation"/>
    <s v="Comedy"/>
    <s v="Fantasy"/>
    <s v="Musical"/>
    <m/>
    <m/>
    <m/>
    <m/>
    <m/>
    <m/>
    <m/>
    <m/>
    <m/>
    <m/>
    <m/>
    <s v="SouthPark:BiggerLongerUncut"/>
    <s v="English"/>
    <n v="21000000"/>
    <x v="6"/>
  </r>
  <r>
    <s v="Color"/>
    <x v="180"/>
    <x v="97"/>
    <n v="8579684"/>
    <s v="Comedy"/>
    <m/>
    <m/>
    <m/>
    <m/>
    <m/>
    <m/>
    <m/>
    <m/>
    <m/>
    <m/>
    <m/>
    <m/>
    <m/>
    <m/>
    <s v="DeathataFuneral"/>
    <s v="English"/>
    <n v="9000000"/>
    <x v="37"/>
  </r>
  <r>
    <s v="Color"/>
    <x v="817"/>
    <x v="44"/>
    <n v="42660000"/>
    <s v="Action"/>
    <s v="Adventure"/>
    <s v="Comedy"/>
    <s v="Family"/>
    <s v="Fantasy"/>
    <s v="SciFi"/>
    <m/>
    <m/>
    <m/>
    <m/>
    <m/>
    <m/>
    <m/>
    <m/>
    <m/>
    <s v="TeenageMutantNinjaTurtlesIII"/>
    <s v="English"/>
    <n v="17000000"/>
    <x v="30"/>
  </r>
  <r>
    <s v="Color"/>
    <x v="338"/>
    <x v="10"/>
    <n v="40219708"/>
    <s v="Drama"/>
    <s v="Sport"/>
    <m/>
    <m/>
    <m/>
    <m/>
    <m/>
    <m/>
    <m/>
    <m/>
    <m/>
    <m/>
    <m/>
    <m/>
    <m/>
    <s v="Hardball"/>
    <s v="English"/>
    <n v="21000000"/>
    <x v="22"/>
  </r>
  <r>
    <s v="Color"/>
    <x v="346"/>
    <x v="39"/>
    <n v="132088910"/>
    <s v="Comedy"/>
    <s v="Drama"/>
    <s v="Romance"/>
    <m/>
    <m/>
    <m/>
    <m/>
    <m/>
    <m/>
    <m/>
    <m/>
    <m/>
    <m/>
    <m/>
    <m/>
    <s v="SilverLiningsPlaybook"/>
    <s v="English"/>
    <n v="21000000"/>
    <x v="6"/>
  </r>
  <r>
    <s v="Color"/>
    <x v="455"/>
    <x v="31"/>
    <n v="36581633"/>
    <s v="Biography"/>
    <s v="Crime"/>
    <s v="Drama"/>
    <m/>
    <m/>
    <m/>
    <m/>
    <m/>
    <m/>
    <m/>
    <m/>
    <m/>
    <m/>
    <m/>
    <m/>
    <s v="FreedomWriters"/>
    <s v="English"/>
    <n v="21000000"/>
    <x v="7"/>
  </r>
  <r>
    <s v="Color"/>
    <x v="108"/>
    <x v="78"/>
    <n v="25296447"/>
    <s v="Action"/>
    <s v="Crime"/>
    <s v="Thriller"/>
    <m/>
    <m/>
    <m/>
    <m/>
    <m/>
    <m/>
    <m/>
    <m/>
    <m/>
    <m/>
    <m/>
    <m/>
    <s v="TheTransporter"/>
    <s v="English"/>
    <n v="21000000"/>
    <x v="2"/>
  </r>
  <r>
    <s v="Color"/>
    <x v="709"/>
    <x v="46"/>
    <n v="24848292"/>
    <s v="Action"/>
    <s v="Drama"/>
    <s v="Sport"/>
    <m/>
    <m/>
    <m/>
    <m/>
    <m/>
    <m/>
    <m/>
    <m/>
    <m/>
    <m/>
    <m/>
    <m/>
    <s v="NeverBackDown"/>
    <s v="English"/>
    <n v="20000000"/>
    <x v="4"/>
  </r>
  <r>
    <s v="BlackandWhite"/>
    <x v="818"/>
    <x v="26"/>
    <n v="17757087"/>
    <s v="Horror"/>
    <s v="SciFi"/>
    <s v="Thriller"/>
    <m/>
    <m/>
    <m/>
    <m/>
    <m/>
    <m/>
    <m/>
    <m/>
    <m/>
    <m/>
    <m/>
    <m/>
    <s v="TheRage:Carrie2"/>
    <s v="English"/>
    <n v="21000000"/>
    <x v="50"/>
  </r>
  <r>
    <s v="Color"/>
    <x v="2"/>
    <x v="41"/>
    <n v="9430988"/>
    <s v="Comedy"/>
    <s v="Drama"/>
    <s v="Romance"/>
    <m/>
    <m/>
    <m/>
    <m/>
    <m/>
    <m/>
    <m/>
    <m/>
    <m/>
    <m/>
    <m/>
    <m/>
    <s v="AwayWeGo"/>
    <s v="English"/>
    <n v="17000000"/>
    <x v="1"/>
  </r>
  <r>
    <s v="Color"/>
    <x v="819"/>
    <x v="58"/>
    <n v="16284360"/>
    <s v="Comedy"/>
    <s v="Drama"/>
    <m/>
    <m/>
    <m/>
    <m/>
    <m/>
    <m/>
    <m/>
    <m/>
    <m/>
    <m/>
    <m/>
    <m/>
    <m/>
    <s v="SwingVote"/>
    <s v="English"/>
    <n v="21000000"/>
    <x v="9"/>
  </r>
  <r>
    <s v="Color"/>
    <x v="171"/>
    <x v="51"/>
    <n v="6830957"/>
    <s v="Drama"/>
    <s v="Romance"/>
    <m/>
    <m/>
    <m/>
    <m/>
    <m/>
    <m/>
    <m/>
    <m/>
    <m/>
    <m/>
    <m/>
    <m/>
    <m/>
    <s v="MoonlightMile"/>
    <s v="English"/>
    <n v="21000000"/>
    <x v="10"/>
  </r>
  <r>
    <s v="Color"/>
    <x v="820"/>
    <x v="45"/>
    <n v="24104113"/>
    <s v="Drama"/>
    <s v="Mystery"/>
    <s v="Thriller"/>
    <m/>
    <m/>
    <m/>
    <m/>
    <m/>
    <m/>
    <m/>
    <m/>
    <m/>
    <m/>
    <m/>
    <m/>
    <s v="TinkerTailorSoldierSpy"/>
    <s v="English"/>
    <n v="20000000"/>
    <x v="1"/>
  </r>
  <r>
    <s v="Color"/>
    <x v="821"/>
    <x v="56"/>
    <n v="15593"/>
    <s v="Comedy"/>
    <s v="Drama"/>
    <s v="Romance"/>
    <m/>
    <m/>
    <m/>
    <m/>
    <m/>
    <m/>
    <m/>
    <m/>
    <m/>
    <m/>
    <m/>
    <m/>
    <s v="Molly"/>
    <s v="English"/>
    <n v="21000000"/>
    <x v="27"/>
  </r>
  <r>
    <s v="Color"/>
    <x v="722"/>
    <x v="42"/>
    <n v="958319"/>
    <s v="Drama"/>
    <m/>
    <m/>
    <m/>
    <m/>
    <m/>
    <m/>
    <m/>
    <m/>
    <m/>
    <m/>
    <m/>
    <m/>
    <m/>
    <m/>
    <s v="TheBeaver"/>
    <s v="English"/>
    <n v="21000000"/>
    <x v="10"/>
  </r>
  <r>
    <s v="Color"/>
    <x v="822"/>
    <x v="36"/>
    <n v="69700000"/>
    <s v="Comedy"/>
    <s v="Musical"/>
    <m/>
    <m/>
    <m/>
    <m/>
    <m/>
    <m/>
    <m/>
    <m/>
    <m/>
    <m/>
    <m/>
    <m/>
    <m/>
    <s v="TheBestLittleWhorehouseinTexas"/>
    <s v="English"/>
    <n v="35000000"/>
    <x v="27"/>
  </r>
  <r>
    <s v="Color"/>
    <x v="448"/>
    <x v="67"/>
    <n v="2840417"/>
    <s v="Horror"/>
    <s v="SciFi"/>
    <s v="Thriller"/>
    <m/>
    <m/>
    <m/>
    <m/>
    <m/>
    <m/>
    <m/>
    <m/>
    <m/>
    <m/>
    <m/>
    <m/>
    <s v="eXistenZ"/>
    <s v="English"/>
    <n v="31000000"/>
    <x v="2"/>
  </r>
  <r>
    <s v="Color"/>
    <x v="37"/>
    <x v="67"/>
    <n v="242374454"/>
    <s v="Action"/>
    <s v="Adventure"/>
    <m/>
    <m/>
    <m/>
    <m/>
    <m/>
    <m/>
    <m/>
    <m/>
    <m/>
    <m/>
    <m/>
    <m/>
    <m/>
    <s v="RaidersoftheLostArk"/>
    <s v="English"/>
    <n v="18000000"/>
    <x v="3"/>
  </r>
  <r>
    <s v="Color"/>
    <x v="120"/>
    <x v="58"/>
    <n v="173585516"/>
    <s v="Adventure"/>
    <s v="Comedy"/>
    <s v="Family"/>
    <m/>
    <m/>
    <m/>
    <m/>
    <m/>
    <m/>
    <m/>
    <m/>
    <m/>
    <m/>
    <m/>
    <m/>
    <s v="HomeAlone2:LostinNewYork"/>
    <s v="English"/>
    <n v="18000000"/>
    <x v="4"/>
  </r>
  <r>
    <s v="Color"/>
    <x v="37"/>
    <x v="23"/>
    <n v="128300000"/>
    <s v="Drama"/>
    <s v="SciFi"/>
    <m/>
    <m/>
    <m/>
    <m/>
    <m/>
    <m/>
    <m/>
    <m/>
    <m/>
    <m/>
    <m/>
    <m/>
    <m/>
    <s v="CloseEncountersoftheThirdKind"/>
    <s v="English"/>
    <n v="19400870"/>
    <x v="16"/>
  </r>
  <r>
    <s v="Color"/>
    <x v="823"/>
    <x v="76"/>
    <n v="20259297"/>
    <s v="Drama"/>
    <s v="Horror"/>
    <s v="SciFi"/>
    <s v="Thriller"/>
    <m/>
    <m/>
    <m/>
    <m/>
    <m/>
    <m/>
    <m/>
    <m/>
    <m/>
    <m/>
    <m/>
    <s v="Pulse"/>
    <s v="English"/>
    <n v="20000000"/>
    <x v="54"/>
  </r>
  <r>
    <s v="Color"/>
    <x v="156"/>
    <x v="6"/>
    <n v="153665036"/>
    <s v="Action"/>
    <s v="Comedy"/>
    <s v="Crime"/>
    <s v="Thriller"/>
    <m/>
    <m/>
    <m/>
    <m/>
    <m/>
    <m/>
    <m/>
    <m/>
    <m/>
    <m/>
    <m/>
    <s v="BeverlyHillsCopII"/>
    <s v="English"/>
    <n v="28000000"/>
    <x v="21"/>
  </r>
  <r>
    <s v="Color"/>
    <x v="226"/>
    <x v="70"/>
    <n v="132541238"/>
    <s v="Comedy"/>
    <m/>
    <m/>
    <m/>
    <m/>
    <m/>
    <m/>
    <m/>
    <m/>
    <m/>
    <m/>
    <m/>
    <m/>
    <m/>
    <m/>
    <s v="BringingDowntheHouse"/>
    <s v="English"/>
    <n v="33000000"/>
    <x v="33"/>
  </r>
  <r>
    <s v="Color"/>
    <x v="237"/>
    <x v="65"/>
    <n v="130727000"/>
    <s v="Crime"/>
    <s v="Drama"/>
    <s v="Horror"/>
    <s v="Thriller"/>
    <m/>
    <m/>
    <m/>
    <m/>
    <m/>
    <m/>
    <m/>
    <m/>
    <m/>
    <m/>
    <m/>
    <s v="TheSilenceoftheLambs"/>
    <s v="English"/>
    <n v="19000000"/>
    <x v="34"/>
  </r>
  <r>
    <s v="Color"/>
    <x v="824"/>
    <x v="49"/>
    <n v="121697350"/>
    <s v="Comedy"/>
    <s v="Music"/>
    <m/>
    <m/>
    <m/>
    <m/>
    <m/>
    <m/>
    <m/>
    <m/>
    <m/>
    <m/>
    <m/>
    <m/>
    <m/>
    <s v="WaynesWorld"/>
    <s v="English"/>
    <n v="20000000"/>
    <x v="15"/>
  </r>
  <r>
    <s v="Color"/>
    <x v="825"/>
    <x v="57"/>
    <n v="117224271"/>
    <s v="Action"/>
    <s v="Comedy"/>
    <s v="Documentary"/>
    <m/>
    <m/>
    <m/>
    <m/>
    <m/>
    <m/>
    <m/>
    <m/>
    <m/>
    <m/>
    <m/>
    <m/>
    <s v="Jackass3D"/>
    <s v="English"/>
    <n v="20000000"/>
    <x v="1"/>
  </r>
  <r>
    <s v="Color"/>
    <x v="826"/>
    <x v="21"/>
    <n v="102922376"/>
    <s v="Adventure"/>
    <s v="Horror"/>
    <s v="Thriller"/>
    <m/>
    <m/>
    <m/>
    <m/>
    <m/>
    <m/>
    <m/>
    <m/>
    <m/>
    <m/>
    <m/>
    <m/>
    <s v="Jaws2"/>
    <s v="English"/>
    <n v="20000000"/>
    <x v="20"/>
  </r>
  <r>
    <s v="Color"/>
    <x v="146"/>
    <x v="42"/>
    <n v="94497271"/>
    <s v="Adventure"/>
    <s v="Comedy"/>
    <s v="Drama"/>
    <s v="Family"/>
    <s v="Romance"/>
    <m/>
    <m/>
    <m/>
    <m/>
    <m/>
    <m/>
    <m/>
    <m/>
    <m/>
    <m/>
    <s v="BeverlyHillsChihuahua"/>
    <s v="English"/>
    <n v="20000000"/>
    <x v="41"/>
  </r>
  <r>
    <s v="Color"/>
    <x v="32"/>
    <x v="51"/>
    <n v="137387272"/>
    <s v="Horror"/>
    <s v="Mystery"/>
    <s v="Thriller"/>
    <m/>
    <m/>
    <m/>
    <m/>
    <m/>
    <m/>
    <m/>
    <m/>
    <m/>
    <m/>
    <m/>
    <m/>
    <s v="TheConjuring"/>
    <s v="English"/>
    <n v="20000000"/>
    <x v="7"/>
  </r>
  <r>
    <s v="Color"/>
    <x v="339"/>
    <x v="53"/>
    <n v="82301521"/>
    <s v="Adventure"/>
    <s v="Comedy"/>
    <s v="Family"/>
    <s v="Romance"/>
    <m/>
    <m/>
    <m/>
    <m/>
    <m/>
    <m/>
    <m/>
    <m/>
    <m/>
    <m/>
    <m/>
    <s v="AreWeThereYet"/>
    <s v="English"/>
    <n v="32000000"/>
    <x v="50"/>
  </r>
  <r>
    <s v="Color"/>
    <x v="698"/>
    <x v="6"/>
    <n v="84518155"/>
    <s v="Comedy"/>
    <m/>
    <m/>
    <m/>
    <m/>
    <m/>
    <m/>
    <m/>
    <m/>
    <m/>
    <m/>
    <m/>
    <m/>
    <m/>
    <m/>
    <s v="Tammy"/>
    <s v="English"/>
    <n v="20000000"/>
    <x v="40"/>
  </r>
  <r>
    <s v="Color"/>
    <x v="227"/>
    <x v="70"/>
    <n v="80050171"/>
    <s v="Drama"/>
    <s v="Mystery"/>
    <s v="Thriller"/>
    <m/>
    <m/>
    <m/>
    <m/>
    <m/>
    <m/>
    <m/>
    <m/>
    <m/>
    <m/>
    <m/>
    <m/>
    <s v="Disturbia"/>
    <s v="English"/>
    <n v="20000000"/>
    <x v="8"/>
  </r>
  <r>
    <s v="Color"/>
    <x v="719"/>
    <x v="25"/>
    <n v="81257845"/>
    <s v="Comedy"/>
    <s v="Music"/>
    <m/>
    <m/>
    <m/>
    <m/>
    <m/>
    <m/>
    <m/>
    <m/>
    <m/>
    <m/>
    <m/>
    <m/>
    <m/>
    <s v="SchoolofRock"/>
    <s v="English"/>
    <n v="35000000"/>
    <x v="1"/>
  </r>
  <r>
    <s v="Color"/>
    <x v="206"/>
    <x v="57"/>
    <n v="70360285"/>
    <s v="Action"/>
    <s v="Adventure"/>
    <s v="Fantasy"/>
    <s v="SciFi"/>
    <s v="Thriller"/>
    <m/>
    <m/>
    <m/>
    <m/>
    <m/>
    <m/>
    <m/>
    <m/>
    <m/>
    <m/>
    <s v="MortalKombat"/>
    <s v="English"/>
    <n v="18000000"/>
    <x v="27"/>
  </r>
  <r>
    <s v="Color"/>
    <x v="494"/>
    <x v="36"/>
    <n v="12831121"/>
    <s v="Drama"/>
    <s v="Mystery"/>
    <s v="Romance"/>
    <s v="Thriller"/>
    <m/>
    <m/>
    <m/>
    <m/>
    <m/>
    <m/>
    <m/>
    <m/>
    <m/>
    <m/>
    <m/>
    <s v="WickerPark"/>
    <s v="English"/>
    <n v="30000000"/>
    <x v="15"/>
  </r>
  <r>
    <s v="Color"/>
    <x v="322"/>
    <x v="59"/>
    <n v="69148997"/>
    <s v="Comedy"/>
    <s v="Crime"/>
    <m/>
    <m/>
    <m/>
    <m/>
    <m/>
    <m/>
    <m/>
    <m/>
    <m/>
    <m/>
    <m/>
    <m/>
    <m/>
    <s v="WhiteChicks"/>
    <s v="English"/>
    <n v="37000000"/>
    <x v="28"/>
  </r>
  <r>
    <s v="Color"/>
    <x v="643"/>
    <x v="67"/>
    <n v="82624961"/>
    <s v="Comedy"/>
    <s v="Drama"/>
    <m/>
    <m/>
    <m/>
    <m/>
    <m/>
    <m/>
    <m/>
    <m/>
    <m/>
    <m/>
    <m/>
    <m/>
    <m/>
    <s v="TheDescendants"/>
    <s v="English"/>
    <n v="20000000"/>
    <x v="11"/>
  </r>
  <r>
    <s v="BlackandWhite"/>
    <x v="216"/>
    <x v="82"/>
    <n v="67325559"/>
    <s v="Adventure"/>
    <s v="Comedy"/>
    <s v="Drama"/>
    <s v="Family"/>
    <s v="Mystery"/>
    <m/>
    <m/>
    <m/>
    <m/>
    <m/>
    <m/>
    <m/>
    <m/>
    <m/>
    <m/>
    <s v="Holes"/>
    <s v="English"/>
    <n v="20000000"/>
    <x v="1"/>
  </r>
  <r>
    <s v="Color"/>
    <x v="507"/>
    <x v="83"/>
    <n v="62933793"/>
    <s v="Drama"/>
    <s v="Family"/>
    <s v="Music"/>
    <s v="Romance"/>
    <m/>
    <m/>
    <m/>
    <m/>
    <m/>
    <m/>
    <m/>
    <m/>
    <m/>
    <m/>
    <m/>
    <s v="TheLastSong"/>
    <s v="English"/>
    <n v="20000000"/>
    <x v="27"/>
  </r>
  <r>
    <s v="Color"/>
    <x v="827"/>
    <x v="87"/>
    <n v="56667870"/>
    <s v="Biography"/>
    <s v="Drama"/>
    <s v="History"/>
    <m/>
    <m/>
    <m/>
    <m/>
    <m/>
    <m/>
    <m/>
    <m/>
    <m/>
    <m/>
    <m/>
    <m/>
    <s v="12YearsaSlave"/>
    <s v="English"/>
    <n v="20000000"/>
    <x v="14"/>
  </r>
  <r>
    <s v="Color"/>
    <x v="672"/>
    <x v="33"/>
    <n v="56398162"/>
    <s v="Comedy"/>
    <s v="Drama"/>
    <s v="Music"/>
    <s v="Romance"/>
    <m/>
    <m/>
    <m/>
    <m/>
    <m/>
    <m/>
    <m/>
    <m/>
    <m/>
    <m/>
    <m/>
    <s v="Drumline"/>
    <s v="English"/>
    <n v="20000000"/>
    <x v="20"/>
  </r>
  <r>
    <s v="Color"/>
    <x v="735"/>
    <x v="60"/>
    <n v="60072596"/>
    <s v="Comedy"/>
    <s v="Drama"/>
    <s v="Romance"/>
    <m/>
    <m/>
    <m/>
    <m/>
    <m/>
    <m/>
    <m/>
    <m/>
    <m/>
    <m/>
    <m/>
    <m/>
    <s v="WhyDidIGetMarriedToo"/>
    <s v="English"/>
    <n v="20000000"/>
    <x v="45"/>
  </r>
  <r>
    <s v="Color"/>
    <x v="23"/>
    <x v="70"/>
    <n v="56362352"/>
    <s v="Fantasy"/>
    <s v="Romance"/>
    <m/>
    <m/>
    <m/>
    <m/>
    <m/>
    <m/>
    <m/>
    <m/>
    <m/>
    <m/>
    <m/>
    <m/>
    <m/>
    <s v="EdwardScissorhands"/>
    <s v="English"/>
    <n v="20000000"/>
    <x v="0"/>
  </r>
  <r>
    <s v="Color"/>
    <x v="828"/>
    <x v="46"/>
    <n v="56154094"/>
    <s v="Drama"/>
    <s v="Romance"/>
    <m/>
    <m/>
    <m/>
    <m/>
    <m/>
    <m/>
    <m/>
    <m/>
    <m/>
    <m/>
    <m/>
    <m/>
    <m/>
    <s v="MeBeforeYou"/>
    <s v="English"/>
    <n v="20000000"/>
    <x v="32"/>
  </r>
  <r>
    <s v="Color"/>
    <x v="735"/>
    <x v="36"/>
    <n v="65623128"/>
    <s v="Comedy"/>
    <s v="Crime"/>
    <s v="Drama"/>
    <m/>
    <m/>
    <m/>
    <m/>
    <m/>
    <m/>
    <m/>
    <m/>
    <m/>
    <m/>
    <m/>
    <m/>
    <s v="MadeasWitnessProtection"/>
    <s v="English"/>
    <n v="20000000"/>
    <x v="30"/>
  </r>
  <r>
    <s v="Color"/>
    <x v="829"/>
    <x v="77"/>
    <n v="48546578"/>
    <s v="Comedy"/>
    <s v="Romance"/>
    <m/>
    <m/>
    <m/>
    <m/>
    <m/>
    <m/>
    <m/>
    <m/>
    <m/>
    <m/>
    <m/>
    <m/>
    <m/>
    <s v="DateMovie"/>
    <s v="English"/>
    <n v="20000000"/>
    <x v="60"/>
  </r>
  <r>
    <s v="Color"/>
    <x v="830"/>
    <x v="134"/>
    <n v="48423368"/>
    <s v="Adventure"/>
    <s v="Animation"/>
    <s v="Family"/>
    <s v="Fantasy"/>
    <m/>
    <m/>
    <m/>
    <m/>
    <m/>
    <m/>
    <m/>
    <m/>
    <m/>
    <m/>
    <m/>
    <s v="ReturntoNeverLand"/>
    <s v="English"/>
    <n v="20000000"/>
    <x v="27"/>
  </r>
  <r>
    <s v="Color"/>
    <x v="831"/>
    <x v="55"/>
    <n v="52066000"/>
    <s v="Biography"/>
    <s v="Drama"/>
    <s v="History"/>
    <m/>
    <m/>
    <m/>
    <m/>
    <m/>
    <m/>
    <m/>
    <m/>
    <m/>
    <m/>
    <m/>
    <m/>
    <s v="Selma"/>
    <s v="English"/>
    <n v="20000000"/>
    <x v="7"/>
  </r>
  <r>
    <s v="Color"/>
    <x v="832"/>
    <x v="134"/>
    <n v="47887943"/>
    <s v="Adventure"/>
    <s v="Animation"/>
    <s v="Family"/>
    <s v="Musical"/>
    <m/>
    <m/>
    <m/>
    <m/>
    <m/>
    <m/>
    <m/>
    <m/>
    <m/>
    <m/>
    <m/>
    <s v="TheJungleBook2"/>
    <s v="English"/>
    <n v="20000000"/>
    <x v="28"/>
  </r>
  <r>
    <s v="Color"/>
    <x v="542"/>
    <x v="69"/>
    <n v="46363118"/>
    <s v="Drama"/>
    <s v="Horror"/>
    <s v="Mystery"/>
    <s v="Thriller"/>
    <m/>
    <m/>
    <m/>
    <m/>
    <m/>
    <m/>
    <m/>
    <m/>
    <m/>
    <m/>
    <m/>
    <s v="Boogeyman"/>
    <s v="English"/>
    <n v="20000000"/>
    <x v="53"/>
  </r>
  <r>
    <s v="Color"/>
    <x v="833"/>
    <x v="44"/>
    <n v="47852604"/>
    <s v="Drama"/>
    <s v="Mystery"/>
    <s v="Thriller"/>
    <m/>
    <m/>
    <m/>
    <m/>
    <m/>
    <m/>
    <m/>
    <m/>
    <m/>
    <m/>
    <m/>
    <m/>
    <s v="Premonition"/>
    <s v="English"/>
    <n v="20000000"/>
    <x v="18"/>
  </r>
  <r>
    <s v="Color"/>
    <x v="834"/>
    <x v="88"/>
    <n v="45542421"/>
    <s v="Animation"/>
    <s v="Comedy"/>
    <s v="Drama"/>
    <s v="Family"/>
    <s v="Musical"/>
    <m/>
    <m/>
    <m/>
    <m/>
    <m/>
    <m/>
    <m/>
    <m/>
    <m/>
    <m/>
    <s v="TheTiggerMovie"/>
    <s v="English"/>
    <n v="30000000"/>
    <x v="22"/>
  </r>
  <r>
    <s v="Color"/>
    <x v="621"/>
    <x v="68"/>
    <n v="42652003"/>
    <s v="Adventure"/>
    <s v="Family"/>
    <m/>
    <m/>
    <m/>
    <m/>
    <m/>
    <m/>
    <m/>
    <m/>
    <m/>
    <m/>
    <m/>
    <m/>
    <m/>
    <s v="Max"/>
    <s v="English"/>
    <n v="20000000"/>
    <x v="2"/>
  </r>
  <r>
    <s v="Color"/>
    <x v="658"/>
    <x v="40"/>
    <n v="39737645"/>
    <s v="Adventure"/>
    <s v="Comedy"/>
    <m/>
    <m/>
    <m/>
    <m/>
    <m/>
    <m/>
    <m/>
    <m/>
    <m/>
    <m/>
    <m/>
    <m/>
    <m/>
    <s v="EpicMovie"/>
    <s v="English"/>
    <n v="20000000"/>
    <x v="65"/>
  </r>
  <r>
    <s v="Color"/>
    <x v="203"/>
    <x v="72"/>
    <n v="37567440"/>
    <s v="Adventure"/>
    <s v="Fantasy"/>
    <m/>
    <m/>
    <m/>
    <m/>
    <m/>
    <m/>
    <m/>
    <m/>
    <m/>
    <m/>
    <m/>
    <m/>
    <m/>
    <s v="ConantheBarbarian"/>
    <s v="English"/>
    <n v="20000000"/>
    <x v="8"/>
  </r>
  <r>
    <s v="Color"/>
    <x v="835"/>
    <x v="55"/>
    <n v="44988180"/>
    <s v="Biography"/>
    <s v="Crime"/>
    <s v="Drama"/>
    <s v="History"/>
    <m/>
    <m/>
    <m/>
    <m/>
    <m/>
    <m/>
    <m/>
    <m/>
    <m/>
    <m/>
    <m/>
    <s v="Spotlight"/>
    <s v="English"/>
    <n v="20000000"/>
    <x v="14"/>
  </r>
  <r>
    <s v="Color"/>
    <x v="784"/>
    <x v="46"/>
    <n v="39263506"/>
    <s v="Crime"/>
    <s v="Drama"/>
    <s v="Thriller"/>
    <m/>
    <m/>
    <m/>
    <m/>
    <m/>
    <m/>
    <m/>
    <m/>
    <m/>
    <m/>
    <m/>
    <m/>
    <s v="LakeviewTerrace"/>
    <s v="English"/>
    <n v="22000000"/>
    <x v="9"/>
  </r>
  <r>
    <s v="Color"/>
    <x v="836"/>
    <x v="62"/>
    <n v="39143839"/>
    <s v="Horror"/>
    <s v="Thriller"/>
    <m/>
    <m/>
    <m/>
    <m/>
    <m/>
    <m/>
    <m/>
    <m/>
    <m/>
    <m/>
    <m/>
    <m/>
    <m/>
    <s v="TheGrudge2"/>
    <s v="English"/>
    <n v="20000000"/>
    <x v="39"/>
  </r>
  <r>
    <s v="Color"/>
    <x v="583"/>
    <x v="22"/>
    <n v="37672350"/>
    <s v="Comedy"/>
    <s v="Drama"/>
    <s v="Romance"/>
    <m/>
    <m/>
    <m/>
    <m/>
    <m/>
    <m/>
    <m/>
    <m/>
    <m/>
    <m/>
    <m/>
    <m/>
    <s v="HowStellaGotHerGrooveBack"/>
    <s v="English"/>
    <n v="20000000"/>
    <x v="33"/>
  </r>
  <r>
    <s v="Color"/>
    <x v="418"/>
    <x v="40"/>
    <n v="38037513"/>
    <s v="Adventure"/>
    <s v="Comedy"/>
    <s v="Fantasy"/>
    <s v="Music"/>
    <s v="SciFi"/>
    <m/>
    <m/>
    <m/>
    <m/>
    <m/>
    <m/>
    <m/>
    <m/>
    <m/>
    <m/>
    <s v="BillTedsBogusJourney"/>
    <s v="English"/>
    <n v="20000000"/>
    <x v="5"/>
  </r>
  <r>
    <s v="Color"/>
    <x v="262"/>
    <x v="67"/>
    <n v="37442180"/>
    <s v="Comedy"/>
    <s v="Drama"/>
    <s v="Romance"/>
    <s v="Thriller"/>
    <m/>
    <m/>
    <m/>
    <m/>
    <m/>
    <m/>
    <m/>
    <m/>
    <m/>
    <m/>
    <m/>
    <s v="ManoftheYear"/>
    <s v="English"/>
    <n v="20000000"/>
    <x v="5"/>
  </r>
  <r>
    <s v="Color"/>
    <x v="837"/>
    <x v="70"/>
    <n v="35596227"/>
    <s v="Crime"/>
    <s v="Drama"/>
    <s v="Thriller"/>
    <m/>
    <m/>
    <m/>
    <m/>
    <m/>
    <m/>
    <m/>
    <m/>
    <m/>
    <m/>
    <m/>
    <m/>
    <s v="TheAmerican"/>
    <s v="English"/>
    <n v="20000000"/>
    <x v="22"/>
  </r>
  <r>
    <s v="Color"/>
    <x v="838"/>
    <x v="45"/>
    <n v="35422828"/>
    <s v="Biography"/>
    <s v="Drama"/>
    <s v="Music"/>
    <m/>
    <m/>
    <m/>
    <m/>
    <m/>
    <m/>
    <m/>
    <m/>
    <m/>
    <m/>
    <m/>
    <m/>
    <s v="Selena"/>
    <s v="English"/>
    <n v="20000000"/>
    <x v="10"/>
  </r>
  <r>
    <s v="Color"/>
    <x v="658"/>
    <x v="84"/>
    <n v="36658108"/>
    <s v="Comedy"/>
    <m/>
    <m/>
    <m/>
    <m/>
    <m/>
    <m/>
    <m/>
    <m/>
    <m/>
    <m/>
    <m/>
    <m/>
    <m/>
    <m/>
    <s v="VampiresSuck"/>
    <s v="English"/>
    <n v="20000000"/>
    <x v="58"/>
  </r>
  <r>
    <s v="Color"/>
    <x v="109"/>
    <x v="13"/>
    <n v="34300771"/>
    <s v="Drama"/>
    <m/>
    <m/>
    <m/>
    <m/>
    <m/>
    <m/>
    <m/>
    <m/>
    <m/>
    <m/>
    <m/>
    <m/>
    <m/>
    <m/>
    <s v="Babel"/>
    <s v="English"/>
    <n v="25000000"/>
    <x v="7"/>
  </r>
  <r>
    <s v="Color"/>
    <x v="76"/>
    <x v="32"/>
    <n v="34290142"/>
    <s v="Comedy"/>
    <s v="Drama"/>
    <m/>
    <m/>
    <m/>
    <m/>
    <m/>
    <m/>
    <m/>
    <m/>
    <m/>
    <m/>
    <m/>
    <m/>
    <m/>
    <s v="ThisIsWhereILeaveYou"/>
    <s v="English"/>
    <n v="19800000"/>
    <x v="4"/>
  </r>
  <r>
    <s v="Color"/>
    <x v="839"/>
    <x v="26"/>
    <n v="33422556"/>
    <s v="Drama"/>
    <s v="Mystery"/>
    <m/>
    <m/>
    <m/>
    <m/>
    <m/>
    <m/>
    <m/>
    <m/>
    <m/>
    <m/>
    <m/>
    <m/>
    <m/>
    <s v="Doubt"/>
    <s v="English"/>
    <n v="20000000"/>
    <x v="7"/>
  </r>
  <r>
    <s v="Color"/>
    <x v="816"/>
    <x v="41"/>
    <n v="32774834"/>
    <s v="Action"/>
    <s v="Comedy"/>
    <m/>
    <m/>
    <m/>
    <m/>
    <m/>
    <m/>
    <m/>
    <m/>
    <m/>
    <m/>
    <m/>
    <m/>
    <m/>
    <s v="TeamAmerica:WorldPolice"/>
    <s v="English"/>
    <n v="30000000"/>
    <x v="13"/>
  </r>
  <r>
    <s v="Color"/>
    <x v="626"/>
    <x v="78"/>
    <n v="34334256"/>
    <s v="Horror"/>
    <s v="Thriller"/>
    <m/>
    <m/>
    <m/>
    <m/>
    <m/>
    <m/>
    <m/>
    <m/>
    <m/>
    <m/>
    <m/>
    <m/>
    <m/>
    <s v="TexasChainsaw3D"/>
    <s v="English"/>
    <n v="11000000"/>
    <x v="30"/>
  </r>
  <r>
    <s v="Color"/>
    <x v="219"/>
    <x v="31"/>
    <n v="32051917"/>
    <s v="Crime"/>
    <s v="Drama"/>
    <s v="Mystery"/>
    <s v="Thriller"/>
    <m/>
    <m/>
    <m/>
    <m/>
    <m/>
    <m/>
    <m/>
    <m/>
    <m/>
    <m/>
    <m/>
    <s v="Copycat"/>
    <s v="English"/>
    <n v="20000000"/>
    <x v="4"/>
  </r>
  <r>
    <s v="Color"/>
    <x v="711"/>
    <x v="74"/>
    <n v="32014289"/>
    <s v="Comedy"/>
    <m/>
    <m/>
    <m/>
    <m/>
    <m/>
    <m/>
    <m/>
    <m/>
    <m/>
    <m/>
    <m/>
    <m/>
    <m/>
    <m/>
    <s v="ScaryMovie5"/>
    <s v="English"/>
    <n v="20000000"/>
    <x v="58"/>
  </r>
  <r>
    <s v="Color"/>
    <x v="495"/>
    <x v="55"/>
    <n v="31838002"/>
    <s v="Biography"/>
    <s v="Drama"/>
    <s v="History"/>
    <m/>
    <m/>
    <m/>
    <m/>
    <m/>
    <m/>
    <m/>
    <m/>
    <m/>
    <m/>
    <m/>
    <m/>
    <s v="Milk"/>
    <s v="English"/>
    <n v="20000000"/>
    <x v="32"/>
  </r>
  <r>
    <s v="Color"/>
    <x v="51"/>
    <x v="83"/>
    <n v="36874745"/>
    <s v="Action"/>
    <s v="Adventure"/>
    <s v="Drama"/>
    <s v="Mystery"/>
    <m/>
    <m/>
    <m/>
    <m/>
    <m/>
    <m/>
    <m/>
    <m/>
    <m/>
    <m/>
    <m/>
    <s v="Risen"/>
    <s v="English"/>
    <n v="20000000"/>
    <x v="22"/>
  </r>
  <r>
    <s v="Color"/>
    <x v="840"/>
    <x v="42"/>
    <n v="30079316"/>
    <s v="Horror"/>
    <m/>
    <m/>
    <m/>
    <m/>
    <m/>
    <m/>
    <m/>
    <m/>
    <m/>
    <m/>
    <m/>
    <m/>
    <m/>
    <m/>
    <s v="GhostShip"/>
    <s v="English"/>
    <n v="35000000"/>
    <x v="33"/>
  </r>
  <r>
    <s v="Color"/>
    <x v="841"/>
    <x v="76"/>
    <n v="35033759"/>
    <s v="Adventure"/>
    <s v="Comedy"/>
    <m/>
    <m/>
    <m/>
    <m/>
    <m/>
    <m/>
    <m/>
    <m/>
    <m/>
    <m/>
    <m/>
    <m/>
    <m/>
    <s v="AVeryHaroldKumar3DChristmas"/>
    <s v="English"/>
    <n v="19000000"/>
    <x v="22"/>
  </r>
  <r>
    <s v="Color"/>
    <x v="842"/>
    <x v="67"/>
    <n v="29753944"/>
    <s v="Crime"/>
    <s v="Drama"/>
    <s v="Mystery"/>
    <s v="Thriller"/>
    <m/>
    <m/>
    <m/>
    <m/>
    <m/>
    <m/>
    <m/>
    <m/>
    <m/>
    <m/>
    <m/>
    <s v="WildThings"/>
    <s v="English"/>
    <n v="20000000"/>
    <x v="12"/>
  </r>
  <r>
    <s v="Color"/>
    <x v="377"/>
    <x v="17"/>
    <n v="31146570"/>
    <s v="Drama"/>
    <s v="Thriller"/>
    <m/>
    <m/>
    <m/>
    <m/>
    <m/>
    <m/>
    <m/>
    <m/>
    <m/>
    <m/>
    <m/>
    <m/>
    <m/>
    <s v="TheDebt"/>
    <s v="English"/>
    <n v="20000000"/>
    <x v="8"/>
  </r>
  <r>
    <s v="Color"/>
    <x v="464"/>
    <x v="17"/>
    <n v="27277055"/>
    <s v="Comedy"/>
    <s v="Drama"/>
    <s v="Music"/>
    <s v="Romance"/>
    <m/>
    <m/>
    <m/>
    <m/>
    <m/>
    <m/>
    <m/>
    <m/>
    <m/>
    <m/>
    <m/>
    <s v="HighFidelity"/>
    <s v="English"/>
    <n v="20000000"/>
    <x v="32"/>
  </r>
  <r>
    <s v="Color"/>
    <x v="843"/>
    <x v="97"/>
    <n v="26876529"/>
    <s v="Horror"/>
    <s v="Mystery"/>
    <m/>
    <m/>
    <m/>
    <m/>
    <m/>
    <m/>
    <m/>
    <m/>
    <m/>
    <m/>
    <m/>
    <m/>
    <m/>
    <s v="OneMissedCall"/>
    <s v="English"/>
    <n v="27000000"/>
    <x v="64"/>
  </r>
  <r>
    <s v="Color"/>
    <x v="765"/>
    <x v="57"/>
    <n v="53146000"/>
    <s v="Crime"/>
    <s v="Drama"/>
    <s v="Thriller"/>
    <m/>
    <m/>
    <m/>
    <m/>
    <m/>
    <m/>
    <m/>
    <m/>
    <m/>
    <m/>
    <m/>
    <m/>
    <s v="EyeforanEye"/>
    <s v="English"/>
    <n v="20000000"/>
    <x v="9"/>
  </r>
  <r>
    <s v="Color"/>
    <x v="139"/>
    <x v="68"/>
    <n v="30028592"/>
    <s v="Crime"/>
    <s v="Drama"/>
    <s v="Romance"/>
    <s v="Thriller"/>
    <m/>
    <m/>
    <m/>
    <m/>
    <m/>
    <m/>
    <m/>
    <m/>
    <m/>
    <m/>
    <m/>
    <s v="TheBankJob"/>
    <s v="English"/>
    <n v="20000000"/>
    <x v="11"/>
  </r>
  <r>
    <s v="Color"/>
    <x v="144"/>
    <x v="25"/>
    <n v="34126138"/>
    <s v="Drama"/>
    <s v="Fantasy"/>
    <s v="Romance"/>
    <s v="SciFi"/>
    <m/>
    <m/>
    <m/>
    <m/>
    <m/>
    <m/>
    <m/>
    <m/>
    <m/>
    <m/>
    <m/>
    <s v="EternalSunshineoftheSpotlessMind"/>
    <s v="English"/>
    <n v="20000000"/>
    <x v="24"/>
  </r>
  <r>
    <s v="Color"/>
    <x v="422"/>
    <x v="70"/>
    <n v="25677801"/>
    <s v="Comedy"/>
    <s v="Family"/>
    <s v="Romance"/>
    <m/>
    <m/>
    <m/>
    <m/>
    <m/>
    <m/>
    <m/>
    <m/>
    <m/>
    <m/>
    <m/>
    <m/>
    <s v="YouAgain"/>
    <s v="English"/>
    <n v="20000000"/>
    <x v="27"/>
  </r>
  <r>
    <s v="Color"/>
    <x v="48"/>
    <x v="59"/>
    <n v="26415649"/>
    <s v="Action"/>
    <s v="Crime"/>
    <s v="Drama"/>
    <s v="Thriller"/>
    <m/>
    <m/>
    <m/>
    <m/>
    <m/>
    <m/>
    <m/>
    <m/>
    <m/>
    <m/>
    <m/>
    <s v="StreetKings"/>
    <s v="English"/>
    <n v="20000000"/>
    <x v="2"/>
  </r>
  <r>
    <s v="Color"/>
    <x v="218"/>
    <x v="59"/>
    <n v="26003149"/>
    <s v="Action"/>
    <s v="Comedy"/>
    <s v="SciFi"/>
    <m/>
    <m/>
    <m/>
    <m/>
    <m/>
    <m/>
    <m/>
    <m/>
    <m/>
    <m/>
    <m/>
    <m/>
    <s v="TheWorldsEnd"/>
    <s v="English"/>
    <n v="20000000"/>
    <x v="15"/>
  </r>
  <r>
    <s v="Color"/>
    <x v="844"/>
    <x v="75"/>
    <n v="25584685"/>
    <s v="Comedy"/>
    <s v="Crime"/>
    <s v="Family"/>
    <s v="Mystery"/>
    <s v="Romance"/>
    <s v="Thriller"/>
    <m/>
    <m/>
    <m/>
    <m/>
    <m/>
    <m/>
    <m/>
    <m/>
    <m/>
    <s v="NancyDrew"/>
    <s v="English"/>
    <n v="20000000"/>
    <x v="18"/>
  </r>
  <r>
    <s v="Color"/>
    <x v="845"/>
    <x v="41"/>
    <n v="29975979"/>
    <s v="Action"/>
    <s v="Horror"/>
    <s v="SciFi"/>
    <s v="Thriller"/>
    <m/>
    <m/>
    <m/>
    <m/>
    <m/>
    <m/>
    <m/>
    <m/>
    <m/>
    <m/>
    <m/>
    <s v="Daybreakers"/>
    <s v="English"/>
    <n v="20000000"/>
    <x v="12"/>
  </r>
  <r>
    <s v="Color"/>
    <x v="846"/>
    <x v="26"/>
    <n v="31584722"/>
    <s v="Comedy"/>
    <s v="Romance"/>
    <m/>
    <m/>
    <m/>
    <m/>
    <m/>
    <m/>
    <m/>
    <m/>
    <m/>
    <m/>
    <m/>
    <m/>
    <m/>
    <s v="ShesOutofMyLeague"/>
    <s v="English"/>
    <n v="20000000"/>
    <x v="21"/>
  </r>
  <r>
    <s v="Color"/>
    <x v="847"/>
    <x v="59"/>
    <n v="23179303"/>
    <s v="Adventure"/>
    <s v="Comedy"/>
    <s v="Family"/>
    <s v="Romance"/>
    <m/>
    <m/>
    <m/>
    <m/>
    <m/>
    <m/>
    <m/>
    <m/>
    <m/>
    <m/>
    <m/>
    <s v="MonteCarlo"/>
    <s v="English"/>
    <n v="20000000"/>
    <x v="27"/>
  </r>
  <r>
    <s v="Color"/>
    <x v="848"/>
    <x v="117"/>
    <n v="23078294"/>
    <s v="Horror"/>
    <s v="Thriller"/>
    <m/>
    <m/>
    <m/>
    <m/>
    <m/>
    <m/>
    <m/>
    <m/>
    <m/>
    <m/>
    <m/>
    <m/>
    <m/>
    <s v="StayAlive"/>
    <s v="English"/>
    <n v="9000000"/>
    <x v="36"/>
  </r>
  <r>
    <s v="Color"/>
    <x v="485"/>
    <x v="71"/>
    <n v="21413105"/>
    <s v="Action"/>
    <s v="Adventure"/>
    <s v="Drama"/>
    <s v="Romance"/>
    <s v="Western"/>
    <m/>
    <m/>
    <m/>
    <m/>
    <m/>
    <m/>
    <m/>
    <m/>
    <m/>
    <m/>
    <s v="QuigleyDownUnder"/>
    <s v="English"/>
    <n v="20000000"/>
    <x v="2"/>
  </r>
  <r>
    <s v="Color"/>
    <x v="849"/>
    <x v="76"/>
    <n v="25077977"/>
    <s v="Adventure"/>
    <s v="Animation"/>
    <s v="Comedy"/>
    <s v="Family"/>
    <s v="Romance"/>
    <m/>
    <m/>
    <m/>
    <m/>
    <m/>
    <m/>
    <m/>
    <m/>
    <m/>
    <m/>
    <s v="AlphaandOmega"/>
    <s v="English"/>
    <n v="20000000"/>
    <x v="42"/>
  </r>
  <r>
    <s v="Color"/>
    <x v="191"/>
    <x v="54"/>
    <n v="23292105"/>
    <s v="Action"/>
    <s v="Fantasy"/>
    <s v="Horror"/>
    <s v="Thriller"/>
    <m/>
    <m/>
    <m/>
    <m/>
    <m/>
    <m/>
    <m/>
    <m/>
    <m/>
    <m/>
    <m/>
    <s v="TheCovenant"/>
    <s v="English"/>
    <n v="20000000"/>
    <x v="42"/>
  </r>
  <r>
    <s v="Color"/>
    <x v="402"/>
    <x v="69"/>
    <n v="20916309"/>
    <s v="Comedy"/>
    <s v="Family"/>
    <s v="Fantasy"/>
    <m/>
    <m/>
    <m/>
    <m/>
    <m/>
    <m/>
    <m/>
    <m/>
    <m/>
    <m/>
    <m/>
    <m/>
    <s v="Shorts"/>
    <s v="English"/>
    <n v="40000000"/>
    <x v="40"/>
  </r>
  <r>
    <s v="Color"/>
    <x v="495"/>
    <x v="10"/>
    <n v="21200000"/>
    <s v="Comedy"/>
    <s v="Crime"/>
    <s v="Drama"/>
    <m/>
    <m/>
    <m/>
    <m/>
    <m/>
    <m/>
    <m/>
    <m/>
    <m/>
    <m/>
    <m/>
    <m/>
    <s v="ToDieFor"/>
    <s v="English"/>
    <n v="20000000"/>
    <x v="2"/>
  </r>
  <r>
    <s v="Color"/>
    <x v="446"/>
    <x v="26"/>
    <n v="20241395"/>
    <s v="Action"/>
    <s v="Horror"/>
    <s v="Thriller"/>
    <m/>
    <m/>
    <m/>
    <m/>
    <m/>
    <m/>
    <m/>
    <m/>
    <m/>
    <m/>
    <m/>
    <m/>
    <s v="Vampires"/>
    <s v="English"/>
    <n v="20000000"/>
    <x v="9"/>
  </r>
  <r>
    <s v="BlackandWhite"/>
    <x v="850"/>
    <x v="25"/>
    <n v="32000000"/>
    <s v="Horror"/>
    <s v="Mystery"/>
    <s v="Thriller"/>
    <m/>
    <m/>
    <m/>
    <m/>
    <m/>
    <m/>
    <m/>
    <m/>
    <m/>
    <m/>
    <m/>
    <m/>
    <s v="Psycho"/>
    <s v="English"/>
    <n v="806947"/>
    <x v="3"/>
  </r>
  <r>
    <s v="Color"/>
    <x v="433"/>
    <x v="51"/>
    <n v="19151864"/>
    <s v="Comedy"/>
    <s v="Romance"/>
    <m/>
    <m/>
    <m/>
    <m/>
    <m/>
    <m/>
    <m/>
    <m/>
    <m/>
    <m/>
    <m/>
    <m/>
    <m/>
    <s v="MyBestFriendsGirl"/>
    <s v="English"/>
    <n v="40000000"/>
    <x v="18"/>
  </r>
  <r>
    <s v="Color"/>
    <x v="851"/>
    <x v="26"/>
    <n v="23393765"/>
    <s v="Drama"/>
    <s v="Romance"/>
    <m/>
    <m/>
    <m/>
    <m/>
    <m/>
    <m/>
    <m/>
    <m/>
    <m/>
    <m/>
    <m/>
    <m/>
    <m/>
    <s v="EndlessLove"/>
    <s v="English"/>
    <n v="20000000"/>
    <x v="22"/>
  </r>
  <r>
    <s v="Color"/>
    <x v="277"/>
    <x v="17"/>
    <n v="18882880"/>
    <s v="Comedy"/>
    <s v="Drama"/>
    <m/>
    <m/>
    <m/>
    <m/>
    <m/>
    <m/>
    <m/>
    <m/>
    <m/>
    <m/>
    <m/>
    <m/>
    <m/>
    <s v="GeorgiaRule"/>
    <s v="English"/>
    <n v="20000000"/>
    <x v="18"/>
  </r>
  <r>
    <s v="Color"/>
    <x v="852"/>
    <x v="41"/>
    <n v="8500000"/>
    <s v="Comedy"/>
    <m/>
    <m/>
    <m/>
    <m/>
    <m/>
    <m/>
    <m/>
    <m/>
    <m/>
    <m/>
    <m/>
    <m/>
    <m/>
    <m/>
    <s v="UndertheRainbow"/>
    <s v="English"/>
    <n v="20000000"/>
    <x v="28"/>
  </r>
  <r>
    <s v="Color"/>
    <x v="130"/>
    <x v="36"/>
    <n v="18252684"/>
    <s v="Comedy"/>
    <s v="Drama"/>
    <s v="Family"/>
    <m/>
    <m/>
    <m/>
    <m/>
    <m/>
    <m/>
    <m/>
    <m/>
    <m/>
    <m/>
    <m/>
    <m/>
    <s v="SimonBirch"/>
    <s v="English"/>
    <n v="30000000"/>
    <x v="8"/>
  </r>
  <r>
    <s v="Color"/>
    <x v="853"/>
    <x v="22"/>
    <n v="19661987"/>
    <s v="Drama"/>
    <m/>
    <m/>
    <m/>
    <m/>
    <m/>
    <m/>
    <m/>
    <m/>
    <m/>
    <m/>
    <m/>
    <m/>
    <m/>
    <m/>
    <s v="ReignOverMe"/>
    <s v="English"/>
    <n v="20000000"/>
    <x v="7"/>
  </r>
  <r>
    <s v="Color"/>
    <x v="483"/>
    <x v="2"/>
    <n v="18352454"/>
    <s v="Adventure"/>
    <s v="Biography"/>
    <s v="Drama"/>
    <m/>
    <m/>
    <m/>
    <m/>
    <m/>
    <m/>
    <m/>
    <m/>
    <m/>
    <m/>
    <m/>
    <m/>
    <s v="IntotheWild"/>
    <s v="English"/>
    <n v="15000000"/>
    <x v="17"/>
  </r>
  <r>
    <s v="Color"/>
    <x v="223"/>
    <x v="25"/>
    <n v="17803796"/>
    <s v="Comedy"/>
    <m/>
    <m/>
    <m/>
    <m/>
    <m/>
    <m/>
    <m/>
    <m/>
    <m/>
    <m/>
    <m/>
    <m/>
    <m/>
    <m/>
    <s v="SchoolforScoundrels"/>
    <s v="English"/>
    <n v="20000000"/>
    <x v="18"/>
  </r>
  <r>
    <s v="Color"/>
    <x v="854"/>
    <x v="53"/>
    <n v="17529157"/>
    <s v="Adventure"/>
    <s v="Drama"/>
    <s v="Horror"/>
    <s v="Mystery"/>
    <s v="Thriller"/>
    <m/>
    <m/>
    <m/>
    <m/>
    <m/>
    <m/>
    <m/>
    <m/>
    <m/>
    <m/>
    <s v="SilentHill:Revelation3D"/>
    <s v="English"/>
    <n v="20000000"/>
    <x v="39"/>
  </r>
  <r>
    <s v="Color"/>
    <x v="402"/>
    <x v="25"/>
    <n v="25753840"/>
    <s v="Crime"/>
    <s v="Fantasy"/>
    <s v="Horror"/>
    <m/>
    <m/>
    <m/>
    <m/>
    <m/>
    <m/>
    <m/>
    <m/>
    <m/>
    <m/>
    <m/>
    <m/>
    <s v="FromDuskTillDawn"/>
    <s v="English"/>
    <n v="19000000"/>
    <x v="11"/>
  </r>
  <r>
    <s v="Color"/>
    <x v="855"/>
    <x v="135"/>
    <n v="18081626"/>
    <s v="Animation"/>
    <s v="Family"/>
    <s v="Fantasy"/>
    <s v="Mystery"/>
    <m/>
    <m/>
    <m/>
    <m/>
    <m/>
    <m/>
    <m/>
    <m/>
    <m/>
    <m/>
    <m/>
    <s v="PoohsHeffalumpMovie"/>
    <s v="English"/>
    <n v="20000000"/>
    <x v="21"/>
  </r>
  <r>
    <s v="Color"/>
    <x v="722"/>
    <x v="32"/>
    <n v="17518220"/>
    <s v="Comedy"/>
    <s v="Drama"/>
    <s v="Romance"/>
    <m/>
    <m/>
    <m/>
    <m/>
    <m/>
    <m/>
    <m/>
    <m/>
    <m/>
    <m/>
    <m/>
    <m/>
    <s v="HomefortheHolidays"/>
    <s v="English"/>
    <n v="20000000"/>
    <x v="4"/>
  </r>
  <r>
    <s v="Color"/>
    <x v="856"/>
    <x v="75"/>
    <n v="17104669"/>
    <s v="Action"/>
    <s v="Comedy"/>
    <s v="Crime"/>
    <s v="Fantasy"/>
    <m/>
    <m/>
    <m/>
    <m/>
    <m/>
    <m/>
    <m/>
    <m/>
    <m/>
    <m/>
    <m/>
    <s v="KungFuHustle"/>
    <s v="Cantonese"/>
    <n v="20000000"/>
    <x v="6"/>
  </r>
  <r>
    <s v="Color"/>
    <x v="857"/>
    <x v="74"/>
    <n v="16988996"/>
    <s v="Comedy"/>
    <s v="Family"/>
    <s v="Music"/>
    <s v="Musical"/>
    <m/>
    <m/>
    <m/>
    <m/>
    <m/>
    <m/>
    <m/>
    <m/>
    <m/>
    <m/>
    <m/>
    <s v="TheCountryBears"/>
    <s v="English"/>
    <n v="35000000"/>
    <x v="59"/>
  </r>
  <r>
    <s v="Color"/>
    <x v="11"/>
    <x v="55"/>
    <n v="15797907"/>
    <s v="Drama"/>
    <m/>
    <m/>
    <m/>
    <m/>
    <m/>
    <m/>
    <m/>
    <m/>
    <m/>
    <m/>
    <m/>
    <m/>
    <m/>
    <m/>
    <s v="TheKiteRunner"/>
    <s v="Dari"/>
    <n v="20000000"/>
    <x v="32"/>
  </r>
  <r>
    <s v="Color"/>
    <x v="109"/>
    <x v="22"/>
    <n v="16248701"/>
    <s v="Drama"/>
    <m/>
    <m/>
    <m/>
    <m/>
    <m/>
    <m/>
    <m/>
    <m/>
    <m/>
    <m/>
    <m/>
    <m/>
    <m/>
    <m/>
    <s v="21Grams"/>
    <s v="English"/>
    <n v="20000000"/>
    <x v="16"/>
  </r>
  <r>
    <s v="Color"/>
    <x v="858"/>
    <x v="92"/>
    <n v="15712072"/>
    <s v="Action"/>
    <s v="Crime"/>
    <s v="Drama"/>
    <s v="Thriller"/>
    <m/>
    <m/>
    <m/>
    <m/>
    <m/>
    <m/>
    <m/>
    <m/>
    <m/>
    <m/>
    <m/>
    <s v="Paparazzi"/>
    <s v="English"/>
    <n v="20000000"/>
    <x v="27"/>
  </r>
  <r>
    <s v="Color"/>
    <x v="504"/>
    <x v="39"/>
    <n v="191449475"/>
    <s v="Drama"/>
    <s v="Fantasy"/>
    <s v="Romance"/>
    <m/>
    <m/>
    <m/>
    <m/>
    <m/>
    <m/>
    <m/>
    <m/>
    <m/>
    <m/>
    <m/>
    <m/>
    <s v="Twilight"/>
    <s v="English"/>
    <n v="37000000"/>
    <x v="31"/>
  </r>
  <r>
    <s v="Color"/>
    <x v="859"/>
    <x v="57"/>
    <n v="15408822"/>
    <s v="Comedy"/>
    <s v="Romance"/>
    <m/>
    <m/>
    <m/>
    <m/>
    <m/>
    <m/>
    <m/>
    <m/>
    <m/>
    <m/>
    <m/>
    <m/>
    <m/>
    <s v="AGuyThing"/>
    <s v="English"/>
    <n v="20000000"/>
    <x v="23"/>
  </r>
  <r>
    <s v="Color"/>
    <x v="860"/>
    <x v="41"/>
    <n v="15464026"/>
    <s v="Comedy"/>
    <s v="Romance"/>
    <m/>
    <m/>
    <m/>
    <m/>
    <m/>
    <m/>
    <m/>
    <m/>
    <m/>
    <m/>
    <m/>
    <m/>
    <m/>
    <s v="Loser"/>
    <s v="English"/>
    <n v="20000000"/>
    <x v="42"/>
  </r>
  <r>
    <s v="Color"/>
    <x v="861"/>
    <x v="136"/>
    <n v="8000000"/>
    <s v="Biography"/>
    <s v="Drama"/>
    <s v="History"/>
    <m/>
    <m/>
    <m/>
    <m/>
    <m/>
    <m/>
    <m/>
    <m/>
    <m/>
    <m/>
    <m/>
    <m/>
    <s v="TheGreatestStoryEverTold"/>
    <s v="English"/>
    <n v="20000000"/>
    <x v="4"/>
  </r>
  <r>
    <s v="Color"/>
    <x v="658"/>
    <x v="74"/>
    <n v="14174654"/>
    <s v="Comedy"/>
    <m/>
    <m/>
    <m/>
    <m/>
    <m/>
    <m/>
    <m/>
    <m/>
    <m/>
    <m/>
    <m/>
    <m/>
    <m/>
    <m/>
    <s v="DisasterMovie"/>
    <s v="English"/>
    <n v="25000000"/>
    <x v="66"/>
  </r>
  <r>
    <s v="Color"/>
    <x v="524"/>
    <x v="74"/>
    <n v="15988876"/>
    <s v="Action"/>
    <s v="Crime"/>
    <s v="Thriller"/>
    <m/>
    <m/>
    <m/>
    <m/>
    <m/>
    <m/>
    <m/>
    <m/>
    <m/>
    <m/>
    <m/>
    <m/>
    <s v="Armored"/>
    <s v="English"/>
    <n v="27000000"/>
    <x v="20"/>
  </r>
  <r>
    <s v="Color"/>
    <x v="219"/>
    <x v="49"/>
    <n v="13801755"/>
    <s v="Action"/>
    <s v="Comedy"/>
    <s v="Crime"/>
    <s v="Thriller"/>
    <m/>
    <m/>
    <m/>
    <m/>
    <m/>
    <m/>
    <m/>
    <m/>
    <m/>
    <m/>
    <m/>
    <s v="TheManWhoKnewTooLittle"/>
    <s v="English"/>
    <n v="20000000"/>
    <x v="4"/>
  </r>
  <r>
    <s v="Color"/>
    <x v="862"/>
    <x v="82"/>
    <n v="13987482"/>
    <s v="Comedy"/>
    <s v="Romance"/>
    <m/>
    <m/>
    <m/>
    <m/>
    <m/>
    <m/>
    <m/>
    <m/>
    <m/>
    <m/>
    <m/>
    <m/>
    <m/>
    <s v="WhatsYourNumber"/>
    <s v="English"/>
    <n v="20000000"/>
    <x v="19"/>
  </r>
  <r>
    <s v="Color"/>
    <x v="863"/>
    <x v="53"/>
    <n v="14291570"/>
    <s v="Action"/>
    <s v="Adventure"/>
    <s v="SciFi"/>
    <s v="Thriller"/>
    <m/>
    <m/>
    <m/>
    <m/>
    <m/>
    <m/>
    <m/>
    <m/>
    <m/>
    <m/>
    <m/>
    <s v="Lockout"/>
    <s v="English"/>
    <n v="20000000"/>
    <x v="9"/>
  </r>
  <r>
    <s v="Color"/>
    <x v="262"/>
    <x v="75"/>
    <n v="12181484"/>
    <s v="Comedy"/>
    <m/>
    <m/>
    <m/>
    <m/>
    <m/>
    <m/>
    <m/>
    <m/>
    <m/>
    <m/>
    <m/>
    <m/>
    <m/>
    <m/>
    <s v="Envy"/>
    <s v="English"/>
    <n v="40000000"/>
    <x v="30"/>
  </r>
  <r>
    <s v="Color"/>
    <x v="376"/>
    <x v="44"/>
    <n v="13630226"/>
    <s v="Action"/>
    <s v="Crime"/>
    <s v="SciFi"/>
    <s v="Thriller"/>
    <m/>
    <m/>
    <m/>
    <m/>
    <m/>
    <m/>
    <m/>
    <m/>
    <m/>
    <m/>
    <m/>
    <s v="Crank:HighVoltage"/>
    <s v="English"/>
    <n v="20000000"/>
    <x v="5"/>
  </r>
  <r>
    <s v="Color"/>
    <x v="650"/>
    <x v="41"/>
    <n v="13383737"/>
    <s v="Comedy"/>
    <s v="Crime"/>
    <m/>
    <m/>
    <m/>
    <m/>
    <m/>
    <m/>
    <m/>
    <m/>
    <m/>
    <m/>
    <m/>
    <m/>
    <m/>
    <s v="BulletsOverBroadway"/>
    <s v="English"/>
    <n v="20000000"/>
    <x v="7"/>
  </r>
  <r>
    <s v="Color"/>
    <x v="864"/>
    <x v="31"/>
    <n v="13391174"/>
    <s v="Biography"/>
    <s v="Drama"/>
    <s v="History"/>
    <m/>
    <m/>
    <m/>
    <m/>
    <m/>
    <m/>
    <m/>
    <m/>
    <m/>
    <m/>
    <m/>
    <m/>
    <s v="OneNightwiththeKing"/>
    <s v="English"/>
    <n v="20000000"/>
    <x v="22"/>
  </r>
  <r>
    <s v="Color"/>
    <x v="115"/>
    <x v="57"/>
    <n v="12987647"/>
    <s v="Drama"/>
    <s v="Mystery"/>
    <s v="Romance"/>
    <s v="Thriller"/>
    <s v="War"/>
    <m/>
    <m/>
    <m/>
    <m/>
    <m/>
    <m/>
    <m/>
    <m/>
    <m/>
    <m/>
    <s v="TheQuietAmerican"/>
    <s v="English"/>
    <n v="30000000"/>
    <x v="1"/>
  </r>
  <r>
    <s v="Color"/>
    <x v="1"/>
    <x v="56"/>
    <n v="12469811"/>
    <s v="Comedy"/>
    <s v="Drama"/>
    <m/>
    <m/>
    <m/>
    <m/>
    <m/>
    <m/>
    <m/>
    <m/>
    <m/>
    <m/>
    <m/>
    <m/>
    <m/>
    <s v="TheWeatherMan"/>
    <s v="English"/>
    <n v="22000000"/>
    <x v="4"/>
  </r>
  <r>
    <s v="BlackandWhite"/>
    <x v="363"/>
    <x v="49"/>
    <n v="12398628"/>
    <s v="Action"/>
    <s v="Crime"/>
    <s v="Drama"/>
    <s v="Sport"/>
    <m/>
    <m/>
    <m/>
    <m/>
    <m/>
    <m/>
    <m/>
    <m/>
    <m/>
    <m/>
    <m/>
    <s v="Undisputed"/>
    <s v="English"/>
    <n v="20000000"/>
    <x v="9"/>
  </r>
  <r>
    <s v="Color"/>
    <x v="368"/>
    <x v="56"/>
    <n v="13214030"/>
    <s v="Comedy"/>
    <s v="Drama"/>
    <s v="Fantasy"/>
    <s v="Romance"/>
    <m/>
    <m/>
    <m/>
    <m/>
    <m/>
    <m/>
    <m/>
    <m/>
    <m/>
    <m/>
    <m/>
    <s v="GhostTown"/>
    <s v="English"/>
    <n v="20000000"/>
    <x v="10"/>
  </r>
  <r>
    <s v="Color"/>
    <x v="191"/>
    <x v="25"/>
    <n v="12232937"/>
    <s v="Action"/>
    <s v="Crime"/>
    <s v="Thriller"/>
    <m/>
    <m/>
    <m/>
    <m/>
    <m/>
    <m/>
    <m/>
    <m/>
    <m/>
    <m/>
    <m/>
    <m/>
    <s v="12Rounds"/>
    <s v="English"/>
    <n v="22000000"/>
    <x v="23"/>
  </r>
  <r>
    <s v="Color"/>
    <x v="55"/>
    <x v="37"/>
    <n v="12134420"/>
    <s v="Drama"/>
    <s v="Fantasy"/>
    <s v="Horror"/>
    <s v="Mystery"/>
    <m/>
    <m/>
    <m/>
    <m/>
    <m/>
    <m/>
    <m/>
    <m/>
    <m/>
    <m/>
    <m/>
    <s v="LetMeIn"/>
    <s v="English"/>
    <n v="20000000"/>
    <x v="13"/>
  </r>
  <r>
    <s v="Color"/>
    <x v="865"/>
    <x v="40"/>
    <n v="11784000"/>
    <s v="Action"/>
    <s v="Comedy"/>
    <s v="Family"/>
    <m/>
    <m/>
    <m/>
    <m/>
    <m/>
    <m/>
    <m/>
    <m/>
    <m/>
    <m/>
    <m/>
    <m/>
    <s v="3NinjasKickBack"/>
    <s v="English"/>
    <n v="20000000"/>
    <x v="43"/>
  </r>
  <r>
    <s v="Color"/>
    <x v="144"/>
    <x v="56"/>
    <n v="11169531"/>
    <s v="Comedy"/>
    <m/>
    <m/>
    <m/>
    <m/>
    <m/>
    <m/>
    <m/>
    <m/>
    <m/>
    <m/>
    <m/>
    <m/>
    <m/>
    <m/>
    <s v="BeKindRewind"/>
    <s v="English"/>
    <n v="20000000"/>
    <x v="21"/>
  </r>
  <r>
    <s v="Color"/>
    <x v="464"/>
    <x v="32"/>
    <n v="11034436"/>
    <s v="Comedy"/>
    <s v="Drama"/>
    <s v="Music"/>
    <s v="War"/>
    <m/>
    <m/>
    <m/>
    <m/>
    <m/>
    <m/>
    <m/>
    <m/>
    <m/>
    <m/>
    <m/>
    <s v="MrsHendersonPresents"/>
    <s v="English"/>
    <n v="20000000"/>
    <x v="1"/>
  </r>
  <r>
    <s v="Color"/>
    <x v="773"/>
    <x v="67"/>
    <n v="12626905"/>
    <s v="Action"/>
    <s v="Crime"/>
    <s v="Drama"/>
    <s v="Thriller"/>
    <m/>
    <m/>
    <m/>
    <m/>
    <m/>
    <m/>
    <m/>
    <m/>
    <m/>
    <m/>
    <m/>
    <s v="Triple9"/>
    <s v="English"/>
    <n v="20000000"/>
    <x v="22"/>
  </r>
  <r>
    <s v="Color"/>
    <x v="650"/>
    <x v="44"/>
    <n v="10569071"/>
    <s v="Comedy"/>
    <m/>
    <m/>
    <m/>
    <m/>
    <m/>
    <m/>
    <m/>
    <m/>
    <m/>
    <m/>
    <m/>
    <m/>
    <m/>
    <m/>
    <s v="DeconstructingHarry"/>
    <s v="English"/>
    <n v="20000000"/>
    <x v="37"/>
  </r>
  <r>
    <s v="Color"/>
    <x v="866"/>
    <x v="41"/>
    <n v="10544143"/>
    <s v="Comedy"/>
    <s v="Romance"/>
    <m/>
    <m/>
    <m/>
    <m/>
    <m/>
    <m/>
    <m/>
    <m/>
    <m/>
    <m/>
    <m/>
    <m/>
    <m/>
    <s v="ThreetoTango"/>
    <s v="English"/>
    <n v="20000000"/>
    <x v="9"/>
  </r>
  <r>
    <s v="Color"/>
    <x v="752"/>
    <x v="57"/>
    <n v="13650738"/>
    <s v="Comedy"/>
    <s v="Drama"/>
    <m/>
    <m/>
    <m/>
    <m/>
    <m/>
    <m/>
    <m/>
    <m/>
    <m/>
    <m/>
    <m/>
    <m/>
    <m/>
    <s v="Burnt"/>
    <s v="English"/>
    <n v="20000000"/>
    <x v="4"/>
  </r>
  <r>
    <s v="Color"/>
    <x v="413"/>
    <x v="10"/>
    <n v="10555348"/>
    <s v="Comedy"/>
    <s v="Crime"/>
    <m/>
    <m/>
    <m/>
    <m/>
    <m/>
    <m/>
    <m/>
    <m/>
    <m/>
    <m/>
    <m/>
    <m/>
    <m/>
    <s v="WereNoAngels"/>
    <s v="English"/>
    <n v="20000000"/>
    <x v="19"/>
  </r>
  <r>
    <s v="Color"/>
    <x v="650"/>
    <x v="57"/>
    <n v="9714482"/>
    <s v="Comedy"/>
    <s v="Musical"/>
    <s v="Romance"/>
    <m/>
    <m/>
    <m/>
    <m/>
    <m/>
    <m/>
    <m/>
    <m/>
    <m/>
    <m/>
    <m/>
    <m/>
    <s v="EveryoneSaysILoveYou"/>
    <s v="English"/>
    <n v="20000000"/>
    <x v="2"/>
  </r>
  <r>
    <s v="Color"/>
    <x v="180"/>
    <x v="97"/>
    <n v="8579684"/>
    <s v="Comedy"/>
    <m/>
    <m/>
    <m/>
    <m/>
    <m/>
    <m/>
    <m/>
    <m/>
    <m/>
    <m/>
    <m/>
    <m/>
    <m/>
    <m/>
    <s v="DeathataFuneral"/>
    <s v="English"/>
    <n v="9000000"/>
    <x v="37"/>
  </r>
  <r>
    <s v="Color"/>
    <x v="32"/>
    <x v="68"/>
    <n v="9525276"/>
    <s v="Action"/>
    <s v="Crime"/>
    <s v="Thriller"/>
    <m/>
    <m/>
    <m/>
    <m/>
    <m/>
    <m/>
    <m/>
    <m/>
    <m/>
    <m/>
    <m/>
    <m/>
    <s v="DeathSentence"/>
    <s v="English"/>
    <n v="20000000"/>
    <x v="2"/>
  </r>
  <r>
    <s v="Color"/>
    <x v="571"/>
    <x v="75"/>
    <n v="8855646"/>
    <s v="Adventure"/>
    <s v="Drama"/>
    <m/>
    <m/>
    <m/>
    <m/>
    <m/>
    <m/>
    <m/>
    <m/>
    <m/>
    <m/>
    <m/>
    <m/>
    <m/>
    <s v="EverybodysFine"/>
    <s v="English"/>
    <n v="21000000"/>
    <x v="13"/>
  </r>
  <r>
    <s v="Color"/>
    <x v="867"/>
    <x v="74"/>
    <n v="9109322"/>
    <s v="Comedy"/>
    <s v="Family"/>
    <s v="SciFi"/>
    <m/>
    <m/>
    <m/>
    <m/>
    <m/>
    <m/>
    <m/>
    <m/>
    <m/>
    <m/>
    <m/>
    <m/>
    <s v="Superbabies:BabyGeniuses2"/>
    <s v="English"/>
    <n v="20000000"/>
    <x v="66"/>
  </r>
  <r>
    <s v="Color"/>
    <x v="230"/>
    <x v="100"/>
    <n v="8326035"/>
    <s v="Action"/>
    <s v="Comedy"/>
    <s v="Crime"/>
    <m/>
    <m/>
    <m/>
    <m/>
    <m/>
    <m/>
    <m/>
    <m/>
    <m/>
    <m/>
    <m/>
    <m/>
    <s v="TheMan"/>
    <s v="English"/>
    <n v="33000000"/>
    <x v="33"/>
  </r>
  <r>
    <s v="Color"/>
    <x v="230"/>
    <x v="42"/>
    <n v="8104069"/>
    <s v="Action"/>
    <s v="Comedy"/>
    <s v="Crime"/>
    <m/>
    <m/>
    <m/>
    <m/>
    <m/>
    <m/>
    <m/>
    <m/>
    <m/>
    <m/>
    <m/>
    <m/>
    <s v="CodeName:TheCleaner"/>
    <s v="English"/>
    <n v="20000000"/>
    <x v="55"/>
  </r>
  <r>
    <s v="Color"/>
    <x v="305"/>
    <x v="25"/>
    <n v="8054280"/>
    <s v="Comedy"/>
    <s v="Crime"/>
    <s v="Music"/>
    <m/>
    <m/>
    <m/>
    <m/>
    <m/>
    <m/>
    <m/>
    <m/>
    <m/>
    <m/>
    <m/>
    <m/>
    <s v="ConnieandCarla"/>
    <s v="English"/>
    <n v="20000000"/>
    <x v="22"/>
  </r>
  <r>
    <s v="Color"/>
    <x v="568"/>
    <x v="2"/>
    <n v="8093318"/>
    <s v="Comedy"/>
    <s v="Crime"/>
    <s v="Drama"/>
    <s v="Mystery"/>
    <s v="Romance"/>
    <m/>
    <m/>
    <m/>
    <m/>
    <m/>
    <m/>
    <m/>
    <m/>
    <m/>
    <m/>
    <s v="InherentVice"/>
    <s v="English"/>
    <n v="20000000"/>
    <x v="10"/>
  </r>
  <r>
    <s v="Color"/>
    <x v="868"/>
    <x v="88"/>
    <n v="7382993"/>
    <s v="Adventure"/>
    <s v="Animation"/>
    <s v="Comedy"/>
    <s v="Family"/>
    <s v="Fantasy"/>
    <m/>
    <m/>
    <m/>
    <m/>
    <m/>
    <m/>
    <m/>
    <m/>
    <m/>
    <m/>
    <s v="Doogal"/>
    <s v="English"/>
    <n v="20000000"/>
    <x v="63"/>
  </r>
  <r>
    <s v="Color"/>
    <x v="869"/>
    <x v="46"/>
    <n v="8888355"/>
    <s v="Drama"/>
    <s v="Music"/>
    <m/>
    <m/>
    <m/>
    <m/>
    <m/>
    <m/>
    <m/>
    <m/>
    <m/>
    <m/>
    <m/>
    <m/>
    <m/>
    <s v="BattleoftheYear"/>
    <s v="English"/>
    <n v="20000000"/>
    <x v="39"/>
  </r>
  <r>
    <s v="Color"/>
    <x v="466"/>
    <x v="100"/>
    <n v="7001720"/>
    <s v="Comedy"/>
    <s v="Fantasy"/>
    <m/>
    <m/>
    <m/>
    <m/>
    <m/>
    <m/>
    <m/>
    <m/>
    <m/>
    <m/>
    <m/>
    <m/>
    <m/>
    <s v="AnAmericanCarol"/>
    <s v="English"/>
    <n v="12000000"/>
    <x v="43"/>
  </r>
  <r>
    <s v="Color"/>
    <x v="402"/>
    <x v="83"/>
    <n v="7268659"/>
    <s v="Action"/>
    <s v="Comedy"/>
    <s v="Crime"/>
    <s v="Thriller"/>
    <m/>
    <m/>
    <m/>
    <m/>
    <m/>
    <m/>
    <m/>
    <m/>
    <m/>
    <m/>
    <m/>
    <s v="MacheteKills"/>
    <s v="English"/>
    <n v="20000000"/>
    <x v="23"/>
  </r>
  <r>
    <s v="Color"/>
    <x v="870"/>
    <x v="6"/>
    <n v="6852144"/>
    <s v="Drama"/>
    <s v="Horror"/>
    <s v="SciFi"/>
    <s v="Thriller"/>
    <m/>
    <m/>
    <m/>
    <m/>
    <m/>
    <m/>
    <m/>
    <m/>
    <m/>
    <m/>
    <m/>
    <s v="Willard"/>
    <s v="English"/>
    <n v="22000000"/>
    <x v="5"/>
  </r>
  <r>
    <s v="Color"/>
    <x v="742"/>
    <x v="97"/>
    <n v="6563357"/>
    <s v="Adventure"/>
    <s v="Comedy"/>
    <m/>
    <m/>
    <m/>
    <m/>
    <m/>
    <m/>
    <m/>
    <m/>
    <m/>
    <m/>
    <m/>
    <m/>
    <m/>
    <s v="StrangeWilderness"/>
    <s v="English"/>
    <n v="20000000"/>
    <x v="42"/>
  </r>
  <r>
    <s v="Color"/>
    <x v="871"/>
    <x v="38"/>
    <n v="6201757"/>
    <s v="Biography"/>
    <s v="Comedy"/>
    <s v="Drama"/>
    <s v="History"/>
    <s v="Music"/>
    <s v="Musical"/>
    <m/>
    <m/>
    <m/>
    <m/>
    <m/>
    <m/>
    <m/>
    <m/>
    <m/>
    <s v="TopsyTurvy"/>
    <s v="English"/>
    <n v="10000000"/>
    <x v="37"/>
  </r>
  <r>
    <s v="Color"/>
    <x v="448"/>
    <x v="75"/>
    <n v="5702083"/>
    <s v="Biography"/>
    <s v="Drama"/>
    <s v="Thriller"/>
    <m/>
    <m/>
    <m/>
    <m/>
    <m/>
    <m/>
    <m/>
    <m/>
    <m/>
    <m/>
    <m/>
    <m/>
    <s v="ADangerousMethod"/>
    <s v="English"/>
    <n v="15000000"/>
    <x v="12"/>
  </r>
  <r>
    <s v="Color"/>
    <x v="719"/>
    <x v="6"/>
    <n v="5480996"/>
    <s v="Animation"/>
    <s v="Drama"/>
    <s v="Mystery"/>
    <s v="SciFi"/>
    <s v="Thriller"/>
    <m/>
    <m/>
    <m/>
    <m/>
    <m/>
    <m/>
    <m/>
    <m/>
    <m/>
    <m/>
    <s v="AScannerDarkly"/>
    <s v="English"/>
    <n v="8700000"/>
    <x v="1"/>
  </r>
  <r>
    <s v="Color"/>
    <x v="73"/>
    <x v="37"/>
    <n v="6002756"/>
    <s v="Biography"/>
    <s v="Drama"/>
    <s v="Sport"/>
    <m/>
    <m/>
    <m/>
    <m/>
    <m/>
    <m/>
    <m/>
    <m/>
    <m/>
    <m/>
    <m/>
    <m/>
    <s v="ChasingMavericks"/>
    <s v="English"/>
    <n v="20000000"/>
    <x v="13"/>
  </r>
  <r>
    <s v="Color"/>
    <x v="369"/>
    <x v="49"/>
    <n v="5132655"/>
    <s v="Horror"/>
    <s v="SciFi"/>
    <m/>
    <m/>
    <m/>
    <m/>
    <m/>
    <m/>
    <m/>
    <m/>
    <m/>
    <m/>
    <m/>
    <m/>
    <m/>
    <s v="AloneintheDark"/>
    <s v="English"/>
    <n v="20000000"/>
    <x v="65"/>
  </r>
  <r>
    <s v="Color"/>
    <x v="716"/>
    <x v="68"/>
    <n v="5205343"/>
    <s v="Comedy"/>
    <s v="Drama"/>
    <s v="Family"/>
    <s v="Music"/>
    <s v="Romance"/>
    <m/>
    <m/>
    <m/>
    <m/>
    <m/>
    <m/>
    <m/>
    <m/>
    <m/>
    <m/>
    <s v="Bandslam"/>
    <s v="English"/>
    <n v="20000000"/>
    <x v="21"/>
  </r>
  <r>
    <s v="Color"/>
    <x v="872"/>
    <x v="6"/>
    <n v="5005883"/>
    <s v="Drama"/>
    <s v="Mystery"/>
    <s v="Romance"/>
    <s v="Thriller"/>
    <m/>
    <m/>
    <m/>
    <m/>
    <m/>
    <m/>
    <m/>
    <m/>
    <m/>
    <m/>
    <m/>
    <s v="Birth"/>
    <s v="English"/>
    <n v="20000000"/>
    <x v="9"/>
  </r>
  <r>
    <s v="Color"/>
    <x v="873"/>
    <x v="30"/>
    <n v="5749134"/>
    <s v="Action"/>
    <s v="Crime"/>
    <s v="Drama"/>
    <s v="Thriller"/>
    <m/>
    <m/>
    <m/>
    <m/>
    <m/>
    <m/>
    <m/>
    <m/>
    <m/>
    <m/>
    <m/>
    <s v="AMostViolentYear"/>
    <s v="English"/>
    <n v="20000000"/>
    <x v="15"/>
  </r>
  <r>
    <s v="Color"/>
    <x v="874"/>
    <x v="71"/>
    <n v="4234040"/>
    <s v="Biography"/>
    <s v="Drama"/>
    <m/>
    <m/>
    <m/>
    <m/>
    <m/>
    <m/>
    <m/>
    <m/>
    <m/>
    <m/>
    <m/>
    <m/>
    <m/>
    <s v="FlashofGenius"/>
    <s v="English"/>
    <n v="20000000"/>
    <x v="15"/>
  </r>
  <r>
    <s v="BlackandWhite"/>
    <x v="875"/>
    <x v="23"/>
    <n v="4001121"/>
    <s v="Biography"/>
    <s v="Drama"/>
    <s v="Music"/>
    <m/>
    <m/>
    <m/>
    <m/>
    <m/>
    <m/>
    <m/>
    <m/>
    <m/>
    <m/>
    <m/>
    <m/>
    <s v="ImNotThere."/>
    <s v="English"/>
    <n v="20000000"/>
    <x v="15"/>
  </r>
  <r>
    <s v="Color"/>
    <x v="876"/>
    <x v="40"/>
    <n v="3749061"/>
    <s v="Action"/>
    <s v="Thriller"/>
    <m/>
    <m/>
    <m/>
    <m/>
    <m/>
    <m/>
    <m/>
    <m/>
    <m/>
    <m/>
    <m/>
    <m/>
    <m/>
    <s v="TheColdLightofDay"/>
    <s v="English"/>
    <n v="20000000"/>
    <x v="40"/>
  </r>
  <r>
    <s v="Color"/>
    <x v="645"/>
    <x v="36"/>
    <n v="3519627"/>
    <s v="Adventure"/>
    <s v="Comedy"/>
    <s v="Drama"/>
    <s v="Romance"/>
    <m/>
    <m/>
    <m/>
    <m/>
    <m/>
    <m/>
    <m/>
    <m/>
    <m/>
    <m/>
    <m/>
    <s v="TheBrothersBloom"/>
    <s v="English"/>
    <n v="20000000"/>
    <x v="8"/>
  </r>
  <r>
    <s v="Color"/>
    <x v="877"/>
    <x v="22"/>
    <n v="3081925"/>
    <s v="Comedy"/>
    <s v="Drama"/>
    <s v="Romance"/>
    <m/>
    <m/>
    <m/>
    <m/>
    <m/>
    <m/>
    <m/>
    <m/>
    <m/>
    <m/>
    <m/>
    <m/>
    <s v="SynecdocheNewYork"/>
    <s v="English"/>
    <n v="21000000"/>
    <x v="7"/>
  </r>
  <r>
    <s v="Color"/>
    <x v="612"/>
    <x v="87"/>
    <n v="2298191"/>
    <s v="Adventure"/>
    <s v="Animation"/>
    <s v="Fantasy"/>
    <m/>
    <m/>
    <m/>
    <m/>
    <m/>
    <m/>
    <m/>
    <m/>
    <m/>
    <m/>
    <m/>
    <m/>
    <s v="PrincessMononoke"/>
    <s v="Japanese"/>
    <n v="2400000000"/>
    <x v="26"/>
  </r>
  <r>
    <s v="BlackandWhite"/>
    <x v="878"/>
    <x v="36"/>
    <n v="2353728"/>
    <s v="Comedy"/>
    <s v="Drama"/>
    <s v="Mystery"/>
    <s v="Romance"/>
    <s v="Thriller"/>
    <s v="War"/>
    <m/>
    <m/>
    <m/>
    <m/>
    <m/>
    <m/>
    <m/>
    <m/>
    <m/>
    <s v="Bonvoyage"/>
    <s v="French"/>
    <n v="20000000"/>
    <x v="8"/>
  </r>
  <r>
    <s v="Color"/>
    <x v="879"/>
    <x v="22"/>
    <n v="2000000"/>
    <s v="Biography"/>
    <s v="Comedy"/>
    <s v="Musical"/>
    <m/>
    <m/>
    <m/>
    <m/>
    <m/>
    <m/>
    <m/>
    <m/>
    <m/>
    <m/>
    <m/>
    <m/>
    <s v="CantStoptheMusic"/>
    <s v="English"/>
    <n v="20000000"/>
    <x v="55"/>
  </r>
  <r>
    <s v="Color"/>
    <x v="773"/>
    <x v="26"/>
    <n v="1900725"/>
    <s v="Crime"/>
    <s v="Drama"/>
    <s v="Western"/>
    <m/>
    <m/>
    <m/>
    <m/>
    <m/>
    <m/>
    <m/>
    <m/>
    <m/>
    <m/>
    <m/>
    <m/>
    <s v="TheProposition"/>
    <s v="English"/>
    <n v="2000000"/>
    <x v="37"/>
  </r>
  <r>
    <s v="Color"/>
    <x v="880"/>
    <x v="33"/>
    <n v="2246000"/>
    <s v="Biography"/>
    <s v="Drama"/>
    <s v="Sport"/>
    <m/>
    <m/>
    <m/>
    <m/>
    <m/>
    <m/>
    <m/>
    <m/>
    <m/>
    <m/>
    <m/>
    <m/>
    <s v="Courage"/>
    <s v="English"/>
    <n v="20000000"/>
    <x v="15"/>
  </r>
  <r>
    <s v="Color"/>
    <x v="771"/>
    <x v="104"/>
    <n v="1646664"/>
    <s v="Comedy"/>
    <s v="Music"/>
    <m/>
    <m/>
    <m/>
    <m/>
    <m/>
    <m/>
    <m/>
    <m/>
    <m/>
    <m/>
    <m/>
    <m/>
    <m/>
    <s v="MarciX"/>
    <s v="English"/>
    <n v="20000000"/>
    <x v="63"/>
  </r>
  <r>
    <s v="Color"/>
    <x v="674"/>
    <x v="83"/>
    <n v="1190018"/>
    <s v="Action"/>
    <s v="Drama"/>
    <s v="SciFi"/>
    <s v="Thriller"/>
    <m/>
    <m/>
    <m/>
    <m/>
    <m/>
    <m/>
    <m/>
    <m/>
    <m/>
    <m/>
    <m/>
    <s v="Equilibrium"/>
    <s v="English"/>
    <n v="20000000"/>
    <x v="7"/>
  </r>
  <r>
    <s v="Color"/>
    <x v="142"/>
    <x v="30"/>
    <n v="1027749"/>
    <s v="Drama"/>
    <s v="War"/>
    <m/>
    <m/>
    <m/>
    <m/>
    <m/>
    <m/>
    <m/>
    <m/>
    <m/>
    <m/>
    <m/>
    <m/>
    <m/>
    <s v="TheChildrenofHuangShi"/>
    <s v="English"/>
    <n v="40000000"/>
    <x v="1"/>
  </r>
  <r>
    <s v="Color"/>
    <x v="705"/>
    <x v="67"/>
    <n v="882710"/>
    <s v="Crime"/>
    <s v="Drama"/>
    <s v="Romance"/>
    <s v="Thriller"/>
    <m/>
    <m/>
    <m/>
    <m/>
    <m/>
    <m/>
    <m/>
    <m/>
    <m/>
    <m/>
    <m/>
    <s v="TheYards"/>
    <s v="English"/>
    <n v="24000000"/>
    <x v="21"/>
  </r>
  <r>
    <s v="Color"/>
    <x v="308"/>
    <x v="39"/>
    <n v="531009"/>
    <s v="Drama"/>
    <s v="Romance"/>
    <m/>
    <m/>
    <m/>
    <m/>
    <m/>
    <m/>
    <m/>
    <m/>
    <m/>
    <m/>
    <m/>
    <m/>
    <m/>
    <s v="BytheSea"/>
    <s v="English"/>
    <n v="10000000"/>
    <x v="42"/>
  </r>
  <r>
    <s v="Color"/>
    <x v="881"/>
    <x v="32"/>
    <n v="410388"/>
    <s v="Action"/>
    <s v="Adventure"/>
    <s v="Animation"/>
    <s v="Family"/>
    <s v="SciFi"/>
    <s v="Thriller"/>
    <m/>
    <m/>
    <m/>
    <m/>
    <m/>
    <m/>
    <m/>
    <m/>
    <m/>
    <s v="Steamboy"/>
    <s v="Japanese"/>
    <n v="2127519898"/>
    <x v="8"/>
  </r>
  <r>
    <s v="Color"/>
    <x v="882"/>
    <x v="57"/>
    <n v="375474"/>
    <s v="Drama"/>
    <s v="History"/>
    <s v="Sport"/>
    <m/>
    <m/>
    <m/>
    <m/>
    <m/>
    <m/>
    <m/>
    <m/>
    <m/>
    <m/>
    <m/>
    <m/>
    <s v="TheGameofTheirLives"/>
    <s v="English"/>
    <n v="20000000"/>
    <x v="5"/>
  </r>
  <r>
    <s v="Color"/>
    <x v="51"/>
    <x v="83"/>
    <n v="305070"/>
    <s v="Action"/>
    <s v="Adventure"/>
    <s v="Drama"/>
    <s v="History"/>
    <s v="Romance"/>
    <m/>
    <m/>
    <m/>
    <m/>
    <m/>
    <m/>
    <m/>
    <m/>
    <m/>
    <m/>
    <s v="RapaNui"/>
    <s v="English"/>
    <n v="20000000"/>
    <x v="21"/>
  </r>
  <r>
    <s v="Color"/>
    <x v="584"/>
    <x v="83"/>
    <n v="1183354"/>
    <s v="Action"/>
    <s v="Comedy"/>
    <s v="Crime"/>
    <s v="Fantasy"/>
    <s v="Horror"/>
    <s v="Mystery"/>
    <s v="SciFi"/>
    <s v="Thriller"/>
    <m/>
    <m/>
    <m/>
    <m/>
    <m/>
    <m/>
    <m/>
    <s v="DylanDog:DeadofNight"/>
    <s v="English"/>
    <n v="20000000"/>
    <x v="36"/>
  </r>
  <r>
    <s v="Color"/>
    <x v="883"/>
    <x v="6"/>
    <n v="121972"/>
    <s v="Crime"/>
    <s v="Drama"/>
    <s v="Mystery"/>
    <m/>
    <m/>
    <m/>
    <m/>
    <m/>
    <m/>
    <m/>
    <m/>
    <m/>
    <m/>
    <m/>
    <m/>
    <s v="PeopleIKnow"/>
    <s v="English"/>
    <n v="22000000"/>
    <x v="33"/>
  </r>
  <r>
    <s v="Color"/>
    <x v="479"/>
    <x v="46"/>
    <n v="263365"/>
    <s v="Comedy"/>
    <s v="Drama"/>
    <s v="Fantasy"/>
    <s v="Romance"/>
    <m/>
    <m/>
    <m/>
    <m/>
    <m/>
    <m/>
    <m/>
    <m/>
    <m/>
    <m/>
    <m/>
    <s v="TheTempest"/>
    <s v="English"/>
    <n v="20000000"/>
    <x v="28"/>
  </r>
  <r>
    <s v="Color"/>
    <x v="814"/>
    <x v="30"/>
    <n v="8047690"/>
    <s v="Drama"/>
    <s v="Romance"/>
    <m/>
    <m/>
    <m/>
    <m/>
    <m/>
    <m/>
    <m/>
    <m/>
    <m/>
    <m/>
    <m/>
    <m/>
    <m/>
    <s v="ThePaintedVeil"/>
    <s v="Mandarin"/>
    <n v="19400000"/>
    <x v="7"/>
  </r>
  <r>
    <s v="Color"/>
    <x v="807"/>
    <x v="63"/>
    <n v="476270"/>
    <s v="Action"/>
    <s v="Biography"/>
    <s v="Crime"/>
    <s v="Drama"/>
    <m/>
    <m/>
    <m/>
    <m/>
    <m/>
    <m/>
    <m/>
    <m/>
    <m/>
    <m/>
    <m/>
    <s v="TheBaaderMeinhofComplex"/>
    <s v="German"/>
    <n v="20000000"/>
    <x v="37"/>
  </r>
  <r>
    <s v="Color"/>
    <x v="245"/>
    <x v="137"/>
    <n v="184208848"/>
    <s v="Adventure"/>
    <s v="Drama"/>
    <s v="Western"/>
    <m/>
    <m/>
    <m/>
    <m/>
    <m/>
    <m/>
    <m/>
    <m/>
    <m/>
    <m/>
    <m/>
    <m/>
    <s v="DanceswithWolves"/>
    <s v="English"/>
    <n v="22000000"/>
    <x v="25"/>
  </r>
  <r>
    <s v="Color"/>
    <x v="531"/>
    <x v="54"/>
    <n v="100292856"/>
    <s v="Comedy"/>
    <m/>
    <m/>
    <m/>
    <m/>
    <m/>
    <m/>
    <m/>
    <m/>
    <m/>
    <m/>
    <m/>
    <m/>
    <m/>
    <m/>
    <s v="BadTeacher"/>
    <s v="English"/>
    <n v="20000000"/>
    <x v="20"/>
  </r>
  <r>
    <s v="Color"/>
    <x v="358"/>
    <x v="17"/>
    <n v="58571513"/>
    <s v="Crime"/>
    <s v="Drama"/>
    <s v="Mystery"/>
    <s v="Thriller"/>
    <m/>
    <m/>
    <m/>
    <m/>
    <m/>
    <m/>
    <m/>
    <m/>
    <m/>
    <m/>
    <m/>
    <s v="SeaofLove"/>
    <s v="English"/>
    <n v="19000000"/>
    <x v="2"/>
  </r>
  <r>
    <s v="Color"/>
    <x v="884"/>
    <x v="53"/>
    <n v="51431160"/>
    <s v="Comedy"/>
    <s v="Family"/>
    <s v="Romance"/>
    <m/>
    <m/>
    <m/>
    <m/>
    <m/>
    <m/>
    <m/>
    <m/>
    <m/>
    <m/>
    <m/>
    <m/>
    <s v="ACinderellaStory"/>
    <s v="English"/>
    <n v="20000000"/>
    <x v="18"/>
  </r>
  <r>
    <s v="Color"/>
    <x v="517"/>
    <x v="32"/>
    <n v="103001286"/>
    <s v="Horror"/>
    <s v="Mystery"/>
    <m/>
    <m/>
    <m/>
    <m/>
    <m/>
    <m/>
    <m/>
    <m/>
    <m/>
    <m/>
    <m/>
    <m/>
    <m/>
    <s v="Scream"/>
    <s v="English"/>
    <n v="15000000"/>
    <x v="13"/>
  </r>
  <r>
    <s v="Color"/>
    <x v="840"/>
    <x v="42"/>
    <n v="41867960"/>
    <s v="Horror"/>
    <m/>
    <m/>
    <m/>
    <m/>
    <m/>
    <m/>
    <m/>
    <m/>
    <m/>
    <m/>
    <m/>
    <m/>
    <m/>
    <m/>
    <s v="Thir13enGhosts"/>
    <s v="English"/>
    <n v="20000000"/>
    <x v="33"/>
  </r>
  <r>
    <s v="Color"/>
    <x v="41"/>
    <x v="37"/>
    <n v="210609762"/>
    <s v="Adventure"/>
    <s v="Comedy"/>
    <s v="SciFi"/>
    <m/>
    <m/>
    <m/>
    <m/>
    <m/>
    <m/>
    <m/>
    <m/>
    <m/>
    <m/>
    <m/>
    <m/>
    <s v="BacktotheFuture"/>
    <s v="English"/>
    <n v="19000000"/>
    <x v="3"/>
  </r>
  <r>
    <s v="Color"/>
    <x v="548"/>
    <x v="40"/>
    <n v="40846082"/>
    <s v="Horror"/>
    <s v="Mystery"/>
    <s v="Thriller"/>
    <m/>
    <m/>
    <m/>
    <m/>
    <m/>
    <m/>
    <m/>
    <m/>
    <m/>
    <m/>
    <m/>
    <m/>
    <s v="HouseonHauntedHill"/>
    <s v="English"/>
    <n v="19000000"/>
    <x v="23"/>
  </r>
  <r>
    <s v="Color"/>
    <x v="735"/>
    <x v="17"/>
    <n v="51697449"/>
    <s v="Comedy"/>
    <s v="Drama"/>
    <m/>
    <m/>
    <m/>
    <m/>
    <m/>
    <m/>
    <m/>
    <m/>
    <m/>
    <m/>
    <m/>
    <m/>
    <m/>
    <s v="ICanDoBadAllbyMyself"/>
    <s v="English"/>
    <n v="13000000"/>
    <x v="53"/>
  </r>
  <r>
    <s v="Color"/>
    <x v="326"/>
    <x v="57"/>
    <n v="27758465"/>
    <s v="Comedy"/>
    <s v="Drama"/>
    <s v="Romance"/>
    <m/>
    <m/>
    <m/>
    <m/>
    <m/>
    <m/>
    <m/>
    <m/>
    <m/>
    <m/>
    <m/>
    <m/>
    <s v="TheSwitch"/>
    <s v="English"/>
    <n v="19000000"/>
    <x v="9"/>
  </r>
  <r>
    <s v="Color"/>
    <x v="76"/>
    <x v="53"/>
    <n v="56127162"/>
    <s v="Comedy"/>
    <s v="Romance"/>
    <m/>
    <m/>
    <m/>
    <m/>
    <m/>
    <m/>
    <m/>
    <m/>
    <m/>
    <m/>
    <m/>
    <m/>
    <m/>
    <s v="JustMarried"/>
    <s v="English"/>
    <n v="18000000"/>
    <x v="28"/>
  </r>
  <r>
    <s v="Color"/>
    <x v="94"/>
    <x v="59"/>
    <n v="1357042"/>
    <s v="Biography"/>
    <s v="Drama"/>
    <s v="Thriller"/>
    <m/>
    <m/>
    <m/>
    <m/>
    <m/>
    <m/>
    <m/>
    <m/>
    <m/>
    <m/>
    <m/>
    <m/>
    <s v="TheDevilsDouble"/>
    <s v="English"/>
    <n v="15000000"/>
    <x v="1"/>
  </r>
  <r>
    <s v="Color"/>
    <x v="885"/>
    <x v="77"/>
    <n v="15911333"/>
    <s v="Adventure"/>
    <s v="Comedy"/>
    <s v="Drama"/>
    <s v="Family"/>
    <s v="Fantasy"/>
    <m/>
    <m/>
    <m/>
    <m/>
    <m/>
    <m/>
    <m/>
    <m/>
    <m/>
    <m/>
    <s v="ThomasandtheMagicRailroad"/>
    <s v="English"/>
    <n v="19000000"/>
    <x v="57"/>
  </r>
  <r>
    <s v="Color"/>
    <x v="104"/>
    <x v="57"/>
    <n v="39103378"/>
    <s v="Horror"/>
    <s v="Thriller"/>
    <m/>
    <m/>
    <m/>
    <m/>
    <m/>
    <m/>
    <m/>
    <m/>
    <m/>
    <m/>
    <m/>
    <m/>
    <m/>
    <s v="TheCrazies"/>
    <s v="English"/>
    <n v="20000000"/>
    <x v="12"/>
  </r>
  <r>
    <s v="Color"/>
    <x v="612"/>
    <x v="30"/>
    <n v="10049886"/>
    <s v="Adventure"/>
    <s v="Animation"/>
    <s v="Family"/>
    <s v="Fantasy"/>
    <m/>
    <m/>
    <m/>
    <m/>
    <m/>
    <m/>
    <m/>
    <m/>
    <m/>
    <m/>
    <m/>
    <s v="SpiritedAway"/>
    <s v="Japanese"/>
    <n v="19000000"/>
    <x v="34"/>
  </r>
  <r>
    <s v="Color"/>
    <x v="139"/>
    <x v="4"/>
    <n v="8600000"/>
    <s v="Action"/>
    <s v="Adventure"/>
    <s v="Drama"/>
    <s v="History"/>
    <s v="Romance"/>
    <m/>
    <m/>
    <m/>
    <m/>
    <m/>
    <m/>
    <m/>
    <m/>
    <m/>
    <m/>
    <s v="TheBounty"/>
    <s v="English"/>
    <n v="25000000"/>
    <x v="15"/>
  </r>
  <r>
    <s v="Color"/>
    <x v="886"/>
    <x v="21"/>
    <n v="21483154"/>
    <s v="Drama"/>
    <s v="War"/>
    <m/>
    <m/>
    <m/>
    <m/>
    <m/>
    <m/>
    <m/>
    <m/>
    <m/>
    <m/>
    <m/>
    <m/>
    <m/>
    <s v="TheBookThief"/>
    <s v="English"/>
    <n v="19000000"/>
    <x v="32"/>
  </r>
  <r>
    <s v="Color"/>
    <x v="375"/>
    <x v="72"/>
    <n v="8396942"/>
    <s v="Adventure"/>
    <s v="Comedy"/>
    <s v="Romance"/>
    <m/>
    <m/>
    <m/>
    <m/>
    <m/>
    <m/>
    <m/>
    <m/>
    <m/>
    <m/>
    <m/>
    <m/>
    <s v="SexDrive"/>
    <s v="English"/>
    <n v="19000000"/>
    <x v="12"/>
  </r>
  <r>
    <s v="Color"/>
    <x v="887"/>
    <x v="6"/>
    <n v="12561"/>
    <s v="Comedy"/>
    <s v="Romance"/>
    <m/>
    <m/>
    <m/>
    <m/>
    <m/>
    <m/>
    <m/>
    <m/>
    <m/>
    <m/>
    <m/>
    <m/>
    <m/>
    <s v="LeapYear"/>
    <s v="English"/>
    <n v="19000000"/>
    <x v="21"/>
  </r>
  <r>
    <s v="Color"/>
    <x v="888"/>
    <x v="54"/>
    <n v="6923891"/>
    <s v="Comedy"/>
    <s v="Drama"/>
    <s v="Romance"/>
    <m/>
    <m/>
    <m/>
    <m/>
    <m/>
    <m/>
    <m/>
    <m/>
    <m/>
    <m/>
    <m/>
    <m/>
    <s v="TakeMeHomeTonight"/>
    <s v="English"/>
    <n v="23000000"/>
    <x v="22"/>
  </r>
  <r>
    <s v="Color"/>
    <x v="889"/>
    <x v="78"/>
    <n v="2119994"/>
    <s v="Family"/>
    <s v="Fantasy"/>
    <s v="Music"/>
    <m/>
    <m/>
    <m/>
    <m/>
    <m/>
    <m/>
    <m/>
    <m/>
    <m/>
    <m/>
    <m/>
    <m/>
    <s v="TheNutcracker"/>
    <s v="English"/>
    <n v="19000000"/>
    <x v="20"/>
  </r>
  <r>
    <s v="Color"/>
    <x v="890"/>
    <x v="37"/>
    <n v="1292527"/>
    <s v="Crime"/>
    <s v="Drama"/>
    <s v="Music"/>
    <s v="Thriller"/>
    <m/>
    <m/>
    <m/>
    <m/>
    <m/>
    <m/>
    <m/>
    <m/>
    <m/>
    <m/>
    <m/>
    <s v="KansasCity"/>
    <s v="English"/>
    <n v="19000000"/>
    <x v="22"/>
  </r>
  <r>
    <s v="Color"/>
    <x v="891"/>
    <x v="76"/>
    <n v="64255243"/>
    <s v="Drama"/>
    <s v="Horror"/>
    <s v="Mystery"/>
    <s v="Thriller"/>
    <m/>
    <m/>
    <m/>
    <m/>
    <m/>
    <m/>
    <m/>
    <m/>
    <m/>
    <m/>
    <m/>
    <s v="TheAmityvilleHorror"/>
    <s v="English"/>
    <n v="19000000"/>
    <x v="19"/>
  </r>
  <r>
    <s v="Color"/>
    <x v="165"/>
    <x v="112"/>
    <n v="22245861"/>
    <s v="Comedy"/>
    <s v="Drama"/>
    <m/>
    <m/>
    <m/>
    <m/>
    <m/>
    <m/>
    <m/>
    <m/>
    <m/>
    <m/>
    <m/>
    <m/>
    <m/>
    <s v="Adaptation."/>
    <s v="English"/>
    <n v="19000000"/>
    <x v="16"/>
  </r>
  <r>
    <s v="BlackandWhite"/>
    <x v="892"/>
    <x v="54"/>
    <n v="20433940"/>
    <s v="Horror"/>
    <m/>
    <m/>
    <m/>
    <m/>
    <m/>
    <m/>
    <m/>
    <m/>
    <m/>
    <m/>
    <m/>
    <m/>
    <m/>
    <m/>
    <s v="LandoftheDead"/>
    <s v="English"/>
    <n v="15000000"/>
    <x v="5"/>
  </r>
  <r>
    <s v="Color"/>
    <x v="241"/>
    <x v="33"/>
    <n v="10562387"/>
    <s v="Adventure"/>
    <s v="Comedy"/>
    <s v="Drama"/>
    <m/>
    <m/>
    <m/>
    <m/>
    <m/>
    <m/>
    <m/>
    <m/>
    <m/>
    <m/>
    <m/>
    <m/>
    <s v="FearandLoathinginLasVegas"/>
    <s v="English"/>
    <n v="18500000"/>
    <x v="16"/>
  </r>
  <r>
    <s v="Color"/>
    <x v="893"/>
    <x v="6"/>
    <n v="18439082"/>
    <s v="Comedy"/>
    <s v="Fantasy"/>
    <s v="Romance"/>
    <m/>
    <m/>
    <m/>
    <m/>
    <m/>
    <m/>
    <m/>
    <m/>
    <m/>
    <m/>
    <m/>
    <m/>
    <s v="TheInventionofLying"/>
    <s v="English"/>
    <n v="18500000"/>
    <x v="21"/>
  </r>
  <r>
    <s v="Color"/>
    <x v="586"/>
    <x v="54"/>
    <n v="150056505"/>
    <s v="Comedy"/>
    <m/>
    <m/>
    <m/>
    <m/>
    <m/>
    <m/>
    <m/>
    <m/>
    <m/>
    <m/>
    <m/>
    <m/>
    <m/>
    <m/>
    <s v="Neighbors"/>
    <s v="English"/>
    <n v="18000000"/>
    <x v="21"/>
  </r>
  <r>
    <s v="Color"/>
    <x v="159"/>
    <x v="36"/>
    <n v="119938730"/>
    <s v="Action"/>
    <s v="Comedy"/>
    <s v="Crime"/>
    <s v="Fantasy"/>
    <m/>
    <m/>
    <m/>
    <m/>
    <m/>
    <m/>
    <m/>
    <m/>
    <m/>
    <m/>
    <m/>
    <s v="TheMask"/>
    <s v="English"/>
    <n v="18000000"/>
    <x v="8"/>
  </r>
  <r>
    <s v="Color"/>
    <x v="462"/>
    <x v="28"/>
    <n v="114968774"/>
    <s v="Comedy"/>
    <s v="Drama"/>
    <s v="Family"/>
    <s v="Fantasy"/>
    <s v="Romance"/>
    <m/>
    <m/>
    <m/>
    <m/>
    <m/>
    <m/>
    <m/>
    <m/>
    <m/>
    <m/>
    <s v="Big"/>
    <s v="English"/>
    <n v="18000000"/>
    <x v="11"/>
  </r>
  <r>
    <s v="Color"/>
    <x v="310"/>
    <x v="84"/>
    <n v="128505958"/>
    <s v="Comedy"/>
    <m/>
    <m/>
    <m/>
    <m/>
    <m/>
    <m/>
    <m/>
    <m/>
    <m/>
    <m/>
    <m/>
    <m/>
    <m/>
    <m/>
    <s v="Borat:CulturalLearningsofAmericaforMakeBenefitGloriousNationofKazakhstan"/>
    <s v="English"/>
    <n v="18000000"/>
    <x v="11"/>
  </r>
  <r>
    <s v="Color"/>
    <x v="260"/>
    <x v="44"/>
    <n v="95001351"/>
    <s v="Comedy"/>
    <s v="Romance"/>
    <m/>
    <m/>
    <m/>
    <m/>
    <m/>
    <m/>
    <m/>
    <m/>
    <m/>
    <m/>
    <m/>
    <m/>
    <m/>
    <s v="LegallyBlonde"/>
    <s v="English"/>
    <n v="18000000"/>
    <x v="5"/>
  </r>
  <r>
    <s v="Color"/>
    <x v="781"/>
    <x v="70"/>
    <n v="76400000"/>
    <s v="Action"/>
    <s v="Adventure"/>
    <s v="SciFi"/>
    <m/>
    <m/>
    <m/>
    <m/>
    <m/>
    <m/>
    <m/>
    <m/>
    <m/>
    <m/>
    <m/>
    <m/>
    <s v="StarTrekIII:TheSearchforSpock"/>
    <s v="English"/>
    <n v="17000000"/>
    <x v="4"/>
  </r>
  <r>
    <s v="Color"/>
    <x v="232"/>
    <x v="39"/>
    <n v="75072454"/>
    <s v="Drama"/>
    <s v="Horror"/>
    <s v="Thriller"/>
    <m/>
    <m/>
    <m/>
    <m/>
    <m/>
    <m/>
    <m/>
    <m/>
    <m/>
    <m/>
    <m/>
    <m/>
    <s v="TheExorcismofEmilyRose"/>
    <s v="English"/>
    <n v="20000000"/>
    <x v="10"/>
  </r>
  <r>
    <s v="Color"/>
    <x v="57"/>
    <x v="74"/>
    <n v="65535067"/>
    <s v="Comedy"/>
    <s v="Romance"/>
    <m/>
    <m/>
    <m/>
    <m/>
    <m/>
    <m/>
    <m/>
    <m/>
    <m/>
    <m/>
    <m/>
    <m/>
    <m/>
    <s v="DeuceBigalow:MaleGigolo"/>
    <s v="English"/>
    <n v="17000000"/>
    <x v="20"/>
  </r>
  <r>
    <s v="Color"/>
    <x v="894"/>
    <x v="46"/>
    <n v="13998282"/>
    <s v="Action"/>
    <s v="Drama"/>
    <s v="Fantasy"/>
    <s v="Mystery"/>
    <s v="Thriller"/>
    <m/>
    <m/>
    <m/>
    <m/>
    <m/>
    <m/>
    <m/>
    <m/>
    <m/>
    <m/>
    <s v="LeftBehind"/>
    <s v="English"/>
    <n v="16000000"/>
    <x v="67"/>
  </r>
  <r>
    <s v="Color"/>
    <x v="847"/>
    <x v="32"/>
    <n v="6061759"/>
    <s v="Comedy"/>
    <s v="Drama"/>
    <s v="Romance"/>
    <m/>
    <m/>
    <m/>
    <m/>
    <m/>
    <m/>
    <m/>
    <m/>
    <m/>
    <m/>
    <m/>
    <m/>
    <s v="TheFamilyStone"/>
    <s v="English"/>
    <n v="17000000"/>
    <x v="22"/>
  </r>
  <r>
    <s v="BlackandWhite"/>
    <x v="583"/>
    <x v="10"/>
    <n v="64955956"/>
    <s v="Comedy"/>
    <s v="Drama"/>
    <m/>
    <m/>
    <m/>
    <m/>
    <m/>
    <m/>
    <m/>
    <m/>
    <m/>
    <m/>
    <m/>
    <m/>
    <m/>
    <s v="Barbershop2:BackinBusiness"/>
    <s v="English"/>
    <n v="18000000"/>
    <x v="20"/>
  </r>
  <r>
    <s v="Color"/>
    <x v="895"/>
    <x v="41"/>
    <n v="60057639"/>
    <s v="Comedy"/>
    <s v="Crime"/>
    <s v="Drama"/>
    <m/>
    <m/>
    <m/>
    <m/>
    <m/>
    <m/>
    <m/>
    <m/>
    <m/>
    <m/>
    <m/>
    <m/>
    <s v="BadSanta"/>
    <s v="English"/>
    <n v="18000000"/>
    <x v="1"/>
  </r>
  <r>
    <s v="Color"/>
    <x v="181"/>
    <x v="135"/>
    <n v="53868030"/>
    <s v="Comedy"/>
    <s v="Crime"/>
    <m/>
    <m/>
    <m/>
    <m/>
    <m/>
    <m/>
    <m/>
    <m/>
    <m/>
    <m/>
    <m/>
    <m/>
    <m/>
    <s v="AustinPowers:InternationalManofMystery"/>
    <s v="English"/>
    <n v="17000000"/>
    <x v="15"/>
  </r>
  <r>
    <s v="Color"/>
    <x v="571"/>
    <x v="49"/>
    <n v="59573085"/>
    <s v="Comedy"/>
    <s v="Family"/>
    <s v="Romance"/>
    <m/>
    <m/>
    <m/>
    <m/>
    <m/>
    <m/>
    <m/>
    <m/>
    <m/>
    <m/>
    <m/>
    <m/>
    <s v="MyBigFatGreekWedding2"/>
    <s v="English"/>
    <n v="18000000"/>
    <x v="9"/>
  </r>
  <r>
    <s v="Color"/>
    <x v="91"/>
    <x v="75"/>
    <n v="52691009"/>
    <s v="Comedy"/>
    <s v="Family"/>
    <m/>
    <m/>
    <m/>
    <m/>
    <m/>
    <m/>
    <m/>
    <m/>
    <m/>
    <m/>
    <m/>
    <m/>
    <m/>
    <s v="DiaryofaWimpyKid:RodrickRules"/>
    <s v="English"/>
    <n v="21000000"/>
    <x v="4"/>
  </r>
  <r>
    <s v="Color"/>
    <x v="125"/>
    <x v="83"/>
    <n v="59735548"/>
    <s v="Action"/>
    <s v="Horror"/>
    <s v="SciFi"/>
    <m/>
    <m/>
    <m/>
    <m/>
    <m/>
    <m/>
    <m/>
    <m/>
    <m/>
    <m/>
    <m/>
    <m/>
    <s v="Predator"/>
    <s v="English"/>
    <n v="15000000"/>
    <x v="6"/>
  </r>
  <r>
    <s v="Color"/>
    <x v="408"/>
    <x v="138"/>
    <n v="51600000"/>
    <s v="Biography"/>
    <s v="Drama"/>
    <s v="History"/>
    <s v="Music"/>
    <m/>
    <m/>
    <m/>
    <m/>
    <m/>
    <m/>
    <m/>
    <m/>
    <m/>
    <m/>
    <m/>
    <s v="Amadeus"/>
    <s v="English"/>
    <n v="18000000"/>
    <x v="24"/>
  </r>
  <r>
    <s v="Color"/>
    <x v="896"/>
    <x v="69"/>
    <n v="43818159"/>
    <s v="Horror"/>
    <s v="Mystery"/>
    <m/>
    <m/>
    <m/>
    <m/>
    <m/>
    <m/>
    <m/>
    <m/>
    <m/>
    <m/>
    <m/>
    <m/>
    <m/>
    <s v="PromNight"/>
    <s v="English"/>
    <n v="20000000"/>
    <x v="64"/>
  </r>
  <r>
    <s v="Color"/>
    <x v="188"/>
    <x v="54"/>
    <n v="86049418"/>
    <s v="Comedy"/>
    <m/>
    <m/>
    <m/>
    <m/>
    <m/>
    <m/>
    <m/>
    <m/>
    <m/>
    <m/>
    <m/>
    <m/>
    <m/>
    <m/>
    <s v="MeanGirls"/>
    <s v="English"/>
    <n v="17000000"/>
    <x v="15"/>
  </r>
  <r>
    <s v="Color"/>
    <x v="897"/>
    <x v="17"/>
    <n v="43601508"/>
    <s v="Comedy"/>
    <s v="Drama"/>
    <s v="Romance"/>
    <m/>
    <m/>
    <m/>
    <m/>
    <m/>
    <m/>
    <m/>
    <m/>
    <m/>
    <m/>
    <m/>
    <m/>
    <s v="UndertheTuscanSun"/>
    <s v="English"/>
    <n v="18000000"/>
    <x v="10"/>
  </r>
  <r>
    <s v="Color"/>
    <x v="890"/>
    <x v="21"/>
    <n v="41300105"/>
    <s v="Drama"/>
    <s v="Mystery"/>
    <m/>
    <m/>
    <m/>
    <m/>
    <m/>
    <m/>
    <m/>
    <m/>
    <m/>
    <m/>
    <m/>
    <m/>
    <m/>
    <s v="GosfordPark"/>
    <s v="English"/>
    <n v="19800000"/>
    <x v="11"/>
  </r>
  <r>
    <s v="Color"/>
    <x v="399"/>
    <x v="32"/>
    <n v="41382841"/>
    <s v="Comedy"/>
    <s v="Drama"/>
    <s v="Fantasy"/>
    <s v="Romance"/>
    <m/>
    <m/>
    <m/>
    <m/>
    <m/>
    <m/>
    <m/>
    <m/>
    <m/>
    <m/>
    <m/>
    <s v="PeggySueGotMarried"/>
    <s v="English"/>
    <n v="18000000"/>
    <x v="22"/>
  </r>
  <r>
    <s v="Color"/>
    <x v="109"/>
    <x v="71"/>
    <n v="42335698"/>
    <s v="Comedy"/>
    <s v="Drama"/>
    <s v="Romance"/>
    <m/>
    <m/>
    <m/>
    <m/>
    <m/>
    <m/>
    <m/>
    <m/>
    <m/>
    <m/>
    <m/>
    <m/>
    <s v="BirdmanorTheUnexpectedVirtueofIgnorance"/>
    <s v="English"/>
    <n v="18000000"/>
    <x v="6"/>
  </r>
  <r>
    <s v="Color"/>
    <x v="650"/>
    <x v="41"/>
    <n v="33404871"/>
    <s v="Drama"/>
    <m/>
    <m/>
    <m/>
    <m/>
    <m/>
    <m/>
    <m/>
    <m/>
    <m/>
    <m/>
    <m/>
    <m/>
    <m/>
    <m/>
    <s v="BlueJasmine"/>
    <s v="English"/>
    <n v="18000000"/>
    <x v="11"/>
  </r>
  <r>
    <s v="Color"/>
    <x v="111"/>
    <x v="68"/>
    <n v="31471430"/>
    <s v="Drama"/>
    <s v="History"/>
    <s v="Thriller"/>
    <m/>
    <m/>
    <m/>
    <m/>
    <m/>
    <m/>
    <m/>
    <m/>
    <m/>
    <m/>
    <m/>
    <m/>
    <s v="United93"/>
    <s v="English"/>
    <n v="15000000"/>
    <x v="32"/>
  </r>
  <r>
    <s v="Color"/>
    <x v="898"/>
    <x v="49"/>
    <n v="30222640"/>
    <s v="Drama"/>
    <s v="Music"/>
    <s v="Romance"/>
    <m/>
    <m/>
    <m/>
    <m/>
    <m/>
    <m/>
    <m/>
    <m/>
    <m/>
    <m/>
    <m/>
    <m/>
    <s v="Honey"/>
    <s v="English"/>
    <n v="25000000"/>
    <x v="42"/>
  </r>
  <r>
    <s v="Color"/>
    <x v="99"/>
    <x v="39"/>
    <n v="26830000"/>
    <s v="Drama"/>
    <s v="History"/>
    <s v="War"/>
    <m/>
    <m/>
    <m/>
    <m/>
    <m/>
    <m/>
    <m/>
    <m/>
    <m/>
    <m/>
    <m/>
    <m/>
    <s v="Glory"/>
    <s v="English"/>
    <n v="18000000"/>
    <x v="0"/>
  </r>
  <r>
    <s v="Color"/>
    <x v="899"/>
    <x v="112"/>
    <n v="26906039"/>
    <s v="Action"/>
    <s v="Comedy"/>
    <m/>
    <m/>
    <m/>
    <m/>
    <m/>
    <m/>
    <m/>
    <m/>
    <m/>
    <m/>
    <m/>
    <m/>
    <m/>
    <s v="SpyHard"/>
    <s v="English"/>
    <n v="18000000"/>
    <x v="42"/>
  </r>
  <r>
    <s v="Color"/>
    <x v="446"/>
    <x v="69"/>
    <n v="21378000"/>
    <s v="Fantasy"/>
    <s v="Horror"/>
    <m/>
    <m/>
    <m/>
    <m/>
    <m/>
    <m/>
    <m/>
    <m/>
    <m/>
    <m/>
    <m/>
    <m/>
    <m/>
    <s v="TheFog"/>
    <s v="English"/>
    <n v="1000000"/>
    <x v="2"/>
  </r>
  <r>
    <s v="Color"/>
    <x v="900"/>
    <x v="10"/>
    <n v="43853424"/>
    <s v="Biography"/>
    <s v="Drama"/>
    <s v="Family"/>
    <s v="Sport"/>
    <m/>
    <m/>
    <m/>
    <m/>
    <m/>
    <m/>
    <m/>
    <m/>
    <m/>
    <m/>
    <m/>
    <s v="SoulSurfer"/>
    <s v="English"/>
    <n v="18000000"/>
    <x v="1"/>
  </r>
  <r>
    <s v="Color"/>
    <x v="901"/>
    <x v="102"/>
    <n v="23993605"/>
    <s v="Comedy"/>
    <s v="Crime"/>
    <s v="Drama"/>
    <m/>
    <m/>
    <m/>
    <m/>
    <m/>
    <m/>
    <m/>
    <m/>
    <m/>
    <m/>
    <m/>
    <m/>
    <s v="ObserveandReport"/>
    <s v="English"/>
    <n v="18000000"/>
    <x v="27"/>
  </r>
  <r>
    <s v="Color"/>
    <x v="749"/>
    <x v="32"/>
    <n v="26400000"/>
    <s v="Action"/>
    <s v="Adventure"/>
    <s v="Fantasy"/>
    <m/>
    <m/>
    <m/>
    <m/>
    <m/>
    <m/>
    <m/>
    <m/>
    <m/>
    <m/>
    <m/>
    <m/>
    <s v="ConantheDestroyer"/>
    <s v="English"/>
    <n v="18000000"/>
    <x v="27"/>
  </r>
  <r>
    <s v="BlackandWhite"/>
    <x v="46"/>
    <x v="60"/>
    <n v="45250"/>
    <s v="Biography"/>
    <s v="Drama"/>
    <s v="Sport"/>
    <m/>
    <m/>
    <m/>
    <m/>
    <m/>
    <m/>
    <m/>
    <m/>
    <m/>
    <m/>
    <m/>
    <m/>
    <s v="RagingBull"/>
    <s v="English"/>
    <n v="18000000"/>
    <x v="24"/>
  </r>
  <r>
    <s v="Color"/>
    <x v="902"/>
    <x v="59"/>
    <n v="22927390"/>
    <s v="Drama"/>
    <s v="Romance"/>
    <m/>
    <m/>
    <m/>
    <m/>
    <m/>
    <m/>
    <m/>
    <m/>
    <m/>
    <m/>
    <m/>
    <m/>
    <m/>
    <s v="LoveHappens"/>
    <s v="English"/>
    <n v="18000000"/>
    <x v="23"/>
  </r>
  <r>
    <s v="Color"/>
    <x v="262"/>
    <x v="59"/>
    <n v="4250320"/>
    <s v="Adventure"/>
    <s v="Fantasy"/>
    <s v="Mystery"/>
    <s v="Thriller"/>
    <m/>
    <m/>
    <m/>
    <m/>
    <m/>
    <m/>
    <m/>
    <m/>
    <m/>
    <m/>
    <m/>
    <s v="YoungSherlockHolmes"/>
    <s v="English"/>
    <n v="18000000"/>
    <x v="2"/>
  </r>
  <r>
    <s v="Color"/>
    <x v="903"/>
    <x v="31"/>
    <n v="22452209"/>
    <s v="Comedy"/>
    <s v="Drama"/>
    <s v="Musical"/>
    <s v="Romance"/>
    <m/>
    <m/>
    <m/>
    <m/>
    <m/>
    <m/>
    <m/>
    <m/>
    <m/>
    <m/>
    <m/>
    <s v="Fame"/>
    <s v="English"/>
    <n v="18000000"/>
    <x v="39"/>
  </r>
  <r>
    <s v="Color"/>
    <x v="441"/>
    <x v="49"/>
    <n v="18329466"/>
    <s v="Adventure"/>
    <s v="Biography"/>
    <s v="Drama"/>
    <s v="Thriller"/>
    <m/>
    <m/>
    <m/>
    <m/>
    <m/>
    <m/>
    <m/>
    <m/>
    <m/>
    <m/>
    <m/>
    <s v="127Hours"/>
    <s v="English"/>
    <n v="18000000"/>
    <x v="32"/>
  </r>
  <r>
    <s v="Color"/>
    <x v="650"/>
    <x v="49"/>
    <n v="17071230"/>
    <s v="Comedy"/>
    <s v="Crime"/>
    <m/>
    <m/>
    <m/>
    <m/>
    <m/>
    <m/>
    <m/>
    <m/>
    <m/>
    <m/>
    <m/>
    <m/>
    <m/>
    <s v="SmallTimeCrooks"/>
    <s v="English"/>
    <n v="18000000"/>
    <x v="10"/>
  </r>
  <r>
    <s v="Color"/>
    <x v="904"/>
    <x v="67"/>
    <n v="17174870"/>
    <s v="Drama"/>
    <s v="Music"/>
    <s v="Romance"/>
    <m/>
    <m/>
    <m/>
    <m/>
    <m/>
    <m/>
    <m/>
    <m/>
    <m/>
    <m/>
    <m/>
    <m/>
    <s v="CenterStage"/>
    <s v="English"/>
    <n v="18000000"/>
    <x v="10"/>
  </r>
  <r>
    <s v="Color"/>
    <x v="802"/>
    <x v="83"/>
    <n v="26284475"/>
    <s v="Comedy"/>
    <m/>
    <m/>
    <m/>
    <m/>
    <m/>
    <m/>
    <m/>
    <m/>
    <m/>
    <m/>
    <m/>
    <m/>
    <m/>
    <m/>
    <s v="LovetheCoopers"/>
    <s v="English"/>
    <n v="17000000"/>
    <x v="20"/>
  </r>
  <r>
    <s v="Color"/>
    <x v="905"/>
    <x v="42"/>
    <n v="16702864"/>
    <s v="Comedy"/>
    <s v="Crime"/>
    <m/>
    <m/>
    <m/>
    <m/>
    <m/>
    <m/>
    <m/>
    <m/>
    <m/>
    <m/>
    <m/>
    <m/>
    <m/>
    <s v="CatchThatKid"/>
    <s v="English"/>
    <n v="18000000"/>
    <x v="31"/>
  </r>
  <r>
    <s v="Color"/>
    <x v="539"/>
    <x v="30"/>
    <n v="15561627"/>
    <s v="Drama"/>
    <m/>
    <m/>
    <m/>
    <m/>
    <m/>
    <m/>
    <m/>
    <m/>
    <m/>
    <m/>
    <m/>
    <m/>
    <m/>
    <m/>
    <s v="LifeasaHouse"/>
    <s v="English"/>
    <n v="18000000"/>
    <x v="7"/>
  </r>
  <r>
    <s v="Color"/>
    <x v="441"/>
    <x v="39"/>
    <n v="17750583"/>
    <s v="Biography"/>
    <s v="Drama"/>
    <m/>
    <m/>
    <m/>
    <m/>
    <m/>
    <m/>
    <m/>
    <m/>
    <m/>
    <m/>
    <m/>
    <m/>
    <m/>
    <s v="SteveJobs"/>
    <s v="English"/>
    <n v="30000000"/>
    <x v="13"/>
  </r>
  <r>
    <s v="Color"/>
    <x v="120"/>
    <x v="56"/>
    <n v="14793904"/>
    <s v="Comedy"/>
    <s v="Romance"/>
    <m/>
    <m/>
    <m/>
    <m/>
    <m/>
    <m/>
    <m/>
    <m/>
    <m/>
    <m/>
    <m/>
    <m/>
    <m/>
    <s v="ILoveYouBethCooper"/>
    <s v="English"/>
    <n v="18000000"/>
    <x v="42"/>
  </r>
  <r>
    <s v="Color"/>
    <x v="704"/>
    <x v="76"/>
    <n v="15281286"/>
    <s v="Comedy"/>
    <s v="Drama"/>
    <s v="Romance"/>
    <m/>
    <m/>
    <m/>
    <m/>
    <m/>
    <m/>
    <m/>
    <m/>
    <m/>
    <m/>
    <m/>
    <m/>
    <s v="YouthinRevolt"/>
    <s v="English"/>
    <n v="18000000"/>
    <x v="12"/>
  </r>
  <r>
    <s v="Color"/>
    <x v="906"/>
    <x v="41"/>
    <n v="8000000"/>
    <s v="Action"/>
    <s v="Adventure"/>
    <s v="Western"/>
    <m/>
    <m/>
    <m/>
    <m/>
    <m/>
    <m/>
    <m/>
    <m/>
    <m/>
    <m/>
    <m/>
    <m/>
    <s v="TheLegendoftheLoneRanger"/>
    <s v="English"/>
    <n v="18000000"/>
    <x v="39"/>
  </r>
  <r>
    <s v="Color"/>
    <x v="907"/>
    <x v="59"/>
    <n v="13491653"/>
    <s v="Drama"/>
    <s v="Thriller"/>
    <m/>
    <m/>
    <m/>
    <m/>
    <m/>
    <m/>
    <m/>
    <m/>
    <m/>
    <m/>
    <m/>
    <m/>
    <m/>
    <s v="TheTailorofPanama"/>
    <s v="English"/>
    <n v="18000000"/>
    <x v="9"/>
  </r>
  <r>
    <s v="Color"/>
    <x v="908"/>
    <x v="76"/>
    <n v="10494494"/>
    <s v="Action"/>
    <s v="Crime"/>
    <s v="Thriller"/>
    <m/>
    <m/>
    <m/>
    <m/>
    <m/>
    <m/>
    <m/>
    <m/>
    <m/>
    <m/>
    <m/>
    <m/>
    <s v="Getaway"/>
    <s v="English"/>
    <n v="18000000"/>
    <x v="45"/>
  </r>
  <r>
    <s v="Color"/>
    <x v="102"/>
    <x v="51"/>
    <n v="7837632"/>
    <s v="Drama"/>
    <m/>
    <m/>
    <m/>
    <m/>
    <m/>
    <m/>
    <m/>
    <m/>
    <m/>
    <m/>
    <m/>
    <m/>
    <m/>
    <m/>
    <s v="TheIceStorm"/>
    <s v="English"/>
    <n v="18000000"/>
    <x v="7"/>
  </r>
  <r>
    <s v="Color"/>
    <x v="323"/>
    <x v="49"/>
    <n v="15155772"/>
    <s v="Comedy"/>
    <s v="Drama"/>
    <s v="Romance"/>
    <m/>
    <m/>
    <m/>
    <m/>
    <m/>
    <m/>
    <m/>
    <m/>
    <m/>
    <m/>
    <m/>
    <m/>
    <s v="AndSoItGoes"/>
    <s v="English"/>
    <n v="18000000"/>
    <x v="20"/>
  </r>
  <r>
    <s v="Color"/>
    <x v="909"/>
    <x v="70"/>
    <n v="8508843"/>
    <s v="Adventure"/>
    <s v="Comedy"/>
    <m/>
    <m/>
    <m/>
    <m/>
    <m/>
    <m/>
    <m/>
    <m/>
    <m/>
    <m/>
    <m/>
    <m/>
    <m/>
    <s v="TroopBeverlyHills"/>
    <s v="English"/>
    <n v="18000000"/>
    <x v="33"/>
  </r>
  <r>
    <s v="Color"/>
    <x v="910"/>
    <x v="26"/>
    <n v="7739049"/>
    <s v="Comedy"/>
    <s v="Drama"/>
    <s v="Romance"/>
    <m/>
    <m/>
    <m/>
    <m/>
    <m/>
    <m/>
    <m/>
    <m/>
    <m/>
    <m/>
    <m/>
    <m/>
    <s v="BeingJulia"/>
    <s v="English"/>
    <n v="18000000"/>
    <x v="1"/>
  </r>
  <r>
    <s v="Color"/>
    <x v="428"/>
    <x v="51"/>
    <n v="6734844"/>
    <s v="Drama"/>
    <s v="Romance"/>
    <m/>
    <m/>
    <m/>
    <m/>
    <m/>
    <m/>
    <m/>
    <m/>
    <m/>
    <m/>
    <m/>
    <m/>
    <m/>
    <s v="9Weeks"/>
    <s v="English"/>
    <n v="17000000"/>
    <x v="18"/>
  </r>
  <r>
    <s v="Color"/>
    <x v="911"/>
    <x v="25"/>
    <n v="6000000"/>
    <s v="Action"/>
    <s v="Adventure"/>
    <s v="Fantasy"/>
    <m/>
    <m/>
    <m/>
    <m/>
    <m/>
    <m/>
    <m/>
    <m/>
    <m/>
    <m/>
    <m/>
    <m/>
    <s v="Dragonslayer"/>
    <s v="English"/>
    <n v="18000000"/>
    <x v="10"/>
  </r>
  <r>
    <s v="Color"/>
    <x v="730"/>
    <x v="51"/>
    <n v="6615578"/>
    <s v="Biography"/>
    <s v="Drama"/>
    <s v="Romance"/>
    <m/>
    <m/>
    <m/>
    <m/>
    <m/>
    <m/>
    <m/>
    <m/>
    <m/>
    <m/>
    <m/>
    <m/>
    <s v="TheLastStation"/>
    <s v="English"/>
    <n v="13000000"/>
    <x v="15"/>
  </r>
  <r>
    <s v="BlackandWhite"/>
    <x v="23"/>
    <x v="45"/>
    <n v="5887457"/>
    <s v="Biography"/>
    <s v="Comedy"/>
    <s v="Drama"/>
    <m/>
    <m/>
    <m/>
    <m/>
    <m/>
    <m/>
    <m/>
    <m/>
    <m/>
    <m/>
    <m/>
    <m/>
    <s v="EdWood"/>
    <s v="English"/>
    <n v="18000000"/>
    <x v="0"/>
  </r>
  <r>
    <s v="Color"/>
    <x v="642"/>
    <x v="68"/>
    <n v="13362308"/>
    <s v="Drama"/>
    <m/>
    <m/>
    <m/>
    <m/>
    <m/>
    <m/>
    <m/>
    <m/>
    <m/>
    <m/>
    <m/>
    <m/>
    <m/>
    <m/>
    <s v="LaborDay"/>
    <s v="English"/>
    <n v="18000000"/>
    <x v="8"/>
  </r>
  <r>
    <s v="Color"/>
    <x v="185"/>
    <x v="50"/>
    <n v="5701643"/>
    <s v="Adventure"/>
    <s v="Biography"/>
    <s v="Drama"/>
    <s v="History"/>
    <s v="War"/>
    <m/>
    <m/>
    <m/>
    <m/>
    <m/>
    <m/>
    <m/>
    <m/>
    <m/>
    <m/>
    <s v="Mongol:TheRiseofGenghisKhan"/>
    <s v="Mongolian"/>
    <n v="20000000"/>
    <x v="11"/>
  </r>
  <r>
    <s v="Color"/>
    <x v="123"/>
    <x v="36"/>
    <n v="5694401"/>
    <s v="Action"/>
    <s v="Crime"/>
    <s v="Thriller"/>
    <m/>
    <m/>
    <m/>
    <m/>
    <m/>
    <m/>
    <m/>
    <m/>
    <m/>
    <m/>
    <m/>
    <m/>
    <s v="RocknRolla"/>
    <s v="English"/>
    <n v="18000000"/>
    <x v="11"/>
  </r>
  <r>
    <s v="Color"/>
    <x v="912"/>
    <x v="75"/>
    <n v="5333658"/>
    <s v="Action"/>
    <s v="SciFi"/>
    <m/>
    <m/>
    <m/>
    <m/>
    <m/>
    <m/>
    <m/>
    <m/>
    <m/>
    <m/>
    <m/>
    <m/>
    <m/>
    <s v="Megaforce"/>
    <s v="English"/>
    <n v="20000000"/>
    <x v="58"/>
  </r>
  <r>
    <s v="Color"/>
    <x v="81"/>
    <x v="12"/>
    <n v="4414535"/>
    <s v="Drama"/>
    <m/>
    <m/>
    <m/>
    <m/>
    <m/>
    <m/>
    <m/>
    <m/>
    <m/>
    <m/>
    <m/>
    <m/>
    <m/>
    <m/>
    <s v="Hamlet"/>
    <s v="English"/>
    <n v="18000000"/>
    <x v="6"/>
  </r>
  <r>
    <s v="Color"/>
    <x v="913"/>
    <x v="51"/>
    <n v="3707794"/>
    <s v="Adventure"/>
    <s v="Drama"/>
    <s v="SciFi"/>
    <s v="Thriller"/>
    <m/>
    <m/>
    <m/>
    <m/>
    <m/>
    <m/>
    <m/>
    <m/>
    <m/>
    <m/>
    <m/>
    <s v="MidnightSpecial"/>
    <s v="English"/>
    <n v="18000000"/>
    <x v="10"/>
  </r>
  <r>
    <s v="Color"/>
    <x v="650"/>
    <x v="25"/>
    <n v="3203044"/>
    <s v="Comedy"/>
    <s v="Romance"/>
    <m/>
    <m/>
    <m/>
    <m/>
    <m/>
    <m/>
    <m/>
    <m/>
    <m/>
    <m/>
    <m/>
    <m/>
    <m/>
    <s v="AnythingElse"/>
    <s v="English"/>
    <n v="18000000"/>
    <x v="21"/>
  </r>
  <r>
    <s v="Color"/>
    <x v="914"/>
    <x v="37"/>
    <n v="4435083"/>
    <s v="Biography"/>
    <s v="Drama"/>
    <s v="Romance"/>
    <s v="War"/>
    <m/>
    <m/>
    <m/>
    <m/>
    <m/>
    <m/>
    <m/>
    <m/>
    <m/>
    <m/>
    <m/>
    <s v="TheRailwayMan"/>
    <s v="English"/>
    <n v="18000000"/>
    <x v="1"/>
  </r>
  <r>
    <s v="BlackandWhite"/>
    <x v="915"/>
    <x v="47"/>
    <n v="2222647"/>
    <s v="Drama"/>
    <s v="Mystery"/>
    <m/>
    <m/>
    <m/>
    <m/>
    <m/>
    <m/>
    <m/>
    <m/>
    <m/>
    <m/>
    <m/>
    <m/>
    <m/>
    <s v="TheWhiteRibbon"/>
    <s v="German"/>
    <n v="12000000"/>
    <x v="6"/>
  </r>
  <r>
    <s v="Color"/>
    <x v="916"/>
    <x v="40"/>
    <n v="3500000"/>
    <s v="Action"/>
    <s v="Horror"/>
    <s v="Romance"/>
    <s v="SciFi"/>
    <s v="Thriller"/>
    <m/>
    <m/>
    <m/>
    <m/>
    <m/>
    <m/>
    <m/>
    <m/>
    <m/>
    <m/>
    <s v="TheWraith"/>
    <s v="English"/>
    <n v="2700000"/>
    <x v="18"/>
  </r>
  <r>
    <s v="Color"/>
    <x v="227"/>
    <x v="32"/>
    <n v="676698"/>
    <s v="Crime"/>
    <s v="Drama"/>
    <s v="Mystery"/>
    <s v="Thriller"/>
    <m/>
    <m/>
    <m/>
    <m/>
    <m/>
    <m/>
    <m/>
    <m/>
    <m/>
    <m/>
    <m/>
    <s v="TheSaltonSea"/>
    <s v="English"/>
    <n v="18000000"/>
    <x v="13"/>
  </r>
  <r>
    <s v="Color"/>
    <x v="917"/>
    <x v="60"/>
    <n v="229311"/>
    <s v="Action"/>
    <s v="Drama"/>
    <s v="History"/>
    <s v="Romance"/>
    <s v="War"/>
    <s v="Western"/>
    <m/>
    <m/>
    <m/>
    <m/>
    <m/>
    <m/>
    <m/>
    <m/>
    <m/>
    <s v="OneMansHero"/>
    <s v="English"/>
    <n v="11350000"/>
    <x v="5"/>
  </r>
  <r>
    <s v="Color"/>
    <x v="918"/>
    <x v="70"/>
    <n v="63260"/>
    <s v="Action"/>
    <s v="Animation"/>
    <s v="SciFi"/>
    <s v="Thriller"/>
    <m/>
    <m/>
    <m/>
    <m/>
    <m/>
    <m/>
    <m/>
    <m/>
    <m/>
    <m/>
    <m/>
    <s v="Renaissance"/>
    <s v="English"/>
    <n v="14000000"/>
    <x v="10"/>
  </r>
  <r>
    <s v="Color"/>
    <x v="530"/>
    <x v="71"/>
    <n v="121463226"/>
    <s v="Comedy"/>
    <m/>
    <m/>
    <m/>
    <m/>
    <m/>
    <m/>
    <m/>
    <m/>
    <m/>
    <m/>
    <m/>
    <m/>
    <m/>
    <m/>
    <s v="Superbad"/>
    <s v="English"/>
    <n v="20000000"/>
    <x v="32"/>
  </r>
  <r>
    <s v="Color"/>
    <x v="103"/>
    <x v="41"/>
    <n v="58006147"/>
    <s v="Drama"/>
    <s v="Music"/>
    <s v="Musical"/>
    <s v="Romance"/>
    <m/>
    <m/>
    <m/>
    <m/>
    <m/>
    <m/>
    <m/>
    <m/>
    <m/>
    <m/>
    <m/>
    <s v="StepUp2:TheStreets"/>
    <s v="English"/>
    <n v="23000000"/>
    <x v="5"/>
  </r>
  <r>
    <s v="Color"/>
    <x v="919"/>
    <x v="104"/>
    <n v="51053787"/>
    <s v="Action"/>
    <s v="Animation"/>
    <s v="Comedy"/>
    <s v="Crime"/>
    <s v="Family"/>
    <m/>
    <m/>
    <m/>
    <m/>
    <m/>
    <m/>
    <m/>
    <m/>
    <m/>
    <m/>
    <s v="Hoodwinked"/>
    <s v="English"/>
    <n v="17500000"/>
    <x v="12"/>
  </r>
  <r>
    <s v="Color"/>
    <x v="920"/>
    <x v="60"/>
    <n v="23472900"/>
    <s v="Drama"/>
    <s v="History"/>
    <s v="War"/>
    <m/>
    <m/>
    <m/>
    <m/>
    <m/>
    <m/>
    <m/>
    <m/>
    <m/>
    <m/>
    <m/>
    <m/>
    <s v="HotelRwanda"/>
    <s v="English"/>
    <n v="17500000"/>
    <x v="14"/>
  </r>
  <r>
    <s v="Color"/>
    <x v="921"/>
    <x v="49"/>
    <n v="39687528"/>
    <s v="Action"/>
    <s v="Crime"/>
    <s v="Drama"/>
    <s v="Thriller"/>
    <m/>
    <m/>
    <m/>
    <m/>
    <m/>
    <m/>
    <m/>
    <m/>
    <m/>
    <m/>
    <m/>
    <s v="Hitman"/>
    <s v="English"/>
    <n v="24000000"/>
    <x v="22"/>
  </r>
  <r>
    <s v="Color"/>
    <x v="922"/>
    <x v="40"/>
    <n v="7017178"/>
    <s v="Drama"/>
    <s v="Family"/>
    <s v="Music"/>
    <s v="Musical"/>
    <m/>
    <m/>
    <m/>
    <m/>
    <m/>
    <m/>
    <m/>
    <m/>
    <m/>
    <m/>
    <m/>
    <s v="BlackNativity"/>
    <s v="English"/>
    <n v="17500000"/>
    <x v="45"/>
  </r>
  <r>
    <s v="Color"/>
    <x v="923"/>
    <x v="37"/>
    <n v="325491"/>
    <s v="Crime"/>
    <s v="Drama"/>
    <s v="Thriller"/>
    <m/>
    <m/>
    <m/>
    <m/>
    <m/>
    <m/>
    <m/>
    <m/>
    <m/>
    <m/>
    <m/>
    <m/>
    <s v="CityofGhosts"/>
    <s v="English"/>
    <n v="17500000"/>
    <x v="19"/>
  </r>
  <r>
    <s v="Color"/>
    <x v="299"/>
    <x v="57"/>
    <n v="96471845"/>
    <s v="Fantasy"/>
    <s v="Horror"/>
    <s v="Thriller"/>
    <m/>
    <m/>
    <m/>
    <m/>
    <m/>
    <m/>
    <m/>
    <m/>
    <m/>
    <m/>
    <m/>
    <m/>
    <s v="TheOthers"/>
    <s v="English"/>
    <n v="17000000"/>
    <x v="32"/>
  </r>
  <r>
    <s v="Color"/>
    <x v="0"/>
    <x v="38"/>
    <n v="85200000"/>
    <s v="Action"/>
    <s v="Adventure"/>
    <s v="SciFi"/>
    <m/>
    <m/>
    <m/>
    <m/>
    <m/>
    <m/>
    <m/>
    <m/>
    <m/>
    <m/>
    <m/>
    <m/>
    <s v="Aliens"/>
    <s v="English"/>
    <n v="18500000"/>
    <x v="26"/>
  </r>
  <r>
    <s v="Color"/>
    <x v="924"/>
    <x v="89"/>
    <n v="72000000"/>
    <s v="Drama"/>
    <s v="Family"/>
    <s v="Musical"/>
    <s v="Romance"/>
    <m/>
    <m/>
    <m/>
    <m/>
    <m/>
    <m/>
    <m/>
    <m/>
    <m/>
    <m/>
    <m/>
    <s v="MyFairLady"/>
    <s v="English"/>
    <n v="17000000"/>
    <x v="0"/>
  </r>
  <r>
    <s v="Color"/>
    <x v="925"/>
    <x v="75"/>
    <n v="72219395"/>
    <s v="Horror"/>
    <s v="Mystery"/>
    <s v="Thriller"/>
    <m/>
    <m/>
    <m/>
    <m/>
    <m/>
    <m/>
    <m/>
    <m/>
    <m/>
    <m/>
    <m/>
    <m/>
    <s v="IKnowWhatYouDidLastSummer"/>
    <s v="English"/>
    <n v="17000000"/>
    <x v="23"/>
  </r>
  <r>
    <s v="Color"/>
    <x v="591"/>
    <x v="26"/>
    <n v="82389560"/>
    <s v="Comedy"/>
    <m/>
    <m/>
    <m/>
    <m/>
    <m/>
    <m/>
    <m/>
    <m/>
    <m/>
    <m/>
    <m/>
    <m/>
    <m/>
    <m/>
    <s v="LetsBeCops"/>
    <s v="English"/>
    <n v="17000000"/>
    <x v="12"/>
  </r>
  <r>
    <s v="Color"/>
    <x v="643"/>
    <x v="50"/>
    <n v="71502303"/>
    <s v="Adventure"/>
    <s v="Comedy"/>
    <s v="Drama"/>
    <s v="Romance"/>
    <m/>
    <m/>
    <m/>
    <m/>
    <m/>
    <m/>
    <m/>
    <m/>
    <m/>
    <m/>
    <m/>
    <s v="Sideways"/>
    <s v="English"/>
    <n v="12000000"/>
    <x v="7"/>
  </r>
  <r>
    <s v="Color"/>
    <x v="405"/>
    <x v="46"/>
    <n v="19179969"/>
    <s v="Comedy"/>
    <m/>
    <m/>
    <m/>
    <m/>
    <m/>
    <m/>
    <m/>
    <m/>
    <m/>
    <m/>
    <m/>
    <m/>
    <m/>
    <m/>
    <s v="Beerfest"/>
    <s v="English"/>
    <n v="17500000"/>
    <x v="22"/>
  </r>
  <r>
    <s v="Color"/>
    <x v="446"/>
    <x v="57"/>
    <n v="47000000"/>
    <s v="Horror"/>
    <s v="Thriller"/>
    <m/>
    <m/>
    <m/>
    <m/>
    <m/>
    <m/>
    <m/>
    <m/>
    <m/>
    <m/>
    <m/>
    <m/>
    <m/>
    <s v="Halloween"/>
    <s v="English"/>
    <n v="300000"/>
    <x v="0"/>
  </r>
  <r>
    <s v="BlackandWhite"/>
    <x v="178"/>
    <x v="104"/>
    <n v="84961"/>
    <s v="Action"/>
    <s v="Adventure"/>
    <s v="History"/>
    <m/>
    <m/>
    <m/>
    <m/>
    <m/>
    <m/>
    <m/>
    <m/>
    <m/>
    <m/>
    <m/>
    <m/>
    <s v="Hero"/>
    <s v="Mandarin"/>
    <n v="31000000"/>
    <x v="0"/>
  </r>
  <r>
    <s v="Color"/>
    <x v="926"/>
    <x v="97"/>
    <n v="37566230"/>
    <s v="Comedy"/>
    <s v="Drama"/>
    <s v="Family"/>
    <s v="Fantasy"/>
    <s v="SciFi"/>
    <m/>
    <m/>
    <m/>
    <m/>
    <m/>
    <m/>
    <m/>
    <m/>
    <m/>
    <m/>
    <s v="GoodBoy"/>
    <s v="English"/>
    <n v="17000000"/>
    <x v="36"/>
  </r>
  <r>
    <s v="Color"/>
    <x v="711"/>
    <x v="31"/>
    <n v="70492685"/>
    <s v="Comedy"/>
    <s v="Drama"/>
    <m/>
    <m/>
    <m/>
    <m/>
    <m/>
    <m/>
    <m/>
    <m/>
    <m/>
    <m/>
    <m/>
    <m/>
    <m/>
    <s v="TheBestManHoliday"/>
    <s v="English"/>
    <n v="17000000"/>
    <x v="10"/>
  </r>
  <r>
    <s v="Color"/>
    <x v="736"/>
    <x v="59"/>
    <n v="35635046"/>
    <s v="Action"/>
    <s v="Crime"/>
    <s v="Drama"/>
    <s v="Thriller"/>
    <m/>
    <m/>
    <m/>
    <m/>
    <m/>
    <m/>
    <m/>
    <m/>
    <m/>
    <m/>
    <m/>
    <s v="SmokinAces"/>
    <s v="English"/>
    <n v="17000000"/>
    <x v="10"/>
  </r>
  <r>
    <s v="Color"/>
    <x v="927"/>
    <x v="76"/>
    <n v="45670855"/>
    <s v="Horror"/>
    <s v="Mystery"/>
    <m/>
    <m/>
    <m/>
    <m/>
    <m/>
    <m/>
    <m/>
    <m/>
    <m/>
    <m/>
    <m/>
    <m/>
    <m/>
    <s v="Saw3D:TheFinalChapter"/>
    <s v="English"/>
    <n v="20000000"/>
    <x v="23"/>
  </r>
  <r>
    <s v="Color"/>
    <x v="316"/>
    <x v="44"/>
    <n v="37939782"/>
    <s v="Comedy"/>
    <s v="Romance"/>
    <m/>
    <m/>
    <m/>
    <m/>
    <m/>
    <m/>
    <m/>
    <m/>
    <m/>
    <m/>
    <m/>
    <m/>
    <m/>
    <s v="40Daysand40Nights"/>
    <s v="English"/>
    <n v="17000000"/>
    <x v="23"/>
  </r>
  <r>
    <s v="Color"/>
    <x v="27"/>
    <x v="30"/>
    <n v="172051787"/>
    <s v="Action"/>
    <s v="Adventure"/>
    <s v="SciFi"/>
    <m/>
    <m/>
    <m/>
    <m/>
    <m/>
    <m/>
    <m/>
    <m/>
    <m/>
    <m/>
    <m/>
    <m/>
    <s v="TRON:Legacy"/>
    <s v="English"/>
    <n v="170000000"/>
    <x v="2"/>
  </r>
  <r>
    <s v="Color"/>
    <x v="928"/>
    <x v="84"/>
    <n v="30324946"/>
    <s v="Comedy"/>
    <s v="Music"/>
    <s v="Romance"/>
    <m/>
    <m/>
    <m/>
    <m/>
    <m/>
    <m/>
    <m/>
    <m/>
    <m/>
    <m/>
    <m/>
    <m/>
    <s v="ANightattheRoxbury"/>
    <s v="English"/>
    <n v="17000000"/>
    <x v="5"/>
  </r>
  <r>
    <s v="Color"/>
    <x v="929"/>
    <x v="102"/>
    <n v="27854896"/>
    <s v="Drama"/>
    <s v="Fantasy"/>
    <s v="Romance"/>
    <m/>
    <m/>
    <m/>
    <m/>
    <m/>
    <m/>
    <m/>
    <m/>
    <m/>
    <m/>
    <m/>
    <m/>
    <s v="Beastly"/>
    <s v="English"/>
    <n v="17000000"/>
    <x v="23"/>
  </r>
  <r>
    <s v="Color"/>
    <x v="594"/>
    <x v="25"/>
    <n v="41777564"/>
    <s v="Horror"/>
    <m/>
    <m/>
    <m/>
    <m/>
    <m/>
    <m/>
    <m/>
    <m/>
    <m/>
    <m/>
    <m/>
    <m/>
    <m/>
    <m/>
    <s v="TheHillsHaveEyes"/>
    <s v="English"/>
    <n v="15000000"/>
    <x v="21"/>
  </r>
  <r>
    <s v="Color"/>
    <x v="380"/>
    <x v="41"/>
    <n v="22734486"/>
    <s v="Comedy"/>
    <m/>
    <m/>
    <m/>
    <m/>
    <m/>
    <m/>
    <m/>
    <m/>
    <m/>
    <m/>
    <m/>
    <m/>
    <m/>
    <m/>
    <s v="DickieRoberts:FormerChildStar"/>
    <s v="English"/>
    <n v="17000000"/>
    <x v="23"/>
  </r>
  <r>
    <s v="Color"/>
    <x v="678"/>
    <x v="72"/>
    <n v="44469602"/>
    <s v="Biography"/>
    <s v="Drama"/>
    <s v="Sport"/>
    <m/>
    <m/>
    <m/>
    <m/>
    <m/>
    <m/>
    <m/>
    <m/>
    <m/>
    <m/>
    <m/>
    <m/>
    <s v="McFarlandUSA"/>
    <s v="English"/>
    <n v="17000000"/>
    <x v="37"/>
  </r>
  <r>
    <s v="Color"/>
    <x v="930"/>
    <x v="51"/>
    <n v="64998368"/>
    <s v="Comedy"/>
    <s v="Music"/>
    <s v="Romance"/>
    <m/>
    <m/>
    <m/>
    <m/>
    <m/>
    <m/>
    <m/>
    <m/>
    <m/>
    <m/>
    <m/>
    <m/>
    <s v="PitchPerfect"/>
    <s v="English"/>
    <n v="17000000"/>
    <x v="13"/>
  </r>
  <r>
    <s v="Color"/>
    <x v="585"/>
    <x v="25"/>
    <n v="19693891"/>
    <s v="Comedy"/>
    <s v="Drama"/>
    <s v="Romance"/>
    <s v="Sport"/>
    <m/>
    <m/>
    <m/>
    <m/>
    <m/>
    <m/>
    <m/>
    <m/>
    <m/>
    <m/>
    <m/>
    <s v="SummerCatch"/>
    <s v="English"/>
    <n v="34000000"/>
    <x v="40"/>
  </r>
  <r>
    <s v="Color"/>
    <x v="5"/>
    <x v="60"/>
    <n v="16311763"/>
    <s v="Crime"/>
    <s v="Drama"/>
    <s v="Thriller"/>
    <m/>
    <m/>
    <m/>
    <m/>
    <m/>
    <m/>
    <m/>
    <m/>
    <m/>
    <m/>
    <m/>
    <m/>
    <s v="ASimplePlan"/>
    <s v="English"/>
    <n v="17000000"/>
    <x v="7"/>
  </r>
  <r>
    <s v="Color"/>
    <x v="931"/>
    <x v="69"/>
    <n v="12693621"/>
    <s v="Horror"/>
    <s v="Mystery"/>
    <s v="Thriller"/>
    <m/>
    <m/>
    <m/>
    <m/>
    <m/>
    <m/>
    <m/>
    <m/>
    <m/>
    <m/>
    <m/>
    <m/>
    <s v="They"/>
    <s v="English"/>
    <n v="17000000"/>
    <x v="30"/>
  </r>
  <r>
    <s v="Color"/>
    <x v="932"/>
    <x v="69"/>
    <n v="15655665"/>
    <s v="Comedy"/>
    <s v="Romance"/>
    <m/>
    <m/>
    <m/>
    <m/>
    <m/>
    <m/>
    <m/>
    <m/>
    <m/>
    <m/>
    <m/>
    <m/>
    <m/>
    <s v="LarrytheCableGuy:HealthInspector"/>
    <s v="English"/>
    <n v="4000000"/>
    <x v="67"/>
  </r>
  <r>
    <s v="Color"/>
    <x v="933"/>
    <x v="107"/>
    <n v="11634458"/>
    <s v="Adventure"/>
    <s v="Comedy"/>
    <s v="Family"/>
    <s v="Fantasy"/>
    <s v="Musical"/>
    <m/>
    <m/>
    <m/>
    <m/>
    <m/>
    <m/>
    <m/>
    <m/>
    <m/>
    <m/>
    <s v="TheAdventuresofElmoinGrouchland"/>
    <s v="English"/>
    <n v="17000000"/>
    <x v="27"/>
  </r>
  <r>
    <s v="Color"/>
    <x v="259"/>
    <x v="4"/>
    <n v="27154426"/>
    <s v="Crime"/>
    <s v="Drama"/>
    <s v="Thriller"/>
    <m/>
    <m/>
    <m/>
    <m/>
    <m/>
    <m/>
    <m/>
    <m/>
    <m/>
    <m/>
    <m/>
    <m/>
    <s v="BrooklynsFinest"/>
    <s v="English"/>
    <n v="17000000"/>
    <x v="10"/>
  </r>
  <r>
    <s v="Color"/>
    <x v="934"/>
    <x v="44"/>
    <n v="54239856"/>
    <s v="Horror"/>
    <m/>
    <m/>
    <m/>
    <m/>
    <m/>
    <m/>
    <m/>
    <m/>
    <m/>
    <m/>
    <m/>
    <m/>
    <m/>
    <m/>
    <s v="EvilDead"/>
    <s v="English"/>
    <n v="17000000"/>
    <x v="12"/>
  </r>
  <r>
    <s v="Color"/>
    <x v="354"/>
    <x v="41"/>
    <n v="8662318"/>
    <s v="Comedy"/>
    <s v="Romance"/>
    <m/>
    <m/>
    <m/>
    <m/>
    <m/>
    <m/>
    <m/>
    <m/>
    <m/>
    <m/>
    <m/>
    <m/>
    <m/>
    <s v="MyLifeinRuins"/>
    <s v="English"/>
    <n v="17000000"/>
    <x v="18"/>
  </r>
  <r>
    <s v="Color"/>
    <x v="157"/>
    <x v="83"/>
    <n v="7156725"/>
    <s v="Comedy"/>
    <s v="Music"/>
    <m/>
    <m/>
    <m/>
    <m/>
    <m/>
    <m/>
    <m/>
    <m/>
    <m/>
    <m/>
    <m/>
    <m/>
    <m/>
    <s v="AmericanDreamz"/>
    <s v="English"/>
    <n v="19000000"/>
    <x v="33"/>
  </r>
  <r>
    <s v="Color"/>
    <x v="935"/>
    <x v="87"/>
    <n v="15681020"/>
    <s v="Action"/>
    <s v="Adventure"/>
    <s v="Family"/>
    <s v="SciFi"/>
    <m/>
    <m/>
    <m/>
    <m/>
    <m/>
    <m/>
    <m/>
    <m/>
    <m/>
    <m/>
    <m/>
    <s v="SupermanIV:TheQuestforPeace"/>
    <s v="English"/>
    <n v="17000000"/>
    <x v="57"/>
  </r>
  <r>
    <s v="Color"/>
    <x v="936"/>
    <x v="39"/>
    <n v="6855137"/>
    <s v="Action"/>
    <s v="Crime"/>
    <s v="Drama"/>
    <s v="Thriller"/>
    <m/>
    <m/>
    <m/>
    <m/>
    <m/>
    <m/>
    <m/>
    <m/>
    <m/>
    <m/>
    <m/>
    <s v="RunningScared"/>
    <s v="English"/>
    <n v="17000000"/>
    <x v="37"/>
  </r>
  <r>
    <s v="Color"/>
    <x v="937"/>
    <x v="54"/>
    <n v="2315683"/>
    <s v="Adventure"/>
    <s v="Crime"/>
    <s v="Drama"/>
    <s v="Romance"/>
    <m/>
    <m/>
    <m/>
    <m/>
    <m/>
    <m/>
    <m/>
    <m/>
    <m/>
    <m/>
    <m/>
    <s v="ShanghaiSurprise"/>
    <s v="English"/>
    <n v="17000000"/>
    <x v="56"/>
  </r>
  <r>
    <s v="Color"/>
    <x v="212"/>
    <x v="46"/>
    <n v="39825798"/>
    <s v="Drama"/>
    <s v="Mystery"/>
    <s v="Romance"/>
    <s v="Thriller"/>
    <m/>
    <m/>
    <m/>
    <m/>
    <m/>
    <m/>
    <m/>
    <m/>
    <m/>
    <m/>
    <m/>
    <s v="TheIllusionist"/>
    <s v="English"/>
    <n v="16000000"/>
    <x v="32"/>
  </r>
  <r>
    <s v="Color"/>
    <x v="938"/>
    <x v="56"/>
    <n v="2000000"/>
    <s v="Adventure"/>
    <s v="Horror"/>
    <s v="Thriller"/>
    <m/>
    <m/>
    <m/>
    <m/>
    <m/>
    <m/>
    <m/>
    <m/>
    <m/>
    <m/>
    <m/>
    <m/>
    <s v="Roar"/>
    <s v="English"/>
    <n v="17000000"/>
    <x v="21"/>
  </r>
  <r>
    <s v="Color"/>
    <x v="127"/>
    <x v="41"/>
    <n v="1569918"/>
    <s v="Biography"/>
    <s v="Crime"/>
    <s v="Drama"/>
    <s v="Thriller"/>
    <m/>
    <m/>
    <m/>
    <m/>
    <m/>
    <m/>
    <m/>
    <m/>
    <m/>
    <m/>
    <m/>
    <s v="VeronicaGuerin"/>
    <s v="English"/>
    <n v="17000000"/>
    <x v="8"/>
  </r>
  <r>
    <s v="Color"/>
    <x v="763"/>
    <x v="119"/>
    <n v="273420"/>
    <s v="Comedy"/>
    <s v="Mystery"/>
    <s v="SciFi"/>
    <s v="Thriller"/>
    <m/>
    <m/>
    <m/>
    <m/>
    <m/>
    <m/>
    <m/>
    <m/>
    <m/>
    <m/>
    <m/>
    <s v="SouthlandTales"/>
    <s v="English"/>
    <n v="17000000"/>
    <x v="33"/>
  </r>
  <r>
    <s v="Color"/>
    <x v="939"/>
    <x v="100"/>
    <n v="4930798"/>
    <s v="Horror"/>
    <s v="Thriller"/>
    <m/>
    <m/>
    <m/>
    <m/>
    <m/>
    <m/>
    <m/>
    <m/>
    <m/>
    <m/>
    <m/>
    <m/>
    <m/>
    <s v="TheApparition"/>
    <s v="English"/>
    <n v="17000000"/>
    <x v="53"/>
  </r>
  <r>
    <s v="Color"/>
    <x v="940"/>
    <x v="56"/>
    <n v="59847242"/>
    <s v="Comedy"/>
    <s v="Drama"/>
    <s v="Family"/>
    <s v="Romance"/>
    <m/>
    <m/>
    <m/>
    <m/>
    <m/>
    <m/>
    <m/>
    <m/>
    <m/>
    <m/>
    <m/>
    <s v="MyGirl"/>
    <s v="English"/>
    <n v="16500000"/>
    <x v="2"/>
  </r>
  <r>
    <s v="Color"/>
    <x v="941"/>
    <x v="39"/>
    <n v="220914"/>
    <s v="Biography"/>
    <s v="Drama"/>
    <s v="Romance"/>
    <m/>
    <m/>
    <m/>
    <m/>
    <m/>
    <m/>
    <m/>
    <m/>
    <m/>
    <m/>
    <m/>
    <m/>
    <s v="Fur:AnImaginaryPortraitofDianeArbus"/>
    <s v="English"/>
    <n v="16800000"/>
    <x v="12"/>
  </r>
  <r>
    <s v="Color"/>
    <x v="212"/>
    <x v="46"/>
    <n v="39825798"/>
    <s v="Drama"/>
    <s v="Mystery"/>
    <s v="Romance"/>
    <s v="Thriller"/>
    <m/>
    <m/>
    <m/>
    <m/>
    <m/>
    <m/>
    <m/>
    <m/>
    <m/>
    <m/>
    <m/>
    <s v="TheIllusionist"/>
    <s v="English"/>
    <n v="16000000"/>
    <x v="32"/>
  </r>
  <r>
    <s v="Color"/>
    <x v="74"/>
    <x v="50"/>
    <n v="43848100"/>
    <s v="Crime"/>
    <s v="Drama"/>
    <m/>
    <m/>
    <m/>
    <m/>
    <m/>
    <m/>
    <m/>
    <m/>
    <m/>
    <m/>
    <m/>
    <m/>
    <m/>
    <s v="WallStreet"/>
    <s v="English"/>
    <n v="15000000"/>
    <x v="37"/>
  </r>
  <r>
    <s v="Color"/>
    <x v="102"/>
    <x v="15"/>
    <n v="42700000"/>
    <s v="Drama"/>
    <s v="Romance"/>
    <m/>
    <m/>
    <m/>
    <m/>
    <m/>
    <m/>
    <m/>
    <m/>
    <m/>
    <m/>
    <m/>
    <m/>
    <m/>
    <s v="SenseandSensibility"/>
    <s v="English"/>
    <n v="16500000"/>
    <x v="16"/>
  </r>
  <r>
    <s v="Color"/>
    <x v="942"/>
    <x v="58"/>
    <n v="18663911"/>
    <s v="Biography"/>
    <s v="Drama"/>
    <s v="Romance"/>
    <m/>
    <m/>
    <m/>
    <m/>
    <m/>
    <m/>
    <m/>
    <m/>
    <m/>
    <m/>
    <m/>
    <m/>
    <s v="BecomingJane"/>
    <s v="English"/>
    <n v="16500000"/>
    <x v="1"/>
  </r>
  <r>
    <s v="Color"/>
    <x v="943"/>
    <x v="25"/>
    <n v="11702090"/>
    <s v="Comedy"/>
    <s v="Romance"/>
    <m/>
    <m/>
    <m/>
    <m/>
    <m/>
    <m/>
    <m/>
    <m/>
    <m/>
    <m/>
    <m/>
    <m/>
    <m/>
    <s v="SydneyWhite"/>
    <s v="English"/>
    <n v="16500000"/>
    <x v="22"/>
  </r>
  <r>
    <s v="Color"/>
    <x v="944"/>
    <x v="50"/>
    <n v="13005485"/>
    <s v="Drama"/>
    <m/>
    <m/>
    <m/>
    <m/>
    <m/>
    <m/>
    <m/>
    <m/>
    <m/>
    <m/>
    <m/>
    <m/>
    <m/>
    <m/>
    <s v="HouseofSandandFog"/>
    <s v="English"/>
    <n v="15000000"/>
    <x v="32"/>
  </r>
  <r>
    <s v="Color"/>
    <x v="106"/>
    <x v="55"/>
    <n v="95860116"/>
    <s v="Comedy"/>
    <s v="Drama"/>
    <m/>
    <m/>
    <m/>
    <m/>
    <m/>
    <m/>
    <m/>
    <m/>
    <m/>
    <m/>
    <m/>
    <m/>
    <m/>
    <s v="DeadPoetsSociety"/>
    <s v="English"/>
    <n v="16400000"/>
    <x v="25"/>
  </r>
  <r>
    <s v="Color"/>
    <x v="945"/>
    <x v="17"/>
    <n v="127175354"/>
    <s v="Comedy"/>
    <m/>
    <m/>
    <m/>
    <m/>
    <m/>
    <m/>
    <m/>
    <m/>
    <m/>
    <m/>
    <m/>
    <m/>
    <m/>
    <m/>
    <s v="DumbDumber"/>
    <s v="English"/>
    <n v="16000000"/>
    <x v="11"/>
  </r>
  <r>
    <s v="Color"/>
    <x v="323"/>
    <x v="69"/>
    <n v="92823600"/>
    <s v="Comedy"/>
    <s v="Drama"/>
    <s v="Romance"/>
    <m/>
    <m/>
    <m/>
    <m/>
    <m/>
    <m/>
    <m/>
    <m/>
    <m/>
    <m/>
    <m/>
    <m/>
    <s v="WhenHarryMetSally..."/>
    <s v="English"/>
    <n v="16000000"/>
    <x v="32"/>
  </r>
  <r>
    <s v="Color"/>
    <x v="787"/>
    <x v="72"/>
    <n v="54000000"/>
    <s v="Drama"/>
    <m/>
    <m/>
    <m/>
    <m/>
    <m/>
    <m/>
    <m/>
    <m/>
    <m/>
    <m/>
    <m/>
    <m/>
    <m/>
    <m/>
    <s v="TheVerdict"/>
    <s v="English"/>
    <n v="16000000"/>
    <x v="6"/>
  </r>
  <r>
    <s v="Color"/>
    <x v="223"/>
    <x v="49"/>
    <n v="68525609"/>
    <s v="Comedy"/>
    <m/>
    <m/>
    <m/>
    <m/>
    <m/>
    <m/>
    <m/>
    <m/>
    <m/>
    <m/>
    <m/>
    <m/>
    <m/>
    <m/>
    <s v="RoadTrip"/>
    <s v="English"/>
    <n v="15600000"/>
    <x v="12"/>
  </r>
  <r>
    <s v="Color"/>
    <x v="338"/>
    <x v="10"/>
    <n v="52885587"/>
    <s v="Comedy"/>
    <s v="Drama"/>
    <s v="Romance"/>
    <s v="Sport"/>
    <m/>
    <m/>
    <m/>
    <m/>
    <m/>
    <m/>
    <m/>
    <m/>
    <m/>
    <m/>
    <m/>
    <s v="VarsityBlues"/>
    <s v="English"/>
    <n v="16000000"/>
    <x v="21"/>
  </r>
  <r>
    <s v="BlackandWhite"/>
    <x v="946"/>
    <x v="6"/>
    <n v="44667095"/>
    <s v="Comedy"/>
    <s v="Drama"/>
    <s v="Romance"/>
    <m/>
    <m/>
    <m/>
    <m/>
    <m/>
    <m/>
    <m/>
    <m/>
    <m/>
    <m/>
    <m/>
    <m/>
    <s v="TheArtist"/>
    <s v="English"/>
    <n v="15000000"/>
    <x v="25"/>
  </r>
  <r>
    <s v="Color"/>
    <x v="314"/>
    <x v="69"/>
    <n v="42638165"/>
    <s v="Drama"/>
    <s v="Fantasy"/>
    <s v="Horror"/>
    <s v="Mystery"/>
    <s v="Thriller"/>
    <m/>
    <m/>
    <m/>
    <m/>
    <m/>
    <m/>
    <m/>
    <m/>
    <m/>
    <m/>
    <s v="TheUnborn"/>
    <s v="English"/>
    <n v="16000000"/>
    <x v="30"/>
  </r>
  <r>
    <s v="Color"/>
    <x v="447"/>
    <x v="49"/>
    <n v="45507053"/>
    <s v="Adventure"/>
    <s v="Comedy"/>
    <s v="Drama"/>
    <s v="Romance"/>
    <m/>
    <m/>
    <m/>
    <m/>
    <m/>
    <m/>
    <m/>
    <m/>
    <m/>
    <m/>
    <m/>
    <s v="MoonriseKingdom"/>
    <s v="English"/>
    <n v="16000000"/>
    <x v="6"/>
  </r>
  <r>
    <s v="Color"/>
    <x v="84"/>
    <x v="100"/>
    <n v="39511038"/>
    <s v="Horror"/>
    <m/>
    <m/>
    <m/>
    <m/>
    <m/>
    <m/>
    <m/>
    <m/>
    <m/>
    <m/>
    <m/>
    <m/>
    <m/>
    <m/>
    <s v="TheTexasChainsawMassacre:TheBeginning"/>
    <s v="English"/>
    <n v="16000000"/>
    <x v="18"/>
  </r>
  <r>
    <s v="Color"/>
    <x v="947"/>
    <x v="68"/>
    <n v="6462576"/>
    <s v="Drama"/>
    <m/>
    <m/>
    <m/>
    <m/>
    <m/>
    <m/>
    <m/>
    <m/>
    <m/>
    <m/>
    <m/>
    <m/>
    <m/>
    <m/>
    <s v="TheYoungMessiah"/>
    <s v="English"/>
    <n v="18500000"/>
    <x v="28"/>
  </r>
  <r>
    <s v="Color"/>
    <x v="948"/>
    <x v="104"/>
    <n v="40363530"/>
    <s v="Comedy"/>
    <s v="Family"/>
    <m/>
    <m/>
    <m/>
    <m/>
    <m/>
    <m/>
    <m/>
    <m/>
    <m/>
    <m/>
    <m/>
    <m/>
    <m/>
    <s v="TheMasterofDisguise"/>
    <s v="English"/>
    <n v="16000000"/>
    <x v="46"/>
  </r>
  <r>
    <s v="Color"/>
    <x v="36"/>
    <x v="51"/>
    <n v="37623143"/>
    <s v="Drama"/>
    <s v="Fantasy"/>
    <s v="War"/>
    <m/>
    <m/>
    <m/>
    <m/>
    <m/>
    <m/>
    <m/>
    <m/>
    <m/>
    <m/>
    <m/>
    <m/>
    <s v="PansLabyrinth"/>
    <s v="Spanish"/>
    <n v="13500000"/>
    <x v="17"/>
  </r>
  <r>
    <s v="Color"/>
    <x v="519"/>
    <x v="49"/>
    <n v="33357476"/>
    <s v="Action"/>
    <s v="Comedy"/>
    <s v="Crime"/>
    <s v="Family"/>
    <m/>
    <m/>
    <m/>
    <m/>
    <m/>
    <m/>
    <m/>
    <m/>
    <m/>
    <m/>
    <m/>
    <s v="SeeSpotRun"/>
    <s v="English"/>
    <n v="35000000"/>
    <x v="28"/>
  </r>
  <r>
    <s v="BlackandWhite"/>
    <x v="249"/>
    <x v="28"/>
    <n v="28734552"/>
    <s v="Crime"/>
    <s v="Drama"/>
    <s v="Romance"/>
    <s v="Thriller"/>
    <m/>
    <m/>
    <m/>
    <m/>
    <m/>
    <m/>
    <m/>
    <m/>
    <m/>
    <m/>
    <m/>
    <s v="BabyBoy"/>
    <s v="English"/>
    <n v="16000000"/>
    <x v="21"/>
  </r>
  <r>
    <s v="Color"/>
    <x v="949"/>
    <x v="42"/>
    <n v="37300107"/>
    <s v="Drama"/>
    <s v="Horror"/>
    <s v="Thriller"/>
    <m/>
    <m/>
    <m/>
    <m/>
    <m/>
    <m/>
    <m/>
    <m/>
    <m/>
    <m/>
    <m/>
    <m/>
    <s v="TheRoommate"/>
    <s v="English"/>
    <n v="16000000"/>
    <x v="30"/>
  </r>
  <r>
    <s v="Color"/>
    <x v="545"/>
    <x v="42"/>
    <n v="27087695"/>
    <s v="Adventure"/>
    <s v="Comedy"/>
    <s v="Drama"/>
    <m/>
    <m/>
    <m/>
    <m/>
    <m/>
    <m/>
    <m/>
    <m/>
    <m/>
    <m/>
    <m/>
    <m/>
    <s v="JoeDirt"/>
    <s v="English"/>
    <n v="17700000"/>
    <x v="18"/>
  </r>
  <r>
    <s v="Color"/>
    <x v="950"/>
    <x v="46"/>
    <n v="30102717"/>
    <s v="Action"/>
    <s v="Crime"/>
    <m/>
    <m/>
    <m/>
    <m/>
    <m/>
    <m/>
    <m/>
    <m/>
    <m/>
    <m/>
    <m/>
    <m/>
    <m/>
    <s v="DoubleImpact"/>
    <s v="English"/>
    <n v="15000000"/>
    <x v="33"/>
  </r>
  <r>
    <s v="Color"/>
    <x v="218"/>
    <x v="60"/>
    <n v="23618786"/>
    <s v="Action"/>
    <s v="Comedy"/>
    <s v="Mystery"/>
    <m/>
    <m/>
    <m/>
    <m/>
    <m/>
    <m/>
    <m/>
    <m/>
    <m/>
    <m/>
    <m/>
    <m/>
    <s v="HotFuzz"/>
    <s v="English"/>
    <n v="8000000"/>
    <x v="0"/>
  </r>
  <r>
    <s v="Color"/>
    <x v="951"/>
    <x v="36"/>
    <n v="26896744"/>
    <s v="Comedy"/>
    <s v="Drama"/>
    <m/>
    <m/>
    <m/>
    <m/>
    <m/>
    <m/>
    <m/>
    <m/>
    <m/>
    <m/>
    <m/>
    <m/>
    <m/>
    <s v="TheWomen"/>
    <s v="English"/>
    <n v="16500000"/>
    <x v="40"/>
  </r>
  <r>
    <s v="Color"/>
    <x v="650"/>
    <x v="44"/>
    <n v="23213577"/>
    <s v="Drama"/>
    <s v="Romance"/>
    <m/>
    <m/>
    <m/>
    <m/>
    <m/>
    <m/>
    <m/>
    <m/>
    <m/>
    <m/>
    <m/>
    <m/>
    <m/>
    <s v="VickyCristinaBarcelona"/>
    <s v="English"/>
    <n v="15500000"/>
    <x v="13"/>
  </r>
  <r>
    <s v="Color"/>
    <x v="952"/>
    <x v="49"/>
    <n v="20627372"/>
    <s v="Comedy"/>
    <s v="Drama"/>
    <s v="Romance"/>
    <m/>
    <m/>
    <m/>
    <m/>
    <m/>
    <m/>
    <m/>
    <m/>
    <m/>
    <m/>
    <m/>
    <m/>
    <s v="BoysandGirls"/>
    <s v="English"/>
    <n v="16000000"/>
    <x v="42"/>
  </r>
  <r>
    <s v="Color"/>
    <x v="953"/>
    <x v="59"/>
    <n v="16346122"/>
    <s v="Drama"/>
    <m/>
    <m/>
    <m/>
    <m/>
    <m/>
    <m/>
    <m/>
    <m/>
    <m/>
    <m/>
    <m/>
    <m/>
    <m/>
    <m/>
    <s v="WhiteOleander"/>
    <s v="English"/>
    <n v="16000000"/>
    <x v="13"/>
  </r>
  <r>
    <s v="Color"/>
    <x v="394"/>
    <x v="83"/>
    <n v="16204793"/>
    <s v="Comedy"/>
    <s v="Fantasy"/>
    <s v="Horror"/>
    <m/>
    <m/>
    <m/>
    <m/>
    <m/>
    <m/>
    <m/>
    <m/>
    <m/>
    <m/>
    <m/>
    <m/>
    <s v="JennifersBody"/>
    <s v="English"/>
    <n v="16000000"/>
    <x v="36"/>
  </r>
  <r>
    <s v="Color"/>
    <x v="954"/>
    <x v="44"/>
    <n v="15427192"/>
    <s v="Comedy"/>
    <s v="Crime"/>
    <s v="Mystery"/>
    <m/>
    <m/>
    <m/>
    <m/>
    <m/>
    <m/>
    <m/>
    <m/>
    <m/>
    <m/>
    <m/>
    <m/>
    <s v="DrowningMona"/>
    <s v="English"/>
    <n v="16000000"/>
    <x v="23"/>
  </r>
  <r>
    <s v="Color"/>
    <x v="650"/>
    <x v="74"/>
    <n v="14792779"/>
    <s v="Comedy"/>
    <m/>
    <m/>
    <m/>
    <m/>
    <m/>
    <m/>
    <m/>
    <m/>
    <m/>
    <m/>
    <m/>
    <m/>
    <m/>
    <m/>
    <s v="RadioDays"/>
    <s v="English"/>
    <n v="16000000"/>
    <x v="32"/>
  </r>
  <r>
    <s v="Color"/>
    <x v="894"/>
    <x v="46"/>
    <n v="13998282"/>
    <s v="Action"/>
    <s v="Drama"/>
    <s v="Fantasy"/>
    <s v="Mystery"/>
    <s v="Thriller"/>
    <m/>
    <m/>
    <m/>
    <m/>
    <m/>
    <m/>
    <m/>
    <m/>
    <m/>
    <m/>
    <s v="LeftBehind"/>
    <s v="English"/>
    <n v="16000000"/>
    <x v="67"/>
  </r>
  <r>
    <s v="Color"/>
    <x v="955"/>
    <x v="17"/>
    <n v="19057024"/>
    <s v="Drama"/>
    <s v="Romance"/>
    <m/>
    <m/>
    <m/>
    <m/>
    <m/>
    <m/>
    <m/>
    <m/>
    <m/>
    <m/>
    <m/>
    <m/>
    <m/>
    <s v="RememberMe"/>
    <s v="English"/>
    <n v="16000000"/>
    <x v="13"/>
  </r>
  <r>
    <s v="Color"/>
    <x v="956"/>
    <x v="57"/>
    <n v="14108518"/>
    <s v="Comedy"/>
    <s v="Drama"/>
    <s v="Romance"/>
    <m/>
    <m/>
    <m/>
    <m/>
    <m/>
    <m/>
    <m/>
    <m/>
    <m/>
    <m/>
    <m/>
    <m/>
    <s v="HowtoDeal"/>
    <s v="English"/>
    <n v="16000000"/>
    <x v="20"/>
  </r>
  <r>
    <s v="Color"/>
    <x v="771"/>
    <x v="70"/>
    <n v="13854000"/>
    <s v="Comedy"/>
    <s v="Romance"/>
    <s v="SciFi"/>
    <m/>
    <m/>
    <m/>
    <m/>
    <m/>
    <m/>
    <m/>
    <m/>
    <m/>
    <m/>
    <m/>
    <m/>
    <s v="MyStepmotherIsanAlien"/>
    <s v="English"/>
    <n v="20000000"/>
    <x v="31"/>
  </r>
  <r>
    <s v="Color"/>
    <x v="237"/>
    <x v="30"/>
    <n v="77324422"/>
    <s v="Drama"/>
    <m/>
    <m/>
    <m/>
    <m/>
    <m/>
    <m/>
    <m/>
    <m/>
    <m/>
    <m/>
    <m/>
    <m/>
    <m/>
    <m/>
    <s v="Philadelphia"/>
    <s v="English"/>
    <n v="26000000"/>
    <x v="16"/>
  </r>
  <r>
    <s v="Color"/>
    <x v="957"/>
    <x v="6"/>
    <n v="15500000"/>
    <s v="Mystery"/>
    <s v="SciFi"/>
    <s v="Thriller"/>
    <m/>
    <m/>
    <m/>
    <m/>
    <m/>
    <m/>
    <m/>
    <m/>
    <m/>
    <m/>
    <m/>
    <m/>
    <s v="TheThirteenthFloor"/>
    <s v="English"/>
    <n v="16000000"/>
    <x v="15"/>
  </r>
  <r>
    <s v="Color"/>
    <x v="958"/>
    <x v="51"/>
    <n v="4734235"/>
    <s v="Comedy"/>
    <s v="Drama"/>
    <s v="Music"/>
    <m/>
    <m/>
    <m/>
    <m/>
    <m/>
    <m/>
    <m/>
    <m/>
    <m/>
    <m/>
    <m/>
    <m/>
    <s v="Duets"/>
    <s v="English"/>
    <n v="15000000"/>
    <x v="19"/>
  </r>
  <r>
    <s v="Color"/>
    <x v="650"/>
    <x v="51"/>
    <n v="4839383"/>
    <s v="Comedy"/>
    <s v="Romance"/>
    <m/>
    <m/>
    <m/>
    <m/>
    <m/>
    <m/>
    <m/>
    <m/>
    <m/>
    <m/>
    <m/>
    <m/>
    <m/>
    <s v="HollywoodEnding"/>
    <s v="English"/>
    <n v="16000000"/>
    <x v="4"/>
  </r>
  <r>
    <s v="Color"/>
    <x v="959"/>
    <x v="53"/>
    <n v="4193025"/>
    <s v="Comedy"/>
    <s v="Music"/>
    <m/>
    <m/>
    <m/>
    <m/>
    <m/>
    <m/>
    <m/>
    <m/>
    <m/>
    <m/>
    <m/>
    <m/>
    <m/>
    <s v="DetroitRockCity"/>
    <s v="English"/>
    <n v="15000000"/>
    <x v="2"/>
  </r>
  <r>
    <s v="Color"/>
    <x v="474"/>
    <x v="46"/>
    <n v="5900000"/>
    <s v="Action"/>
    <s v="Adventure"/>
    <s v="Fantasy"/>
    <m/>
    <m/>
    <m/>
    <m/>
    <m/>
    <m/>
    <m/>
    <m/>
    <m/>
    <m/>
    <m/>
    <m/>
    <s v="Highlander"/>
    <s v="English"/>
    <n v="16000000"/>
    <x v="13"/>
  </r>
  <r>
    <s v="Color"/>
    <x v="960"/>
    <x v="33"/>
    <n v="2849142"/>
    <s v="Drama"/>
    <m/>
    <m/>
    <m/>
    <m/>
    <m/>
    <m/>
    <m/>
    <m/>
    <m/>
    <m/>
    <m/>
    <m/>
    <m/>
    <m/>
    <s v="ThingsWeLostintheFire"/>
    <s v="English"/>
    <n v="16000000"/>
    <x v="13"/>
  </r>
  <r>
    <s v="Color"/>
    <x v="961"/>
    <x v="54"/>
    <n v="1686429"/>
    <s v="Action"/>
    <s v="Crime"/>
    <s v="SciFi"/>
    <m/>
    <m/>
    <m/>
    <m/>
    <m/>
    <m/>
    <m/>
    <m/>
    <m/>
    <m/>
    <m/>
    <m/>
    <s v="Steel"/>
    <s v="English"/>
    <n v="16000000"/>
    <x v="63"/>
  </r>
  <r>
    <s v="Color"/>
    <x v="705"/>
    <x v="58"/>
    <n v="1984743"/>
    <s v="Drama"/>
    <s v="Romance"/>
    <m/>
    <m/>
    <m/>
    <m/>
    <m/>
    <m/>
    <m/>
    <m/>
    <m/>
    <m/>
    <m/>
    <m/>
    <m/>
    <s v="TheImmigrant"/>
    <s v="English"/>
    <n v="16000000"/>
    <x v="4"/>
  </r>
  <r>
    <s v="Color"/>
    <x v="962"/>
    <x v="23"/>
    <n v="1666262"/>
    <s v="Drama"/>
    <s v="History"/>
    <s v="Romance"/>
    <s v="War"/>
    <m/>
    <m/>
    <m/>
    <m/>
    <m/>
    <m/>
    <m/>
    <m/>
    <m/>
    <m/>
    <m/>
    <s v="TheWhiteCountess"/>
    <s v="English"/>
    <n v="16000000"/>
    <x v="10"/>
  </r>
  <r>
    <s v="Color"/>
    <x v="441"/>
    <x v="57"/>
    <n v="2319187"/>
    <s v="Crime"/>
    <s v="Drama"/>
    <s v="Mystery"/>
    <s v="Thriller"/>
    <m/>
    <m/>
    <m/>
    <m/>
    <m/>
    <m/>
    <m/>
    <m/>
    <m/>
    <m/>
    <m/>
    <s v="Trance"/>
    <s v="English"/>
    <n v="20000000"/>
    <x v="15"/>
  </r>
  <r>
    <s v="Color"/>
    <x v="963"/>
    <x v="78"/>
    <n v="13922211"/>
    <s v="Comedy"/>
    <m/>
    <m/>
    <m/>
    <m/>
    <m/>
    <m/>
    <m/>
    <m/>
    <m/>
    <m/>
    <m/>
    <m/>
    <m/>
    <m/>
    <s v="SoulPlane"/>
    <s v="English"/>
    <n v="16000000"/>
    <x v="45"/>
  </r>
  <r>
    <s v="Color"/>
    <x v="964"/>
    <x v="78"/>
    <n v="23091"/>
    <s v="Drama"/>
    <s v="Romance"/>
    <s v="War"/>
    <m/>
    <m/>
    <m/>
    <m/>
    <m/>
    <m/>
    <m/>
    <m/>
    <m/>
    <m/>
    <m/>
    <m/>
    <s v="Good"/>
    <s v="English"/>
    <n v="15000000"/>
    <x v="5"/>
  </r>
  <r>
    <s v="Color"/>
    <x v="965"/>
    <x v="125"/>
    <n v="336467"/>
    <s v="Drama"/>
    <s v="Fantasy"/>
    <m/>
    <m/>
    <m/>
    <m/>
    <m/>
    <m/>
    <m/>
    <m/>
    <m/>
    <m/>
    <m/>
    <m/>
    <m/>
    <s v="EntertheVoid"/>
    <s v="English"/>
    <n v="13000000"/>
    <x v="11"/>
  </r>
  <r>
    <s v="Color"/>
    <x v="860"/>
    <x v="78"/>
    <n v="2964"/>
    <s v="Comedy"/>
    <s v="Horror"/>
    <s v="Romance"/>
    <m/>
    <m/>
    <m/>
    <m/>
    <m/>
    <m/>
    <m/>
    <m/>
    <m/>
    <m/>
    <m/>
    <m/>
    <s v="Vamps"/>
    <s v="English"/>
    <n v="16000000"/>
    <x v="36"/>
  </r>
  <r>
    <s v="Color"/>
    <x v="966"/>
    <x v="39"/>
    <n v="2428883"/>
    <s v="Drama"/>
    <s v="Western"/>
    <m/>
    <m/>
    <m/>
    <m/>
    <m/>
    <m/>
    <m/>
    <m/>
    <m/>
    <m/>
    <m/>
    <m/>
    <m/>
    <s v="TheHomesman"/>
    <s v="English"/>
    <n v="16000000"/>
    <x v="4"/>
  </r>
  <r>
    <s v="Color"/>
    <x v="967"/>
    <x v="42"/>
    <n v="13571817"/>
    <s v="Comedy"/>
    <s v="Drama"/>
    <s v="Romance"/>
    <s v="Sport"/>
    <m/>
    <m/>
    <m/>
    <m/>
    <m/>
    <m/>
    <m/>
    <m/>
    <m/>
    <m/>
    <m/>
    <s v="JuwannaMann"/>
    <s v="English"/>
    <n v="15600000"/>
    <x v="55"/>
  </r>
  <r>
    <s v="Color"/>
    <x v="968"/>
    <x v="40"/>
    <n v="1181197"/>
    <s v="Drama"/>
    <s v="Mystery"/>
    <s v="Thriller"/>
    <m/>
    <m/>
    <m/>
    <m/>
    <m/>
    <m/>
    <m/>
    <m/>
    <m/>
    <m/>
    <m/>
    <m/>
    <s v="SlowBurn"/>
    <s v="English"/>
    <n v="15500000"/>
    <x v="18"/>
  </r>
  <r>
    <s v="Color"/>
    <x v="969"/>
    <x v="49"/>
    <n v="81525"/>
    <s v="Action"/>
    <s v="Comedy"/>
    <s v="Crime"/>
    <s v="Drama"/>
    <s v="Thriller"/>
    <m/>
    <m/>
    <m/>
    <m/>
    <m/>
    <m/>
    <m/>
    <m/>
    <m/>
    <m/>
    <s v="Wasabi"/>
    <s v="French"/>
    <n v="15300000"/>
    <x v="4"/>
  </r>
  <r>
    <s v="Color"/>
    <x v="63"/>
    <x v="53"/>
    <n v="7774730"/>
    <s v="Comedy"/>
    <s v="Horror"/>
    <s v="SciFi"/>
    <m/>
    <m/>
    <m/>
    <m/>
    <m/>
    <m/>
    <m/>
    <m/>
    <m/>
    <m/>
    <m/>
    <m/>
    <s v="Slither"/>
    <s v="English"/>
    <n v="15500000"/>
    <x v="12"/>
  </r>
  <r>
    <s v="Color"/>
    <x v="215"/>
    <x v="70"/>
    <n v="234760500"/>
    <s v="Action"/>
    <s v="Comedy"/>
    <s v="Crime"/>
    <m/>
    <m/>
    <m/>
    <m/>
    <m/>
    <m/>
    <m/>
    <m/>
    <m/>
    <m/>
    <m/>
    <m/>
    <s v="BeverlyHillsCop"/>
    <s v="English"/>
    <n v="14000000"/>
    <x v="11"/>
  </r>
  <r>
    <s v="Color"/>
    <x v="120"/>
    <x v="32"/>
    <n v="285761243"/>
    <s v="Comedy"/>
    <s v="Family"/>
    <m/>
    <m/>
    <m/>
    <m/>
    <m/>
    <m/>
    <m/>
    <m/>
    <m/>
    <m/>
    <m/>
    <m/>
    <m/>
    <s v="HomeAlone"/>
    <s v="English"/>
    <n v="18000000"/>
    <x v="7"/>
  </r>
  <r>
    <s v="Color"/>
    <x v="781"/>
    <x v="56"/>
    <n v="167780960"/>
    <s v="Comedy"/>
    <s v="Drama"/>
    <s v="Family"/>
    <m/>
    <m/>
    <m/>
    <m/>
    <m/>
    <m/>
    <m/>
    <m/>
    <m/>
    <m/>
    <m/>
    <m/>
    <s v="3MenandaBaby"/>
    <s v="English"/>
    <n v="11000000"/>
    <x v="18"/>
  </r>
  <r>
    <s v="Color"/>
    <x v="197"/>
    <x v="37"/>
    <n v="177200000"/>
    <s v="Comedy"/>
    <s v="Drama"/>
    <s v="Romance"/>
    <m/>
    <m/>
    <m/>
    <m/>
    <m/>
    <m/>
    <m/>
    <m/>
    <m/>
    <m/>
    <m/>
    <m/>
    <s v="Tootsie"/>
    <s v="English"/>
    <n v="22000000"/>
    <x v="37"/>
  </r>
  <r>
    <s v="Color"/>
    <x v="156"/>
    <x v="46"/>
    <n v="176781728"/>
    <s v="Action"/>
    <s v="Drama"/>
    <s v="Romance"/>
    <m/>
    <m/>
    <m/>
    <m/>
    <m/>
    <m/>
    <m/>
    <m/>
    <m/>
    <m/>
    <m/>
    <m/>
    <s v="TopGun"/>
    <s v="English"/>
    <n v="15000000"/>
    <x v="8"/>
  </r>
  <r>
    <s v="Color"/>
    <x v="102"/>
    <x v="58"/>
    <n v="128067808"/>
    <s v="Action"/>
    <s v="Drama"/>
    <s v="Romance"/>
    <m/>
    <m/>
    <m/>
    <m/>
    <m/>
    <m/>
    <m/>
    <m/>
    <m/>
    <m/>
    <m/>
    <m/>
    <s v="CrouchingTigerHiddenDragon"/>
    <s v="Mandarin"/>
    <n v="15000000"/>
    <x v="0"/>
  </r>
  <r>
    <s v="Color"/>
    <x v="2"/>
    <x v="39"/>
    <n v="130058047"/>
    <s v="Drama"/>
    <m/>
    <m/>
    <m/>
    <m/>
    <m/>
    <m/>
    <m/>
    <m/>
    <m/>
    <m/>
    <m/>
    <m/>
    <m/>
    <m/>
    <s v="AmericanBeauty"/>
    <s v="English"/>
    <n v="15000000"/>
    <x v="26"/>
  </r>
  <r>
    <s v="Color"/>
    <x v="306"/>
    <x v="33"/>
    <n v="138795342"/>
    <s v="Biography"/>
    <s v="Drama"/>
    <s v="History"/>
    <s v="Romance"/>
    <m/>
    <m/>
    <m/>
    <m/>
    <m/>
    <m/>
    <m/>
    <m/>
    <m/>
    <m/>
    <m/>
    <s v="TheKingsSpeech"/>
    <s v="English"/>
    <n v="15000000"/>
    <x v="25"/>
  </r>
  <r>
    <s v="Color"/>
    <x v="233"/>
    <x v="83"/>
    <n v="111936400"/>
    <s v="Comedy"/>
    <s v="Crime"/>
    <m/>
    <m/>
    <m/>
    <m/>
    <m/>
    <m/>
    <m/>
    <m/>
    <m/>
    <m/>
    <m/>
    <m/>
    <m/>
    <s v="Twins"/>
    <s v="English"/>
    <n v="15000000"/>
    <x v="19"/>
  </r>
  <r>
    <s v="Color"/>
    <x v="970"/>
    <x v="56"/>
    <n v="317040"/>
    <s v="Drama"/>
    <s v="Romance"/>
    <m/>
    <m/>
    <m/>
    <m/>
    <m/>
    <m/>
    <m/>
    <m/>
    <m/>
    <m/>
    <m/>
    <m/>
    <m/>
    <s v="TheYellowHandkerchief"/>
    <s v="English"/>
    <n v="15500000"/>
    <x v="2"/>
  </r>
  <r>
    <s v="Color"/>
    <x v="37"/>
    <x v="38"/>
    <n v="94175854"/>
    <s v="Drama"/>
    <m/>
    <m/>
    <m/>
    <m/>
    <m/>
    <m/>
    <m/>
    <m/>
    <m/>
    <m/>
    <m/>
    <m/>
    <m/>
    <m/>
    <s v="TheColorPurple"/>
    <s v="English"/>
    <n v="15000000"/>
    <x v="6"/>
  </r>
  <r>
    <s v="Color"/>
    <x v="971"/>
    <x v="36"/>
    <n v="91121452"/>
    <s v="Biography"/>
    <s v="Drama"/>
    <s v="Thriller"/>
    <s v="War"/>
    <m/>
    <m/>
    <m/>
    <m/>
    <m/>
    <m/>
    <m/>
    <m/>
    <m/>
    <m/>
    <m/>
    <s v="TheImitationGame"/>
    <s v="English"/>
    <n v="14000000"/>
    <x v="14"/>
  </r>
  <r>
    <s v="Color"/>
    <x v="940"/>
    <x v="59"/>
    <n v="69800000"/>
    <s v="Comedy"/>
    <s v="War"/>
    <m/>
    <m/>
    <m/>
    <m/>
    <m/>
    <m/>
    <m/>
    <m/>
    <m/>
    <m/>
    <m/>
    <m/>
    <m/>
    <s v="PrivateBenjamin"/>
    <s v="English"/>
    <n v="10000000"/>
    <x v="9"/>
  </r>
  <r>
    <s v="Color"/>
    <x v="198"/>
    <x v="49"/>
    <n v="64001297"/>
    <s v="Comedy"/>
    <s v="Family"/>
    <m/>
    <m/>
    <m/>
    <m/>
    <m/>
    <m/>
    <m/>
    <m/>
    <m/>
    <m/>
    <m/>
    <m/>
    <m/>
    <s v="DiaryofaWimpyKid"/>
    <s v="English"/>
    <n v="15000000"/>
    <x v="5"/>
  </r>
  <r>
    <s v="Color"/>
    <x v="972"/>
    <x v="6"/>
    <n v="71588220"/>
    <s v="Fantasy"/>
    <s v="Horror"/>
    <m/>
    <m/>
    <m/>
    <m/>
    <m/>
    <m/>
    <m/>
    <m/>
    <m/>
    <m/>
    <m/>
    <m/>
    <m/>
    <s v="Mama"/>
    <s v="English"/>
    <n v="20000000"/>
    <x v="5"/>
  </r>
  <r>
    <s v="Color"/>
    <x v="446"/>
    <x v="57"/>
    <n v="47000000"/>
    <s v="Horror"/>
    <s v="Thriller"/>
    <m/>
    <m/>
    <m/>
    <m/>
    <m/>
    <m/>
    <m/>
    <m/>
    <m/>
    <m/>
    <m/>
    <m/>
    <m/>
    <s v="Halloween"/>
    <s v="English"/>
    <n v="300000"/>
    <x v="0"/>
  </r>
  <r>
    <s v="Color"/>
    <x v="353"/>
    <x v="41"/>
    <n v="61400000"/>
    <s v="Adventure"/>
    <s v="Comedy"/>
    <m/>
    <m/>
    <m/>
    <m/>
    <m/>
    <m/>
    <m/>
    <m/>
    <m/>
    <m/>
    <m/>
    <m/>
    <m/>
    <s v="NationalLampoonsVacation"/>
    <s v="English"/>
    <n v="15000000"/>
    <x v="37"/>
  </r>
  <r>
    <s v="Color"/>
    <x v="825"/>
    <x v="56"/>
    <n v="101978840"/>
    <s v="Comedy"/>
    <m/>
    <m/>
    <m/>
    <m/>
    <m/>
    <m/>
    <m/>
    <m/>
    <m/>
    <m/>
    <m/>
    <m/>
    <m/>
    <m/>
    <s v="BadGrandpa"/>
    <s v="English"/>
    <n v="15000000"/>
    <x v="4"/>
  </r>
  <r>
    <s v="Color"/>
    <x v="464"/>
    <x v="49"/>
    <n v="56437947"/>
    <s v="Biography"/>
    <s v="Drama"/>
    <m/>
    <m/>
    <m/>
    <m/>
    <m/>
    <m/>
    <m/>
    <m/>
    <m/>
    <m/>
    <m/>
    <m/>
    <m/>
    <s v="TheQueen"/>
    <s v="English"/>
    <n v="9800000"/>
    <x v="11"/>
  </r>
  <r>
    <s v="Color"/>
    <x v="23"/>
    <x v="78"/>
    <n v="73326666"/>
    <s v="Comedy"/>
    <s v="Fantasy"/>
    <m/>
    <m/>
    <m/>
    <m/>
    <m/>
    <m/>
    <m/>
    <m/>
    <m/>
    <m/>
    <m/>
    <m/>
    <m/>
    <s v="Beetlejuice"/>
    <s v="English"/>
    <n v="15000000"/>
    <x v="7"/>
  </r>
  <r>
    <s v="Color"/>
    <x v="735"/>
    <x v="17"/>
    <n v="55184721"/>
    <s v="Comedy"/>
    <s v="Drama"/>
    <m/>
    <m/>
    <m/>
    <m/>
    <m/>
    <m/>
    <m/>
    <m/>
    <m/>
    <m/>
    <m/>
    <m/>
    <m/>
    <s v="WhyDidIGetMarried"/>
    <s v="English"/>
    <n v="15000000"/>
    <x v="23"/>
  </r>
  <r>
    <s v="Color"/>
    <x v="973"/>
    <x v="67"/>
    <n v="50003300"/>
    <s v="Drama"/>
    <s v="Family"/>
    <s v="Romance"/>
    <m/>
    <m/>
    <m/>
    <m/>
    <m/>
    <m/>
    <m/>
    <m/>
    <m/>
    <m/>
    <m/>
    <m/>
    <s v="LittleWomen"/>
    <s v="English"/>
    <n v="15000000"/>
    <x v="11"/>
  </r>
  <r>
    <s v="Color"/>
    <x v="974"/>
    <x v="53"/>
    <n v="54322273"/>
    <s v="Drama"/>
    <s v="Fantasy"/>
    <s v="Horror"/>
    <s v="Thriller"/>
    <m/>
    <m/>
    <m/>
    <m/>
    <m/>
    <m/>
    <m/>
    <m/>
    <m/>
    <m/>
    <m/>
    <s v="TheWomaninBlack"/>
    <s v="English"/>
    <n v="17000000"/>
    <x v="21"/>
  </r>
  <r>
    <s v="Color"/>
    <x v="163"/>
    <x v="97"/>
    <n v="47860214"/>
    <s v="Horror"/>
    <s v="Thriller"/>
    <m/>
    <m/>
    <m/>
    <m/>
    <m/>
    <m/>
    <m/>
    <m/>
    <m/>
    <m/>
    <m/>
    <m/>
    <m/>
    <s v="WhenaStrangerCalls"/>
    <s v="English"/>
    <n v="15000000"/>
    <x v="39"/>
  </r>
  <r>
    <s v="Color"/>
    <x v="76"/>
    <x v="74"/>
    <n v="47811275"/>
    <s v="Adventure"/>
    <s v="Comedy"/>
    <s v="Family"/>
    <m/>
    <m/>
    <m/>
    <m/>
    <m/>
    <m/>
    <m/>
    <m/>
    <m/>
    <m/>
    <m/>
    <m/>
    <s v="BigFatLiar"/>
    <s v="English"/>
    <n v="15000000"/>
    <x v="28"/>
  </r>
  <r>
    <s v="Color"/>
    <x v="262"/>
    <x v="54"/>
    <n v="43022524"/>
    <s v="Comedy"/>
    <s v="Drama"/>
    <m/>
    <m/>
    <m/>
    <m/>
    <m/>
    <m/>
    <m/>
    <m/>
    <m/>
    <m/>
    <m/>
    <m/>
    <m/>
    <s v="WagtheDog"/>
    <s v="English"/>
    <n v="15000000"/>
    <x v="1"/>
  </r>
  <r>
    <s v="Color"/>
    <x v="975"/>
    <x v="49"/>
    <n v="42672630"/>
    <s v="Adventure"/>
    <s v="Comedy"/>
    <s v="Family"/>
    <s v="Music"/>
    <s v="Romance"/>
    <m/>
    <m/>
    <m/>
    <m/>
    <m/>
    <m/>
    <m/>
    <m/>
    <m/>
    <m/>
    <s v="TheLizzieMcGuireMovie"/>
    <s v="English"/>
    <n v="17000000"/>
    <x v="42"/>
  </r>
  <r>
    <s v="Color"/>
    <x v="976"/>
    <x v="51"/>
    <n v="42919096"/>
    <s v="Action"/>
    <s v="Drama"/>
    <s v="Thriller"/>
    <m/>
    <m/>
    <m/>
    <m/>
    <m/>
    <m/>
    <m/>
    <m/>
    <m/>
    <m/>
    <m/>
    <m/>
    <s v="Snitch"/>
    <s v="English"/>
    <n v="15000000"/>
    <x v="12"/>
  </r>
  <r>
    <s v="Color"/>
    <x v="977"/>
    <x v="41"/>
    <n v="42592530"/>
    <s v="Comedy"/>
    <s v="Fantasy"/>
    <s v="Horror"/>
    <m/>
    <m/>
    <m/>
    <m/>
    <m/>
    <m/>
    <m/>
    <m/>
    <m/>
    <m/>
    <m/>
    <m/>
    <s v="Krampus"/>
    <s v="English"/>
    <n v="15000000"/>
    <x v="5"/>
  </r>
  <r>
    <s v="Color"/>
    <x v="402"/>
    <x v="26"/>
    <n v="40064955"/>
    <s v="Horror"/>
    <s v="Mystery"/>
    <s v="SciFi"/>
    <m/>
    <m/>
    <m/>
    <m/>
    <m/>
    <m/>
    <m/>
    <m/>
    <m/>
    <m/>
    <m/>
    <m/>
    <s v="TheFaculty"/>
    <s v="English"/>
    <n v="15000000"/>
    <x v="21"/>
  </r>
  <r>
    <s v="Color"/>
    <x v="135"/>
    <x v="58"/>
    <n v="44886089"/>
    <s v="Crime"/>
    <s v="Drama"/>
    <s v="Thriller"/>
    <m/>
    <m/>
    <m/>
    <m/>
    <m/>
    <m/>
    <m/>
    <m/>
    <m/>
    <m/>
    <m/>
    <m/>
    <s v="CopLand"/>
    <s v="English"/>
    <n v="10000000"/>
    <x v="8"/>
  </r>
  <r>
    <s v="Color"/>
    <x v="978"/>
    <x v="75"/>
    <n v="37882551"/>
    <s v="Comedy"/>
    <m/>
    <m/>
    <m/>
    <m/>
    <m/>
    <m/>
    <m/>
    <m/>
    <m/>
    <m/>
    <m/>
    <m/>
    <m/>
    <m/>
    <s v="NotAnotherTeenMovie"/>
    <s v="English"/>
    <n v="16000000"/>
    <x v="20"/>
  </r>
  <r>
    <s v="Color"/>
    <x v="48"/>
    <x v="59"/>
    <n v="40983001"/>
    <s v="Crime"/>
    <s v="Drama"/>
    <s v="Thriller"/>
    <m/>
    <m/>
    <m/>
    <m/>
    <m/>
    <m/>
    <m/>
    <m/>
    <m/>
    <m/>
    <m/>
    <m/>
    <s v="EndofWatch"/>
    <s v="English"/>
    <n v="7000000"/>
    <x v="16"/>
  </r>
  <r>
    <s v="Color"/>
    <x v="280"/>
    <x v="70"/>
    <n v="20991497"/>
    <s v="Comedy"/>
    <s v="Drama"/>
    <s v="Romance"/>
    <m/>
    <m/>
    <m/>
    <m/>
    <m/>
    <m/>
    <m/>
    <m/>
    <m/>
    <m/>
    <m/>
    <m/>
    <s v="Aloha"/>
    <s v="English"/>
    <n v="37000000"/>
    <x v="28"/>
  </r>
  <r>
    <s v="Color"/>
    <x v="47"/>
    <x v="10"/>
    <n v="35007180"/>
    <s v="Action"/>
    <s v="Crime"/>
    <s v="Drama"/>
    <s v="Thriller"/>
    <m/>
    <m/>
    <m/>
    <m/>
    <m/>
    <m/>
    <m/>
    <m/>
    <m/>
    <m/>
    <m/>
    <s v="TheSkulls"/>
    <s v="English"/>
    <n v="15000000"/>
    <x v="23"/>
  </r>
  <r>
    <s v="Color"/>
    <x v="979"/>
    <x v="31"/>
    <n v="35887263"/>
    <s v="Biography"/>
    <s v="Drama"/>
    <s v="Romance"/>
    <m/>
    <m/>
    <m/>
    <m/>
    <m/>
    <m/>
    <m/>
    <m/>
    <m/>
    <m/>
    <m/>
    <m/>
    <s v="TheTheoryofEverything"/>
    <s v="English"/>
    <n v="15000000"/>
    <x v="16"/>
  </r>
  <r>
    <s v="Color"/>
    <x v="519"/>
    <x v="102"/>
    <n v="34308901"/>
    <s v="Comedy"/>
    <s v="Crime"/>
    <m/>
    <m/>
    <m/>
    <m/>
    <m/>
    <m/>
    <m/>
    <m/>
    <m/>
    <m/>
    <m/>
    <m/>
    <m/>
    <s v="MalibusMostWanted"/>
    <s v="English"/>
    <n v="16000000"/>
    <x v="36"/>
  </r>
  <r>
    <s v="Color"/>
    <x v="980"/>
    <x v="58"/>
    <n v="33771174"/>
    <s v="Comedy"/>
    <s v="Drama"/>
    <s v="Romance"/>
    <m/>
    <m/>
    <m/>
    <m/>
    <m/>
    <m/>
    <m/>
    <m/>
    <m/>
    <m/>
    <m/>
    <m/>
    <s v="WheretheHeartIs"/>
    <s v="English"/>
    <n v="15000000"/>
    <x v="2"/>
  </r>
  <r>
    <s v="Color"/>
    <x v="712"/>
    <x v="139"/>
    <n v="6000000"/>
    <s v="Adventure"/>
    <s v="Biography"/>
    <s v="Drama"/>
    <s v="History"/>
    <s v="War"/>
    <m/>
    <m/>
    <m/>
    <m/>
    <m/>
    <m/>
    <m/>
    <m/>
    <m/>
    <m/>
    <s v="LawrenceofArabia"/>
    <s v="English"/>
    <n v="15000000"/>
    <x v="26"/>
  </r>
  <r>
    <s v="Color"/>
    <x v="981"/>
    <x v="71"/>
    <n v="33386128"/>
    <s v="Horror"/>
    <m/>
    <m/>
    <m/>
    <m/>
    <m/>
    <m/>
    <m/>
    <m/>
    <m/>
    <m/>
    <m/>
    <m/>
    <m/>
    <m/>
    <s v="HalloweenII"/>
    <s v="English"/>
    <n v="15000000"/>
    <x v="40"/>
  </r>
  <r>
    <s v="Color"/>
    <x v="605"/>
    <x v="67"/>
    <n v="37877959"/>
    <s v="Adventure"/>
    <s v="Biography"/>
    <s v="Drama"/>
    <m/>
    <m/>
    <m/>
    <m/>
    <m/>
    <m/>
    <m/>
    <m/>
    <m/>
    <m/>
    <m/>
    <m/>
    <s v="Wild"/>
    <s v="English"/>
    <n v="15000000"/>
    <x v="1"/>
  </r>
  <r>
    <s v="Color"/>
    <x v="982"/>
    <x v="36"/>
    <n v="32721635"/>
    <s v="Crime"/>
    <s v="Horror"/>
    <s v="Thriller"/>
    <m/>
    <m/>
    <m/>
    <m/>
    <m/>
    <m/>
    <m/>
    <m/>
    <m/>
    <m/>
    <m/>
    <m/>
    <s v="TheLastHouseontheLeft"/>
    <s v="English"/>
    <n v="15000000"/>
    <x v="4"/>
  </r>
  <r>
    <s v="Color"/>
    <x v="956"/>
    <x v="76"/>
    <n v="31585300"/>
    <s v="Comedy"/>
    <s v="Romance"/>
    <m/>
    <m/>
    <m/>
    <m/>
    <m/>
    <m/>
    <m/>
    <m/>
    <m/>
    <m/>
    <m/>
    <m/>
    <m/>
    <s v="TheWeddingDate"/>
    <s v="English"/>
    <n v="15000000"/>
    <x v="9"/>
  </r>
  <r>
    <s v="Color"/>
    <x v="983"/>
    <x v="49"/>
    <n v="30259652"/>
    <s v="Comedy"/>
    <s v="Horror"/>
    <s v="Thriller"/>
    <m/>
    <m/>
    <m/>
    <m/>
    <m/>
    <m/>
    <m/>
    <m/>
    <m/>
    <m/>
    <m/>
    <m/>
    <s v="Halloween:Resurrection"/>
    <s v="English"/>
    <n v="15000000"/>
    <x v="53"/>
  </r>
  <r>
    <s v="Color"/>
    <x v="108"/>
    <x v="10"/>
    <n v="163192114"/>
    <s v="Action"/>
    <s v="Adventure"/>
    <s v="Fantasy"/>
    <m/>
    <m/>
    <m/>
    <m/>
    <m/>
    <m/>
    <m/>
    <m/>
    <m/>
    <m/>
    <m/>
    <m/>
    <s v="ClashoftheTitans"/>
    <s v="English"/>
    <n v="125000000"/>
    <x v="27"/>
  </r>
  <r>
    <s v="Color"/>
    <x v="323"/>
    <x v="41"/>
    <n v="30857814"/>
    <s v="Adventure"/>
    <s v="Family"/>
    <s v="Fantasy"/>
    <s v="Romance"/>
    <m/>
    <m/>
    <m/>
    <m/>
    <m/>
    <m/>
    <m/>
    <m/>
    <m/>
    <m/>
    <m/>
    <s v="ThePrincessBride"/>
    <s v="English"/>
    <n v="16000000"/>
    <x v="14"/>
  </r>
  <r>
    <s v="Color"/>
    <x v="984"/>
    <x v="50"/>
    <n v="30226144"/>
    <s v="Biography"/>
    <s v="Drama"/>
    <m/>
    <m/>
    <m/>
    <m/>
    <m/>
    <m/>
    <m/>
    <m/>
    <m/>
    <m/>
    <m/>
    <m/>
    <m/>
    <s v="TheGreatDebaters"/>
    <s v="English"/>
    <n v="15000000"/>
    <x v="32"/>
  </r>
  <r>
    <s v="Color"/>
    <x v="985"/>
    <x v="6"/>
    <n v="35054909"/>
    <s v="Crime"/>
    <s v="Drama"/>
    <m/>
    <m/>
    <m/>
    <m/>
    <m/>
    <m/>
    <m/>
    <m/>
    <m/>
    <m/>
    <m/>
    <m/>
    <m/>
    <s v="Drive"/>
    <s v="English"/>
    <n v="15000000"/>
    <x v="6"/>
  </r>
  <r>
    <s v="Color"/>
    <x v="986"/>
    <x v="69"/>
    <n v="29302097"/>
    <s v="Comedy"/>
    <s v="Family"/>
    <s v="Music"/>
    <s v="Romance"/>
    <m/>
    <m/>
    <m/>
    <m/>
    <m/>
    <m/>
    <m/>
    <m/>
    <m/>
    <m/>
    <m/>
    <s v="ConfessionsofaTeenageDramaQueen"/>
    <s v="English"/>
    <n v="15000000"/>
    <x v="50"/>
  </r>
  <r>
    <s v="Color"/>
    <x v="904"/>
    <x v="68"/>
    <n v="29106737"/>
    <s v="Comedy"/>
    <s v="Drama"/>
    <s v="Romance"/>
    <m/>
    <m/>
    <m/>
    <m/>
    <m/>
    <m/>
    <m/>
    <m/>
    <m/>
    <m/>
    <m/>
    <m/>
    <s v="TheObjectofMyAffection"/>
    <s v="English"/>
    <n v="15000000"/>
    <x v="19"/>
  </r>
  <r>
    <s v="Color"/>
    <x v="987"/>
    <x v="6"/>
    <n v="28637507"/>
    <s v="Drama"/>
    <s v="Horror"/>
    <s v="SciFi"/>
    <m/>
    <m/>
    <m/>
    <m/>
    <m/>
    <m/>
    <m/>
    <m/>
    <m/>
    <m/>
    <m/>
    <m/>
    <s v="28WeeksLater"/>
    <s v="English"/>
    <n v="15000000"/>
    <x v="15"/>
  </r>
  <r>
    <s v="Color"/>
    <x v="468"/>
    <x v="67"/>
    <n v="30127963"/>
    <s v="Drama"/>
    <s v="Family"/>
    <s v="Sport"/>
    <m/>
    <m/>
    <m/>
    <m/>
    <m/>
    <m/>
    <m/>
    <m/>
    <m/>
    <m/>
    <m/>
    <m/>
    <s v="WhentheGameStandsTall"/>
    <s v="English"/>
    <n v="15000000"/>
    <x v="10"/>
  </r>
  <r>
    <s v="Color"/>
    <x v="382"/>
    <x v="10"/>
    <n v="32645546"/>
    <s v="Comedy"/>
    <s v="Drama"/>
    <s v="Family"/>
    <m/>
    <m/>
    <m/>
    <m/>
    <m/>
    <m/>
    <m/>
    <m/>
    <m/>
    <m/>
    <m/>
    <m/>
    <s v="BecauseofWinnDixie"/>
    <s v="English"/>
    <n v="14000000"/>
    <x v="21"/>
  </r>
  <r>
    <s v="Color"/>
    <x v="988"/>
    <x v="22"/>
    <n v="27441122"/>
    <s v="Drama"/>
    <s v="Romance"/>
    <s v="Sport"/>
    <m/>
    <m/>
    <m/>
    <m/>
    <m/>
    <m/>
    <m/>
    <m/>
    <m/>
    <m/>
    <m/>
    <m/>
    <s v="LoveBasketball"/>
    <s v="English"/>
    <n v="15000000"/>
    <x v="13"/>
  </r>
  <r>
    <s v="Color"/>
    <x v="457"/>
    <x v="83"/>
    <n v="28014536"/>
    <s v="Action"/>
    <s v="Comedy"/>
    <s v="Crime"/>
    <s v="Romance"/>
    <s v="Thriller"/>
    <m/>
    <m/>
    <m/>
    <m/>
    <m/>
    <m/>
    <m/>
    <m/>
    <m/>
    <m/>
    <s v="GrossePointeBlank"/>
    <s v="English"/>
    <n v="15000000"/>
    <x v="37"/>
  </r>
  <r>
    <s v="Color"/>
    <x v="989"/>
    <x v="75"/>
    <n v="33860010"/>
    <s v="Comedy"/>
    <s v="Romance"/>
    <m/>
    <m/>
    <m/>
    <m/>
    <m/>
    <m/>
    <m/>
    <m/>
    <m/>
    <m/>
    <m/>
    <m/>
    <m/>
    <s v="AllAboutSteve"/>
    <s v="English"/>
    <n v="15000000"/>
    <x v="30"/>
  </r>
  <r>
    <s v="Color"/>
    <x v="990"/>
    <x v="76"/>
    <n v="26421314"/>
    <s v="Adventure"/>
    <s v="Fantasy"/>
    <s v="Horror"/>
    <s v="Mystery"/>
    <s v="Thriller"/>
    <m/>
    <m/>
    <m/>
    <m/>
    <m/>
    <m/>
    <m/>
    <m/>
    <m/>
    <m/>
    <s v="BookofShadows:BlairWitch2"/>
    <s v="English"/>
    <n v="15000000"/>
    <x v="59"/>
  </r>
  <r>
    <s v="Color"/>
    <x v="844"/>
    <x v="57"/>
    <n v="24881000"/>
    <s v="Drama"/>
    <s v="Fantasy"/>
    <s v="Horror"/>
    <s v="Thriller"/>
    <m/>
    <m/>
    <m/>
    <m/>
    <m/>
    <m/>
    <m/>
    <m/>
    <m/>
    <m/>
    <m/>
    <s v="TheCraft"/>
    <s v="English"/>
    <n v="15000000"/>
    <x v="5"/>
  </r>
  <r>
    <s v="Color"/>
    <x v="650"/>
    <x v="71"/>
    <n v="23089926"/>
    <s v="Drama"/>
    <s v="Romance"/>
    <s v="Thriller"/>
    <m/>
    <m/>
    <m/>
    <m/>
    <m/>
    <m/>
    <m/>
    <m/>
    <m/>
    <m/>
    <m/>
    <m/>
    <s v="MatchPoint"/>
    <s v="English"/>
    <n v="15000000"/>
    <x v="16"/>
  </r>
  <r>
    <s v="Color"/>
    <x v="991"/>
    <x v="32"/>
    <n v="26161406"/>
    <s v="Adventure"/>
    <s v="Comedy"/>
    <s v="Family"/>
    <s v="Fantasy"/>
    <m/>
    <m/>
    <m/>
    <m/>
    <m/>
    <m/>
    <m/>
    <m/>
    <m/>
    <m/>
    <m/>
    <s v="RamonaandBeezus"/>
    <s v="English"/>
    <n v="15000000"/>
    <x v="10"/>
  </r>
  <r>
    <s v="Color"/>
    <x v="962"/>
    <x v="87"/>
    <n v="22954968"/>
    <s v="Drama"/>
    <s v="Romance"/>
    <m/>
    <m/>
    <m/>
    <m/>
    <m/>
    <m/>
    <m/>
    <m/>
    <m/>
    <m/>
    <m/>
    <m/>
    <m/>
    <s v="TheRemainsoftheDay"/>
    <s v="English"/>
    <n v="11500000"/>
    <x v="0"/>
  </r>
  <r>
    <s v="Color"/>
    <x v="568"/>
    <x v="115"/>
    <n v="26384919"/>
    <s v="Drama"/>
    <m/>
    <m/>
    <m/>
    <m/>
    <m/>
    <m/>
    <m/>
    <m/>
    <m/>
    <m/>
    <m/>
    <m/>
    <m/>
    <m/>
    <s v="BoogieNights"/>
    <s v="English"/>
    <n v="15000000"/>
    <x v="0"/>
  </r>
  <r>
    <s v="Color"/>
    <x v="931"/>
    <x v="49"/>
    <n v="22189039"/>
    <s v="Action"/>
    <s v="Crime"/>
    <s v="Drama"/>
    <s v="Romance"/>
    <s v="Thriller"/>
    <m/>
    <m/>
    <m/>
    <m/>
    <m/>
    <m/>
    <m/>
    <m/>
    <m/>
    <m/>
    <s v="NowheretoRun"/>
    <s v="English"/>
    <n v="15000000"/>
    <x v="33"/>
  </r>
  <r>
    <s v="Color"/>
    <x v="992"/>
    <x v="53"/>
    <n v="20998709"/>
    <s v="Adventure"/>
    <s v="Drama"/>
    <s v="Family"/>
    <m/>
    <m/>
    <m/>
    <m/>
    <m/>
    <m/>
    <m/>
    <m/>
    <m/>
    <m/>
    <m/>
    <m/>
    <s v="Flicka"/>
    <s v="English"/>
    <n v="15000000"/>
    <x v="5"/>
  </r>
  <r>
    <s v="Color"/>
    <x v="993"/>
    <x v="69"/>
    <n v="20801344"/>
    <s v="Horror"/>
    <m/>
    <m/>
    <m/>
    <m/>
    <m/>
    <m/>
    <m/>
    <m/>
    <m/>
    <m/>
    <m/>
    <m/>
    <m/>
    <m/>
    <s v="TheHillsHaveEyesII"/>
    <s v="English"/>
    <n v="15000000"/>
    <x v="36"/>
  </r>
  <r>
    <s v="Color"/>
    <x v="994"/>
    <x v="54"/>
    <n v="21468807"/>
    <s v="Horror"/>
    <s v="Mystery"/>
    <s v="Thriller"/>
    <m/>
    <m/>
    <m/>
    <m/>
    <m/>
    <m/>
    <m/>
    <m/>
    <m/>
    <m/>
    <m/>
    <m/>
    <s v="UrbanLegends:FinalCut"/>
    <s v="English"/>
    <n v="14000000"/>
    <x v="53"/>
  </r>
  <r>
    <s v="Color"/>
    <x v="335"/>
    <x v="76"/>
    <n v="19158074"/>
    <s v="Drama"/>
    <s v="Family"/>
    <s v="Fantasy"/>
    <s v="Romance"/>
    <m/>
    <m/>
    <m/>
    <m/>
    <m/>
    <m/>
    <m/>
    <m/>
    <m/>
    <m/>
    <m/>
    <s v="TuckEverlasting"/>
    <s v="English"/>
    <n v="15000000"/>
    <x v="10"/>
  </r>
  <r>
    <s v="Color"/>
    <x v="995"/>
    <x v="78"/>
    <n v="18843314"/>
    <s v="Action"/>
    <s v="Drama"/>
    <s v="Thriller"/>
    <m/>
    <m/>
    <m/>
    <m/>
    <m/>
    <m/>
    <m/>
    <m/>
    <m/>
    <m/>
    <m/>
    <m/>
    <s v="TheMarine"/>
    <s v="English"/>
    <n v="20000000"/>
    <x v="54"/>
  </r>
  <r>
    <s v="Color"/>
    <x v="996"/>
    <x v="6"/>
    <n v="20566327"/>
    <s v="Action"/>
    <s v="Comedy"/>
    <m/>
    <m/>
    <m/>
    <m/>
    <m/>
    <m/>
    <m/>
    <m/>
    <m/>
    <m/>
    <m/>
    <m/>
    <m/>
    <s v="Keanu"/>
    <s v="English"/>
    <n v="15000000"/>
    <x v="21"/>
  </r>
  <r>
    <s v="Color"/>
    <x v="851"/>
    <x v="82"/>
    <n v="20218921"/>
    <s v="Drama"/>
    <s v="Music"/>
    <m/>
    <m/>
    <m/>
    <m/>
    <m/>
    <m/>
    <m/>
    <m/>
    <m/>
    <m/>
    <m/>
    <m/>
    <m/>
    <s v="CountryStrong"/>
    <s v="English"/>
    <n v="15000000"/>
    <x v="22"/>
  </r>
  <r>
    <s v="Color"/>
    <x v="997"/>
    <x v="92"/>
    <n v="17411331"/>
    <s v="Horror"/>
    <s v="Mystery"/>
    <s v="SciFi"/>
    <s v="Thriller"/>
    <m/>
    <m/>
    <m/>
    <m/>
    <m/>
    <m/>
    <m/>
    <m/>
    <m/>
    <m/>
    <m/>
    <s v="DisturbingBehavior"/>
    <s v="English"/>
    <n v="15000000"/>
    <x v="33"/>
  </r>
  <r>
    <s v="Color"/>
    <x v="998"/>
    <x v="34"/>
    <n v="21383298"/>
    <s v="Crime"/>
    <s v="Drama"/>
    <s v="Thriller"/>
    <m/>
    <m/>
    <m/>
    <m/>
    <m/>
    <m/>
    <m/>
    <m/>
    <m/>
    <m/>
    <m/>
    <m/>
    <s v="ThePlaceBeyondthePines"/>
    <s v="English"/>
    <n v="15000000"/>
    <x v="11"/>
  </r>
  <r>
    <s v="Color"/>
    <x v="139"/>
    <x v="25"/>
    <n v="24984868"/>
    <s v="Action"/>
    <s v="Crime"/>
    <s v="Thriller"/>
    <m/>
    <m/>
    <m/>
    <m/>
    <m/>
    <m/>
    <m/>
    <m/>
    <m/>
    <m/>
    <m/>
    <m/>
    <s v="TheNovemberMan"/>
    <s v="English"/>
    <n v="15000000"/>
    <x v="22"/>
  </r>
  <r>
    <s v="Color"/>
    <x v="999"/>
    <x v="59"/>
    <n v="16459004"/>
    <s v="Drama"/>
    <s v="Mystery"/>
    <s v="Thriller"/>
    <m/>
    <m/>
    <m/>
    <m/>
    <m/>
    <m/>
    <m/>
    <m/>
    <m/>
    <m/>
    <m/>
    <m/>
    <s v="EyeoftheBeholder"/>
    <s v="English"/>
    <n v="15000000"/>
    <x v="40"/>
  </r>
  <r>
    <s v="Color"/>
    <x v="202"/>
    <x v="21"/>
    <n v="15700000"/>
    <s v="Drama"/>
    <s v="History"/>
    <s v="Thriller"/>
    <s v="War"/>
    <m/>
    <m/>
    <m/>
    <m/>
    <m/>
    <m/>
    <m/>
    <m/>
    <m/>
    <m/>
    <m/>
    <s v="TheHurtLocker"/>
    <s v="English"/>
    <n v="15000000"/>
    <x v="32"/>
  </r>
  <r>
    <s v="Color"/>
    <x v="1000"/>
    <x v="36"/>
    <n v="15100000"/>
    <s v="Action"/>
    <s v="Horror"/>
    <s v="SciFi"/>
    <s v="Thriller"/>
    <m/>
    <m/>
    <m/>
    <m/>
    <m/>
    <m/>
    <m/>
    <m/>
    <m/>
    <m/>
    <m/>
    <s v="Firestarter"/>
    <s v="English"/>
    <n v="15000000"/>
    <x v="19"/>
  </r>
  <r>
    <s v="Color"/>
    <x v="694"/>
    <x v="54"/>
    <n v="14938570"/>
    <s v="Crime"/>
    <s v="Thriller"/>
    <m/>
    <m/>
    <m/>
    <m/>
    <m/>
    <m/>
    <m/>
    <m/>
    <m/>
    <m/>
    <m/>
    <m/>
    <m/>
    <s v="KillingThemSoftly"/>
    <s v="English"/>
    <n v="15000000"/>
    <x v="5"/>
  </r>
  <r>
    <s v="Color"/>
    <x v="837"/>
    <x v="39"/>
    <n v="17237244"/>
    <s v="Crime"/>
    <s v="Drama"/>
    <s v="Thriller"/>
    <m/>
    <m/>
    <m/>
    <m/>
    <m/>
    <m/>
    <m/>
    <m/>
    <m/>
    <m/>
    <m/>
    <m/>
    <s v="AMostWantedMan"/>
    <s v="English"/>
    <n v="15000000"/>
    <x v="2"/>
  </r>
  <r>
    <s v="Color"/>
    <x v="1001"/>
    <x v="97"/>
    <n v="14249005"/>
    <s v="Comedy"/>
    <m/>
    <m/>
    <m/>
    <m/>
    <m/>
    <m/>
    <m/>
    <m/>
    <m/>
    <m/>
    <m/>
    <m/>
    <m/>
    <m/>
    <s v="FreddyGotFingered"/>
    <s v="English"/>
    <n v="15000000"/>
    <x v="55"/>
  </r>
  <r>
    <s v="Color"/>
    <x v="1002"/>
    <x v="77"/>
    <n v="12701880"/>
    <s v="Adventure"/>
    <s v="Animation"/>
    <s v="Comedy"/>
    <s v="Family"/>
    <m/>
    <m/>
    <m/>
    <m/>
    <m/>
    <m/>
    <m/>
    <m/>
    <m/>
    <m/>
    <m/>
    <s v="ThePiratesWhoDontDoAnything:AVeggieTalesMovie"/>
    <s v="English"/>
    <n v="15000000"/>
    <x v="20"/>
  </r>
  <r>
    <s v="Color"/>
    <x v="1003"/>
    <x v="57"/>
    <n v="12801190"/>
    <s v="Action"/>
    <s v="Adventure"/>
    <s v="Fantasy"/>
    <s v="SciFi"/>
    <m/>
    <m/>
    <m/>
    <m/>
    <m/>
    <m/>
    <m/>
    <m/>
    <m/>
    <m/>
    <m/>
    <s v="Highlander:Endgame"/>
    <s v="English"/>
    <n v="15000000"/>
    <x v="50"/>
  </r>
  <r>
    <s v="Color"/>
    <x v="1004"/>
    <x v="60"/>
    <n v="12549485"/>
    <s v="Crime"/>
    <s v="Drama"/>
    <s v="Musical"/>
    <s v="Romance"/>
    <m/>
    <m/>
    <m/>
    <m/>
    <m/>
    <m/>
    <m/>
    <m/>
    <m/>
    <m/>
    <m/>
    <s v="Idlewild"/>
    <s v="English"/>
    <n v="15000000"/>
    <x v="5"/>
  </r>
  <r>
    <s v="Color"/>
    <x v="1005"/>
    <x v="83"/>
    <n v="13766014"/>
    <s v="Drama"/>
    <s v="Romance"/>
    <m/>
    <m/>
    <m/>
    <m/>
    <m/>
    <m/>
    <m/>
    <m/>
    <m/>
    <m/>
    <m/>
    <m/>
    <m/>
    <s v="OneDay"/>
    <s v="English"/>
    <n v="15000000"/>
    <x v="15"/>
  </r>
  <r>
    <s v="Color"/>
    <x v="1006"/>
    <x v="68"/>
    <n v="13034417"/>
    <s v="Drama"/>
    <s v="Sport"/>
    <m/>
    <m/>
    <m/>
    <m/>
    <m/>
    <m/>
    <m/>
    <m/>
    <m/>
    <m/>
    <m/>
    <m/>
    <m/>
    <s v="WhipIt"/>
    <s v="English"/>
    <n v="15000000"/>
    <x v="8"/>
  </r>
  <r>
    <s v="Color"/>
    <x v="1007"/>
    <x v="54"/>
    <n v="12212417"/>
    <s v="Crime"/>
    <s v="Thriller"/>
    <m/>
    <m/>
    <m/>
    <m/>
    <m/>
    <m/>
    <m/>
    <m/>
    <m/>
    <m/>
    <m/>
    <m/>
    <m/>
    <s v="Confidence"/>
    <s v="English"/>
    <n v="15000000"/>
    <x v="10"/>
  </r>
  <r>
    <s v="Color"/>
    <x v="1008"/>
    <x v="54"/>
    <n v="11614236"/>
    <s v="Comedy"/>
    <m/>
    <m/>
    <m/>
    <m/>
    <m/>
    <m/>
    <m/>
    <m/>
    <m/>
    <m/>
    <m/>
    <m/>
    <m/>
    <m/>
    <s v="TheMuse"/>
    <s v="English"/>
    <n v="15000000"/>
    <x v="23"/>
  </r>
  <r>
    <s v="BlackandWhite"/>
    <x v="539"/>
    <x v="30"/>
    <n v="13337299"/>
    <s v="Biography"/>
    <s v="Drama"/>
    <s v="Music"/>
    <s v="Musical"/>
    <m/>
    <m/>
    <m/>
    <m/>
    <m/>
    <m/>
    <m/>
    <m/>
    <m/>
    <m/>
    <m/>
    <s v="DeLovely"/>
    <s v="English"/>
    <n v="20000000"/>
    <x v="4"/>
  </r>
  <r>
    <s v="Color"/>
    <x v="650"/>
    <x v="22"/>
    <n v="10763469"/>
    <s v="Comedy"/>
    <s v="Drama"/>
    <s v="Romance"/>
    <m/>
    <m/>
    <m/>
    <m/>
    <m/>
    <m/>
    <m/>
    <m/>
    <m/>
    <m/>
    <m/>
    <m/>
    <s v="NewYorkStories"/>
    <s v="English"/>
    <n v="15000000"/>
    <x v="21"/>
  </r>
  <r>
    <s v="Color"/>
    <x v="1009"/>
    <x v="90"/>
    <n v="11144518"/>
    <s v="Adventure"/>
    <s v="Family"/>
    <m/>
    <m/>
    <m/>
    <m/>
    <m/>
    <m/>
    <m/>
    <m/>
    <m/>
    <m/>
    <m/>
    <m/>
    <m/>
    <s v="BarneysGreatAdventure"/>
    <s v="English"/>
    <n v="15000000"/>
    <x v="63"/>
  </r>
  <r>
    <s v="Color"/>
    <x v="1010"/>
    <x v="83"/>
    <n v="15608545"/>
    <s v="Action"/>
    <m/>
    <m/>
    <m/>
    <m/>
    <m/>
    <m/>
    <m/>
    <m/>
    <m/>
    <m/>
    <m/>
    <m/>
    <m/>
    <m/>
    <s v="TheManwiththeIronFists"/>
    <s v="English"/>
    <n v="15000000"/>
    <x v="28"/>
  </r>
  <r>
    <s v="Color"/>
    <x v="98"/>
    <x v="42"/>
    <n v="10443316"/>
    <s v="Comedy"/>
    <s v="Drama"/>
    <s v="Romance"/>
    <m/>
    <m/>
    <m/>
    <m/>
    <m/>
    <m/>
    <m/>
    <m/>
    <m/>
    <m/>
    <m/>
    <m/>
    <s v="HomeFries"/>
    <s v="English"/>
    <n v="15000000"/>
    <x v="39"/>
  </r>
  <r>
    <s v="Color"/>
    <x v="1011"/>
    <x v="44"/>
    <n v="10494147"/>
    <s v="Drama"/>
    <s v="Romance"/>
    <m/>
    <m/>
    <m/>
    <m/>
    <m/>
    <m/>
    <m/>
    <m/>
    <m/>
    <m/>
    <m/>
    <m/>
    <m/>
    <s v="HereonEarth"/>
    <s v="English"/>
    <n v="15000000"/>
    <x v="36"/>
  </r>
  <r>
    <s v="Color"/>
    <x v="241"/>
    <x v="29"/>
    <n v="9929000"/>
    <s v="Drama"/>
    <s v="SciFi"/>
    <m/>
    <m/>
    <m/>
    <m/>
    <m/>
    <m/>
    <m/>
    <m/>
    <m/>
    <m/>
    <m/>
    <m/>
    <m/>
    <s v="Brazil"/>
    <s v="English"/>
    <n v="15000000"/>
    <x v="25"/>
  </r>
  <r>
    <s v="Color"/>
    <x v="900"/>
    <x v="32"/>
    <n v="10411980"/>
    <s v="Family"/>
    <s v="Music"/>
    <s v="Romance"/>
    <m/>
    <m/>
    <m/>
    <m/>
    <m/>
    <m/>
    <m/>
    <m/>
    <m/>
    <m/>
    <m/>
    <m/>
    <s v="RaiseYourVoice"/>
    <s v="English"/>
    <n v="15000000"/>
    <x v="18"/>
  </r>
  <r>
    <s v="Color"/>
    <x v="357"/>
    <x v="82"/>
    <n v="17439163"/>
    <s v="Comedy"/>
    <s v="Crime"/>
    <m/>
    <m/>
    <m/>
    <m/>
    <m/>
    <m/>
    <m/>
    <m/>
    <m/>
    <m/>
    <m/>
    <m/>
    <m/>
    <s v="TheBigLebowski"/>
    <s v="English"/>
    <n v="15000000"/>
    <x v="17"/>
  </r>
  <r>
    <s v="BlackandWhite"/>
    <x v="1012"/>
    <x v="37"/>
    <n v="9396487"/>
    <s v="Drama"/>
    <s v="Music"/>
    <m/>
    <m/>
    <m/>
    <m/>
    <m/>
    <m/>
    <m/>
    <m/>
    <m/>
    <m/>
    <m/>
    <m/>
    <m/>
    <s v="BlackSnakeMoan"/>
    <s v="English"/>
    <n v="15000000"/>
    <x v="15"/>
  </r>
  <r>
    <s v="Color"/>
    <x v="267"/>
    <x v="33"/>
    <n v="9059588"/>
    <s v="Crime"/>
    <s v="Drama"/>
    <s v="Romance"/>
    <s v="Thriller"/>
    <m/>
    <m/>
    <m/>
    <m/>
    <m/>
    <m/>
    <m/>
    <m/>
    <m/>
    <m/>
    <m/>
    <s v="DarkBlue"/>
    <s v="English"/>
    <n v="15000000"/>
    <x v="4"/>
  </r>
  <r>
    <s v="Color"/>
    <x v="1013"/>
    <x v="25"/>
    <n v="9172810"/>
    <s v="Biography"/>
    <s v="Drama"/>
    <s v="History"/>
    <s v="Thriller"/>
    <s v="War"/>
    <m/>
    <m/>
    <m/>
    <m/>
    <m/>
    <m/>
    <m/>
    <m/>
    <m/>
    <m/>
    <s v="AMightyHeart"/>
    <s v="English"/>
    <n v="16000000"/>
    <x v="10"/>
  </r>
  <r>
    <s v="Color"/>
    <x v="1014"/>
    <x v="49"/>
    <n v="8735529"/>
    <s v="Comedy"/>
    <s v="Drama"/>
    <s v="Romance"/>
    <m/>
    <m/>
    <m/>
    <m/>
    <m/>
    <m/>
    <m/>
    <m/>
    <m/>
    <m/>
    <m/>
    <m/>
    <s v="WhateverItTakes"/>
    <s v="English"/>
    <n v="15000000"/>
    <x v="33"/>
  </r>
  <r>
    <s v="Color"/>
    <x v="1015"/>
    <x v="54"/>
    <n v="8586376"/>
    <s v="Comedy"/>
    <m/>
    <m/>
    <m/>
    <m/>
    <m/>
    <m/>
    <m/>
    <m/>
    <m/>
    <m/>
    <m/>
    <m/>
    <m/>
    <m/>
    <s v="BoatTrip"/>
    <s v="English"/>
    <n v="20000000"/>
    <x v="40"/>
  </r>
  <r>
    <s v="Color"/>
    <x v="489"/>
    <x v="54"/>
    <n v="8378141"/>
    <s v="Comedy"/>
    <s v="Drama"/>
    <s v="Romance"/>
    <m/>
    <m/>
    <m/>
    <m/>
    <m/>
    <m/>
    <m/>
    <m/>
    <m/>
    <m/>
    <m/>
    <m/>
    <s v="TheImportanceofBeingEarnest"/>
    <s v="English"/>
    <n v="15000000"/>
    <x v="8"/>
  </r>
  <r>
    <s v="Color"/>
    <x v="1016"/>
    <x v="42"/>
    <n v="8080116"/>
    <s v="Adventure"/>
    <s v="Comedy"/>
    <s v="Family"/>
    <m/>
    <m/>
    <m/>
    <m/>
    <m/>
    <m/>
    <m/>
    <m/>
    <m/>
    <m/>
    <m/>
    <m/>
    <s v="Hoot"/>
    <s v="English"/>
    <n v="15000000"/>
    <x v="23"/>
  </r>
  <r>
    <s v="Color"/>
    <x v="1017"/>
    <x v="83"/>
    <n v="7757130"/>
    <s v="Comedy"/>
    <s v="Crime"/>
    <s v="Drama"/>
    <m/>
    <m/>
    <m/>
    <m/>
    <m/>
    <m/>
    <m/>
    <m/>
    <m/>
    <m/>
    <m/>
    <m/>
    <s v="InBruges"/>
    <s v="English"/>
    <n v="15000000"/>
    <x v="25"/>
  </r>
  <r>
    <s v="Color"/>
    <x v="1018"/>
    <x v="53"/>
    <n v="9123834"/>
    <s v="Comedy"/>
    <s v="Romance"/>
    <m/>
    <m/>
    <m/>
    <m/>
    <m/>
    <m/>
    <m/>
    <m/>
    <m/>
    <m/>
    <m/>
    <m/>
    <m/>
    <s v="Peeples"/>
    <s v="English"/>
    <n v="15000000"/>
    <x v="42"/>
  </r>
  <r>
    <s v="Color"/>
    <x v="1019"/>
    <x v="56"/>
    <n v="6409206"/>
    <s v="Comedy"/>
    <s v="Music"/>
    <m/>
    <m/>
    <m/>
    <m/>
    <m/>
    <m/>
    <m/>
    <m/>
    <m/>
    <m/>
    <m/>
    <m/>
    <m/>
    <s v="TheRocker"/>
    <s v="English"/>
    <n v="15000000"/>
    <x v="5"/>
  </r>
  <r>
    <s v="Color"/>
    <x v="1020"/>
    <x v="74"/>
    <n v="6373693"/>
    <s v="Comedy"/>
    <s v="Romance"/>
    <m/>
    <m/>
    <m/>
    <m/>
    <m/>
    <m/>
    <m/>
    <m/>
    <m/>
    <m/>
    <m/>
    <m/>
    <m/>
    <s v="PostGrad"/>
    <s v="English"/>
    <n v="15000000"/>
    <x v="42"/>
  </r>
  <r>
    <s v="Color"/>
    <x v="495"/>
    <x v="10"/>
    <n v="7556708"/>
    <s v="Drama"/>
    <m/>
    <m/>
    <m/>
    <m/>
    <m/>
    <m/>
    <m/>
    <m/>
    <m/>
    <m/>
    <m/>
    <m/>
    <m/>
    <m/>
    <s v="PromisedLand"/>
    <s v="English"/>
    <n v="15000000"/>
    <x v="4"/>
  </r>
  <r>
    <s v="Color"/>
    <x v="650"/>
    <x v="78"/>
    <n v="5306447"/>
    <s v="Comedy"/>
    <s v="Romance"/>
    <m/>
    <m/>
    <m/>
    <m/>
    <m/>
    <m/>
    <m/>
    <m/>
    <m/>
    <m/>
    <m/>
    <m/>
    <m/>
    <s v="WhateverWorks"/>
    <s v="English"/>
    <n v="15000000"/>
    <x v="13"/>
  </r>
  <r>
    <s v="BlackandWhite"/>
    <x v="1021"/>
    <x v="70"/>
    <n v="5217498"/>
    <s v="Drama"/>
    <s v="Mystery"/>
    <s v="Thriller"/>
    <m/>
    <m/>
    <m/>
    <m/>
    <m/>
    <m/>
    <m/>
    <m/>
    <m/>
    <m/>
    <m/>
    <m/>
    <s v="TheInCrowd"/>
    <s v="English"/>
    <n v="15000000"/>
    <x v="50"/>
  </r>
  <r>
    <s v="Color"/>
    <x v="966"/>
    <x v="83"/>
    <n v="5023275"/>
    <s v="Adventure"/>
    <s v="Crime"/>
    <s v="Drama"/>
    <s v="Mystery"/>
    <s v="Western"/>
    <m/>
    <m/>
    <m/>
    <m/>
    <m/>
    <m/>
    <m/>
    <m/>
    <m/>
    <m/>
    <s v="ThreeBurials"/>
    <s v="English"/>
    <n v="15000000"/>
    <x v="7"/>
  </r>
  <r>
    <s v="Color"/>
    <x v="1022"/>
    <x v="58"/>
    <n v="4956401"/>
    <s v="Drama"/>
    <s v="War"/>
    <m/>
    <m/>
    <m/>
    <m/>
    <m/>
    <m/>
    <m/>
    <m/>
    <m/>
    <m/>
    <m/>
    <m/>
    <m/>
    <s v="JakobtheLiar"/>
    <s v="English"/>
    <n v="15000000"/>
    <x v="12"/>
  </r>
  <r>
    <s v="Color"/>
    <x v="22"/>
    <x v="32"/>
    <n v="4235837"/>
    <s v="Comedy"/>
    <s v="Crime"/>
    <s v="Mystery"/>
    <m/>
    <m/>
    <m/>
    <m/>
    <m/>
    <m/>
    <m/>
    <m/>
    <m/>
    <m/>
    <m/>
    <m/>
    <s v="KissKissBangBang"/>
    <s v="English"/>
    <n v="15000000"/>
    <x v="32"/>
  </r>
  <r>
    <s v="Color"/>
    <x v="1023"/>
    <x v="78"/>
    <n v="4002955"/>
    <s v="Comedy"/>
    <s v="Fantasy"/>
    <s v="Horror"/>
    <s v="Thriller"/>
    <m/>
    <m/>
    <m/>
    <m/>
    <m/>
    <m/>
    <m/>
    <m/>
    <m/>
    <m/>
    <m/>
    <s v="IdleHands"/>
    <s v="English"/>
    <n v="20000000"/>
    <x v="5"/>
  </r>
  <r>
    <s v="Color"/>
    <x v="478"/>
    <x v="20"/>
    <n v="7219578"/>
    <s v="Drama"/>
    <s v="Mystery"/>
    <s v="Thriller"/>
    <m/>
    <m/>
    <m/>
    <m/>
    <m/>
    <m/>
    <m/>
    <m/>
    <m/>
    <m/>
    <m/>
    <m/>
    <s v="MulhollandDrive"/>
    <s v="English"/>
    <n v="15000000"/>
    <x v="25"/>
  </r>
  <r>
    <s v="Color"/>
    <x v="650"/>
    <x v="41"/>
    <n v="3247816"/>
    <s v="Comedy"/>
    <s v="Drama"/>
    <s v="Romance"/>
    <m/>
    <m/>
    <m/>
    <m/>
    <m/>
    <m/>
    <m/>
    <m/>
    <m/>
    <m/>
    <m/>
    <m/>
    <s v="YouWillMeetaTallDarkStranger"/>
    <s v="English"/>
    <n v="22000000"/>
    <x v="22"/>
  </r>
  <r>
    <s v="Color"/>
    <x v="1024"/>
    <x v="32"/>
    <n v="2412045"/>
    <s v="Drama"/>
    <s v="Romance"/>
    <s v="SciFi"/>
    <m/>
    <m/>
    <m/>
    <m/>
    <m/>
    <m/>
    <m/>
    <m/>
    <m/>
    <m/>
    <m/>
    <m/>
    <s v="NeverLetMeGo"/>
    <s v="English"/>
    <n v="15000000"/>
    <x v="13"/>
  </r>
  <r>
    <s v="Color"/>
    <x v="1025"/>
    <x v="68"/>
    <n v="2203641"/>
    <s v="Crime"/>
    <s v="Drama"/>
    <s v="Mystery"/>
    <s v="Thriller"/>
    <m/>
    <m/>
    <m/>
    <m/>
    <m/>
    <m/>
    <m/>
    <m/>
    <m/>
    <m/>
    <m/>
    <s v="Transsiberian"/>
    <s v="English"/>
    <n v="15000000"/>
    <x v="10"/>
  </r>
  <r>
    <s v="Color"/>
    <x v="1026"/>
    <x v="41"/>
    <n v="1953732"/>
    <s v="Adventure"/>
    <s v="Drama"/>
    <s v="Fantasy"/>
    <m/>
    <m/>
    <m/>
    <m/>
    <m/>
    <m/>
    <m/>
    <m/>
    <m/>
    <m/>
    <m/>
    <m/>
    <s v="TheClanoftheCaveBear"/>
    <s v="English"/>
    <n v="15000000"/>
    <x v="42"/>
  </r>
  <r>
    <s v="Color"/>
    <x v="1027"/>
    <x v="68"/>
    <n v="1954202"/>
    <s v="Comedy"/>
    <s v="Crime"/>
    <s v="Drama"/>
    <m/>
    <m/>
    <m/>
    <m/>
    <m/>
    <m/>
    <m/>
    <m/>
    <m/>
    <m/>
    <m/>
    <m/>
    <s v="CrazyinAlabama"/>
    <s v="English"/>
    <n v="15000000"/>
    <x v="22"/>
  </r>
  <r>
    <s v="Color"/>
    <x v="915"/>
    <x v="68"/>
    <n v="1294640"/>
    <s v="Crime"/>
    <s v="Drama"/>
    <s v="Horror"/>
    <s v="Thriller"/>
    <m/>
    <m/>
    <m/>
    <m/>
    <m/>
    <m/>
    <m/>
    <m/>
    <m/>
    <m/>
    <m/>
    <s v="FunnyGames"/>
    <s v="English"/>
    <n v="15000000"/>
    <x v="12"/>
  </r>
  <r>
    <s v="BlackandWhite"/>
    <x v="1028"/>
    <x v="93"/>
    <n v="26435"/>
    <s v="Drama"/>
    <s v="SciFi"/>
    <m/>
    <m/>
    <m/>
    <m/>
    <m/>
    <m/>
    <m/>
    <m/>
    <m/>
    <m/>
    <m/>
    <m/>
    <m/>
    <s v="Metropolis"/>
    <s v="German"/>
    <n v="6000000"/>
    <x v="24"/>
  </r>
  <r>
    <s v="Color"/>
    <x v="409"/>
    <x v="92"/>
    <n v="1197786"/>
    <s v="Action"/>
    <s v="Crime"/>
    <s v="Thriller"/>
    <m/>
    <m/>
    <m/>
    <m/>
    <m/>
    <m/>
    <m/>
    <m/>
    <m/>
    <m/>
    <m/>
    <m/>
    <s v="DistrictB13"/>
    <s v="French"/>
    <n v="12000000"/>
    <x v="13"/>
  </r>
  <r>
    <s v="Color"/>
    <x v="426"/>
    <x v="67"/>
    <n v="529766"/>
    <s v="Crime"/>
    <s v="Drama"/>
    <m/>
    <m/>
    <m/>
    <m/>
    <m/>
    <m/>
    <m/>
    <m/>
    <m/>
    <m/>
    <m/>
    <m/>
    <m/>
    <s v="ThingstoDoinDenverWhenYoureDead"/>
    <s v="English"/>
    <n v="7000000"/>
    <x v="2"/>
  </r>
  <r>
    <s v="Color"/>
    <x v="1029"/>
    <x v="70"/>
    <n v="613556"/>
    <s v="Action"/>
    <s v="Drama"/>
    <m/>
    <m/>
    <m/>
    <m/>
    <m/>
    <m/>
    <m/>
    <m/>
    <m/>
    <m/>
    <m/>
    <m/>
    <m/>
    <s v="TheAssassin"/>
    <s v="Mandarin"/>
    <n v="15000000"/>
    <x v="21"/>
  </r>
  <r>
    <s v="Color"/>
    <x v="1030"/>
    <x v="41"/>
    <n v="353743"/>
    <s v="Comedy"/>
    <s v="Crime"/>
    <s v="Drama"/>
    <s v="Thriller"/>
    <s v="War"/>
    <m/>
    <m/>
    <m/>
    <m/>
    <m/>
    <m/>
    <m/>
    <m/>
    <m/>
    <m/>
    <s v="BuffaloSoldiers"/>
    <s v="English"/>
    <n v="15000000"/>
    <x v="8"/>
  </r>
  <r>
    <s v="Color"/>
    <x v="1031"/>
    <x v="46"/>
    <n v="102055"/>
    <s v="Action"/>
    <m/>
    <m/>
    <m/>
    <m/>
    <m/>
    <m/>
    <m/>
    <m/>
    <m/>
    <m/>
    <m/>
    <m/>
    <m/>
    <m/>
    <s v="Ongbak2"/>
    <s v="Thai"/>
    <n v="300000000"/>
    <x v="5"/>
  </r>
  <r>
    <s v="Color"/>
    <x v="1032"/>
    <x v="32"/>
    <n v="73548"/>
    <s v="Fantasy"/>
    <s v="Horror"/>
    <s v="Mystery"/>
    <m/>
    <m/>
    <m/>
    <m/>
    <m/>
    <m/>
    <m/>
    <m/>
    <m/>
    <m/>
    <m/>
    <m/>
    <s v="TheMidnightMeatTrain"/>
    <s v="English"/>
    <n v="15000000"/>
    <x v="9"/>
  </r>
  <r>
    <s v="Color"/>
    <x v="1033"/>
    <x v="76"/>
    <n v="28870"/>
    <s v="Crime"/>
    <s v="Drama"/>
    <s v="Thriller"/>
    <m/>
    <m/>
    <m/>
    <m/>
    <m/>
    <m/>
    <m/>
    <m/>
    <m/>
    <m/>
    <m/>
    <m/>
    <s v="TheSonofNoOne"/>
    <s v="English"/>
    <n v="15000000"/>
    <x v="36"/>
  </r>
  <r>
    <s v="Color"/>
    <x v="1034"/>
    <x v="70"/>
    <n v="22723"/>
    <s v="Action"/>
    <s v="Comedy"/>
    <s v="Drama"/>
    <s v="War"/>
    <m/>
    <m/>
    <m/>
    <m/>
    <m/>
    <m/>
    <m/>
    <m/>
    <m/>
    <m/>
    <m/>
    <s v="AlltheQueensMen"/>
    <s v="English"/>
    <n v="25000000"/>
    <x v="55"/>
  </r>
  <r>
    <s v="Color"/>
    <x v="1035"/>
    <x v="40"/>
    <n v="20380"/>
    <s v="Comedy"/>
    <s v="Drama"/>
    <s v="Fantasy"/>
    <s v="Music"/>
    <s v="Romance"/>
    <m/>
    <m/>
    <m/>
    <m/>
    <m/>
    <m/>
    <m/>
    <m/>
    <m/>
    <m/>
    <s v="TheGoodNight"/>
    <s v="English"/>
    <n v="15000000"/>
    <x v="18"/>
  </r>
  <r>
    <s v="Color"/>
    <x v="353"/>
    <x v="57"/>
    <n v="70906973"/>
    <s v="Comedy"/>
    <s v="Fantasy"/>
    <s v="Romance"/>
    <m/>
    <m/>
    <m/>
    <m/>
    <m/>
    <m/>
    <m/>
    <m/>
    <m/>
    <m/>
    <m/>
    <m/>
    <s v="GroundhogDay"/>
    <s v="English"/>
    <n v="14600000"/>
    <x v="14"/>
  </r>
  <r>
    <s v="Color"/>
    <x v="1036"/>
    <x v="67"/>
    <n v="66009973"/>
    <s v="Comedy"/>
    <s v="Drama"/>
    <s v="Music"/>
    <m/>
    <m/>
    <m/>
    <m/>
    <m/>
    <m/>
    <m/>
    <m/>
    <m/>
    <m/>
    <m/>
    <m/>
    <s v="MagicMikeXXL"/>
    <s v="English"/>
    <n v="14800000"/>
    <x v="20"/>
  </r>
  <r>
    <s v="Color"/>
    <x v="34"/>
    <x v="58"/>
    <n v="46338728"/>
    <s v="Drama"/>
    <s v="Romance"/>
    <m/>
    <m/>
    <m/>
    <m/>
    <m/>
    <m/>
    <m/>
    <m/>
    <m/>
    <m/>
    <m/>
    <m/>
    <m/>
    <s v="RomeoJuliet"/>
    <s v="English"/>
    <n v="14500000"/>
    <x v="2"/>
  </r>
  <r>
    <s v="Color"/>
    <x v="1037"/>
    <x v="68"/>
    <n v="7691700"/>
    <s v="Drama"/>
    <s v="War"/>
    <m/>
    <m/>
    <m/>
    <m/>
    <m/>
    <m/>
    <m/>
    <m/>
    <m/>
    <m/>
    <m/>
    <m/>
    <m/>
    <s v="SarahsKey"/>
    <s v="French"/>
    <n v="10000000"/>
    <x v="7"/>
  </r>
  <r>
    <s v="Color"/>
    <x v="309"/>
    <x v="21"/>
    <n v="101157447"/>
    <s v="Drama"/>
    <s v="Western"/>
    <m/>
    <m/>
    <m/>
    <m/>
    <m/>
    <m/>
    <m/>
    <m/>
    <m/>
    <m/>
    <m/>
    <m/>
    <m/>
    <s v="Unforgiven"/>
    <s v="English"/>
    <n v="14400000"/>
    <x v="24"/>
  </r>
  <r>
    <s v="Color"/>
    <x v="1038"/>
    <x v="101"/>
    <n v="74205"/>
    <s v="Drama"/>
    <m/>
    <m/>
    <m/>
    <m/>
    <m/>
    <m/>
    <m/>
    <m/>
    <m/>
    <m/>
    <m/>
    <m/>
    <m/>
    <m/>
    <s v="Manderlay"/>
    <s v="English"/>
    <n v="14200000"/>
    <x v="37"/>
  </r>
  <r>
    <s v="Color"/>
    <x v="441"/>
    <x v="58"/>
    <n v="141319195"/>
    <s v="Drama"/>
    <s v="Romance"/>
    <m/>
    <m/>
    <m/>
    <m/>
    <m/>
    <m/>
    <m/>
    <m/>
    <m/>
    <m/>
    <m/>
    <m/>
    <m/>
    <s v="SlumdogMillionaire"/>
    <s v="English"/>
    <n v="15000000"/>
    <x v="25"/>
  </r>
  <r>
    <s v="Color"/>
    <x v="428"/>
    <x v="71"/>
    <n v="156645693"/>
    <s v="Drama"/>
    <s v="Romance"/>
    <s v="Thriller"/>
    <m/>
    <m/>
    <m/>
    <m/>
    <m/>
    <m/>
    <m/>
    <m/>
    <m/>
    <m/>
    <m/>
    <m/>
    <s v="FatalAttraction"/>
    <s v="English"/>
    <n v="14000000"/>
    <x v="8"/>
  </r>
  <r>
    <s v="Color"/>
    <x v="277"/>
    <x v="30"/>
    <n v="178406268"/>
    <s v="Comedy"/>
    <s v="Romance"/>
    <m/>
    <m/>
    <m/>
    <m/>
    <m/>
    <m/>
    <m/>
    <m/>
    <m/>
    <m/>
    <m/>
    <m/>
    <m/>
    <s v="PrettyWoman"/>
    <s v="English"/>
    <n v="14000000"/>
    <x v="8"/>
  </r>
  <r>
    <s v="Color"/>
    <x v="1039"/>
    <x v="25"/>
    <n v="109306210"/>
    <s v="Action"/>
    <s v="Adventure"/>
    <s v="Comedy"/>
    <m/>
    <m/>
    <m/>
    <m/>
    <m/>
    <m/>
    <m/>
    <m/>
    <m/>
    <m/>
    <m/>
    <m/>
    <s v="CrocodileDundeeII"/>
    <s v="English"/>
    <n v="15800000"/>
    <x v="33"/>
  </r>
  <r>
    <s v="Color"/>
    <x v="74"/>
    <x v="93"/>
    <n v="70001698"/>
    <s v="Biography"/>
    <s v="Drama"/>
    <s v="War"/>
    <m/>
    <m/>
    <m/>
    <m/>
    <m/>
    <m/>
    <m/>
    <m/>
    <m/>
    <m/>
    <m/>
    <m/>
    <s v="BornontheFourthofJuly"/>
    <s v="English"/>
    <n v="14000000"/>
    <x v="13"/>
  </r>
  <r>
    <s v="BlackandWhite"/>
    <x v="67"/>
    <x v="41"/>
    <n v="68856263"/>
    <s v="Adventure"/>
    <s v="Comedy"/>
    <s v="Family"/>
    <s v="Sport"/>
    <m/>
    <m/>
    <m/>
    <m/>
    <m/>
    <m/>
    <m/>
    <m/>
    <m/>
    <m/>
    <m/>
    <s v="CoolRunnings"/>
    <s v="English"/>
    <n v="15000000"/>
    <x v="8"/>
  </r>
  <r>
    <s v="Color"/>
    <x v="458"/>
    <x v="57"/>
    <n v="51527787"/>
    <s v="Horror"/>
    <s v="Thriller"/>
    <m/>
    <m/>
    <m/>
    <m/>
    <m/>
    <m/>
    <m/>
    <m/>
    <m/>
    <m/>
    <m/>
    <m/>
    <m/>
    <s v="MyBloodyValentine"/>
    <s v="English"/>
    <n v="15000000"/>
    <x v="33"/>
  </r>
  <r>
    <s v="Color"/>
    <x v="770"/>
    <x v="78"/>
    <n v="49122319"/>
    <s v="Horror"/>
    <s v="Thriller"/>
    <m/>
    <m/>
    <m/>
    <m/>
    <m/>
    <m/>
    <m/>
    <m/>
    <m/>
    <m/>
    <m/>
    <m/>
    <m/>
    <s v="ThePossession"/>
    <s v="English"/>
    <n v="14000000"/>
    <x v="18"/>
  </r>
  <r>
    <s v="Color"/>
    <x v="756"/>
    <x v="59"/>
    <n v="61356221"/>
    <s v="Drama"/>
    <s v="Music"/>
    <s v="Romance"/>
    <m/>
    <m/>
    <m/>
    <m/>
    <m/>
    <m/>
    <m/>
    <m/>
    <m/>
    <m/>
    <m/>
    <m/>
    <s v="StomptheYard"/>
    <s v="English"/>
    <n v="14000000"/>
    <x v="31"/>
  </r>
  <r>
    <s v="Color"/>
    <x v="635"/>
    <x v="31"/>
    <n v="46800000"/>
    <s v="Action"/>
    <s v="Adventure"/>
    <s v="SciFi"/>
    <s v="Thriller"/>
    <m/>
    <m/>
    <m/>
    <m/>
    <m/>
    <m/>
    <m/>
    <m/>
    <m/>
    <m/>
    <m/>
    <s v="TheSpyWhoLovedMe"/>
    <s v="English"/>
    <n v="14000000"/>
    <x v="1"/>
  </r>
  <r>
    <s v="Color"/>
    <x v="1040"/>
    <x v="75"/>
    <n v="38048637"/>
    <s v="Horror"/>
    <s v="Mystery"/>
    <s v="Thriller"/>
    <m/>
    <m/>
    <m/>
    <m/>
    <m/>
    <m/>
    <m/>
    <m/>
    <m/>
    <m/>
    <m/>
    <m/>
    <s v="UrbanLegend"/>
    <s v="English"/>
    <n v="14000000"/>
    <x v="33"/>
  </r>
  <r>
    <s v="Color"/>
    <x v="464"/>
    <x v="71"/>
    <n v="34700000"/>
    <s v="Drama"/>
    <s v="Romance"/>
    <m/>
    <m/>
    <m/>
    <m/>
    <m/>
    <m/>
    <m/>
    <m/>
    <m/>
    <m/>
    <m/>
    <m/>
    <m/>
    <s v="DangerousLiaisons"/>
    <s v="English"/>
    <n v="14000000"/>
    <x v="16"/>
  </r>
  <r>
    <s v="Color"/>
    <x v="1041"/>
    <x v="83"/>
    <n v="34793160"/>
    <s v="Adventure"/>
    <s v="Drama"/>
    <m/>
    <m/>
    <m/>
    <m/>
    <m/>
    <m/>
    <m/>
    <m/>
    <m/>
    <m/>
    <m/>
    <m/>
    <m/>
    <s v="WhiteFang"/>
    <s v="English"/>
    <n v="14000000"/>
    <x v="10"/>
  </r>
  <r>
    <s v="Color"/>
    <x v="767"/>
    <x v="112"/>
    <n v="30628981"/>
    <s v="Comedy"/>
    <s v="Romance"/>
    <m/>
    <m/>
    <m/>
    <m/>
    <m/>
    <m/>
    <m/>
    <m/>
    <m/>
    <m/>
    <m/>
    <m/>
    <m/>
    <s v="Superstar"/>
    <s v="English"/>
    <n v="14000000"/>
    <x v="39"/>
  </r>
  <r>
    <s v="Color"/>
    <x v="404"/>
    <x v="70"/>
    <n v="29959436"/>
    <s v="Biography"/>
    <s v="Drama"/>
    <s v="History"/>
    <m/>
    <m/>
    <m/>
    <m/>
    <m/>
    <m/>
    <m/>
    <m/>
    <m/>
    <m/>
    <m/>
    <m/>
    <s v="TheIronLady"/>
    <s v="English"/>
    <n v="13000000"/>
    <x v="21"/>
  </r>
  <r>
    <s v="Color"/>
    <x v="1002"/>
    <x v="84"/>
    <n v="25571351"/>
    <s v="Adventure"/>
    <s v="Animation"/>
    <s v="Comedy"/>
    <s v="Drama"/>
    <s v="Family"/>
    <s v="Musical"/>
    <m/>
    <m/>
    <m/>
    <m/>
    <m/>
    <m/>
    <m/>
    <m/>
    <m/>
    <s v="Jonah:AVeggieTalesMovie"/>
    <s v="English"/>
    <n v="14000000"/>
    <x v="4"/>
  </r>
  <r>
    <s v="Color"/>
    <x v="249"/>
    <x v="59"/>
    <n v="27515786"/>
    <s v="Drama"/>
    <s v="Romance"/>
    <m/>
    <m/>
    <m/>
    <m/>
    <m/>
    <m/>
    <m/>
    <m/>
    <m/>
    <m/>
    <m/>
    <m/>
    <m/>
    <s v="PoeticJustice"/>
    <s v="English"/>
    <n v="14000000"/>
    <x v="18"/>
  </r>
  <r>
    <s v="Color"/>
    <x v="378"/>
    <x v="53"/>
    <n v="25482931"/>
    <s v="Action"/>
    <s v="Comedy"/>
    <s v="Crime"/>
    <s v="Thriller"/>
    <m/>
    <m/>
    <m/>
    <m/>
    <m/>
    <m/>
    <m/>
    <m/>
    <m/>
    <m/>
    <m/>
    <s v="AllAbouttheBenjamins"/>
    <s v="English"/>
    <n v="14000000"/>
    <x v="20"/>
  </r>
  <r>
    <s v="Color"/>
    <x v="517"/>
    <x v="6"/>
    <n v="19900000"/>
    <s v="Comedy"/>
    <s v="Fantasy"/>
    <s v="Horror"/>
    <s v="Romance"/>
    <m/>
    <m/>
    <m/>
    <m/>
    <m/>
    <m/>
    <m/>
    <m/>
    <m/>
    <m/>
    <m/>
    <s v="VampireinBrooklyn"/>
    <s v="English"/>
    <n v="20000000"/>
    <x v="55"/>
  </r>
  <r>
    <s v="Color"/>
    <x v="908"/>
    <x v="42"/>
    <n v="16298046"/>
    <s v="Horror"/>
    <s v="Mystery"/>
    <s v="Thriller"/>
    <m/>
    <m/>
    <m/>
    <m/>
    <m/>
    <m/>
    <m/>
    <m/>
    <m/>
    <m/>
    <m/>
    <m/>
    <s v="AnAmericanHaunting"/>
    <s v="English"/>
    <n v="14000000"/>
    <x v="39"/>
  </r>
  <r>
    <s v="Color"/>
    <x v="466"/>
    <x v="76"/>
    <n v="15549702"/>
    <s v="Comedy"/>
    <s v="Romance"/>
    <m/>
    <m/>
    <m/>
    <m/>
    <m/>
    <m/>
    <m/>
    <m/>
    <m/>
    <m/>
    <m/>
    <m/>
    <m/>
    <s v="MyBosssDaughter"/>
    <s v="English"/>
    <n v="14000000"/>
    <x v="50"/>
  </r>
  <r>
    <s v="Color"/>
    <x v="132"/>
    <x v="25"/>
    <n v="15483540"/>
    <s v="Adventure"/>
    <s v="Mystery"/>
    <s v="Thriller"/>
    <m/>
    <m/>
    <m/>
    <m/>
    <m/>
    <m/>
    <m/>
    <m/>
    <m/>
    <m/>
    <m/>
    <m/>
    <s v="APerfectGetaway"/>
    <s v="English"/>
    <n v="14000000"/>
    <x v="12"/>
  </r>
  <r>
    <s v="Color"/>
    <x v="1042"/>
    <x v="32"/>
    <n v="20246959"/>
    <s v="Comedy"/>
    <s v="Romance"/>
    <m/>
    <m/>
    <m/>
    <m/>
    <m/>
    <m/>
    <m/>
    <m/>
    <m/>
    <m/>
    <m/>
    <m/>
    <m/>
    <s v="OurFamilyWedding"/>
    <s v="English"/>
    <n v="14000000"/>
    <x v="40"/>
  </r>
  <r>
    <s v="Color"/>
    <x v="1043"/>
    <x v="44"/>
    <n v="15062898"/>
    <s v="Comedy"/>
    <m/>
    <m/>
    <m/>
    <m/>
    <m/>
    <m/>
    <m/>
    <m/>
    <m/>
    <m/>
    <m/>
    <m/>
    <m/>
    <m/>
    <s v="DeadManonCampus"/>
    <s v="English"/>
    <n v="14000000"/>
    <x v="19"/>
  </r>
  <r>
    <s v="Color"/>
    <x v="1044"/>
    <x v="82"/>
    <n v="14348123"/>
    <s v="Comedy"/>
    <s v="Drama"/>
    <s v="War"/>
    <m/>
    <m/>
    <m/>
    <m/>
    <m/>
    <m/>
    <m/>
    <m/>
    <m/>
    <m/>
    <m/>
    <m/>
    <s v="TeawithMussolini"/>
    <s v="English"/>
    <n v="12000000"/>
    <x v="8"/>
  </r>
  <r>
    <s v="Color"/>
    <x v="1045"/>
    <x v="40"/>
    <n v="15171475"/>
    <s v="Fantasy"/>
    <s v="Horror"/>
    <m/>
    <m/>
    <m/>
    <m/>
    <m/>
    <m/>
    <m/>
    <m/>
    <m/>
    <m/>
    <m/>
    <m/>
    <m/>
    <s v="Thinner"/>
    <s v="English"/>
    <n v="8500000"/>
    <x v="20"/>
  </r>
  <r>
    <s v="Color"/>
    <x v="415"/>
    <x v="67"/>
    <n v="13640000"/>
    <s v="Comedy"/>
    <s v="Drama"/>
    <m/>
    <m/>
    <m/>
    <m/>
    <m/>
    <m/>
    <m/>
    <m/>
    <m/>
    <m/>
    <m/>
    <m/>
    <m/>
    <s v="Crooklyn"/>
    <s v="English"/>
    <n v="14000000"/>
    <x v="8"/>
  </r>
  <r>
    <s v="Color"/>
    <x v="1046"/>
    <x v="77"/>
    <n v="12610731"/>
    <s v="Action"/>
    <s v="Horror"/>
    <s v="SciFi"/>
    <s v="Thriller"/>
    <m/>
    <m/>
    <m/>
    <m/>
    <m/>
    <m/>
    <m/>
    <m/>
    <m/>
    <m/>
    <m/>
    <s v="JasonX"/>
    <s v="English"/>
    <n v="11000000"/>
    <x v="45"/>
  </r>
  <r>
    <s v="Color"/>
    <x v="76"/>
    <x v="74"/>
    <n v="47811275"/>
    <s v="Adventure"/>
    <s v="Comedy"/>
    <s v="Family"/>
    <m/>
    <m/>
    <m/>
    <m/>
    <m/>
    <m/>
    <m/>
    <m/>
    <m/>
    <m/>
    <m/>
    <m/>
    <s v="BigFatLiar"/>
    <s v="English"/>
    <n v="15000000"/>
    <x v="28"/>
  </r>
  <r>
    <s v="Color"/>
    <x v="1047"/>
    <x v="51"/>
    <n v="11204499"/>
    <s v="Drama"/>
    <s v="History"/>
    <m/>
    <m/>
    <m/>
    <m/>
    <m/>
    <m/>
    <m/>
    <m/>
    <m/>
    <m/>
    <m/>
    <m/>
    <m/>
    <s v="Bobby"/>
    <s v="English"/>
    <n v="14000000"/>
    <x v="15"/>
  </r>
  <r>
    <s v="Color"/>
    <x v="188"/>
    <x v="102"/>
    <n v="10397365"/>
    <s v="Comedy"/>
    <s v="Mystery"/>
    <s v="Romance"/>
    <m/>
    <m/>
    <m/>
    <m/>
    <m/>
    <m/>
    <m/>
    <m/>
    <m/>
    <m/>
    <m/>
    <m/>
    <s v="HeadOverHeels"/>
    <s v="English"/>
    <n v="14000000"/>
    <x v="28"/>
  </r>
  <r>
    <s v="Color"/>
    <x v="1048"/>
    <x v="102"/>
    <n v="9402410"/>
    <s v="Adventure"/>
    <s v="Comedy"/>
    <m/>
    <m/>
    <m/>
    <m/>
    <m/>
    <m/>
    <m/>
    <m/>
    <m/>
    <m/>
    <m/>
    <m/>
    <m/>
    <s v="FunSize"/>
    <s v="English"/>
    <n v="14000000"/>
    <x v="28"/>
  </r>
  <r>
    <s v="Color"/>
    <x v="1049"/>
    <x v="62"/>
    <n v="5459824"/>
    <s v="Drama"/>
    <s v="Romance"/>
    <m/>
    <m/>
    <m/>
    <m/>
    <m/>
    <m/>
    <m/>
    <m/>
    <m/>
    <m/>
    <m/>
    <m/>
    <m/>
    <s v="LittleChildren"/>
    <s v="English"/>
    <n v="26000000"/>
    <x v="32"/>
  </r>
  <r>
    <s v="Color"/>
    <x v="1050"/>
    <x v="76"/>
    <n v="5108820"/>
    <s v="Drama"/>
    <s v="Mystery"/>
    <s v="Thriller"/>
    <m/>
    <m/>
    <m/>
    <m/>
    <m/>
    <m/>
    <m/>
    <m/>
    <m/>
    <m/>
    <m/>
    <m/>
    <s v="Gossip"/>
    <s v="English"/>
    <n v="24000000"/>
    <x v="18"/>
  </r>
  <r>
    <s v="Color"/>
    <x v="792"/>
    <x v="83"/>
    <n v="4741987"/>
    <s v="Drama"/>
    <m/>
    <m/>
    <m/>
    <m/>
    <m/>
    <m/>
    <m/>
    <m/>
    <m/>
    <m/>
    <m/>
    <m/>
    <m/>
    <m/>
    <s v="AWalkontheMoon"/>
    <s v="English"/>
    <n v="14000000"/>
    <x v="4"/>
  </r>
  <r>
    <s v="Color"/>
    <x v="115"/>
    <x v="41"/>
    <n v="4291965"/>
    <s v="Biography"/>
    <s v="Drama"/>
    <s v="History"/>
    <m/>
    <m/>
    <m/>
    <m/>
    <m/>
    <m/>
    <m/>
    <m/>
    <m/>
    <m/>
    <m/>
    <m/>
    <s v="CatchaFire"/>
    <s v="English"/>
    <n v="14000000"/>
    <x v="10"/>
  </r>
  <r>
    <s v="Color"/>
    <x v="1051"/>
    <x v="92"/>
    <n v="3100650"/>
    <s v="Drama"/>
    <s v="Horror"/>
    <s v="Mystery"/>
    <s v="Thriller"/>
    <m/>
    <m/>
    <m/>
    <m/>
    <m/>
    <m/>
    <m/>
    <m/>
    <m/>
    <m/>
    <m/>
    <s v="SoulSurvivors"/>
    <s v="English"/>
    <n v="14000000"/>
    <x v="64"/>
  </r>
  <r>
    <s v="Color"/>
    <x v="962"/>
    <x v="101"/>
    <n v="2474000"/>
    <s v="Biography"/>
    <s v="Drama"/>
    <s v="History"/>
    <s v="Romance"/>
    <m/>
    <m/>
    <m/>
    <m/>
    <m/>
    <m/>
    <m/>
    <m/>
    <m/>
    <m/>
    <m/>
    <s v="JeffersoninParis"/>
    <s v="English"/>
    <n v="14000000"/>
    <x v="20"/>
  </r>
  <r>
    <s v="Color"/>
    <x v="1052"/>
    <x v="45"/>
    <n v="1000000"/>
    <s v="Action"/>
    <s v="Adventure"/>
    <s v="History"/>
    <m/>
    <m/>
    <m/>
    <m/>
    <m/>
    <m/>
    <m/>
    <m/>
    <m/>
    <m/>
    <m/>
    <m/>
    <s v="Caravans"/>
    <s v="English"/>
    <n v="14000000"/>
    <x v="12"/>
  </r>
  <r>
    <s v="Color"/>
    <x v="871"/>
    <x v="12"/>
    <n v="3958500"/>
    <s v="Biography"/>
    <s v="Drama"/>
    <s v="History"/>
    <m/>
    <m/>
    <m/>
    <m/>
    <m/>
    <m/>
    <m/>
    <m/>
    <m/>
    <m/>
    <m/>
    <m/>
    <s v="Mr.Turner"/>
    <s v="English"/>
    <n v="8200000"/>
    <x v="2"/>
  </r>
  <r>
    <s v="Color"/>
    <x v="452"/>
    <x v="4"/>
    <n v="274299"/>
    <s v="Biography"/>
    <s v="Crime"/>
    <s v="Drama"/>
    <s v="War"/>
    <m/>
    <m/>
    <m/>
    <m/>
    <m/>
    <m/>
    <m/>
    <m/>
    <m/>
    <m/>
    <m/>
    <s v="Amen."/>
    <s v="English"/>
    <n v="103000000"/>
    <x v="11"/>
  </r>
  <r>
    <s v="Color"/>
    <x v="212"/>
    <x v="67"/>
    <n v="183088"/>
    <s v="Comedy"/>
    <s v="Drama"/>
    <s v="War"/>
    <m/>
    <m/>
    <m/>
    <m/>
    <m/>
    <m/>
    <m/>
    <m/>
    <m/>
    <m/>
    <m/>
    <m/>
    <s v="TheLuckyOnes"/>
    <s v="English"/>
    <n v="15000000"/>
    <x v="15"/>
  </r>
  <r>
    <s v="Color"/>
    <x v="1053"/>
    <x v="16"/>
    <n v="46495"/>
    <s v="Drama"/>
    <m/>
    <m/>
    <m/>
    <m/>
    <m/>
    <m/>
    <m/>
    <m/>
    <m/>
    <m/>
    <m/>
    <m/>
    <m/>
    <m/>
    <s v="Margaret"/>
    <s v="English"/>
    <n v="14000000"/>
    <x v="12"/>
  </r>
  <r>
    <s v="Color"/>
    <x v="323"/>
    <x v="76"/>
    <n v="1752214"/>
    <s v="Comedy"/>
    <s v="Drama"/>
    <s v="Romance"/>
    <m/>
    <m/>
    <m/>
    <m/>
    <m/>
    <m/>
    <m/>
    <m/>
    <m/>
    <m/>
    <m/>
    <m/>
    <s v="Flipped"/>
    <s v="English"/>
    <n v="14000000"/>
    <x v="16"/>
  </r>
  <r>
    <s v="Color"/>
    <x v="102"/>
    <x v="87"/>
    <n v="83025853"/>
    <s v="Drama"/>
    <s v="Romance"/>
    <m/>
    <m/>
    <m/>
    <m/>
    <m/>
    <m/>
    <m/>
    <m/>
    <m/>
    <m/>
    <m/>
    <m/>
    <m/>
    <s v="BrokebackMountain"/>
    <s v="English"/>
    <n v="14000000"/>
    <x v="16"/>
  </r>
  <r>
    <s v="Color"/>
    <x v="84"/>
    <x v="57"/>
    <n v="190871240"/>
    <s v="Action"/>
    <s v="Adventure"/>
    <s v="Comedy"/>
    <s v="SciFi"/>
    <m/>
    <m/>
    <m/>
    <m/>
    <m/>
    <m/>
    <m/>
    <m/>
    <m/>
    <m/>
    <m/>
    <s v="TeenageMutantNinjaTurtles"/>
    <s v="English"/>
    <n v="125000000"/>
    <x v="18"/>
  </r>
  <r>
    <s v="Color"/>
    <x v="860"/>
    <x v="54"/>
    <n v="56631572"/>
    <s v="Comedy"/>
    <s v="Romance"/>
    <m/>
    <m/>
    <m/>
    <m/>
    <m/>
    <m/>
    <m/>
    <m/>
    <m/>
    <m/>
    <m/>
    <m/>
    <m/>
    <s v="Clueless"/>
    <s v="English"/>
    <n v="12000000"/>
    <x v="2"/>
  </r>
  <r>
    <s v="Color"/>
    <x v="875"/>
    <x v="83"/>
    <n v="15854988"/>
    <s v="Drama"/>
    <s v="Romance"/>
    <m/>
    <m/>
    <m/>
    <m/>
    <m/>
    <m/>
    <m/>
    <m/>
    <m/>
    <m/>
    <m/>
    <m/>
    <m/>
    <s v="FarfromHeaven"/>
    <s v="English"/>
    <n v="13500000"/>
    <x v="37"/>
  </r>
  <r>
    <s v="Color"/>
    <x v="578"/>
    <x v="75"/>
    <n v="12282677"/>
    <s v="Comedy"/>
    <s v="SciFi"/>
    <m/>
    <m/>
    <m/>
    <m/>
    <m/>
    <m/>
    <m/>
    <m/>
    <m/>
    <m/>
    <m/>
    <m/>
    <m/>
    <s v="HotTubTimeMachine2"/>
    <s v="English"/>
    <n v="14000000"/>
    <x v="36"/>
  </r>
  <r>
    <s v="Color"/>
    <x v="717"/>
    <x v="22"/>
    <n v="7060876"/>
    <s v="Biography"/>
    <s v="Drama"/>
    <m/>
    <m/>
    <m/>
    <m/>
    <m/>
    <m/>
    <m/>
    <m/>
    <m/>
    <m/>
    <m/>
    <m/>
    <m/>
    <s v="Quills"/>
    <s v="English"/>
    <n v="13500000"/>
    <x v="37"/>
  </r>
  <r>
    <s v="Color"/>
    <x v="1017"/>
    <x v="46"/>
    <n v="14989761"/>
    <s v="Comedy"/>
    <s v="Crime"/>
    <m/>
    <m/>
    <m/>
    <m/>
    <m/>
    <m/>
    <m/>
    <m/>
    <m/>
    <m/>
    <m/>
    <m/>
    <m/>
    <s v="SevenPsychopaths"/>
    <s v="English"/>
    <n v="15000000"/>
    <x v="13"/>
  </r>
  <r>
    <s v="Color"/>
    <x v="250"/>
    <x v="0"/>
    <n v="5501940"/>
    <s v="Biography"/>
    <s v="Drama"/>
    <s v="History"/>
    <s v="War"/>
    <m/>
    <m/>
    <m/>
    <m/>
    <m/>
    <m/>
    <m/>
    <m/>
    <m/>
    <m/>
    <m/>
    <s v="Downfall"/>
    <s v="German"/>
    <n v="13500000"/>
    <x v="24"/>
  </r>
  <r>
    <s v="Color"/>
    <x v="299"/>
    <x v="30"/>
    <n v="2086345"/>
    <s v="Biography"/>
    <s v="Drama"/>
    <s v="Romance"/>
    <m/>
    <m/>
    <m/>
    <m/>
    <m/>
    <m/>
    <m/>
    <m/>
    <m/>
    <m/>
    <m/>
    <m/>
    <s v="TheSeaInside"/>
    <s v="Spanish"/>
    <n v="10000000"/>
    <x v="14"/>
  </r>
  <r>
    <s v="Color"/>
    <x v="262"/>
    <x v="60"/>
    <n v="123922370"/>
    <s v="Biography"/>
    <s v="Comedy"/>
    <s v="Drama"/>
    <s v="War"/>
    <m/>
    <m/>
    <m/>
    <m/>
    <m/>
    <m/>
    <m/>
    <m/>
    <m/>
    <m/>
    <m/>
    <s v="GoodMorningVietnam"/>
    <s v="English"/>
    <n v="13000000"/>
    <x v="11"/>
  </r>
  <r>
    <s v="Color"/>
    <x v="630"/>
    <x v="6"/>
    <n v="163591"/>
    <s v="Comedy"/>
    <m/>
    <m/>
    <m/>
    <m/>
    <m/>
    <m/>
    <m/>
    <m/>
    <m/>
    <m/>
    <m/>
    <m/>
    <m/>
    <m/>
    <s v="TheLastGodfather"/>
    <s v="English"/>
    <n v="13400000"/>
    <x v="57"/>
  </r>
  <r>
    <s v="Color"/>
    <x v="103"/>
    <x v="67"/>
    <n v="73000942"/>
    <s v="Documentary"/>
    <s v="Music"/>
    <m/>
    <m/>
    <m/>
    <m/>
    <m/>
    <m/>
    <m/>
    <m/>
    <m/>
    <m/>
    <m/>
    <m/>
    <m/>
    <s v="JustinBieber:NeverSayNever"/>
    <s v="English"/>
    <n v="13000000"/>
    <x v="68"/>
  </r>
  <r>
    <s v="Color"/>
    <x v="116"/>
    <x v="25"/>
    <n v="106952327"/>
    <s v="Drama"/>
    <s v="Thriller"/>
    <m/>
    <m/>
    <m/>
    <m/>
    <m/>
    <m/>
    <m/>
    <m/>
    <m/>
    <m/>
    <m/>
    <m/>
    <m/>
    <s v="BlackSwan"/>
    <s v="English"/>
    <n v="13000000"/>
    <x v="25"/>
  </r>
  <r>
    <s v="Color"/>
    <x v="133"/>
    <x v="82"/>
    <n v="58607007"/>
    <s v="Action"/>
    <s v="Crime"/>
    <s v="SciFi"/>
    <s v="Thriller"/>
    <m/>
    <m/>
    <m/>
    <m/>
    <m/>
    <m/>
    <m/>
    <m/>
    <m/>
    <m/>
    <m/>
    <s v="RoboCop"/>
    <s v="English"/>
    <n v="100000000"/>
    <x v="5"/>
  </r>
  <r>
    <s v="Color"/>
    <x v="399"/>
    <x v="118"/>
    <n v="57300000"/>
    <s v="Crime"/>
    <s v="Drama"/>
    <m/>
    <m/>
    <m/>
    <m/>
    <m/>
    <m/>
    <m/>
    <m/>
    <m/>
    <m/>
    <m/>
    <m/>
    <m/>
    <s v="TheGodfather:PartII"/>
    <s v="English"/>
    <n v="13000000"/>
    <x v="29"/>
  </r>
  <r>
    <s v="Color"/>
    <x v="468"/>
    <x v="51"/>
    <n v="91038276"/>
    <s v="Drama"/>
    <s v="Music"/>
    <s v="Romance"/>
    <m/>
    <m/>
    <m/>
    <m/>
    <m/>
    <m/>
    <m/>
    <m/>
    <m/>
    <m/>
    <m/>
    <m/>
    <s v="SavetheLastDance"/>
    <s v="English"/>
    <n v="13000000"/>
    <x v="9"/>
  </r>
  <r>
    <s v="Color"/>
    <x v="191"/>
    <x v="75"/>
    <n v="49369900"/>
    <s v="Fantasy"/>
    <s v="Horror"/>
    <s v="Thriller"/>
    <m/>
    <m/>
    <m/>
    <m/>
    <m/>
    <m/>
    <m/>
    <m/>
    <m/>
    <m/>
    <m/>
    <m/>
    <s v="ANightmareonElmStreet4:TheDreamMaster"/>
    <s v="English"/>
    <n v="7000000"/>
    <x v="20"/>
  </r>
  <r>
    <s v="Color"/>
    <x v="768"/>
    <x v="59"/>
    <n v="61693523"/>
    <s v="Drama"/>
    <m/>
    <m/>
    <m/>
    <m/>
    <m/>
    <m/>
    <m/>
    <m/>
    <m/>
    <m/>
    <m/>
    <m/>
    <m/>
    <m/>
    <s v="MiraclesfromHeaven"/>
    <s v="English"/>
    <n v="13000000"/>
    <x v="2"/>
  </r>
  <r>
    <s v="Color"/>
    <x v="1054"/>
    <x v="100"/>
    <n v="46729374"/>
    <s v="Comedy"/>
    <s v="Mystery"/>
    <m/>
    <m/>
    <m/>
    <m/>
    <m/>
    <m/>
    <m/>
    <m/>
    <m/>
    <m/>
    <m/>
    <m/>
    <m/>
    <s v="DudeWheresMyCar"/>
    <s v="English"/>
    <n v="13000000"/>
    <x v="33"/>
  </r>
  <r>
    <s v="Color"/>
    <x v="1055"/>
    <x v="83"/>
    <n v="44726644"/>
    <s v="Action"/>
    <s v="Crime"/>
    <s v="Drama"/>
    <s v="Thriller"/>
    <s v="Western"/>
    <m/>
    <m/>
    <m/>
    <m/>
    <m/>
    <m/>
    <m/>
    <m/>
    <m/>
    <m/>
    <s v="YoungGuns"/>
    <s v="English"/>
    <n v="13000000"/>
    <x v="2"/>
  </r>
  <r>
    <s v="Color"/>
    <x v="1056"/>
    <x v="56"/>
    <n v="44134898"/>
    <s v="Comedy"/>
    <s v="Drama"/>
    <m/>
    <m/>
    <m/>
    <m/>
    <m/>
    <m/>
    <m/>
    <m/>
    <m/>
    <m/>
    <m/>
    <m/>
    <m/>
    <s v="St.Vincent"/>
    <s v="English"/>
    <n v="13000000"/>
    <x v="11"/>
  </r>
  <r>
    <s v="Color"/>
    <x v="578"/>
    <x v="6"/>
    <n v="48637684"/>
    <s v="Comedy"/>
    <s v="Romance"/>
    <m/>
    <m/>
    <m/>
    <m/>
    <m/>
    <m/>
    <m/>
    <m/>
    <m/>
    <m/>
    <m/>
    <m/>
    <m/>
    <s v="AboutLastNight"/>
    <s v="English"/>
    <n v="12500000"/>
    <x v="9"/>
  </r>
  <r>
    <s v="Color"/>
    <x v="592"/>
    <x v="54"/>
    <n v="38176108"/>
    <s v="Comedy"/>
    <s v="Drama"/>
    <s v="Romance"/>
    <m/>
    <m/>
    <m/>
    <m/>
    <m/>
    <m/>
    <m/>
    <m/>
    <m/>
    <m/>
    <m/>
    <m/>
    <s v="10ThingsIHateAboutYou"/>
    <s v="English"/>
    <n v="16000000"/>
    <x v="13"/>
  </r>
  <r>
    <s v="Color"/>
    <x v="1057"/>
    <x v="78"/>
    <n v="28972187"/>
    <s v="Comedy"/>
    <m/>
    <m/>
    <m/>
    <m/>
    <m/>
    <m/>
    <m/>
    <m/>
    <m/>
    <m/>
    <m/>
    <m/>
    <m/>
    <m/>
    <s v="TheNewGuy"/>
    <s v="English"/>
    <n v="13000000"/>
    <x v="18"/>
  </r>
  <r>
    <s v="Color"/>
    <x v="1058"/>
    <x v="92"/>
    <n v="27979400"/>
    <s v="Action"/>
    <s v="Comedy"/>
    <s v="Crime"/>
    <m/>
    <m/>
    <m/>
    <m/>
    <m/>
    <m/>
    <m/>
    <m/>
    <m/>
    <m/>
    <m/>
    <m/>
    <s v="LoadedWeapon1"/>
    <s v="English"/>
    <n v="8200000"/>
    <x v="9"/>
  </r>
  <r>
    <s v="Color"/>
    <x v="421"/>
    <x v="102"/>
    <n v="54257433"/>
    <s v="Drama"/>
    <s v="Horror"/>
    <s v="Thriller"/>
    <m/>
    <m/>
    <m/>
    <m/>
    <m/>
    <m/>
    <m/>
    <m/>
    <m/>
    <m/>
    <m/>
    <m/>
    <s v="TheShallows"/>
    <s v="English"/>
    <n v="17000000"/>
    <x v="2"/>
  </r>
  <r>
    <s v="Color"/>
    <x v="1059"/>
    <x v="58"/>
    <n v="23947"/>
    <s v="SciFi"/>
    <s v="Thriller"/>
    <m/>
    <m/>
    <m/>
    <m/>
    <m/>
    <m/>
    <m/>
    <m/>
    <m/>
    <m/>
    <m/>
    <m/>
    <m/>
    <s v="TheButterflyEffect"/>
    <s v="English"/>
    <n v="13000000"/>
    <x v="16"/>
  </r>
  <r>
    <s v="Color"/>
    <x v="859"/>
    <x v="69"/>
    <n v="60008303"/>
    <s v="Adventure"/>
    <s v="Comedy"/>
    <s v="Family"/>
    <m/>
    <m/>
    <m/>
    <m/>
    <m/>
    <m/>
    <m/>
    <m/>
    <m/>
    <m/>
    <m/>
    <m/>
    <s v="SnowDay"/>
    <s v="English"/>
    <n v="13000000"/>
    <x v="40"/>
  </r>
  <r>
    <s v="Color"/>
    <x v="1060"/>
    <x v="82"/>
    <n v="49121934"/>
    <s v="Comedy"/>
    <s v="Drama"/>
    <s v="Romance"/>
    <m/>
    <m/>
    <m/>
    <m/>
    <m/>
    <m/>
    <m/>
    <m/>
    <m/>
    <m/>
    <m/>
    <m/>
    <s v="ThisChristmas"/>
    <s v="English"/>
    <n v="13000000"/>
    <x v="9"/>
  </r>
  <r>
    <s v="Color"/>
    <x v="867"/>
    <x v="54"/>
    <n v="27141959"/>
    <s v="Comedy"/>
    <s v="Crime"/>
    <s v="Family"/>
    <s v="SciFi"/>
    <m/>
    <m/>
    <m/>
    <m/>
    <m/>
    <m/>
    <m/>
    <m/>
    <m/>
    <m/>
    <m/>
    <s v="BabyGeniuses"/>
    <s v="English"/>
    <n v="18000000"/>
    <x v="69"/>
  </r>
  <r>
    <s v="Color"/>
    <x v="1061"/>
    <x v="42"/>
    <n v="27052167"/>
    <s v="Action"/>
    <s v="Comedy"/>
    <s v="Crime"/>
    <s v="Thriller"/>
    <m/>
    <m/>
    <m/>
    <m/>
    <m/>
    <m/>
    <m/>
    <m/>
    <m/>
    <m/>
    <m/>
    <s v="TheBigHit"/>
    <s v="English"/>
    <n v="13000000"/>
    <x v="9"/>
  </r>
  <r>
    <s v="Color"/>
    <x v="1062"/>
    <x v="6"/>
    <n v="26539321"/>
    <s v="Comedy"/>
    <s v="Drama"/>
    <s v="Family"/>
    <m/>
    <m/>
    <m/>
    <m/>
    <m/>
    <m/>
    <m/>
    <m/>
    <m/>
    <m/>
    <m/>
    <m/>
    <s v="HarriettheSpy"/>
    <s v="English"/>
    <n v="13000000"/>
    <x v="18"/>
  </r>
  <r>
    <s v="Color"/>
    <x v="1063"/>
    <x v="134"/>
    <n v="28501605"/>
    <s v="Fantasy"/>
    <s v="Horror"/>
    <m/>
    <m/>
    <m/>
    <m/>
    <m/>
    <m/>
    <m/>
    <m/>
    <m/>
    <m/>
    <m/>
    <m/>
    <m/>
    <s v="ChildsPlay2"/>
    <s v="English"/>
    <n v="13000000"/>
    <x v="20"/>
  </r>
  <r>
    <s v="Color"/>
    <x v="1064"/>
    <x v="92"/>
    <n v="52543632"/>
    <s v="Crime"/>
    <s v="Thriller"/>
    <m/>
    <m/>
    <m/>
    <m/>
    <m/>
    <m/>
    <m/>
    <m/>
    <m/>
    <m/>
    <m/>
    <m/>
    <m/>
    <s v="NoGoodDeed"/>
    <s v="English"/>
    <n v="13200000"/>
    <x v="23"/>
  </r>
  <r>
    <s v="Color"/>
    <x v="275"/>
    <x v="50"/>
    <n v="25592632"/>
    <s v="Horror"/>
    <m/>
    <m/>
    <m/>
    <m/>
    <m/>
    <m/>
    <m/>
    <m/>
    <m/>
    <m/>
    <m/>
    <m/>
    <m/>
    <m/>
    <s v="TheMist"/>
    <s v="English"/>
    <n v="18000000"/>
    <x v="13"/>
  </r>
  <r>
    <s v="BlackandWhite"/>
    <x v="1065"/>
    <x v="25"/>
    <n v="25440971"/>
    <s v="Drama"/>
    <s v="Mystery"/>
    <s v="SciFi"/>
    <s v="Thriller"/>
    <m/>
    <m/>
    <m/>
    <m/>
    <m/>
    <m/>
    <m/>
    <m/>
    <m/>
    <m/>
    <m/>
    <s v="ExMachina"/>
    <s v="English"/>
    <n v="15000000"/>
    <x v="16"/>
  </r>
  <r>
    <s v="Color"/>
    <x v="165"/>
    <x v="51"/>
    <n v="22858926"/>
    <s v="Comedy"/>
    <s v="Drama"/>
    <s v="Fantasy"/>
    <m/>
    <m/>
    <m/>
    <m/>
    <m/>
    <m/>
    <m/>
    <m/>
    <m/>
    <m/>
    <m/>
    <m/>
    <s v="BeingJohnMalkovich"/>
    <s v="English"/>
    <n v="13000000"/>
    <x v="6"/>
  </r>
  <r>
    <s v="Color"/>
    <x v="1066"/>
    <x v="76"/>
    <n v="22235901"/>
    <s v="Comedy"/>
    <s v="Romance"/>
    <m/>
    <m/>
    <m/>
    <m/>
    <m/>
    <m/>
    <m/>
    <m/>
    <m/>
    <m/>
    <m/>
    <m/>
    <m/>
    <s v="TwoCanPlayThatGame"/>
    <s v="English"/>
    <n v="6000000"/>
    <x v="9"/>
  </r>
  <r>
    <s v="Color"/>
    <x v="1067"/>
    <x v="42"/>
    <n v="38916903"/>
    <s v="Adventure"/>
    <s v="Family"/>
    <s v="SciFi"/>
    <m/>
    <m/>
    <m/>
    <m/>
    <m/>
    <m/>
    <m/>
    <m/>
    <m/>
    <m/>
    <m/>
    <m/>
    <s v="EarthtoEcho"/>
    <s v="English"/>
    <n v="13000000"/>
    <x v="27"/>
  </r>
  <r>
    <s v="Color"/>
    <x v="449"/>
    <x v="23"/>
    <n v="16929123"/>
    <s v="Drama"/>
    <s v="Romance"/>
    <m/>
    <m/>
    <m/>
    <m/>
    <m/>
    <m/>
    <m/>
    <m/>
    <m/>
    <m/>
    <m/>
    <m/>
    <m/>
    <s v="Crazy/Beautiful"/>
    <s v="English"/>
    <n v="14000000"/>
    <x v="12"/>
  </r>
  <r>
    <s v="Color"/>
    <x v="309"/>
    <x v="7"/>
    <n v="13753931"/>
    <s v="Drama"/>
    <s v="History"/>
    <s v="War"/>
    <m/>
    <m/>
    <m/>
    <m/>
    <m/>
    <m/>
    <m/>
    <m/>
    <m/>
    <m/>
    <m/>
    <m/>
    <s v="LettersfromIwoJima"/>
    <s v="Japanese"/>
    <n v="19000000"/>
    <x v="0"/>
  </r>
  <r>
    <s v="Color"/>
    <x v="1068"/>
    <x v="26"/>
    <n v="10996440"/>
    <s v="Adventure"/>
    <s v="Drama"/>
    <s v="SciFi"/>
    <m/>
    <m/>
    <m/>
    <m/>
    <m/>
    <m/>
    <m/>
    <m/>
    <m/>
    <m/>
    <m/>
    <m/>
    <s v="TheAstronautFarmer"/>
    <s v="English"/>
    <n v="13000000"/>
    <x v="22"/>
  </r>
  <r>
    <s v="Color"/>
    <x v="1069"/>
    <x v="33"/>
    <n v="14677654"/>
    <s v="Drama"/>
    <m/>
    <m/>
    <m/>
    <m/>
    <m/>
    <m/>
    <m/>
    <m/>
    <m/>
    <m/>
    <m/>
    <m/>
    <m/>
    <m/>
    <s v="Room"/>
    <s v="English"/>
    <n v="13000000"/>
    <x v="24"/>
  </r>
  <r>
    <s v="Color"/>
    <x v="1070"/>
    <x v="84"/>
    <n v="9975684"/>
    <s v="Comedy"/>
    <m/>
    <m/>
    <m/>
    <m/>
    <m/>
    <m/>
    <m/>
    <m/>
    <m/>
    <m/>
    <m/>
    <m/>
    <m/>
    <m/>
    <s v="DirtyWork"/>
    <s v="English"/>
    <n v="13000000"/>
    <x v="21"/>
  </r>
  <r>
    <s v="Color"/>
    <x v="1071"/>
    <x v="53"/>
    <n v="7881335"/>
    <s v="Comedy"/>
    <s v="Crime"/>
    <s v="Thriller"/>
    <m/>
    <m/>
    <m/>
    <m/>
    <m/>
    <m/>
    <m/>
    <m/>
    <m/>
    <m/>
    <m/>
    <m/>
    <s v="SerialMom"/>
    <s v="English"/>
    <n v="13000000"/>
    <x v="10"/>
  </r>
  <r>
    <s v="Color"/>
    <x v="844"/>
    <x v="49"/>
    <n v="6241697"/>
    <s v="Comedy"/>
    <m/>
    <m/>
    <m/>
    <m/>
    <m/>
    <m/>
    <m/>
    <m/>
    <m/>
    <m/>
    <m/>
    <m/>
    <m/>
    <m/>
    <s v="Dick"/>
    <s v="English"/>
    <n v="13000000"/>
    <x v="9"/>
  </r>
  <r>
    <s v="Color"/>
    <x v="1072"/>
    <x v="75"/>
    <n v="5871603"/>
    <s v="Drama"/>
    <s v="Thriller"/>
    <m/>
    <m/>
    <m/>
    <m/>
    <m/>
    <m/>
    <m/>
    <m/>
    <m/>
    <m/>
    <m/>
    <m/>
    <m/>
    <s v="LightItUp"/>
    <s v="English"/>
    <n v="13000000"/>
    <x v="19"/>
  </r>
  <r>
    <s v="Color"/>
    <x v="1073"/>
    <x v="60"/>
    <n v="16574731"/>
    <s v="Drama"/>
    <s v="Music"/>
    <m/>
    <m/>
    <m/>
    <m/>
    <m/>
    <m/>
    <m/>
    <m/>
    <m/>
    <m/>
    <m/>
    <m/>
    <m/>
    <n v="54"/>
    <s v="English"/>
    <n v="13000000"/>
    <x v="27"/>
  </r>
  <r>
    <s v="Color"/>
    <x v="1074"/>
    <x v="92"/>
    <n v="5002310"/>
    <s v="Adventure"/>
    <s v="Comedy"/>
    <s v="Romance"/>
    <s v="SciFi"/>
    <m/>
    <m/>
    <m/>
    <m/>
    <m/>
    <m/>
    <m/>
    <m/>
    <m/>
    <m/>
    <m/>
    <s v="BubbleBoy"/>
    <s v="English"/>
    <n v="13000000"/>
    <x v="23"/>
  </r>
  <r>
    <s v="Color"/>
    <x v="1075"/>
    <x v="40"/>
    <n v="4919896"/>
    <s v="Comedy"/>
    <s v="Crime"/>
    <s v="Thriller"/>
    <m/>
    <m/>
    <m/>
    <m/>
    <m/>
    <m/>
    <m/>
    <m/>
    <m/>
    <m/>
    <m/>
    <m/>
    <s v="BirthdayGirl"/>
    <s v="English"/>
    <n v="13000000"/>
    <x v="9"/>
  </r>
  <r>
    <s v="Color"/>
    <x v="1076"/>
    <x v="40"/>
    <n v="25675765"/>
    <s v="Comedy"/>
    <m/>
    <m/>
    <m/>
    <m/>
    <m/>
    <m/>
    <m/>
    <m/>
    <m/>
    <m/>
    <m/>
    <m/>
    <m/>
    <m/>
    <s v="21Over"/>
    <s v="English"/>
    <n v="13000000"/>
    <x v="18"/>
  </r>
  <r>
    <s v="Color"/>
    <x v="1077"/>
    <x v="58"/>
    <n v="4857376"/>
    <s v="Comedy"/>
    <s v="Drama"/>
    <s v="Romance"/>
    <m/>
    <m/>
    <m/>
    <m/>
    <m/>
    <m/>
    <m/>
    <m/>
    <m/>
    <m/>
    <m/>
    <m/>
    <s v="Parisjetaime"/>
    <s v="French"/>
    <n v="13000000"/>
    <x v="11"/>
  </r>
  <r>
    <s v="Color"/>
    <x v="362"/>
    <x v="51"/>
    <n v="3169424"/>
    <s v="Drama"/>
    <s v="Sport"/>
    <m/>
    <m/>
    <m/>
    <m/>
    <m/>
    <m/>
    <m/>
    <m/>
    <m/>
    <m/>
    <m/>
    <m/>
    <m/>
    <s v="ResurrectingtheChamp"/>
    <s v="English"/>
    <n v="13000000"/>
    <x v="2"/>
  </r>
  <r>
    <s v="Color"/>
    <x v="157"/>
    <x v="83"/>
    <n v="18004225"/>
    <s v="Comedy"/>
    <s v="Drama"/>
    <s v="Romance"/>
    <m/>
    <m/>
    <m/>
    <m/>
    <m/>
    <m/>
    <m/>
    <m/>
    <m/>
    <m/>
    <m/>
    <m/>
    <s v="Admission"/>
    <s v="English"/>
    <n v="13000000"/>
    <x v="20"/>
  </r>
  <r>
    <s v="Color"/>
    <x v="1078"/>
    <x v="51"/>
    <n v="3058380"/>
    <s v="Drama"/>
    <s v="Romance"/>
    <m/>
    <m/>
    <m/>
    <m/>
    <m/>
    <m/>
    <m/>
    <m/>
    <m/>
    <m/>
    <m/>
    <m/>
    <m/>
    <s v="TheWidowofSaintPierre"/>
    <s v="French"/>
    <n v="100000000"/>
    <x v="11"/>
  </r>
  <r>
    <s v="Color"/>
    <x v="777"/>
    <x v="44"/>
    <n v="3074838"/>
    <s v="Drama"/>
    <s v="Mystery"/>
    <s v="Romance"/>
    <s v="Thriller"/>
    <m/>
    <m/>
    <m/>
    <m/>
    <m/>
    <m/>
    <m/>
    <m/>
    <m/>
    <m/>
    <m/>
    <s v="Chloe"/>
    <s v="English"/>
    <n v="11000000"/>
    <x v="22"/>
  </r>
  <r>
    <s v="Color"/>
    <x v="1079"/>
    <x v="42"/>
    <n v="2104000"/>
    <s v="Comedy"/>
    <s v="Crime"/>
    <s v="Drama"/>
    <m/>
    <m/>
    <m/>
    <m/>
    <m/>
    <m/>
    <m/>
    <m/>
    <m/>
    <m/>
    <m/>
    <m/>
    <s v="Faithful"/>
    <s v="English"/>
    <n v="13000000"/>
    <x v="18"/>
  </r>
  <r>
    <s v="Color"/>
    <x v="451"/>
    <x v="70"/>
    <n v="28501651"/>
    <s v="Drama"/>
    <s v="Thriller"/>
    <m/>
    <m/>
    <m/>
    <m/>
    <m/>
    <m/>
    <m/>
    <m/>
    <m/>
    <m/>
    <m/>
    <m/>
    <m/>
    <s v="Brothers"/>
    <s v="English"/>
    <n v="26000000"/>
    <x v="1"/>
  </r>
  <r>
    <s v="Color"/>
    <x v="787"/>
    <x v="30"/>
    <n v="1172769"/>
    <s v="Biography"/>
    <s v="Comedy"/>
    <s v="Crime"/>
    <s v="Drama"/>
    <m/>
    <m/>
    <m/>
    <m/>
    <m/>
    <m/>
    <m/>
    <m/>
    <m/>
    <m/>
    <m/>
    <s v="FindMeGuilty"/>
    <s v="English"/>
    <n v="13000000"/>
    <x v="1"/>
  </r>
  <r>
    <s v="Color"/>
    <x v="1080"/>
    <x v="56"/>
    <n v="17738570"/>
    <s v="Drama"/>
    <s v="Romance"/>
    <m/>
    <m/>
    <m/>
    <m/>
    <m/>
    <m/>
    <m/>
    <m/>
    <m/>
    <m/>
    <m/>
    <m/>
    <m/>
    <s v="ThePerksofBeingaWallflower"/>
    <s v="English"/>
    <n v="13000000"/>
    <x v="25"/>
  </r>
  <r>
    <s v="Color"/>
    <x v="1081"/>
    <x v="97"/>
    <n v="1200000"/>
    <s v="Action"/>
    <m/>
    <m/>
    <m/>
    <m/>
    <m/>
    <m/>
    <m/>
    <m/>
    <m/>
    <m/>
    <m/>
    <m/>
    <m/>
    <m/>
    <s v="ExcessiveForce"/>
    <s v="English"/>
    <n v="3000000"/>
    <x v="36"/>
  </r>
  <r>
    <s v="Color"/>
    <x v="788"/>
    <x v="33"/>
    <n v="1150403"/>
    <s v="Biography"/>
    <s v="Crime"/>
    <s v="Drama"/>
    <m/>
    <m/>
    <m/>
    <m/>
    <m/>
    <m/>
    <m/>
    <m/>
    <m/>
    <m/>
    <m/>
    <m/>
    <s v="Infamous"/>
    <s v="English"/>
    <n v="13000000"/>
    <x v="1"/>
  </r>
  <r>
    <s v="Color"/>
    <x v="1013"/>
    <x v="67"/>
    <n v="403932"/>
    <s v="Drama"/>
    <s v="Romance"/>
    <s v="Western"/>
    <m/>
    <m/>
    <m/>
    <m/>
    <m/>
    <m/>
    <m/>
    <m/>
    <m/>
    <m/>
    <m/>
    <m/>
    <s v="TheClaim"/>
    <s v="English"/>
    <n v="20000000"/>
    <x v="12"/>
  </r>
  <r>
    <s v="Color"/>
    <x v="376"/>
    <x v="42"/>
    <n v="1712111"/>
    <s v="Horror"/>
    <s v="Thriller"/>
    <m/>
    <m/>
    <m/>
    <m/>
    <m/>
    <m/>
    <m/>
    <m/>
    <m/>
    <m/>
    <m/>
    <m/>
    <m/>
    <s v="TheVaticanTapes"/>
    <s v="English"/>
    <n v="8495000"/>
    <x v="55"/>
  </r>
  <r>
    <s v="Color"/>
    <x v="1082"/>
    <x v="74"/>
    <n v="1024175"/>
    <s v="Action"/>
    <s v="Comedy"/>
    <s v="SciFi"/>
    <s v="Thriller"/>
    <m/>
    <m/>
    <m/>
    <m/>
    <m/>
    <m/>
    <m/>
    <m/>
    <m/>
    <m/>
    <m/>
    <s v="AttacktheBlock"/>
    <s v="English"/>
    <n v="13000000"/>
    <x v="4"/>
  </r>
  <r>
    <s v="Color"/>
    <x v="308"/>
    <x v="45"/>
    <n v="301305"/>
    <s v="Drama"/>
    <s v="Romance"/>
    <s v="War"/>
    <m/>
    <m/>
    <m/>
    <m/>
    <m/>
    <m/>
    <m/>
    <m/>
    <m/>
    <m/>
    <m/>
    <m/>
    <s v="IntheLandofBloodandHoney"/>
    <s v="Bosnian"/>
    <n v="13000000"/>
    <x v="43"/>
  </r>
  <r>
    <s v="Color"/>
    <x v="1025"/>
    <x v="49"/>
    <n v="51872378"/>
    <s v="Crime"/>
    <s v="Thriller"/>
    <m/>
    <m/>
    <m/>
    <m/>
    <m/>
    <m/>
    <m/>
    <m/>
    <m/>
    <m/>
    <m/>
    <m/>
    <m/>
    <s v="TheCall"/>
    <s v="English"/>
    <n v="13000000"/>
    <x v="10"/>
  </r>
  <r>
    <s v="Color"/>
    <x v="1083"/>
    <x v="76"/>
    <n v="28399192"/>
    <s v="Action"/>
    <s v="Adventure"/>
    <s v="Comedy"/>
    <s v="Family"/>
    <m/>
    <m/>
    <m/>
    <m/>
    <m/>
    <m/>
    <m/>
    <m/>
    <m/>
    <m/>
    <m/>
    <s v="TheCrocodileHunter:CollisionCourse"/>
    <s v="English"/>
    <n v="13000000"/>
    <x v="28"/>
  </r>
  <r>
    <s v="Color"/>
    <x v="313"/>
    <x v="56"/>
    <n v="2035566"/>
    <s v="Biography"/>
    <s v="Comedy"/>
    <s v="Crime"/>
    <s v="Drama"/>
    <s v="Romance"/>
    <m/>
    <m/>
    <m/>
    <m/>
    <m/>
    <m/>
    <m/>
    <m/>
    <m/>
    <m/>
    <s v="ILoveYouPhillipMorris"/>
    <s v="English"/>
    <n v="13000000"/>
    <x v="4"/>
  </r>
  <r>
    <s v="Color"/>
    <x v="984"/>
    <x v="82"/>
    <n v="21078145"/>
    <s v="Biography"/>
    <s v="Drama"/>
    <m/>
    <m/>
    <m/>
    <m/>
    <m/>
    <m/>
    <m/>
    <m/>
    <m/>
    <m/>
    <m/>
    <m/>
    <m/>
    <s v="AntwoneFisher"/>
    <s v="English"/>
    <n v="12500000"/>
    <x v="11"/>
  </r>
  <r>
    <s v="Color"/>
    <x v="730"/>
    <x v="59"/>
    <n v="14060950"/>
    <s v="Drama"/>
    <m/>
    <m/>
    <m/>
    <m/>
    <m/>
    <m/>
    <m/>
    <m/>
    <m/>
    <m/>
    <m/>
    <m/>
    <m/>
    <m/>
    <s v="TheEmperorsClub"/>
    <s v="English"/>
    <n v="12500000"/>
    <x v="8"/>
  </r>
  <r>
    <s v="Color"/>
    <x v="156"/>
    <x v="60"/>
    <n v="12281500"/>
    <s v="Action"/>
    <s v="Crime"/>
    <s v="Drama"/>
    <s v="Romance"/>
    <s v="Thriller"/>
    <m/>
    <m/>
    <m/>
    <m/>
    <m/>
    <m/>
    <m/>
    <m/>
    <m/>
    <m/>
    <s v="TrueRomance"/>
    <s v="English"/>
    <n v="13000000"/>
    <x v="25"/>
  </r>
  <r>
    <s v="Color"/>
    <x v="1007"/>
    <x v="6"/>
    <n v="10725228"/>
    <s v="Crime"/>
    <s v="Drama"/>
    <s v="Mystery"/>
    <m/>
    <m/>
    <m/>
    <m/>
    <m/>
    <m/>
    <m/>
    <m/>
    <m/>
    <m/>
    <m/>
    <m/>
    <s v="GlengarryGlenRoss"/>
    <s v="English"/>
    <n v="12500000"/>
    <x v="6"/>
  </r>
  <r>
    <s v="Color"/>
    <x v="1013"/>
    <x v="59"/>
    <n v="214966"/>
    <s v="Crime"/>
    <s v="Drama"/>
    <s v="Thriller"/>
    <m/>
    <m/>
    <m/>
    <m/>
    <m/>
    <m/>
    <m/>
    <m/>
    <m/>
    <m/>
    <m/>
    <m/>
    <s v="TheKillerInsideMe"/>
    <s v="English"/>
    <n v="13000000"/>
    <x v="9"/>
  </r>
  <r>
    <s v="Color"/>
    <x v="1084"/>
    <x v="57"/>
    <n v="11956207"/>
    <s v="Horror"/>
    <s v="Mystery"/>
    <m/>
    <m/>
    <m/>
    <m/>
    <m/>
    <m/>
    <m/>
    <m/>
    <m/>
    <m/>
    <m/>
    <m/>
    <m/>
    <s v="SororityRow"/>
    <s v="English"/>
    <n v="16000000"/>
    <x v="36"/>
  </r>
  <r>
    <s v="Color"/>
    <x v="683"/>
    <x v="10"/>
    <n v="5949693"/>
    <s v="Comedy"/>
    <s v="Drama"/>
    <s v="Romance"/>
    <m/>
    <m/>
    <m/>
    <m/>
    <m/>
    <m/>
    <m/>
    <m/>
    <m/>
    <m/>
    <m/>
    <m/>
    <s v="LarsandtheRealGirl"/>
    <s v="English"/>
    <n v="12000000"/>
    <x v="37"/>
  </r>
  <r>
    <s v="Color"/>
    <x v="1085"/>
    <x v="49"/>
    <n v="9030581"/>
    <s v="Drama"/>
    <s v="War"/>
    <m/>
    <m/>
    <m/>
    <m/>
    <m/>
    <m/>
    <m/>
    <m/>
    <m/>
    <m/>
    <m/>
    <m/>
    <m/>
    <s v="TheBoyintheStripedPajamas"/>
    <s v="English"/>
    <n v="12500000"/>
    <x v="6"/>
  </r>
  <r>
    <s v="Color"/>
    <x v="1038"/>
    <x v="34"/>
    <n v="4157491"/>
    <s v="Crime"/>
    <s v="Drama"/>
    <s v="Musical"/>
    <m/>
    <m/>
    <m/>
    <m/>
    <m/>
    <m/>
    <m/>
    <m/>
    <m/>
    <m/>
    <m/>
    <m/>
    <s v="DancerintheDark"/>
    <s v="English"/>
    <n v="12800000"/>
    <x v="25"/>
  </r>
  <r>
    <s v="Color"/>
    <x v="973"/>
    <x v="4"/>
    <n v="1508689"/>
    <s v="Drama"/>
    <s v="Romance"/>
    <m/>
    <m/>
    <m/>
    <m/>
    <m/>
    <m/>
    <m/>
    <m/>
    <m/>
    <m/>
    <m/>
    <m/>
    <m/>
    <s v="OscarandLucinda"/>
    <s v="English"/>
    <n v="16000000"/>
    <x v="10"/>
  </r>
  <r>
    <s v="Color"/>
    <x v="1086"/>
    <x v="75"/>
    <n v="1227324"/>
    <s v="Crime"/>
    <s v="Drama"/>
    <m/>
    <m/>
    <m/>
    <m/>
    <m/>
    <m/>
    <m/>
    <m/>
    <m/>
    <m/>
    <m/>
    <m/>
    <m/>
    <s v="TheFuneral"/>
    <s v="English"/>
    <n v="12500000"/>
    <x v="4"/>
  </r>
  <r>
    <s v="Color"/>
    <x v="1087"/>
    <x v="76"/>
    <n v="4360548"/>
    <s v="Comedy"/>
    <s v="Drama"/>
    <s v="Romance"/>
    <m/>
    <m/>
    <m/>
    <m/>
    <m/>
    <m/>
    <m/>
    <m/>
    <m/>
    <m/>
    <m/>
    <m/>
    <s v="SolitaryMan"/>
    <s v="English"/>
    <n v="15000000"/>
    <x v="21"/>
  </r>
  <r>
    <s v="Color"/>
    <x v="1088"/>
    <x v="70"/>
    <n v="26589953"/>
    <s v="Action"/>
    <s v="Crime"/>
    <s v="Thriller"/>
    <m/>
    <m/>
    <m/>
    <m/>
    <m/>
    <m/>
    <m/>
    <m/>
    <m/>
    <m/>
    <m/>
    <m/>
    <s v="Machete"/>
    <s v="English"/>
    <n v="10500000"/>
    <x v="10"/>
  </r>
  <r>
    <s v="Color"/>
    <x v="1089"/>
    <x v="25"/>
    <n v="1039869"/>
    <s v="Biography"/>
    <s v="Comedy"/>
    <s v="Crime"/>
    <s v="Drama"/>
    <m/>
    <m/>
    <m/>
    <m/>
    <m/>
    <m/>
    <m/>
    <m/>
    <m/>
    <m/>
    <m/>
    <s v="CasinoJack"/>
    <s v="English"/>
    <n v="15000000"/>
    <x v="5"/>
  </r>
  <r>
    <s v="Color"/>
    <x v="266"/>
    <x v="140"/>
    <n v="48092846"/>
    <s v="Adventure"/>
    <s v="Animation"/>
    <s v="Family"/>
    <m/>
    <m/>
    <m/>
    <m/>
    <m/>
    <m/>
    <m/>
    <m/>
    <m/>
    <m/>
    <m/>
    <m/>
    <s v="TheLandBeforeTime"/>
    <s v="English"/>
    <n v="12500000"/>
    <x v="11"/>
  </r>
  <r>
    <s v="Color"/>
    <x v="1090"/>
    <x v="2"/>
    <n v="1110186"/>
    <s v="Action"/>
    <s v="Drama"/>
    <s v="War"/>
    <m/>
    <m/>
    <m/>
    <m/>
    <m/>
    <m/>
    <m/>
    <m/>
    <m/>
    <m/>
    <m/>
    <m/>
    <s v="TaeGukGi:TheBrotherhoodofWar"/>
    <s v="Korean"/>
    <n v="12800000"/>
    <x v="14"/>
  </r>
  <r>
    <s v="BlackandWhite"/>
    <x v="1091"/>
    <x v="33"/>
    <n v="1089445"/>
    <s v="Comedy"/>
    <s v="Drama"/>
    <s v="Family"/>
    <s v="Sport"/>
    <m/>
    <m/>
    <m/>
    <m/>
    <m/>
    <m/>
    <m/>
    <m/>
    <m/>
    <m/>
    <m/>
    <s v="ThePerfectGame"/>
    <s v="English"/>
    <n v="12500000"/>
    <x v="15"/>
  </r>
  <r>
    <s v="Color"/>
    <x v="390"/>
    <x v="4"/>
    <n v="204565000"/>
    <s v="Horror"/>
    <m/>
    <m/>
    <m/>
    <m/>
    <m/>
    <m/>
    <m/>
    <m/>
    <m/>
    <m/>
    <m/>
    <m/>
    <m/>
    <m/>
    <s v="TheExorcist"/>
    <s v="English"/>
    <n v="8000000"/>
    <x v="25"/>
  </r>
  <r>
    <s v="Color"/>
    <x v="37"/>
    <x v="28"/>
    <n v="260000000"/>
    <s v="Adventure"/>
    <s v="Drama"/>
    <s v="Thriller"/>
    <m/>
    <m/>
    <m/>
    <m/>
    <m/>
    <m/>
    <m/>
    <m/>
    <m/>
    <m/>
    <m/>
    <m/>
    <s v="Jaws"/>
    <s v="English"/>
    <n v="8000000"/>
    <x v="25"/>
  </r>
  <r>
    <s v="Color"/>
    <x v="157"/>
    <x v="53"/>
    <n v="101736215"/>
    <s v="Comedy"/>
    <m/>
    <m/>
    <m/>
    <m/>
    <m/>
    <m/>
    <m/>
    <m/>
    <m/>
    <m/>
    <m/>
    <m/>
    <m/>
    <m/>
    <s v="AmericanPie"/>
    <s v="English"/>
    <n v="11000000"/>
    <x v="15"/>
  </r>
  <r>
    <s v="Color"/>
    <x v="1092"/>
    <x v="104"/>
    <n v="71442"/>
    <s v="Animation"/>
    <s v="Comedy"/>
    <s v="Crime"/>
    <s v="Drama"/>
    <s v="Family"/>
    <m/>
    <m/>
    <m/>
    <m/>
    <m/>
    <m/>
    <m/>
    <m/>
    <m/>
    <m/>
    <s v="ErnestCelestine"/>
    <s v="French"/>
    <n v="9600000"/>
    <x v="0"/>
  </r>
  <r>
    <s v="Color"/>
    <x v="707"/>
    <x v="49"/>
    <n v="79817937"/>
    <s v="Action"/>
    <s v="Adventure"/>
    <s v="Comedy"/>
    <s v="Fantasy"/>
    <s v="Mystery"/>
    <m/>
    <m/>
    <m/>
    <m/>
    <m/>
    <m/>
    <m/>
    <m/>
    <m/>
    <m/>
    <s v="TheGoldenChild"/>
    <s v="English"/>
    <n v="25000000"/>
    <x v="18"/>
  </r>
  <r>
    <s v="Color"/>
    <x v="129"/>
    <x v="39"/>
    <n v="91547205"/>
    <s v="Comedy"/>
    <s v="Romance"/>
    <m/>
    <m/>
    <m/>
    <m/>
    <m/>
    <m/>
    <m/>
    <m/>
    <m/>
    <m/>
    <m/>
    <m/>
    <m/>
    <s v="ThinkLikeaMan"/>
    <s v="English"/>
    <n v="12000000"/>
    <x v="4"/>
  </r>
  <r>
    <s v="Color"/>
    <x v="129"/>
    <x v="56"/>
    <n v="75074950"/>
    <s v="Comedy"/>
    <s v="Drama"/>
    <m/>
    <m/>
    <m/>
    <m/>
    <m/>
    <m/>
    <m/>
    <m/>
    <m/>
    <m/>
    <m/>
    <m/>
    <m/>
    <s v="Barbershop"/>
    <s v="English"/>
    <n v="12000000"/>
    <x v="22"/>
  </r>
  <r>
    <s v="Color"/>
    <x v="714"/>
    <x v="37"/>
    <n v="78900000"/>
    <s v="Action"/>
    <s v="Adventure"/>
    <s v="SciFi"/>
    <m/>
    <m/>
    <m/>
    <m/>
    <m/>
    <m/>
    <m/>
    <m/>
    <m/>
    <m/>
    <m/>
    <m/>
    <s v="StarTrekII:TheWrathofKhan"/>
    <s v="English"/>
    <n v="11000000"/>
    <x v="16"/>
  </r>
  <r>
    <s v="Color"/>
    <x v="49"/>
    <x v="94"/>
    <n v="72217000"/>
    <s v="Comedy"/>
    <m/>
    <m/>
    <m/>
    <m/>
    <m/>
    <m/>
    <m/>
    <m/>
    <m/>
    <m/>
    <m/>
    <m/>
    <m/>
    <m/>
    <s v="AceVentura:PetDetective"/>
    <s v="English"/>
    <n v="12000000"/>
    <x v="8"/>
  </r>
  <r>
    <s v="Color"/>
    <x v="1093"/>
    <x v="36"/>
    <n v="79568000"/>
    <s v="SciFi"/>
    <s v="Thriller"/>
    <m/>
    <m/>
    <m/>
    <m/>
    <m/>
    <m/>
    <m/>
    <m/>
    <m/>
    <m/>
    <m/>
    <m/>
    <m/>
    <s v="WarGames"/>
    <s v="English"/>
    <n v="12000000"/>
    <x v="1"/>
  </r>
  <r>
    <s v="Color"/>
    <x v="106"/>
    <x v="51"/>
    <n v="65500000"/>
    <s v="Crime"/>
    <s v="Drama"/>
    <s v="Romance"/>
    <s v="Thriller"/>
    <m/>
    <m/>
    <m/>
    <m/>
    <m/>
    <m/>
    <m/>
    <m/>
    <m/>
    <m/>
    <m/>
    <s v="Witness"/>
    <s v="English"/>
    <n v="12000000"/>
    <x v="37"/>
  </r>
  <r>
    <s v="Color"/>
    <x v="1094"/>
    <x v="46"/>
    <n v="70011073"/>
    <s v="Action"/>
    <s v="Adventure"/>
    <s v="Drama"/>
    <s v="Thriller"/>
    <s v="War"/>
    <m/>
    <m/>
    <m/>
    <m/>
    <m/>
    <m/>
    <m/>
    <m/>
    <m/>
    <m/>
    <s v="ActofValor"/>
    <s v="English"/>
    <n v="12000000"/>
    <x v="12"/>
  </r>
  <r>
    <s v="Color"/>
    <x v="513"/>
    <x v="26"/>
    <n v="65269010"/>
    <s v="Crime"/>
    <s v="Drama"/>
    <s v="Music"/>
    <s v="Romance"/>
    <m/>
    <m/>
    <m/>
    <m/>
    <m/>
    <m/>
    <m/>
    <m/>
    <m/>
    <m/>
    <m/>
    <s v="StepUp"/>
    <s v="English"/>
    <n v="12000000"/>
    <x v="12"/>
  </r>
  <r>
    <s v="Color"/>
    <x v="1095"/>
    <x v="112"/>
    <n v="63071133"/>
    <s v="Adventure"/>
    <s v="Animation"/>
    <s v="Comedy"/>
    <s v="Crime"/>
    <m/>
    <m/>
    <m/>
    <m/>
    <m/>
    <m/>
    <m/>
    <m/>
    <m/>
    <m/>
    <m/>
    <s v="BeavisandButtHeadDoAmerica"/>
    <s v="English"/>
    <n v="12000000"/>
    <x v="2"/>
  </r>
  <r>
    <s v="Color"/>
    <x v="160"/>
    <x v="38"/>
    <n v="39647595"/>
    <s v="Crime"/>
    <s v="Thriller"/>
    <m/>
    <m/>
    <m/>
    <m/>
    <m/>
    <m/>
    <m/>
    <m/>
    <m/>
    <m/>
    <m/>
    <m/>
    <m/>
    <s v="JackieBrown"/>
    <s v="English"/>
    <n v="12000000"/>
    <x v="7"/>
  </r>
  <r>
    <s v="Color"/>
    <x v="434"/>
    <x v="56"/>
    <n v="38087366"/>
    <s v="Adventure"/>
    <s v="Comedy"/>
    <m/>
    <m/>
    <m/>
    <m/>
    <m/>
    <m/>
    <m/>
    <m/>
    <m/>
    <m/>
    <m/>
    <m/>
    <m/>
    <s v="HaroldKumarEscapefromGuantanamoBay"/>
    <s v="English"/>
    <n v="12000000"/>
    <x v="4"/>
  </r>
  <r>
    <s v="Color"/>
    <x v="140"/>
    <x v="69"/>
    <n v="64572496"/>
    <s v="Drama"/>
    <s v="SciFi"/>
    <s v="Thriller"/>
    <m/>
    <m/>
    <m/>
    <m/>
    <m/>
    <m/>
    <m/>
    <m/>
    <m/>
    <m/>
    <m/>
    <m/>
    <s v="Chronicle"/>
    <s v="English"/>
    <n v="12000000"/>
    <x v="1"/>
  </r>
  <r>
    <s v="Color"/>
    <x v="501"/>
    <x v="4"/>
    <n v="30400000"/>
    <s v="Drama"/>
    <s v="Musical"/>
    <s v="Romance"/>
    <m/>
    <m/>
    <m/>
    <m/>
    <m/>
    <m/>
    <m/>
    <m/>
    <m/>
    <m/>
    <m/>
    <m/>
    <s v="Yentl"/>
    <s v="English"/>
    <n v="12000000"/>
    <x v="4"/>
  </r>
  <r>
    <s v="Color"/>
    <x v="241"/>
    <x v="32"/>
    <n v="42365600"/>
    <s v="Adventure"/>
    <s v="Comedy"/>
    <s v="Fantasy"/>
    <s v="SciFi"/>
    <m/>
    <m/>
    <m/>
    <m/>
    <m/>
    <m/>
    <m/>
    <m/>
    <m/>
    <m/>
    <m/>
    <s v="TimeBandits"/>
    <s v="English"/>
    <n v="5000000"/>
    <x v="15"/>
  </r>
  <r>
    <s v="Color"/>
    <x v="1096"/>
    <x v="40"/>
    <n v="37188667"/>
    <s v="Comedy"/>
    <s v="Drama"/>
    <m/>
    <m/>
    <m/>
    <m/>
    <m/>
    <m/>
    <m/>
    <m/>
    <m/>
    <m/>
    <m/>
    <m/>
    <m/>
    <s v="Crossroads"/>
    <s v="English"/>
    <n v="12000000"/>
    <x v="46"/>
  </r>
  <r>
    <s v="Color"/>
    <x v="1097"/>
    <x v="40"/>
    <n v="54724272"/>
    <s v="Comedy"/>
    <s v="Crime"/>
    <m/>
    <m/>
    <m/>
    <m/>
    <m/>
    <m/>
    <m/>
    <m/>
    <m/>
    <m/>
    <m/>
    <m/>
    <m/>
    <s v="ProjectX"/>
    <s v="English"/>
    <n v="12000000"/>
    <x v="10"/>
  </r>
  <r>
    <s v="Color"/>
    <x v="1024"/>
    <x v="44"/>
    <n v="31597131"/>
    <s v="Drama"/>
    <s v="Thriller"/>
    <m/>
    <m/>
    <m/>
    <m/>
    <m/>
    <m/>
    <m/>
    <m/>
    <m/>
    <m/>
    <m/>
    <m/>
    <m/>
    <s v="OneHourPhoto"/>
    <s v="English"/>
    <n v="12000000"/>
    <x v="2"/>
  </r>
  <r>
    <s v="Color"/>
    <x v="1098"/>
    <x v="69"/>
    <n v="31691811"/>
    <s v="Horror"/>
    <s v="SciFi"/>
    <s v="Thriller"/>
    <m/>
    <m/>
    <m/>
    <m/>
    <m/>
    <m/>
    <m/>
    <m/>
    <m/>
    <m/>
    <m/>
    <m/>
    <s v="Quarantine"/>
    <s v="English"/>
    <n v="12000000"/>
    <x v="19"/>
  </r>
  <r>
    <s v="Color"/>
    <x v="1099"/>
    <x v="78"/>
    <n v="31397498"/>
    <s v="Horror"/>
    <s v="Mystery"/>
    <m/>
    <m/>
    <m/>
    <m/>
    <m/>
    <m/>
    <m/>
    <m/>
    <m/>
    <m/>
    <m/>
    <m/>
    <m/>
    <s v="TheEye"/>
    <s v="English"/>
    <n v="12000000"/>
    <x v="28"/>
  </r>
  <r>
    <s v="Color"/>
    <x v="1100"/>
    <x v="54"/>
    <n v="31179516"/>
    <s v="Comedy"/>
    <m/>
    <m/>
    <m/>
    <m/>
    <m/>
    <m/>
    <m/>
    <m/>
    <m/>
    <m/>
    <m/>
    <m/>
    <m/>
    <m/>
    <s v="JohnsonFamilyVacation"/>
    <s v="English"/>
    <n v="12000000"/>
    <x v="43"/>
  </r>
  <r>
    <s v="Color"/>
    <x v="381"/>
    <x v="40"/>
    <n v="31155435"/>
    <s v="Comedy"/>
    <s v="Fantasy"/>
    <m/>
    <m/>
    <m/>
    <m/>
    <m/>
    <m/>
    <m/>
    <m/>
    <m/>
    <m/>
    <m/>
    <m/>
    <m/>
    <s v="HowHigh"/>
    <s v="English"/>
    <n v="12000000"/>
    <x v="5"/>
  </r>
  <r>
    <s v="Color"/>
    <x v="1101"/>
    <x v="69"/>
    <n v="27281507"/>
    <s v="Comedy"/>
    <s v="Drama"/>
    <s v="Family"/>
    <s v="Fantasy"/>
    <s v="Musical"/>
    <m/>
    <m/>
    <m/>
    <m/>
    <m/>
    <m/>
    <m/>
    <m/>
    <m/>
    <m/>
    <s v="TheMuppetChristmasCarol"/>
    <s v="English"/>
    <n v="12000000"/>
    <x v="16"/>
  </r>
  <r>
    <s v="BlackandWhite"/>
    <x v="29"/>
    <x v="47"/>
    <n v="167007184"/>
    <s v="Action"/>
    <s v="Adventure"/>
    <s v="Thriller"/>
    <m/>
    <m/>
    <m/>
    <m/>
    <m/>
    <m/>
    <m/>
    <m/>
    <m/>
    <m/>
    <m/>
    <m/>
    <s v="CasinoRoyale"/>
    <s v="English"/>
    <n v="150000000"/>
    <x v="25"/>
  </r>
  <r>
    <s v="BlackandWhite"/>
    <x v="479"/>
    <x v="31"/>
    <n v="25776062"/>
    <s v="Biography"/>
    <s v="Drama"/>
    <s v="Romance"/>
    <m/>
    <m/>
    <m/>
    <m/>
    <m/>
    <m/>
    <m/>
    <m/>
    <m/>
    <m/>
    <m/>
    <m/>
    <s v="Frida"/>
    <s v="English"/>
    <n v="12000000"/>
    <x v="37"/>
  </r>
  <r>
    <s v="Color"/>
    <x v="1102"/>
    <x v="40"/>
    <n v="25240988"/>
    <s v="Documentary"/>
    <s v="Music"/>
    <m/>
    <m/>
    <m/>
    <m/>
    <m/>
    <m/>
    <m/>
    <m/>
    <m/>
    <m/>
    <m/>
    <m/>
    <m/>
    <s v="KatyPerry:PartofMe"/>
    <s v="English"/>
    <n v="12000000"/>
    <x v="18"/>
  </r>
  <r>
    <s v="Color"/>
    <x v="1103"/>
    <x v="80"/>
    <n v="124868837"/>
    <s v="Drama"/>
    <s v="Romance"/>
    <m/>
    <m/>
    <m/>
    <m/>
    <m/>
    <m/>
    <m/>
    <m/>
    <m/>
    <m/>
    <m/>
    <m/>
    <m/>
    <s v="TheFaultinOurStars"/>
    <s v="English"/>
    <n v="12000000"/>
    <x v="6"/>
  </r>
  <r>
    <s v="Color"/>
    <x v="370"/>
    <x v="60"/>
    <n v="22905674"/>
    <s v="Crime"/>
    <s v="Drama"/>
    <m/>
    <m/>
    <m/>
    <m/>
    <m/>
    <m/>
    <m/>
    <m/>
    <m/>
    <m/>
    <m/>
    <m/>
    <m/>
    <s v="Rounders"/>
    <s v="English"/>
    <n v="12000000"/>
    <x v="37"/>
  </r>
  <r>
    <s v="Color"/>
    <x v="580"/>
    <x v="56"/>
    <n v="25277561"/>
    <s v="Comedy"/>
    <s v="Romance"/>
    <m/>
    <m/>
    <m/>
    <m/>
    <m/>
    <m/>
    <m/>
    <m/>
    <m/>
    <m/>
    <m/>
    <m/>
    <m/>
    <s v="TopFive"/>
    <s v="English"/>
    <n v="12000000"/>
    <x v="12"/>
  </r>
  <r>
    <s v="Color"/>
    <x v="368"/>
    <x v="75"/>
    <n v="21133087"/>
    <s v="Horror"/>
    <s v="Mystery"/>
    <s v="Thriller"/>
    <m/>
    <m/>
    <m/>
    <m/>
    <m/>
    <m/>
    <m/>
    <m/>
    <m/>
    <m/>
    <m/>
    <m/>
    <s v="StirofEchoes"/>
    <s v="English"/>
    <n v="12000000"/>
    <x v="15"/>
  </r>
  <r>
    <s v="Color"/>
    <x v="464"/>
    <x v="41"/>
    <n v="37707719"/>
    <s v="Biography"/>
    <s v="Drama"/>
    <m/>
    <m/>
    <m/>
    <m/>
    <m/>
    <m/>
    <m/>
    <m/>
    <m/>
    <m/>
    <m/>
    <m/>
    <m/>
    <s v="Philomena"/>
    <s v="English"/>
    <n v="12000000"/>
    <x v="32"/>
  </r>
  <r>
    <s v="Color"/>
    <x v="853"/>
    <x v="33"/>
    <n v="18761993"/>
    <s v="Comedy"/>
    <s v="Drama"/>
    <m/>
    <m/>
    <m/>
    <m/>
    <m/>
    <m/>
    <m/>
    <m/>
    <m/>
    <m/>
    <m/>
    <m/>
    <m/>
    <s v="TheUpsideofAnger"/>
    <s v="English"/>
    <n v="9000000"/>
    <x v="8"/>
  </r>
  <r>
    <s v="Color"/>
    <x v="991"/>
    <x v="26"/>
    <n v="18595716"/>
    <s v="Comedy"/>
    <s v="Family"/>
    <s v="Fantasy"/>
    <s v="Romance"/>
    <m/>
    <m/>
    <m/>
    <m/>
    <m/>
    <m/>
    <m/>
    <m/>
    <m/>
    <m/>
    <m/>
    <s v="Aquamarine"/>
    <s v="English"/>
    <n v="12000000"/>
    <x v="42"/>
  </r>
  <r>
    <s v="Color"/>
    <x v="1104"/>
    <x v="59"/>
    <n v="31990064"/>
    <s v="Drama"/>
    <s v="Mystery"/>
    <s v="Romance"/>
    <m/>
    <m/>
    <m/>
    <m/>
    <m/>
    <m/>
    <m/>
    <m/>
    <m/>
    <m/>
    <m/>
    <m/>
    <s v="PaperTowns"/>
    <s v="English"/>
    <n v="12000000"/>
    <x v="21"/>
  </r>
  <r>
    <s v="BlackandWhite"/>
    <x v="643"/>
    <x v="67"/>
    <n v="17613460"/>
    <s v="Adventure"/>
    <s v="Comedy"/>
    <s v="Drama"/>
    <m/>
    <m/>
    <m/>
    <m/>
    <m/>
    <m/>
    <m/>
    <m/>
    <m/>
    <m/>
    <m/>
    <m/>
    <s v="Nebraska"/>
    <s v="English"/>
    <n v="12000000"/>
    <x v="6"/>
  </r>
  <r>
    <s v="Color"/>
    <x v="1105"/>
    <x v="78"/>
    <n v="21088568"/>
    <s v="Action"/>
    <s v="Fantasy"/>
    <s v="Horror"/>
    <s v="Thriller"/>
    <m/>
    <m/>
    <m/>
    <m/>
    <m/>
    <m/>
    <m/>
    <m/>
    <m/>
    <m/>
    <m/>
    <s v="TalesfromtheCrypt:DemonKnight"/>
    <s v="English"/>
    <n v="13000000"/>
    <x v="10"/>
  </r>
  <r>
    <s v="Color"/>
    <x v="327"/>
    <x v="42"/>
    <n v="17292381"/>
    <s v="Comedy"/>
    <s v="Crime"/>
    <s v="Family"/>
    <m/>
    <m/>
    <m/>
    <m/>
    <m/>
    <m/>
    <m/>
    <m/>
    <m/>
    <m/>
    <m/>
    <m/>
    <s v="MaxKeeblesBigMove"/>
    <s v="English"/>
    <n v="12000000"/>
    <x v="42"/>
  </r>
  <r>
    <s v="Color"/>
    <x v="642"/>
    <x v="49"/>
    <n v="16300302"/>
    <s v="Comedy"/>
    <s v="Drama"/>
    <m/>
    <m/>
    <m/>
    <m/>
    <m/>
    <m/>
    <m/>
    <m/>
    <m/>
    <m/>
    <m/>
    <m/>
    <m/>
    <s v="YoungAdult"/>
    <s v="English"/>
    <n v="12000000"/>
    <x v="22"/>
  </r>
  <r>
    <s v="Color"/>
    <x v="376"/>
    <x v="40"/>
    <n v="27829874"/>
    <s v="Action"/>
    <s v="Crime"/>
    <s v="Thriller"/>
    <m/>
    <m/>
    <m/>
    <m/>
    <m/>
    <m/>
    <m/>
    <m/>
    <m/>
    <m/>
    <m/>
    <m/>
    <s v="Crank"/>
    <s v="English"/>
    <n v="12000000"/>
    <x v="15"/>
  </r>
  <r>
    <s v="Color"/>
    <x v="455"/>
    <x v="6"/>
    <n v="12902790"/>
    <s v="Comedy"/>
    <s v="Drama"/>
    <s v="Romance"/>
    <m/>
    <m/>
    <m/>
    <m/>
    <m/>
    <m/>
    <m/>
    <m/>
    <m/>
    <m/>
    <m/>
    <m/>
    <s v="LivingOutLoud"/>
    <s v="English"/>
    <n v="12000000"/>
    <x v="4"/>
  </r>
  <r>
    <s v="Color"/>
    <x v="68"/>
    <x v="141"/>
    <n v="11433134"/>
    <s v="Adventure"/>
    <s v="Drama"/>
    <s v="Thriller"/>
    <s v="War"/>
    <m/>
    <m/>
    <m/>
    <m/>
    <m/>
    <m/>
    <m/>
    <m/>
    <m/>
    <m/>
    <m/>
    <s v="DasBoot"/>
    <s v="German"/>
    <n v="14000000"/>
    <x v="26"/>
  </r>
  <r>
    <s v="Color"/>
    <x v="190"/>
    <x v="62"/>
    <n v="22406362"/>
    <s v="Drama"/>
    <s v="History"/>
    <s v="War"/>
    <s v="Western"/>
    <m/>
    <m/>
    <m/>
    <m/>
    <m/>
    <m/>
    <m/>
    <m/>
    <m/>
    <m/>
    <m/>
    <s v="TheAlamo"/>
    <s v="English"/>
    <n v="107000000"/>
    <x v="19"/>
  </r>
  <r>
    <s v="Color"/>
    <x v="1106"/>
    <x v="40"/>
    <n v="10198766"/>
    <s v="Comedy"/>
    <m/>
    <m/>
    <m/>
    <m/>
    <m/>
    <m/>
    <m/>
    <m/>
    <m/>
    <m/>
    <m/>
    <m/>
    <m/>
    <m/>
    <s v="SororityBoys"/>
    <s v="English"/>
    <n v="12000000"/>
    <x v="28"/>
  </r>
  <r>
    <s v="Color"/>
    <x v="471"/>
    <x v="31"/>
    <n v="15294553"/>
    <s v="Drama"/>
    <s v="Fantasy"/>
    <s v="Romance"/>
    <m/>
    <m/>
    <m/>
    <m/>
    <m/>
    <m/>
    <m/>
    <m/>
    <m/>
    <m/>
    <m/>
    <m/>
    <s v="AboutTime"/>
    <s v="English"/>
    <n v="12000000"/>
    <x v="6"/>
  </r>
  <r>
    <s v="Color"/>
    <x v="178"/>
    <x v="71"/>
    <n v="11041228"/>
    <s v="Action"/>
    <s v="Adventure"/>
    <s v="Drama"/>
    <s v="Romance"/>
    <m/>
    <m/>
    <m/>
    <m/>
    <m/>
    <m/>
    <m/>
    <m/>
    <m/>
    <m/>
    <m/>
    <s v="HouseofFlyingDaggers"/>
    <s v="Mandarin"/>
    <n v="100000000"/>
    <x v="32"/>
  </r>
  <r>
    <s v="Color"/>
    <x v="1107"/>
    <x v="83"/>
    <n v="7918283"/>
    <s v="Drama"/>
    <s v="Thriller"/>
    <m/>
    <m/>
    <m/>
    <m/>
    <m/>
    <m/>
    <m/>
    <m/>
    <m/>
    <m/>
    <m/>
    <m/>
    <m/>
    <s v="Arbitrage"/>
    <s v="English"/>
    <n v="12000000"/>
    <x v="4"/>
  </r>
  <r>
    <s v="Color"/>
    <x v="1108"/>
    <x v="10"/>
    <n v="22331028"/>
    <s v="SciFi"/>
    <s v="Thriller"/>
    <m/>
    <m/>
    <m/>
    <m/>
    <m/>
    <m/>
    <m/>
    <m/>
    <m/>
    <m/>
    <m/>
    <m/>
    <m/>
    <s v="ProjectAlmanac"/>
    <s v="English"/>
    <n v="12000000"/>
    <x v="21"/>
  </r>
  <r>
    <s v="Color"/>
    <x v="1109"/>
    <x v="59"/>
    <n v="8134217"/>
    <s v="Biography"/>
    <s v="Drama"/>
    <s v="Music"/>
    <m/>
    <m/>
    <m/>
    <m/>
    <m/>
    <m/>
    <m/>
    <m/>
    <m/>
    <m/>
    <m/>
    <m/>
    <s v="CadillacRecords"/>
    <s v="English"/>
    <n v="12000000"/>
    <x v="15"/>
  </r>
  <r>
    <s v="Color"/>
    <x v="1110"/>
    <x v="112"/>
    <n v="6982680"/>
    <s v="Comedy"/>
    <s v="Crime"/>
    <m/>
    <m/>
    <m/>
    <m/>
    <m/>
    <m/>
    <m/>
    <m/>
    <m/>
    <m/>
    <m/>
    <m/>
    <m/>
    <s v="Screwed"/>
    <s v="English"/>
    <n v="10000000"/>
    <x v="20"/>
  </r>
  <r>
    <s v="Color"/>
    <x v="1111"/>
    <x v="53"/>
    <n v="6739141"/>
    <s v="Action"/>
    <s v="Crime"/>
    <s v="SciFi"/>
    <s v="Thriller"/>
    <m/>
    <m/>
    <m/>
    <m/>
    <m/>
    <m/>
    <m/>
    <m/>
    <m/>
    <m/>
    <m/>
    <s v="Fortress"/>
    <s v="English"/>
    <n v="8000000"/>
    <x v="18"/>
  </r>
  <r>
    <s v="Color"/>
    <x v="1112"/>
    <x v="102"/>
    <n v="5542025"/>
    <s v="Comedy"/>
    <m/>
    <m/>
    <m/>
    <m/>
    <m/>
    <m/>
    <m/>
    <m/>
    <m/>
    <m/>
    <m/>
    <m/>
    <m/>
    <m/>
    <s v="ForYourConsideration"/>
    <s v="English"/>
    <n v="12000000"/>
    <x v="22"/>
  </r>
  <r>
    <s v="BlackandWhite"/>
    <x v="650"/>
    <x v="17"/>
    <n v="5032496"/>
    <s v="Comedy"/>
    <s v="Drama"/>
    <m/>
    <m/>
    <m/>
    <m/>
    <m/>
    <m/>
    <m/>
    <m/>
    <m/>
    <m/>
    <m/>
    <m/>
    <m/>
    <s v="Celebrity"/>
    <s v="English"/>
    <n v="12000000"/>
    <x v="22"/>
  </r>
  <r>
    <s v="Color"/>
    <x v="333"/>
    <x v="39"/>
    <n v="6754898"/>
    <s v="Comedy"/>
    <s v="Drama"/>
    <m/>
    <m/>
    <m/>
    <m/>
    <m/>
    <m/>
    <m/>
    <m/>
    <m/>
    <m/>
    <m/>
    <m/>
    <m/>
    <s v="RunningwithScissors"/>
    <s v="English"/>
    <n v="12000000"/>
    <x v="5"/>
  </r>
  <r>
    <s v="Color"/>
    <x v="952"/>
    <x v="76"/>
    <n v="4922166"/>
    <s v="Comedy"/>
    <s v="Musical"/>
    <s v="Romance"/>
    <m/>
    <m/>
    <m/>
    <m/>
    <m/>
    <m/>
    <m/>
    <m/>
    <m/>
    <m/>
    <m/>
    <m/>
    <s v="FromJustintoKelly"/>
    <s v="English"/>
    <n v="12000000"/>
    <x v="70"/>
  </r>
  <r>
    <s v="Color"/>
    <x v="415"/>
    <x v="25"/>
    <n v="4903000"/>
    <s v="Comedy"/>
    <s v="Drama"/>
    <m/>
    <m/>
    <m/>
    <m/>
    <m/>
    <m/>
    <m/>
    <m/>
    <m/>
    <m/>
    <m/>
    <m/>
    <m/>
    <s v="Girl6"/>
    <s v="English"/>
    <n v="12000000"/>
    <x v="39"/>
  </r>
  <r>
    <s v="Color"/>
    <x v="1113"/>
    <x v="17"/>
    <n v="4717455"/>
    <s v="Mystery"/>
    <s v="Thriller"/>
    <m/>
    <m/>
    <m/>
    <m/>
    <m/>
    <m/>
    <m/>
    <m/>
    <m/>
    <m/>
    <m/>
    <m/>
    <m/>
    <s v="IntheCut"/>
    <s v="English"/>
    <n v="12000000"/>
    <x v="42"/>
  </r>
  <r>
    <s v="Color"/>
    <x v="705"/>
    <x v="46"/>
    <n v="3148482"/>
    <s v="Drama"/>
    <s v="Romance"/>
    <m/>
    <m/>
    <m/>
    <m/>
    <m/>
    <m/>
    <m/>
    <m/>
    <m/>
    <m/>
    <m/>
    <m/>
    <m/>
    <s v="TwoLovers"/>
    <s v="English"/>
    <n v="12000000"/>
    <x v="1"/>
  </r>
  <r>
    <s v="Color"/>
    <x v="1114"/>
    <x v="59"/>
    <n v="2326407"/>
    <s v="Drama"/>
    <m/>
    <m/>
    <m/>
    <m/>
    <m/>
    <m/>
    <m/>
    <m/>
    <m/>
    <m/>
    <m/>
    <m/>
    <m/>
    <m/>
    <s v="LastOrders"/>
    <s v="English"/>
    <n v="12000000"/>
    <x v="15"/>
  </r>
  <r>
    <s v="Color"/>
    <x v="557"/>
    <x v="46"/>
    <n v="2201412"/>
    <s v="Comedy"/>
    <s v="Drama"/>
    <s v="Horror"/>
    <s v="SciFi"/>
    <m/>
    <m/>
    <m/>
    <m/>
    <m/>
    <m/>
    <m/>
    <m/>
    <m/>
    <m/>
    <m/>
    <s v="TheHost"/>
    <s v="Korean"/>
    <n v="12215500000"/>
    <x v="15"/>
  </r>
  <r>
    <s v="Color"/>
    <x v="1115"/>
    <x v="57"/>
    <n v="2060953"/>
    <s v="Fantasy"/>
    <s v="Horror"/>
    <s v="Thriller"/>
    <m/>
    <m/>
    <m/>
    <m/>
    <m/>
    <m/>
    <m/>
    <m/>
    <m/>
    <m/>
    <m/>
    <m/>
    <s v="Ravenous"/>
    <s v="English"/>
    <n v="12000000"/>
    <x v="1"/>
  </r>
  <r>
    <s v="Color"/>
    <x v="1116"/>
    <x v="54"/>
    <n v="3950294"/>
    <s v="Comedy"/>
    <s v="Drama"/>
    <s v="Romance"/>
    <m/>
    <m/>
    <m/>
    <m/>
    <m/>
    <m/>
    <m/>
    <m/>
    <m/>
    <m/>
    <m/>
    <m/>
    <s v="CharlieBartlett"/>
    <s v="English"/>
    <n v="12000000"/>
    <x v="15"/>
  </r>
  <r>
    <s v="Color"/>
    <x v="1117"/>
    <x v="96"/>
    <n v="2835886"/>
    <s v="Drama"/>
    <m/>
    <m/>
    <m/>
    <m/>
    <m/>
    <m/>
    <m/>
    <m/>
    <m/>
    <m/>
    <m/>
    <m/>
    <m/>
    <m/>
    <s v="TheGreatBeauty"/>
    <s v="Italian"/>
    <n v="9200000"/>
    <x v="16"/>
  </r>
  <r>
    <s v="Color"/>
    <x v="1118"/>
    <x v="26"/>
    <n v="1779284"/>
    <s v="Comedy"/>
    <s v="Drama"/>
    <m/>
    <m/>
    <m/>
    <m/>
    <m/>
    <m/>
    <m/>
    <m/>
    <m/>
    <m/>
    <m/>
    <m/>
    <m/>
    <s v="TheDangerousLivesofAltarBoys"/>
    <s v="English"/>
    <n v="12000000"/>
    <x v="1"/>
  </r>
  <r>
    <s v="Color"/>
    <x v="1119"/>
    <x v="75"/>
    <n v="1702277"/>
    <s v="Drama"/>
    <s v="Thriller"/>
    <m/>
    <m/>
    <m/>
    <m/>
    <m/>
    <m/>
    <m/>
    <m/>
    <m/>
    <m/>
    <m/>
    <m/>
    <m/>
    <s v="Stoker"/>
    <s v="English"/>
    <n v="12000000"/>
    <x v="2"/>
  </r>
  <r>
    <s v="BlackandWhite"/>
    <x v="561"/>
    <x v="72"/>
    <n v="261481"/>
    <s v="Drama"/>
    <s v="Romance"/>
    <s v="SciFi"/>
    <m/>
    <m/>
    <m/>
    <m/>
    <m/>
    <m/>
    <m/>
    <m/>
    <m/>
    <m/>
    <m/>
    <m/>
    <n v="2046"/>
    <s v="Cantonese"/>
    <n v="12000000"/>
    <x v="7"/>
  </r>
  <r>
    <s v="Color"/>
    <x v="1120"/>
    <x v="42"/>
    <n v="1506998"/>
    <s v="Crime"/>
    <s v="Drama"/>
    <s v="Romance"/>
    <m/>
    <m/>
    <m/>
    <m/>
    <m/>
    <m/>
    <m/>
    <m/>
    <m/>
    <m/>
    <m/>
    <m/>
    <s v="MarriedLife"/>
    <s v="English"/>
    <n v="12000000"/>
    <x v="22"/>
  </r>
  <r>
    <s v="Color"/>
    <x v="1121"/>
    <x v="6"/>
    <n v="860002"/>
    <s v="Adventure"/>
    <s v="Drama"/>
    <s v="Family"/>
    <m/>
    <m/>
    <m/>
    <m/>
    <m/>
    <m/>
    <m/>
    <m/>
    <m/>
    <m/>
    <m/>
    <m/>
    <s v="Duma"/>
    <s v="English"/>
    <n v="12000000"/>
    <x v="11"/>
  </r>
  <r>
    <s v="Color"/>
    <x v="413"/>
    <x v="68"/>
    <n v="548934"/>
    <s v="Drama"/>
    <s v="Mystery"/>
    <s v="Romance"/>
    <m/>
    <m/>
    <m/>
    <m/>
    <m/>
    <m/>
    <m/>
    <m/>
    <m/>
    <m/>
    <m/>
    <m/>
    <s v="Ondine"/>
    <s v="English"/>
    <n v="12000000"/>
    <x v="2"/>
  </r>
  <r>
    <s v="Color"/>
    <x v="1122"/>
    <x v="36"/>
    <n v="447750"/>
    <s v="Crime"/>
    <s v="Drama"/>
    <s v="Thriller"/>
    <m/>
    <m/>
    <m/>
    <m/>
    <m/>
    <m/>
    <m/>
    <m/>
    <m/>
    <m/>
    <m/>
    <m/>
    <s v="Brother"/>
    <s v="English"/>
    <n v="10000000"/>
    <x v="13"/>
  </r>
  <r>
    <s v="Color"/>
    <x v="19"/>
    <x v="102"/>
    <n v="333976"/>
    <s v="Comedy"/>
    <s v="Crime"/>
    <m/>
    <m/>
    <m/>
    <m/>
    <m/>
    <m/>
    <m/>
    <m/>
    <m/>
    <m/>
    <m/>
    <m/>
    <m/>
    <s v="WelcometoCollinwood"/>
    <s v="English"/>
    <n v="12000000"/>
    <x v="21"/>
  </r>
  <r>
    <s v="Color"/>
    <x v="787"/>
    <x v="83"/>
    <n v="141853"/>
    <s v="Comedy"/>
    <s v="Drama"/>
    <m/>
    <m/>
    <m/>
    <m/>
    <m/>
    <m/>
    <m/>
    <m/>
    <m/>
    <m/>
    <m/>
    <m/>
    <m/>
    <s v="CriticalCare"/>
    <s v="English"/>
    <n v="12000000"/>
    <x v="19"/>
  </r>
  <r>
    <s v="Color"/>
    <x v="944"/>
    <x v="76"/>
    <n v="303439"/>
    <s v="Drama"/>
    <s v="Mystery"/>
    <s v="Thriller"/>
    <m/>
    <m/>
    <m/>
    <m/>
    <m/>
    <m/>
    <m/>
    <m/>
    <m/>
    <m/>
    <m/>
    <m/>
    <s v="TheLifeBeforeHerEyes"/>
    <s v="English"/>
    <n v="8000000"/>
    <x v="21"/>
  </r>
  <r>
    <s v="Color"/>
    <x v="1123"/>
    <x v="58"/>
    <n v="214202"/>
    <s v="Crime"/>
    <s v="Drama"/>
    <s v="Thriller"/>
    <m/>
    <m/>
    <m/>
    <m/>
    <m/>
    <m/>
    <m/>
    <m/>
    <m/>
    <m/>
    <m/>
    <m/>
    <s v="Trade"/>
    <s v="English"/>
    <n v="12000000"/>
    <x v="7"/>
  </r>
  <r>
    <s v="Color"/>
    <x v="1124"/>
    <x v="87"/>
    <n v="195888"/>
    <s v="Drama"/>
    <s v="Romance"/>
    <s v="War"/>
    <m/>
    <m/>
    <m/>
    <m/>
    <m/>
    <m/>
    <m/>
    <m/>
    <m/>
    <m/>
    <m/>
    <m/>
    <s v="Fateless"/>
    <s v="Hungarian"/>
    <n v="2500000000"/>
    <x v="1"/>
  </r>
  <r>
    <s v="Color"/>
    <x v="1125"/>
    <x v="46"/>
    <n v="175370"/>
    <s v="Comedy"/>
    <m/>
    <m/>
    <m/>
    <m/>
    <m/>
    <m/>
    <m/>
    <m/>
    <m/>
    <m/>
    <m/>
    <m/>
    <m/>
    <m/>
    <s v="BreakfastofChampions"/>
    <s v="English"/>
    <n v="12000000"/>
    <x v="50"/>
  </r>
  <r>
    <s v="BlackandWhite"/>
    <x v="1126"/>
    <x v="4"/>
    <n v="119922"/>
    <s v="Drama"/>
    <s v="History"/>
    <s v="War"/>
    <m/>
    <m/>
    <m/>
    <m/>
    <m/>
    <m/>
    <m/>
    <m/>
    <m/>
    <m/>
    <m/>
    <m/>
    <s v="CityofLifeandDeath"/>
    <s v="Mandarin"/>
    <n v="12000000"/>
    <x v="16"/>
  </r>
  <r>
    <s v="Color"/>
    <x v="114"/>
    <x v="49"/>
    <n v="177343675"/>
    <s v="Adventure"/>
    <s v="Animation"/>
    <s v="Comedy"/>
    <s v="Family"/>
    <s v="Fantasy"/>
    <s v="SciFi"/>
    <m/>
    <m/>
    <m/>
    <m/>
    <m/>
    <m/>
    <m/>
    <m/>
    <m/>
    <s v="Home"/>
    <s v="English"/>
    <n v="135000000"/>
    <x v="10"/>
  </r>
  <r>
    <s v="Color"/>
    <x v="191"/>
    <x v="17"/>
    <n v="17149"/>
    <s v="Action"/>
    <s v="Drama"/>
    <s v="War"/>
    <m/>
    <m/>
    <m/>
    <m/>
    <m/>
    <m/>
    <m/>
    <m/>
    <m/>
    <m/>
    <m/>
    <m/>
    <s v="5DaysofWar"/>
    <s v="English"/>
    <n v="20000000"/>
    <x v="23"/>
  </r>
  <r>
    <s v="Color"/>
    <x v="123"/>
    <x v="26"/>
    <n v="30093107"/>
    <s v="Comedy"/>
    <s v="Crime"/>
    <m/>
    <m/>
    <m/>
    <m/>
    <m/>
    <m/>
    <m/>
    <m/>
    <m/>
    <m/>
    <m/>
    <m/>
    <m/>
    <s v="Snatch"/>
    <s v="English"/>
    <n v="6000000"/>
    <x v="24"/>
  </r>
  <r>
    <s v="Color"/>
    <x v="1021"/>
    <x v="32"/>
    <n v="57469179"/>
    <s v="Fantasy"/>
    <s v="Horror"/>
    <m/>
    <m/>
    <m/>
    <m/>
    <m/>
    <m/>
    <m/>
    <m/>
    <m/>
    <m/>
    <m/>
    <m/>
    <m/>
    <s v="PetSematary"/>
    <s v="English"/>
    <n v="11500000"/>
    <x v="4"/>
  </r>
  <r>
    <s v="Color"/>
    <x v="244"/>
    <x v="10"/>
    <n v="148170000"/>
    <s v="Comedy"/>
    <s v="Fantasy"/>
    <s v="Horror"/>
    <m/>
    <m/>
    <m/>
    <m/>
    <m/>
    <m/>
    <m/>
    <m/>
    <m/>
    <m/>
    <m/>
    <m/>
    <s v="Gremlins"/>
    <s v="English"/>
    <n v="11000000"/>
    <x v="13"/>
  </r>
  <r>
    <s v="Color"/>
    <x v="136"/>
    <x v="30"/>
    <n v="460935665"/>
    <s v="Action"/>
    <s v="Adventure"/>
    <s v="Fantasy"/>
    <s v="SciFi"/>
    <m/>
    <m/>
    <m/>
    <m/>
    <m/>
    <m/>
    <m/>
    <m/>
    <m/>
    <m/>
    <m/>
    <s v="StarWars:EpisodeIVANewHope"/>
    <s v="English"/>
    <n v="11000000"/>
    <x v="49"/>
  </r>
  <r>
    <s v="Color"/>
    <x v="1127"/>
    <x v="59"/>
    <n v="35537564"/>
    <s v="Comedy"/>
    <m/>
    <m/>
    <m/>
    <m/>
    <m/>
    <m/>
    <m/>
    <m/>
    <m/>
    <m/>
    <m/>
    <m/>
    <m/>
    <m/>
    <s v="DirtyGrandpa"/>
    <s v="English"/>
    <n v="11500000"/>
    <x v="19"/>
  </r>
  <r>
    <s v="Color"/>
    <x v="712"/>
    <x v="142"/>
    <n v="111722000"/>
    <s v="Drama"/>
    <s v="Romance"/>
    <s v="War"/>
    <m/>
    <m/>
    <m/>
    <m/>
    <m/>
    <m/>
    <m/>
    <m/>
    <m/>
    <m/>
    <m/>
    <m/>
    <s v="DoctorZhivago"/>
    <s v="English"/>
    <n v="11000000"/>
    <x v="25"/>
  </r>
  <r>
    <s v="Color"/>
    <x v="336"/>
    <x v="51"/>
    <n v="90556401"/>
    <s v="Comedy"/>
    <s v="Drama"/>
    <s v="Family"/>
    <s v="Music"/>
    <s v="Musical"/>
    <s v="Romance"/>
    <m/>
    <m/>
    <m/>
    <m/>
    <m/>
    <m/>
    <m/>
    <m/>
    <m/>
    <s v="HighSchoolMusical3:SeniorYear"/>
    <s v="English"/>
    <n v="11000000"/>
    <x v="55"/>
  </r>
  <r>
    <s v="Color"/>
    <x v="346"/>
    <x v="37"/>
    <n v="93571803"/>
    <s v="Biography"/>
    <s v="Drama"/>
    <s v="Sport"/>
    <m/>
    <m/>
    <m/>
    <m/>
    <m/>
    <m/>
    <m/>
    <m/>
    <m/>
    <m/>
    <m/>
    <m/>
    <s v="TheFighter"/>
    <s v="English"/>
    <n v="25000000"/>
    <x v="0"/>
  </r>
  <r>
    <s v="Color"/>
    <x v="559"/>
    <x v="58"/>
    <n v="52929168"/>
    <s v="Comedy"/>
    <s v="Crime"/>
    <m/>
    <m/>
    <m/>
    <m/>
    <m/>
    <m/>
    <m/>
    <m/>
    <m/>
    <m/>
    <m/>
    <m/>
    <m/>
    <s v="MyCousinVinny"/>
    <s v="English"/>
    <n v="11000000"/>
    <x v="7"/>
  </r>
  <r>
    <s v="Color"/>
    <x v="1128"/>
    <x v="83"/>
    <n v="50461335"/>
    <s v="Drama"/>
    <s v="Fantasy"/>
    <s v="Music"/>
    <s v="Romance"/>
    <m/>
    <m/>
    <m/>
    <m/>
    <m/>
    <m/>
    <m/>
    <m/>
    <m/>
    <m/>
    <m/>
    <s v="IfIStay"/>
    <s v="English"/>
    <n v="11000000"/>
    <x v="2"/>
  </r>
  <r>
    <s v="Color"/>
    <x v="1129"/>
    <x v="83"/>
    <n v="49797148"/>
    <s v="Comedy"/>
    <s v="Sport"/>
    <m/>
    <m/>
    <m/>
    <m/>
    <m/>
    <m/>
    <m/>
    <m/>
    <m/>
    <m/>
    <m/>
    <m/>
    <m/>
    <s v="MajorLeague"/>
    <s v="English"/>
    <n v="11000000"/>
    <x v="13"/>
  </r>
  <r>
    <s v="Color"/>
    <x v="127"/>
    <x v="112"/>
    <n v="46563158"/>
    <s v="Crime"/>
    <s v="Thriller"/>
    <m/>
    <m/>
    <m/>
    <m/>
    <m/>
    <m/>
    <m/>
    <m/>
    <m/>
    <m/>
    <m/>
    <m/>
    <m/>
    <s v="PhoneBooth"/>
    <s v="English"/>
    <n v="13000000"/>
    <x v="1"/>
  </r>
  <r>
    <s v="Color"/>
    <x v="226"/>
    <x v="57"/>
    <n v="41227069"/>
    <s v="Drama"/>
    <s v="Romance"/>
    <m/>
    <m/>
    <m/>
    <m/>
    <m/>
    <m/>
    <m/>
    <m/>
    <m/>
    <m/>
    <m/>
    <m/>
    <m/>
    <s v="AWalktoRemember"/>
    <s v="English"/>
    <n v="11000000"/>
    <x v="37"/>
  </r>
  <r>
    <s v="Color"/>
    <x v="632"/>
    <x v="39"/>
    <n v="39025000"/>
    <s v="Crime"/>
    <s v="Drama"/>
    <m/>
    <m/>
    <m/>
    <m/>
    <m/>
    <m/>
    <m/>
    <m/>
    <m/>
    <m/>
    <m/>
    <m/>
    <m/>
    <s v="DeadManWalking"/>
    <s v="English"/>
    <n v="11000000"/>
    <x v="32"/>
  </r>
  <r>
    <s v="Color"/>
    <x v="496"/>
    <x v="54"/>
    <n v="38201895"/>
    <s v="Drama"/>
    <s v="Romance"/>
    <m/>
    <m/>
    <m/>
    <m/>
    <m/>
    <m/>
    <m/>
    <m/>
    <m/>
    <m/>
    <m/>
    <m/>
    <m/>
    <s v="CruelIntentions"/>
    <s v="English"/>
    <n v="10500000"/>
    <x v="8"/>
  </r>
  <r>
    <s v="Color"/>
    <x v="927"/>
    <x v="78"/>
    <n v="27669413"/>
    <s v="Horror"/>
    <s v="Mystery"/>
    <m/>
    <m/>
    <m/>
    <m/>
    <m/>
    <m/>
    <m/>
    <m/>
    <m/>
    <m/>
    <m/>
    <m/>
    <m/>
    <s v="SawVI"/>
    <s v="English"/>
    <n v="11000000"/>
    <x v="19"/>
  </r>
  <r>
    <s v="Color"/>
    <x v="988"/>
    <x v="46"/>
    <n v="37766350"/>
    <s v="Drama"/>
    <m/>
    <m/>
    <m/>
    <m/>
    <m/>
    <m/>
    <m/>
    <m/>
    <m/>
    <m/>
    <m/>
    <m/>
    <m/>
    <m/>
    <s v="TheSecretLifeofBees"/>
    <s v="English"/>
    <n v="11000000"/>
    <x v="11"/>
  </r>
  <r>
    <s v="Color"/>
    <x v="1130"/>
    <x v="102"/>
    <n v="23978402"/>
    <s v="Comedy"/>
    <s v="Crime"/>
    <m/>
    <m/>
    <m/>
    <m/>
    <m/>
    <m/>
    <m/>
    <m/>
    <m/>
    <m/>
    <m/>
    <m/>
    <m/>
    <s v="CorkyRomano"/>
    <s v="English"/>
    <n v="11000000"/>
    <x v="50"/>
  </r>
  <r>
    <s v="Color"/>
    <x v="199"/>
    <x v="42"/>
    <n v="21370057"/>
    <s v="Crime"/>
    <s v="Drama"/>
    <s v="Thriller"/>
    <m/>
    <m/>
    <m/>
    <m/>
    <m/>
    <m/>
    <m/>
    <m/>
    <m/>
    <m/>
    <m/>
    <m/>
    <s v="RaisingCain"/>
    <s v="English"/>
    <n v="12000000"/>
    <x v="19"/>
  </r>
  <r>
    <s v="Color"/>
    <x v="589"/>
    <x v="6"/>
    <n v="4884663"/>
    <s v="Horror"/>
    <s v="SciFi"/>
    <m/>
    <m/>
    <m/>
    <m/>
    <m/>
    <m/>
    <m/>
    <m/>
    <m/>
    <m/>
    <m/>
    <m/>
    <m/>
    <s v="InvadersfromMars"/>
    <s v="English"/>
    <n v="12000000"/>
    <x v="33"/>
  </r>
  <r>
    <s v="Color"/>
    <x v="1131"/>
    <x v="68"/>
    <n v="38317535"/>
    <s v="Drama"/>
    <s v="Romance"/>
    <m/>
    <m/>
    <m/>
    <m/>
    <m/>
    <m/>
    <m/>
    <m/>
    <m/>
    <m/>
    <m/>
    <m/>
    <m/>
    <s v="Brooklyn"/>
    <s v="English"/>
    <n v="11000000"/>
    <x v="7"/>
  </r>
  <r>
    <s v="Color"/>
    <x v="1132"/>
    <x v="69"/>
    <n v="13903262"/>
    <s v="Comedy"/>
    <s v="Sport"/>
    <m/>
    <m/>
    <m/>
    <m/>
    <m/>
    <m/>
    <m/>
    <m/>
    <m/>
    <m/>
    <m/>
    <m/>
    <m/>
    <s v="OutCold"/>
    <s v="English"/>
    <n v="11000000"/>
    <x v="22"/>
  </r>
  <r>
    <s v="Color"/>
    <x v="499"/>
    <x v="92"/>
    <n v="13592872"/>
    <s v="Comedy"/>
    <m/>
    <m/>
    <m/>
    <m/>
    <m/>
    <m/>
    <m/>
    <m/>
    <m/>
    <m/>
    <m/>
    <m/>
    <m/>
    <m/>
    <s v="TheLadiesMan"/>
    <s v="English"/>
    <n v="11000000"/>
    <x v="36"/>
  </r>
  <r>
    <s v="Color"/>
    <x v="1133"/>
    <x v="41"/>
    <n v="18381787"/>
    <s v="Comedy"/>
    <s v="Drama"/>
    <m/>
    <m/>
    <m/>
    <m/>
    <m/>
    <m/>
    <m/>
    <m/>
    <m/>
    <m/>
    <m/>
    <m/>
    <m/>
    <s v="Quartet"/>
    <s v="English"/>
    <n v="11000000"/>
    <x v="2"/>
  </r>
  <r>
    <s v="Color"/>
    <x v="1134"/>
    <x v="53"/>
    <n v="13558739"/>
    <s v="Comedy"/>
    <m/>
    <m/>
    <m/>
    <m/>
    <m/>
    <m/>
    <m/>
    <m/>
    <m/>
    <m/>
    <m/>
    <m/>
    <m/>
    <m/>
    <s v="Tomcats"/>
    <s v="English"/>
    <n v="11000000"/>
    <x v="42"/>
  </r>
  <r>
    <s v="Color"/>
    <x v="1135"/>
    <x v="6"/>
    <n v="13103828"/>
    <s v="Crime"/>
    <s v="Drama"/>
    <s v="Thriller"/>
    <m/>
    <m/>
    <m/>
    <m/>
    <m/>
    <m/>
    <m/>
    <m/>
    <m/>
    <m/>
    <m/>
    <m/>
    <s v="Frailty"/>
    <s v="English"/>
    <n v="11000000"/>
    <x v="11"/>
  </r>
  <r>
    <s v="Color"/>
    <x v="1136"/>
    <x v="59"/>
    <n v="33305037"/>
    <s v="Biography"/>
    <s v="Drama"/>
    <s v="History"/>
    <m/>
    <m/>
    <m/>
    <m/>
    <m/>
    <m/>
    <m/>
    <m/>
    <m/>
    <m/>
    <m/>
    <m/>
    <s v="WomaninGold"/>
    <s v="English"/>
    <n v="11000000"/>
    <x v="11"/>
  </r>
  <r>
    <s v="BlackandWhite"/>
    <x v="107"/>
    <x v="33"/>
    <n v="10214647"/>
    <s v="Biography"/>
    <s v="Drama"/>
    <m/>
    <m/>
    <m/>
    <m/>
    <m/>
    <m/>
    <m/>
    <m/>
    <m/>
    <m/>
    <m/>
    <m/>
    <m/>
    <s v="Kinsey"/>
    <s v="English"/>
    <n v="11000000"/>
    <x v="1"/>
  </r>
  <r>
    <s v="Color"/>
    <x v="5"/>
    <x v="74"/>
    <n v="11501093"/>
    <s v="Comedy"/>
    <s v="Fantasy"/>
    <s v="Horror"/>
    <m/>
    <m/>
    <m/>
    <m/>
    <m/>
    <m/>
    <m/>
    <m/>
    <m/>
    <m/>
    <m/>
    <m/>
    <s v="ArmyofDarkness"/>
    <s v="English"/>
    <n v="13000000"/>
    <x v="32"/>
  </r>
  <r>
    <s v="Color"/>
    <x v="1137"/>
    <x v="102"/>
    <n v="4814244"/>
    <s v="Comedy"/>
    <s v="Romance"/>
    <m/>
    <m/>
    <m/>
    <m/>
    <m/>
    <m/>
    <m/>
    <m/>
    <m/>
    <m/>
    <m/>
    <m/>
    <m/>
    <s v="Slackers"/>
    <s v="English"/>
    <n v="11000000"/>
    <x v="42"/>
  </r>
  <r>
    <s v="Color"/>
    <x v="604"/>
    <x v="33"/>
    <n v="9170214"/>
    <s v="Drama"/>
    <s v="Romance"/>
    <m/>
    <m/>
    <m/>
    <m/>
    <m/>
    <m/>
    <m/>
    <m/>
    <m/>
    <m/>
    <m/>
    <m/>
    <m/>
    <s v="WhatsEatingGilbertGrape"/>
    <s v="English"/>
    <n v="11000000"/>
    <x v="6"/>
  </r>
  <r>
    <s v="Color"/>
    <x v="1138"/>
    <x v="30"/>
    <n v="4068087"/>
    <s v="Biography"/>
    <s v="Drama"/>
    <s v="History"/>
    <m/>
    <m/>
    <m/>
    <m/>
    <m/>
    <m/>
    <m/>
    <m/>
    <m/>
    <m/>
    <m/>
    <m/>
    <s v="TheVisualBible:TheGospelofJohn"/>
    <s v="English"/>
    <n v="17000000"/>
    <x v="16"/>
  </r>
  <r>
    <s v="Color"/>
    <x v="871"/>
    <x v="30"/>
    <n v="3753806"/>
    <s v="Crime"/>
    <s v="Drama"/>
    <m/>
    <m/>
    <m/>
    <m/>
    <m/>
    <m/>
    <m/>
    <m/>
    <m/>
    <m/>
    <m/>
    <m/>
    <m/>
    <s v="VeraDrake"/>
    <s v="English"/>
    <n v="11000000"/>
    <x v="16"/>
  </r>
  <r>
    <s v="Color"/>
    <x v="1139"/>
    <x v="49"/>
    <n v="3034181"/>
    <s v="Comedy"/>
    <s v="Music"/>
    <s v="Romance"/>
    <m/>
    <m/>
    <m/>
    <m/>
    <m/>
    <m/>
    <m/>
    <m/>
    <m/>
    <m/>
    <m/>
    <m/>
    <s v="TheGuru"/>
    <s v="English"/>
    <n v="11000000"/>
    <x v="28"/>
  </r>
  <r>
    <s v="Color"/>
    <x v="799"/>
    <x v="17"/>
    <n v="2832826"/>
    <s v="Comedy"/>
    <s v="Drama"/>
    <s v="Romance"/>
    <m/>
    <m/>
    <m/>
    <m/>
    <m/>
    <m/>
    <m/>
    <m/>
    <m/>
    <m/>
    <m/>
    <m/>
    <s v="ThePerezFamily"/>
    <s v="English"/>
    <n v="11000000"/>
    <x v="5"/>
  </r>
  <r>
    <s v="Color"/>
    <x v="572"/>
    <x v="26"/>
    <n v="13214255"/>
    <s v="Drama"/>
    <s v="Music"/>
    <m/>
    <m/>
    <m/>
    <m/>
    <m/>
    <m/>
    <m/>
    <m/>
    <m/>
    <m/>
    <m/>
    <m/>
    <m/>
    <s v="InsideLlewynDavis"/>
    <s v="English"/>
    <n v="11000000"/>
    <x v="37"/>
  </r>
  <r>
    <s v="Color"/>
    <x v="1140"/>
    <x v="53"/>
    <n v="16017403"/>
    <s v="Drama"/>
    <s v="Romance"/>
    <s v="Thriller"/>
    <m/>
    <m/>
    <m/>
    <m/>
    <m/>
    <m/>
    <m/>
    <m/>
    <m/>
    <m/>
    <m/>
    <m/>
    <s v="O"/>
    <s v="English"/>
    <n v="5000000"/>
    <x v="5"/>
  </r>
  <r>
    <s v="Color"/>
    <x v="1141"/>
    <x v="56"/>
    <n v="2807854"/>
    <s v="Adventure"/>
    <s v="Drama"/>
    <s v="Romance"/>
    <m/>
    <m/>
    <m/>
    <m/>
    <m/>
    <m/>
    <m/>
    <m/>
    <m/>
    <m/>
    <m/>
    <m/>
    <s v="ReturntotheBlueLagoon"/>
    <s v="English"/>
    <n v="11000000"/>
    <x v="36"/>
  </r>
  <r>
    <s v="Color"/>
    <x v="1142"/>
    <x v="26"/>
    <n v="352786"/>
    <s v="Biography"/>
    <s v="Drama"/>
    <s v="Music"/>
    <m/>
    <m/>
    <m/>
    <m/>
    <m/>
    <m/>
    <m/>
    <m/>
    <m/>
    <m/>
    <m/>
    <m/>
    <s v="CopyingBeethoven"/>
    <s v="English"/>
    <n v="11000000"/>
    <x v="2"/>
  </r>
  <r>
    <s v="Color"/>
    <x v="589"/>
    <x v="58"/>
    <n v="76600000"/>
    <s v="Fantasy"/>
    <s v="Horror"/>
    <m/>
    <m/>
    <m/>
    <m/>
    <m/>
    <m/>
    <m/>
    <m/>
    <m/>
    <m/>
    <m/>
    <m/>
    <m/>
    <s v="Poltergeist"/>
    <s v="English"/>
    <n v="10700000"/>
    <x v="37"/>
  </r>
  <r>
    <s v="Color"/>
    <x v="1143"/>
    <x v="53"/>
    <n v="56729973"/>
    <s v="Horror"/>
    <s v="Mystery"/>
    <m/>
    <m/>
    <m/>
    <m/>
    <m/>
    <m/>
    <m/>
    <m/>
    <m/>
    <m/>
    <m/>
    <m/>
    <m/>
    <s v="SawV"/>
    <s v="English"/>
    <n v="10800000"/>
    <x v="27"/>
  </r>
  <r>
    <s v="Color"/>
    <x v="1144"/>
    <x v="33"/>
    <n v="399879"/>
    <s v="Crime"/>
    <s v="Drama"/>
    <s v="Mystery"/>
    <s v="Thriller"/>
    <m/>
    <m/>
    <m/>
    <m/>
    <m/>
    <m/>
    <m/>
    <m/>
    <m/>
    <m/>
    <m/>
    <s v="Jindabyne"/>
    <s v="English"/>
    <n v="15000000"/>
    <x v="21"/>
  </r>
  <r>
    <s v="Color"/>
    <x v="1145"/>
    <x v="129"/>
    <n v="3275443"/>
    <s v="Drama"/>
    <m/>
    <m/>
    <m/>
    <m/>
    <m/>
    <m/>
    <m/>
    <m/>
    <m/>
    <m/>
    <m/>
    <m/>
    <m/>
    <m/>
    <s v="KabhiAlvidaNaaKehna"/>
    <s v="Hindi"/>
    <n v="700000000"/>
    <x v="19"/>
  </r>
  <r>
    <s v="Color"/>
    <x v="489"/>
    <x v="54"/>
    <n v="18535191"/>
    <s v="Comedy"/>
    <s v="Romance"/>
    <m/>
    <m/>
    <m/>
    <m/>
    <m/>
    <m/>
    <m/>
    <m/>
    <m/>
    <m/>
    <m/>
    <m/>
    <m/>
    <s v="AnIdealHusband"/>
    <s v="English"/>
    <n v="14000000"/>
    <x v="8"/>
  </r>
  <r>
    <s v="Color"/>
    <x v="1146"/>
    <x v="41"/>
    <n v="23838"/>
    <s v="Horror"/>
    <s v="SciFi"/>
    <s v="Thriller"/>
    <m/>
    <m/>
    <m/>
    <m/>
    <m/>
    <m/>
    <m/>
    <m/>
    <m/>
    <m/>
    <m/>
    <m/>
    <s v="TheLastDaysonMars"/>
    <s v="English"/>
    <n v="7000000"/>
    <x v="33"/>
  </r>
  <r>
    <s v="Color"/>
    <x v="1147"/>
    <x v="32"/>
    <n v="22160085"/>
    <s v="Horror"/>
    <m/>
    <m/>
    <m/>
    <m/>
    <m/>
    <m/>
    <m/>
    <m/>
    <m/>
    <m/>
    <m/>
    <m/>
    <m/>
    <m/>
    <s v="Darkness"/>
    <s v="English"/>
    <n v="10600000"/>
    <x v="28"/>
  </r>
  <r>
    <s v="Color"/>
    <x v="311"/>
    <x v="125"/>
    <n v="56715371"/>
    <s v="Adventure"/>
    <s v="Mystery"/>
    <s v="SciFi"/>
    <m/>
    <m/>
    <m/>
    <m/>
    <m/>
    <m/>
    <m/>
    <m/>
    <m/>
    <m/>
    <m/>
    <m/>
    <s v="2001:ASpaceOdyssey"/>
    <s v="English"/>
    <n v="12000000"/>
    <x v="24"/>
  </r>
  <r>
    <s v="Color"/>
    <x v="37"/>
    <x v="58"/>
    <n v="434949459"/>
    <s v="Family"/>
    <s v="SciFi"/>
    <m/>
    <m/>
    <m/>
    <m/>
    <m/>
    <m/>
    <m/>
    <m/>
    <m/>
    <m/>
    <m/>
    <m/>
    <m/>
    <s v="E.T.theExtraTerrestrial"/>
    <s v="English"/>
    <n v="10500000"/>
    <x v="0"/>
  </r>
  <r>
    <s v="Color"/>
    <x v="1148"/>
    <x v="54"/>
    <n v="11043445"/>
    <s v="Comedy"/>
    <s v="Drama"/>
    <s v="Romance"/>
    <m/>
    <m/>
    <m/>
    <m/>
    <m/>
    <m/>
    <m/>
    <m/>
    <m/>
    <m/>
    <m/>
    <m/>
    <s v="IntheLandofWomen"/>
    <s v="English"/>
    <n v="10000000"/>
    <x v="12"/>
  </r>
  <r>
    <s v="Color"/>
    <x v="1149"/>
    <x v="93"/>
    <n v="5669081"/>
    <s v="Drama"/>
    <s v="History"/>
    <s v="War"/>
    <m/>
    <m/>
    <m/>
    <m/>
    <m/>
    <m/>
    <m/>
    <m/>
    <m/>
    <m/>
    <m/>
    <m/>
    <s v="ForGreaterGlory:TheTrueStoryofCristiada"/>
    <s v="Spanish"/>
    <n v="10818775"/>
    <x v="4"/>
  </r>
  <r>
    <s v="Color"/>
    <x v="495"/>
    <x v="50"/>
    <n v="138339411"/>
    <s v="Drama"/>
    <m/>
    <m/>
    <m/>
    <m/>
    <m/>
    <m/>
    <m/>
    <m/>
    <m/>
    <m/>
    <m/>
    <m/>
    <m/>
    <m/>
    <s v="GoodWillHunting"/>
    <s v="English"/>
    <n v="10000000"/>
    <x v="24"/>
  </r>
  <r>
    <s v="Color"/>
    <x v="1150"/>
    <x v="60"/>
    <n v="80150343"/>
    <s v="Horror"/>
    <s v="Mystery"/>
    <m/>
    <m/>
    <m/>
    <m/>
    <m/>
    <m/>
    <m/>
    <m/>
    <m/>
    <m/>
    <m/>
    <m/>
    <m/>
    <s v="SawIII"/>
    <s v="English"/>
    <n v="10000000"/>
    <x v="5"/>
  </r>
  <r>
    <s v="Color"/>
    <x v="233"/>
    <x v="82"/>
    <n v="85300000"/>
    <s v="Action"/>
    <s v="Comedy"/>
    <s v="War"/>
    <m/>
    <m/>
    <m/>
    <m/>
    <m/>
    <m/>
    <m/>
    <m/>
    <m/>
    <m/>
    <m/>
    <m/>
    <s v="Stripes"/>
    <s v="English"/>
    <n v="10000000"/>
    <x v="8"/>
  </r>
  <r>
    <s v="Color"/>
    <x v="113"/>
    <x v="41"/>
    <n v="68353550"/>
    <s v="Comedy"/>
    <s v="Sport"/>
    <m/>
    <m/>
    <m/>
    <m/>
    <m/>
    <m/>
    <m/>
    <m/>
    <m/>
    <m/>
    <m/>
    <m/>
    <m/>
    <s v="BringItOn"/>
    <s v="English"/>
    <n v="10000000"/>
    <x v="18"/>
  </r>
  <r>
    <s v="Color"/>
    <x v="1151"/>
    <x v="59"/>
    <n v="78845130"/>
    <s v="Action"/>
    <s v="Horror"/>
    <s v="SciFi"/>
    <s v="Thriller"/>
    <m/>
    <m/>
    <m/>
    <m/>
    <m/>
    <m/>
    <m/>
    <m/>
    <m/>
    <m/>
    <m/>
    <s v="ThePurge:ElectionYear"/>
    <s v="English"/>
    <n v="10000000"/>
    <x v="9"/>
  </r>
  <r>
    <s v="Color"/>
    <x v="952"/>
    <x v="53"/>
    <n v="63319509"/>
    <s v="Comedy"/>
    <s v="Romance"/>
    <m/>
    <m/>
    <m/>
    <m/>
    <m/>
    <m/>
    <m/>
    <m/>
    <m/>
    <m/>
    <m/>
    <m/>
    <m/>
    <s v="ShesAllThat"/>
    <s v="English"/>
    <n v="10000000"/>
    <x v="27"/>
  </r>
  <r>
    <s v="Color"/>
    <x v="565"/>
    <x v="59"/>
    <n v="47536959"/>
    <s v="Drama"/>
    <m/>
    <m/>
    <m/>
    <m/>
    <m/>
    <m/>
    <m/>
    <m/>
    <m/>
    <m/>
    <m/>
    <m/>
    <m/>
    <m/>
    <s v="Precious"/>
    <s v="English"/>
    <n v="10000000"/>
    <x v="11"/>
  </r>
  <r>
    <s v="Color"/>
    <x v="1150"/>
    <x v="44"/>
    <n v="63270259"/>
    <s v="Horror"/>
    <s v="Mystery"/>
    <m/>
    <m/>
    <m/>
    <m/>
    <m/>
    <m/>
    <m/>
    <m/>
    <m/>
    <m/>
    <m/>
    <m/>
    <m/>
    <s v="SawIV"/>
    <s v="English"/>
    <n v="10000000"/>
    <x v="18"/>
  </r>
  <r>
    <s v="Color"/>
    <x v="554"/>
    <x v="57"/>
    <n v="55865715"/>
    <s v="Drama"/>
    <s v="Horror"/>
    <s v="Mystery"/>
    <s v="Thriller"/>
    <m/>
    <m/>
    <m/>
    <m/>
    <m/>
    <m/>
    <m/>
    <m/>
    <m/>
    <m/>
    <m/>
    <s v="WhiteNoise"/>
    <s v="English"/>
    <n v="10000000"/>
    <x v="33"/>
  </r>
  <r>
    <s v="Color"/>
    <x v="735"/>
    <x v="83"/>
    <n v="63231524"/>
    <s v="Comedy"/>
    <s v="Drama"/>
    <s v="Romance"/>
    <m/>
    <m/>
    <m/>
    <m/>
    <m/>
    <m/>
    <m/>
    <m/>
    <m/>
    <m/>
    <m/>
    <m/>
    <s v="MadeasFamilyReunion"/>
    <s v="English"/>
    <n v="6000000"/>
    <x v="39"/>
  </r>
  <r>
    <s v="Color"/>
    <x v="46"/>
    <x v="71"/>
    <n v="52293982"/>
    <s v="Drama"/>
    <s v="Sport"/>
    <m/>
    <m/>
    <m/>
    <m/>
    <m/>
    <m/>
    <m/>
    <m/>
    <m/>
    <m/>
    <m/>
    <m/>
    <m/>
    <s v="TheColorofMoney"/>
    <s v="English"/>
    <n v="13800000"/>
    <x v="15"/>
  </r>
  <r>
    <s v="Color"/>
    <x v="372"/>
    <x v="6"/>
    <n v="50752337"/>
    <s v="Comedy"/>
    <s v="Drama"/>
    <s v="Family"/>
    <s v="Sport"/>
    <m/>
    <m/>
    <m/>
    <m/>
    <m/>
    <m/>
    <m/>
    <m/>
    <m/>
    <m/>
    <m/>
    <s v="TheMightyDucks"/>
    <s v="English"/>
    <n v="10000000"/>
    <x v="21"/>
  </r>
  <r>
    <s v="Color"/>
    <x v="836"/>
    <x v="41"/>
    <n v="110175871"/>
    <s v="Horror"/>
    <s v="Mystery"/>
    <s v="Thriller"/>
    <m/>
    <m/>
    <m/>
    <m/>
    <m/>
    <m/>
    <m/>
    <m/>
    <m/>
    <m/>
    <m/>
    <m/>
    <s v="TheGrudge"/>
    <s v="English"/>
    <n v="10000000"/>
    <x v="18"/>
  </r>
  <r>
    <s v="Color"/>
    <x v="196"/>
    <x v="78"/>
    <n v="38624000"/>
    <s v="Comedy"/>
    <s v="Sport"/>
    <m/>
    <m/>
    <m/>
    <m/>
    <m/>
    <m/>
    <m/>
    <m/>
    <m/>
    <m/>
    <m/>
    <m/>
    <m/>
    <s v="HappyGilmore"/>
    <s v="English"/>
    <n v="12000000"/>
    <x v="15"/>
  </r>
  <r>
    <s v="Color"/>
    <x v="743"/>
    <x v="76"/>
    <n v="37470017"/>
    <s v="Horror"/>
    <s v="Mystery"/>
    <m/>
    <m/>
    <m/>
    <m/>
    <m/>
    <m/>
    <m/>
    <m/>
    <m/>
    <m/>
    <m/>
    <m/>
    <m/>
    <s v="JeepersCreepers"/>
    <s v="English"/>
    <n v="10000000"/>
    <x v="9"/>
  </r>
  <r>
    <s v="Color"/>
    <x v="372"/>
    <x v="76"/>
    <n v="40485039"/>
    <s v="Adventure"/>
    <s v="Comedy"/>
    <s v="Music"/>
    <s v="SciFi"/>
    <m/>
    <m/>
    <m/>
    <m/>
    <m/>
    <m/>
    <m/>
    <m/>
    <m/>
    <m/>
    <m/>
    <s v="BillTedsExcellentAdventure"/>
    <s v="English"/>
    <n v="10000000"/>
    <x v="8"/>
  </r>
  <r>
    <s v="Color"/>
    <x v="1152"/>
    <x v="8"/>
    <n v="16800000"/>
    <s v="Drama"/>
    <s v="Family"/>
    <s v="Musical"/>
    <m/>
    <m/>
    <m/>
    <m/>
    <m/>
    <m/>
    <m/>
    <m/>
    <m/>
    <m/>
    <m/>
    <m/>
    <s v="Oliver"/>
    <s v="English"/>
    <n v="10000000"/>
    <x v="7"/>
  </r>
  <r>
    <s v="Color"/>
    <x v="377"/>
    <x v="22"/>
    <n v="46377022"/>
    <s v="Comedy"/>
    <s v="Drama"/>
    <m/>
    <m/>
    <m/>
    <m/>
    <m/>
    <m/>
    <m/>
    <m/>
    <m/>
    <m/>
    <m/>
    <m/>
    <m/>
    <s v="TheBestExoticMarigoldHotel"/>
    <s v="English"/>
    <n v="10000000"/>
    <x v="11"/>
  </r>
  <r>
    <s v="Color"/>
    <x v="1153"/>
    <x v="84"/>
    <n v="36696761"/>
    <s v="Animation"/>
    <s v="Comedy"/>
    <s v="Family"/>
    <s v="Mystery"/>
    <s v="SciFi"/>
    <m/>
    <m/>
    <m/>
    <m/>
    <m/>
    <m/>
    <m/>
    <m/>
    <m/>
    <m/>
    <s v="Recess:SchoolsOut"/>
    <s v="English"/>
    <n v="23000000"/>
    <x v="12"/>
  </r>
  <r>
    <s v="Color"/>
    <x v="79"/>
    <x v="83"/>
    <n v="36200000"/>
    <s v="Action"/>
    <s v="Adventure"/>
    <s v="SciFi"/>
    <s v="Thriller"/>
    <m/>
    <m/>
    <m/>
    <m/>
    <m/>
    <m/>
    <m/>
    <m/>
    <m/>
    <m/>
    <m/>
    <s v="MadMaxBeyondThunderdome"/>
    <s v="English"/>
    <n v="12305523"/>
    <x v="5"/>
  </r>
  <r>
    <s v="Color"/>
    <x v="848"/>
    <x v="54"/>
    <n v="35794166"/>
    <s v="Horror"/>
    <s v="Mystery"/>
    <s v="Thriller"/>
    <m/>
    <m/>
    <m/>
    <m/>
    <m/>
    <m/>
    <m/>
    <m/>
    <m/>
    <m/>
    <m/>
    <m/>
    <s v="TheBoy"/>
    <s v="English"/>
    <n v="10000000"/>
    <x v="19"/>
  </r>
  <r>
    <s v="Color"/>
    <x v="1098"/>
    <x v="104"/>
    <n v="33583175"/>
    <s v="Horror"/>
    <s v="Mystery"/>
    <s v="Thriller"/>
    <m/>
    <m/>
    <m/>
    <m/>
    <m/>
    <m/>
    <m/>
    <m/>
    <m/>
    <m/>
    <m/>
    <m/>
    <s v="Devil"/>
    <s v="English"/>
    <n v="10000000"/>
    <x v="22"/>
  </r>
  <r>
    <s v="Color"/>
    <x v="1154"/>
    <x v="77"/>
    <n v="32983713"/>
    <s v="Comedy"/>
    <s v="Drama"/>
    <m/>
    <m/>
    <m/>
    <m/>
    <m/>
    <m/>
    <m/>
    <m/>
    <m/>
    <m/>
    <m/>
    <m/>
    <m/>
    <s v="FridayAfterNext"/>
    <s v="English"/>
    <n v="20000000"/>
    <x v="27"/>
  </r>
  <r>
    <s v="Color"/>
    <x v="1155"/>
    <x v="54"/>
    <n v="52200504"/>
    <s v="Fantasy"/>
    <s v="Horror"/>
    <s v="Thriller"/>
    <m/>
    <m/>
    <m/>
    <m/>
    <m/>
    <m/>
    <m/>
    <m/>
    <m/>
    <m/>
    <m/>
    <m/>
    <s v="Insidious:Chapter3"/>
    <s v="English"/>
    <n v="10000000"/>
    <x v="9"/>
  </r>
  <r>
    <s v="Color"/>
    <x v="1156"/>
    <x v="59"/>
    <n v="33000000"/>
    <s v="Action"/>
    <s v="Comedy"/>
    <s v="Drama"/>
    <s v="Music"/>
    <m/>
    <m/>
    <m/>
    <m/>
    <m/>
    <m/>
    <m/>
    <m/>
    <m/>
    <m/>
    <m/>
    <s v="TheLastDragon"/>
    <s v="English"/>
    <n v="10000000"/>
    <x v="8"/>
  </r>
  <r>
    <s v="Color"/>
    <x v="123"/>
    <x v="26"/>
    <n v="30093107"/>
    <s v="Comedy"/>
    <s v="Crime"/>
    <m/>
    <m/>
    <m/>
    <m/>
    <m/>
    <m/>
    <m/>
    <m/>
    <m/>
    <m/>
    <m/>
    <m/>
    <m/>
    <s v="Snatch"/>
    <s v="English"/>
    <n v="6000000"/>
    <x v="24"/>
  </r>
  <r>
    <s v="Color"/>
    <x v="669"/>
    <x v="34"/>
    <n v="32101000"/>
    <s v="Horror"/>
    <s v="SciFi"/>
    <m/>
    <m/>
    <m/>
    <m/>
    <m/>
    <m/>
    <m/>
    <m/>
    <m/>
    <m/>
    <m/>
    <m/>
    <m/>
    <s v="TheLawnmowerMan"/>
    <s v="English"/>
    <n v="10000000"/>
    <x v="28"/>
  </r>
  <r>
    <s v="Color"/>
    <x v="1157"/>
    <x v="76"/>
    <n v="31487293"/>
    <s v="Comedy"/>
    <s v="Drama"/>
    <s v="Music"/>
    <s v="Romance"/>
    <m/>
    <m/>
    <m/>
    <m/>
    <m/>
    <m/>
    <m/>
    <m/>
    <m/>
    <m/>
    <m/>
    <s v="NickandNorahsInfinitePlaylist"/>
    <s v="English"/>
    <n v="9000000"/>
    <x v="10"/>
  </r>
  <r>
    <s v="Color"/>
    <x v="574"/>
    <x v="28"/>
    <n v="30651422"/>
    <s v="Adventure"/>
    <s v="Comedy"/>
    <s v="Drama"/>
    <s v="Fantasy"/>
    <m/>
    <m/>
    <m/>
    <m/>
    <m/>
    <m/>
    <m/>
    <m/>
    <m/>
    <m/>
    <m/>
    <s v="Dogma"/>
    <s v="English"/>
    <n v="10000000"/>
    <x v="37"/>
  </r>
  <r>
    <s v="Color"/>
    <x v="1158"/>
    <x v="41"/>
    <n v="30306281"/>
    <s v="Comedy"/>
    <s v="Drama"/>
    <m/>
    <m/>
    <m/>
    <m/>
    <m/>
    <m/>
    <m/>
    <m/>
    <m/>
    <m/>
    <m/>
    <m/>
    <m/>
    <s v="TheBangerSisters"/>
    <s v="English"/>
    <n v="10000000"/>
    <x v="23"/>
  </r>
  <r>
    <s v="Color"/>
    <x v="244"/>
    <x v="57"/>
    <n v="29500000"/>
    <s v="Fantasy"/>
    <s v="Horror"/>
    <s v="SciFi"/>
    <m/>
    <m/>
    <m/>
    <m/>
    <m/>
    <m/>
    <m/>
    <m/>
    <m/>
    <m/>
    <m/>
    <m/>
    <s v="TwilightZone:TheMovie"/>
    <s v="English"/>
    <n v="10000000"/>
    <x v="12"/>
  </r>
  <r>
    <s v="Color"/>
    <x v="1159"/>
    <x v="36"/>
    <n v="30050028"/>
    <s v="Action"/>
    <s v="Thriller"/>
    <m/>
    <m/>
    <m/>
    <m/>
    <m/>
    <m/>
    <m/>
    <m/>
    <m/>
    <m/>
    <m/>
    <m/>
    <m/>
    <s v="RoadHouse"/>
    <s v="English"/>
    <n v="17000000"/>
    <x v="12"/>
  </r>
  <r>
    <s v="Color"/>
    <x v="322"/>
    <x v="6"/>
    <n v="29392418"/>
    <s v="Action"/>
    <s v="Comedy"/>
    <s v="Crime"/>
    <m/>
    <m/>
    <m/>
    <m/>
    <m/>
    <m/>
    <m/>
    <m/>
    <m/>
    <m/>
    <m/>
    <m/>
    <s v="ALowDownDirtyShame"/>
    <s v="English"/>
    <n v="10000000"/>
    <x v="27"/>
  </r>
  <r>
    <s v="Color"/>
    <x v="737"/>
    <x v="77"/>
    <n v="28563926"/>
    <s v="Drama"/>
    <s v="Thriller"/>
    <m/>
    <m/>
    <m/>
    <m/>
    <m/>
    <m/>
    <m/>
    <m/>
    <m/>
    <m/>
    <m/>
    <m/>
    <m/>
    <s v="Swimfan"/>
    <s v="English"/>
    <n v="8500000"/>
    <x v="39"/>
  </r>
  <r>
    <s v="Color"/>
    <x v="1160"/>
    <x v="32"/>
    <n v="28435406"/>
    <s v="Comedy"/>
    <s v="Romance"/>
    <m/>
    <m/>
    <m/>
    <m/>
    <m/>
    <m/>
    <m/>
    <m/>
    <m/>
    <m/>
    <m/>
    <m/>
    <m/>
    <s v="EmployeeoftheMonth"/>
    <s v="English"/>
    <n v="12000000"/>
    <x v="33"/>
  </r>
  <r>
    <s v="Color"/>
    <x v="806"/>
    <x v="6"/>
    <n v="25339117"/>
    <s v="Comedy"/>
    <s v="Romance"/>
    <m/>
    <m/>
    <m/>
    <m/>
    <m/>
    <m/>
    <m/>
    <m/>
    <m/>
    <m/>
    <m/>
    <m/>
    <m/>
    <s v="CantHardlyWait"/>
    <s v="English"/>
    <n v="10000000"/>
    <x v="12"/>
  </r>
  <r>
    <s v="Color"/>
    <x v="399"/>
    <x v="36"/>
    <n v="25600000"/>
    <s v="Crime"/>
    <s v="Drama"/>
    <m/>
    <m/>
    <m/>
    <m/>
    <m/>
    <m/>
    <m/>
    <m/>
    <m/>
    <m/>
    <m/>
    <m/>
    <m/>
    <s v="TheOutsiders"/>
    <s v="English"/>
    <n v="10000000"/>
    <x v="13"/>
  </r>
  <r>
    <s v="Color"/>
    <x v="1161"/>
    <x v="54"/>
    <n v="27736779"/>
    <s v="Horror"/>
    <s v="Mystery"/>
    <s v="Thriller"/>
    <m/>
    <m/>
    <m/>
    <m/>
    <m/>
    <m/>
    <m/>
    <m/>
    <m/>
    <m/>
    <m/>
    <m/>
    <s v="Sinister2"/>
    <s v="English"/>
    <n v="10000000"/>
    <x v="31"/>
  </r>
  <r>
    <s v="Color"/>
    <x v="1162"/>
    <x v="37"/>
    <n v="24397469"/>
    <s v="Drama"/>
    <s v="Music"/>
    <m/>
    <m/>
    <m/>
    <m/>
    <m/>
    <m/>
    <m/>
    <m/>
    <m/>
    <m/>
    <m/>
    <m/>
    <m/>
    <s v="Sparkle"/>
    <s v="English"/>
    <n v="17000000"/>
    <x v="20"/>
  </r>
  <r>
    <s v="Color"/>
    <x v="1040"/>
    <x v="44"/>
    <n v="20384136"/>
    <s v="Horror"/>
    <s v="Mystery"/>
    <s v="Thriller"/>
    <m/>
    <m/>
    <m/>
    <m/>
    <m/>
    <m/>
    <m/>
    <m/>
    <m/>
    <m/>
    <m/>
    <m/>
    <s v="Valentine"/>
    <s v="English"/>
    <n v="10000000"/>
    <x v="54"/>
  </r>
  <r>
    <s v="Color"/>
    <x v="1163"/>
    <x v="41"/>
    <n v="25464480"/>
    <s v="Mystery"/>
    <s v="SciFi"/>
    <s v="Thriller"/>
    <m/>
    <m/>
    <m/>
    <m/>
    <m/>
    <m/>
    <m/>
    <m/>
    <m/>
    <m/>
    <m/>
    <m/>
    <s v="TheFourthKind"/>
    <s v="English"/>
    <n v="10000000"/>
    <x v="18"/>
  </r>
  <r>
    <s v="Color"/>
    <x v="890"/>
    <x v="70"/>
    <n v="20338609"/>
    <s v="Comedy"/>
    <s v="Drama"/>
    <s v="Music"/>
    <m/>
    <m/>
    <m/>
    <m/>
    <m/>
    <m/>
    <m/>
    <m/>
    <m/>
    <m/>
    <m/>
    <m/>
    <s v="APrairieHomeCompanion"/>
    <s v="English"/>
    <n v="10000000"/>
    <x v="2"/>
  </r>
  <r>
    <s v="BlackandWhite"/>
    <x v="1164"/>
    <x v="31"/>
    <n v="18272447"/>
    <s v="Drama"/>
    <s v="Thriller"/>
    <m/>
    <m/>
    <m/>
    <m/>
    <m/>
    <m/>
    <m/>
    <m/>
    <m/>
    <m/>
    <m/>
    <m/>
    <m/>
    <s v="SugarHill"/>
    <s v="English"/>
    <n v="10000000"/>
    <x v="18"/>
  </r>
  <r>
    <s v="Color"/>
    <x v="447"/>
    <x v="40"/>
    <n v="17096053"/>
    <s v="Comedy"/>
    <s v="Drama"/>
    <m/>
    <m/>
    <m/>
    <m/>
    <m/>
    <m/>
    <m/>
    <m/>
    <m/>
    <m/>
    <m/>
    <m/>
    <m/>
    <s v="Rushmore"/>
    <s v="English"/>
    <n v="9000000"/>
    <x v="16"/>
  </r>
  <r>
    <s v="Color"/>
    <x v="528"/>
    <x v="54"/>
    <n v="21371425"/>
    <s v="Action"/>
    <s v="SciFi"/>
    <s v="Thriller"/>
    <m/>
    <m/>
    <m/>
    <m/>
    <m/>
    <m/>
    <m/>
    <m/>
    <m/>
    <m/>
    <m/>
    <m/>
    <s v="Skyline"/>
    <s v="English"/>
    <n v="10000000"/>
    <x v="45"/>
  </r>
  <r>
    <s v="Color"/>
    <x v="377"/>
    <x v="39"/>
    <n v="33071558"/>
    <s v="Comedy"/>
    <s v="Drama"/>
    <m/>
    <m/>
    <m/>
    <m/>
    <m/>
    <m/>
    <m/>
    <m/>
    <m/>
    <m/>
    <m/>
    <m/>
    <m/>
    <s v="TheSecondBestExoticMarigoldHotel"/>
    <s v="English"/>
    <n v="10000000"/>
    <x v="4"/>
  </r>
  <r>
    <s v="Color"/>
    <x v="1165"/>
    <x v="57"/>
    <n v="17655201"/>
    <s v="Drama"/>
    <s v="Family"/>
    <m/>
    <m/>
    <m/>
    <m/>
    <m/>
    <m/>
    <m/>
    <m/>
    <m/>
    <m/>
    <m/>
    <m/>
    <m/>
    <s v="KitKittredge:AnAmericanGirl"/>
    <s v="English"/>
    <n v="10000000"/>
    <x v="10"/>
  </r>
  <r>
    <s v="Color"/>
    <x v="884"/>
    <x v="6"/>
    <n v="16247775"/>
    <s v="Comedy"/>
    <s v="Family"/>
    <s v="Romance"/>
    <m/>
    <m/>
    <m/>
    <m/>
    <m/>
    <m/>
    <m/>
    <m/>
    <m/>
    <m/>
    <m/>
    <m/>
    <s v="ThePerfectMan"/>
    <s v="English"/>
    <n v="25000000"/>
    <x v="33"/>
  </r>
  <r>
    <s v="Color"/>
    <x v="415"/>
    <x v="72"/>
    <n v="16153600"/>
    <s v="Drama"/>
    <s v="Music"/>
    <s v="Romance"/>
    <m/>
    <m/>
    <m/>
    <m/>
    <m/>
    <m/>
    <m/>
    <m/>
    <m/>
    <m/>
    <m/>
    <m/>
    <s v="MoBetterBlues"/>
    <s v="English"/>
    <n v="10000000"/>
    <x v="12"/>
  </r>
  <r>
    <s v="Color"/>
    <x v="411"/>
    <x v="112"/>
    <n v="16033556"/>
    <s v="Action"/>
    <s v="Comedy"/>
    <m/>
    <m/>
    <m/>
    <m/>
    <m/>
    <m/>
    <m/>
    <m/>
    <m/>
    <m/>
    <m/>
    <m/>
    <m/>
    <s v="KungPow:EntertheFist"/>
    <s v="English"/>
    <n v="10000000"/>
    <x v="5"/>
  </r>
  <r>
    <s v="Color"/>
    <x v="175"/>
    <x v="44"/>
    <n v="16667084"/>
    <s v="Comedy"/>
    <s v="Horror"/>
    <s v="SciFi"/>
    <m/>
    <m/>
    <m/>
    <m/>
    <m/>
    <m/>
    <m/>
    <m/>
    <m/>
    <m/>
    <m/>
    <m/>
    <s v="Tremors"/>
    <s v="English"/>
    <n v="11000000"/>
    <x v="1"/>
  </r>
  <r>
    <s v="Color"/>
    <x v="1166"/>
    <x v="92"/>
    <n v="15417771"/>
    <s v="Horror"/>
    <s v="Thriller"/>
    <m/>
    <m/>
    <m/>
    <m/>
    <m/>
    <m/>
    <m/>
    <m/>
    <m/>
    <m/>
    <m/>
    <m/>
    <m/>
    <s v="WrongTurn"/>
    <s v="English"/>
    <n v="12600000"/>
    <x v="9"/>
  </r>
  <r>
    <s v="Color"/>
    <x v="1007"/>
    <x v="46"/>
    <n v="15156200"/>
    <s v="Action"/>
    <s v="Crime"/>
    <s v="Drama"/>
    <s v="Mystery"/>
    <s v="Thriller"/>
    <m/>
    <m/>
    <m/>
    <m/>
    <m/>
    <m/>
    <m/>
    <m/>
    <m/>
    <m/>
    <s v="TheCorruptor"/>
    <s v="English"/>
    <n v="30000000"/>
    <x v="19"/>
  </r>
  <r>
    <s v="Color"/>
    <x v="913"/>
    <x v="28"/>
    <n v="21589307"/>
    <s v="Drama"/>
    <m/>
    <m/>
    <m/>
    <m/>
    <m/>
    <m/>
    <m/>
    <m/>
    <m/>
    <m/>
    <m/>
    <m/>
    <m/>
    <m/>
    <s v="Mud"/>
    <s v="English"/>
    <n v="10000000"/>
    <x v="37"/>
  </r>
  <r>
    <s v="Color"/>
    <x v="1167"/>
    <x v="92"/>
    <n v="20339754"/>
    <s v="Comedy"/>
    <s v="Crime"/>
    <m/>
    <m/>
    <m/>
    <m/>
    <m/>
    <m/>
    <m/>
    <m/>
    <m/>
    <m/>
    <m/>
    <m/>
    <m/>
    <s v="Reno911:Miami"/>
    <s v="English"/>
    <n v="10000000"/>
    <x v="18"/>
  </r>
  <r>
    <s v="Color"/>
    <x v="1168"/>
    <x v="10"/>
    <n v="28873374"/>
    <s v="Documentary"/>
    <s v="Music"/>
    <m/>
    <m/>
    <m/>
    <m/>
    <m/>
    <m/>
    <m/>
    <m/>
    <m/>
    <m/>
    <m/>
    <m/>
    <m/>
    <s v="OneDirection:ThisIsUs"/>
    <s v="English"/>
    <n v="10000000"/>
    <x v="53"/>
  </r>
  <r>
    <s v="Color"/>
    <x v="1169"/>
    <x v="90"/>
    <n v="13684949"/>
    <s v="Adventure"/>
    <s v="Animation"/>
    <s v="Comedy"/>
    <s v="Family"/>
    <m/>
    <m/>
    <m/>
    <m/>
    <m/>
    <m/>
    <m/>
    <m/>
    <m/>
    <m/>
    <m/>
    <s v="HeyArnoldTheMovie"/>
    <s v="English"/>
    <n v="3000000"/>
    <x v="18"/>
  </r>
  <r>
    <s v="Color"/>
    <x v="1136"/>
    <x v="75"/>
    <n v="14597405"/>
    <s v="Biography"/>
    <s v="Drama"/>
    <m/>
    <m/>
    <m/>
    <m/>
    <m/>
    <m/>
    <m/>
    <m/>
    <m/>
    <m/>
    <m/>
    <m/>
    <m/>
    <s v="MyWeekwithMarilyn"/>
    <s v="English"/>
    <n v="6400000"/>
    <x v="15"/>
  </r>
  <r>
    <s v="Color"/>
    <x v="555"/>
    <x v="44"/>
    <n v="12570442"/>
    <s v="Comedy"/>
    <s v="Crime"/>
    <s v="Drama"/>
    <s v="Thriller"/>
    <m/>
    <m/>
    <m/>
    <m/>
    <m/>
    <m/>
    <m/>
    <m/>
    <m/>
    <m/>
    <m/>
    <s v="TheMatador"/>
    <s v="English"/>
    <n v="10000000"/>
    <x v="2"/>
  </r>
  <r>
    <s v="Color"/>
    <x v="1170"/>
    <x v="26"/>
    <n v="12514138"/>
    <s v="Drama"/>
    <s v="Romance"/>
    <m/>
    <m/>
    <m/>
    <m/>
    <m/>
    <m/>
    <m/>
    <m/>
    <m/>
    <m/>
    <m/>
    <m/>
    <m/>
    <s v="LoveJones"/>
    <s v="English"/>
    <n v="10000000"/>
    <x v="37"/>
  </r>
  <r>
    <s v="Color"/>
    <x v="1171"/>
    <x v="25"/>
    <n v="43771291"/>
    <s v="Mystery"/>
    <s v="Thriller"/>
    <m/>
    <m/>
    <m/>
    <m/>
    <m/>
    <m/>
    <m/>
    <m/>
    <m/>
    <m/>
    <m/>
    <m/>
    <m/>
    <s v="TheGift"/>
    <s v="English"/>
    <n v="5000000"/>
    <x v="1"/>
  </r>
  <r>
    <s v="Color"/>
    <x v="1172"/>
    <x v="25"/>
    <n v="11703287"/>
    <s v="Adventure"/>
    <s v="Drama"/>
    <m/>
    <m/>
    <m/>
    <m/>
    <m/>
    <m/>
    <m/>
    <m/>
    <m/>
    <m/>
    <m/>
    <m/>
    <m/>
    <s v="EndoftheSpear"/>
    <s v="English"/>
    <n v="10000000"/>
    <x v="15"/>
  </r>
  <r>
    <s v="Color"/>
    <x v="599"/>
    <x v="97"/>
    <n v="11560259"/>
    <s v="Comedy"/>
    <s v="Romance"/>
    <m/>
    <m/>
    <m/>
    <m/>
    <m/>
    <m/>
    <m/>
    <m/>
    <m/>
    <m/>
    <m/>
    <m/>
    <m/>
    <s v="GetOverIt"/>
    <s v="English"/>
    <n v="22000000"/>
    <x v="27"/>
  </r>
  <r>
    <s v="Color"/>
    <x v="1095"/>
    <x v="69"/>
    <n v="10824921"/>
    <s v="Comedy"/>
    <m/>
    <m/>
    <m/>
    <m/>
    <m/>
    <m/>
    <m/>
    <m/>
    <m/>
    <m/>
    <m/>
    <m/>
    <m/>
    <m/>
    <s v="OfficeSpace"/>
    <s v="English"/>
    <n v="10000000"/>
    <x v="6"/>
  </r>
  <r>
    <s v="Color"/>
    <x v="1173"/>
    <x v="54"/>
    <n v="10561238"/>
    <s v="Comedy"/>
    <s v="Romance"/>
    <s v="Thriller"/>
    <m/>
    <m/>
    <m/>
    <m/>
    <m/>
    <m/>
    <m/>
    <m/>
    <m/>
    <m/>
    <m/>
    <m/>
    <s v="DropDeadGorgeous"/>
    <s v="English"/>
    <n v="10000000"/>
    <x v="12"/>
  </r>
  <r>
    <s v="Color"/>
    <x v="23"/>
    <x v="10"/>
    <n v="14479776"/>
    <s v="Biography"/>
    <s v="Crime"/>
    <s v="Drama"/>
    <s v="Romance"/>
    <m/>
    <m/>
    <m/>
    <m/>
    <m/>
    <m/>
    <m/>
    <m/>
    <m/>
    <m/>
    <m/>
    <s v="BigEyes"/>
    <s v="English"/>
    <n v="10000000"/>
    <x v="15"/>
  </r>
  <r>
    <s v="Color"/>
    <x v="20"/>
    <x v="6"/>
    <n v="9801782"/>
    <s v="Comedy"/>
    <s v="Crime"/>
    <s v="Thriller"/>
    <m/>
    <m/>
    <m/>
    <m/>
    <m/>
    <m/>
    <m/>
    <m/>
    <m/>
    <m/>
    <m/>
    <m/>
    <s v="VeryBadThings"/>
    <s v="English"/>
    <n v="10000000"/>
    <x v="22"/>
  </r>
  <r>
    <s v="Color"/>
    <x v="943"/>
    <x v="69"/>
    <n v="8070311"/>
    <s v="Comedy"/>
    <s v="Romance"/>
    <m/>
    <m/>
    <m/>
    <m/>
    <m/>
    <m/>
    <m/>
    <m/>
    <m/>
    <m/>
    <m/>
    <m/>
    <m/>
    <s v="Sleepover"/>
    <s v="English"/>
    <n v="10000000"/>
    <x v="42"/>
  </r>
  <r>
    <s v="Color"/>
    <x v="1174"/>
    <x v="53"/>
    <n v="8460995"/>
    <s v="Action"/>
    <s v="Comedy"/>
    <s v="Romance"/>
    <m/>
    <m/>
    <m/>
    <m/>
    <m/>
    <m/>
    <m/>
    <m/>
    <m/>
    <m/>
    <m/>
    <m/>
    <s v="MacGruber"/>
    <s v="English"/>
    <n v="10000000"/>
    <x v="33"/>
  </r>
  <r>
    <s v="Color"/>
    <x v="464"/>
    <x v="54"/>
    <n v="8111360"/>
    <s v="Crime"/>
    <s v="Drama"/>
    <s v="Thriller"/>
    <m/>
    <m/>
    <m/>
    <m/>
    <m/>
    <m/>
    <m/>
    <m/>
    <m/>
    <m/>
    <m/>
    <m/>
    <s v="DirtyPrettyThings"/>
    <s v="English"/>
    <n v="10000000"/>
    <x v="37"/>
  </r>
  <r>
    <s v="Color"/>
    <x v="696"/>
    <x v="49"/>
    <n v="8828771"/>
    <s v="Comedy"/>
    <m/>
    <m/>
    <m/>
    <m/>
    <m/>
    <m/>
    <m/>
    <m/>
    <m/>
    <m/>
    <m/>
    <m/>
    <m/>
    <m/>
    <s v="Movie43"/>
    <s v="English"/>
    <n v="6000000"/>
    <x v="43"/>
  </r>
  <r>
    <s v="Color"/>
    <x v="167"/>
    <x v="32"/>
    <n v="67631157"/>
    <s v="Action"/>
    <s v="Romance"/>
    <s v="Thriller"/>
    <m/>
    <m/>
    <m/>
    <m/>
    <m/>
    <m/>
    <m/>
    <m/>
    <m/>
    <m/>
    <m/>
    <m/>
    <s v="TheTourist"/>
    <s v="English"/>
    <n v="100000000"/>
    <x v="19"/>
  </r>
  <r>
    <s v="Color"/>
    <x v="1175"/>
    <x v="53"/>
    <n v="7563670"/>
    <s v="Comedy"/>
    <s v="Fantasy"/>
    <s v="Romance"/>
    <m/>
    <m/>
    <m/>
    <m/>
    <m/>
    <m/>
    <m/>
    <m/>
    <m/>
    <m/>
    <m/>
    <m/>
    <s v="OverHerDeadBody"/>
    <s v="English"/>
    <n v="10000000"/>
    <x v="31"/>
  </r>
  <r>
    <s v="BlackandWhite"/>
    <x v="1176"/>
    <x v="57"/>
    <n v="6619173"/>
    <s v="Adventure"/>
    <s v="Comedy"/>
    <s v="Drama"/>
    <s v="Romance"/>
    <s v="SciFi"/>
    <m/>
    <m/>
    <m/>
    <m/>
    <m/>
    <m/>
    <m/>
    <m/>
    <m/>
    <m/>
    <s v="SeekingaFriendfortheEndoftheWorld"/>
    <s v="English"/>
    <n v="10000000"/>
    <x v="10"/>
  </r>
  <r>
    <s v="BlackandWhite"/>
    <x v="1177"/>
    <x v="57"/>
    <n v="6712241"/>
    <s v="Crime"/>
    <s v="Drama"/>
    <m/>
    <m/>
    <m/>
    <m/>
    <m/>
    <m/>
    <m/>
    <m/>
    <m/>
    <m/>
    <m/>
    <m/>
    <m/>
    <s v="AmericanHistoryX"/>
    <s v="English"/>
    <n v="7500000"/>
    <x v="34"/>
  </r>
  <r>
    <s v="Color"/>
    <x v="1178"/>
    <x v="84"/>
    <n v="6842058"/>
    <s v="Action"/>
    <s v="Horror"/>
    <s v="Thriller"/>
    <m/>
    <m/>
    <m/>
    <m/>
    <m/>
    <m/>
    <m/>
    <m/>
    <m/>
    <m/>
    <m/>
    <m/>
    <s v="TheCollection"/>
    <s v="English"/>
    <n v="10000000"/>
    <x v="9"/>
  </r>
  <r>
    <s v="Color"/>
    <x v="1179"/>
    <x v="105"/>
    <n v="6491350"/>
    <s v="Animation"/>
    <s v="Comedy"/>
    <s v="Family"/>
    <s v="Fantasy"/>
    <s v="Musical"/>
    <m/>
    <m/>
    <m/>
    <m/>
    <m/>
    <m/>
    <m/>
    <m/>
    <m/>
    <m/>
    <s v="TeachersPet"/>
    <s v="English"/>
    <n v="10000000"/>
    <x v="27"/>
  </r>
  <r>
    <s v="Color"/>
    <x v="1180"/>
    <x v="28"/>
    <n v="9473382"/>
    <s v="Drama"/>
    <s v="Music"/>
    <s v="Mystery"/>
    <s v="Romance"/>
    <m/>
    <m/>
    <m/>
    <m/>
    <m/>
    <m/>
    <m/>
    <m/>
    <m/>
    <m/>
    <m/>
    <s v="TheRedViolin"/>
    <s v="French"/>
    <n v="10000000"/>
    <x v="16"/>
  </r>
  <r>
    <s v="Color"/>
    <x v="478"/>
    <x v="51"/>
    <n v="6197866"/>
    <s v="Biography"/>
    <s v="Drama"/>
    <m/>
    <m/>
    <m/>
    <m/>
    <m/>
    <m/>
    <m/>
    <m/>
    <m/>
    <m/>
    <m/>
    <m/>
    <m/>
    <s v="TheStraightStory"/>
    <s v="English"/>
    <n v="10000000"/>
    <x v="25"/>
  </r>
  <r>
    <s v="Color"/>
    <x v="1181"/>
    <x v="44"/>
    <n v="6044618"/>
    <s v="Action"/>
    <s v="Crime"/>
    <s v="Drama"/>
    <m/>
    <m/>
    <m/>
    <m/>
    <m/>
    <m/>
    <m/>
    <m/>
    <m/>
    <m/>
    <m/>
    <m/>
    <s v="DeucesWild"/>
    <s v="English"/>
    <n v="10000000"/>
    <x v="23"/>
  </r>
  <r>
    <s v="Color"/>
    <x v="1182"/>
    <x v="69"/>
    <n v="7764027"/>
    <s v="Comedy"/>
    <s v="Drama"/>
    <m/>
    <m/>
    <m/>
    <m/>
    <m/>
    <m/>
    <m/>
    <m/>
    <m/>
    <m/>
    <m/>
    <m/>
    <m/>
    <s v="BadWords"/>
    <s v="English"/>
    <n v="10000000"/>
    <x v="10"/>
  </r>
  <r>
    <s v="Color"/>
    <x v="853"/>
    <x v="60"/>
    <n v="21569041"/>
    <s v="Drama"/>
    <m/>
    <m/>
    <m/>
    <m/>
    <m/>
    <m/>
    <m/>
    <m/>
    <m/>
    <m/>
    <m/>
    <m/>
    <m/>
    <m/>
    <s v="BlackorWhite"/>
    <s v="English"/>
    <n v="9000000"/>
    <x v="4"/>
  </r>
  <r>
    <s v="Color"/>
    <x v="1183"/>
    <x v="77"/>
    <n v="4356743"/>
    <s v="Comedy"/>
    <s v="Family"/>
    <s v="Romance"/>
    <m/>
    <m/>
    <m/>
    <m/>
    <m/>
    <m/>
    <m/>
    <m/>
    <m/>
    <m/>
    <m/>
    <m/>
    <s v="OntheLine"/>
    <s v="English"/>
    <n v="16000000"/>
    <x v="53"/>
  </r>
  <r>
    <s v="Color"/>
    <x v="780"/>
    <x v="58"/>
    <n v="5484375"/>
    <s v="Adventure"/>
    <s v="Biography"/>
    <s v="Drama"/>
    <s v="War"/>
    <m/>
    <m/>
    <m/>
    <m/>
    <m/>
    <m/>
    <m/>
    <m/>
    <m/>
    <m/>
    <m/>
    <s v="RescueDawn"/>
    <s v="English"/>
    <n v="10000000"/>
    <x v="11"/>
  </r>
  <r>
    <s v="Color"/>
    <x v="1184"/>
    <x v="100"/>
    <n v="4244155"/>
    <s v="Comedy"/>
    <s v="Drama"/>
    <m/>
    <m/>
    <m/>
    <m/>
    <m/>
    <m/>
    <m/>
    <m/>
    <m/>
    <m/>
    <m/>
    <m/>
    <m/>
    <s v="JeffWhoLivesatHome"/>
    <s v="English"/>
    <n v="10000000"/>
    <x v="12"/>
  </r>
  <r>
    <s v="Color"/>
    <x v="1185"/>
    <x v="58"/>
    <n v="5004648"/>
    <s v="Drama"/>
    <s v="Romance"/>
    <m/>
    <m/>
    <m/>
    <m/>
    <m/>
    <m/>
    <m/>
    <m/>
    <m/>
    <m/>
    <m/>
    <m/>
    <m/>
    <s v="IAmLove"/>
    <s v="Italian"/>
    <n v="10000000"/>
    <x v="15"/>
  </r>
  <r>
    <s v="Color"/>
    <x v="1186"/>
    <x v="68"/>
    <n v="3333823"/>
    <s v="Drama"/>
    <s v="Mystery"/>
    <s v="SciFi"/>
    <m/>
    <m/>
    <m/>
    <m/>
    <m/>
    <m/>
    <m/>
    <m/>
    <m/>
    <m/>
    <m/>
    <m/>
    <s v="AtlasShruggedII:TheStrike"/>
    <s v="English"/>
    <n v="10000000"/>
    <x v="33"/>
  </r>
  <r>
    <s v="Color"/>
    <x v="1187"/>
    <x v="6"/>
    <n v="3275585"/>
    <s v="Action"/>
    <s v="Crime"/>
    <s v="Drama"/>
    <s v="Thriller"/>
    <m/>
    <m/>
    <m/>
    <m/>
    <m/>
    <m/>
    <m/>
    <m/>
    <m/>
    <m/>
    <m/>
    <s v="RomeoIsBleeding"/>
    <s v="English"/>
    <n v="11500000"/>
    <x v="4"/>
  </r>
  <r>
    <s v="Color"/>
    <x v="143"/>
    <x v="69"/>
    <n v="3193102"/>
    <s v="Crime"/>
    <s v="Drama"/>
    <s v="Mystery"/>
    <s v="Thriller"/>
    <m/>
    <m/>
    <m/>
    <m/>
    <m/>
    <m/>
    <m/>
    <m/>
    <m/>
    <m/>
    <m/>
    <s v="TheLimey"/>
    <s v="English"/>
    <n v="9000000"/>
    <x v="1"/>
  </r>
  <r>
    <s v="Color"/>
    <x v="673"/>
    <x v="67"/>
    <n v="54557348"/>
    <s v="Crime"/>
    <s v="Drama"/>
    <s v="Thriller"/>
    <m/>
    <m/>
    <m/>
    <m/>
    <m/>
    <m/>
    <m/>
    <m/>
    <m/>
    <m/>
    <m/>
    <m/>
    <s v="Crash"/>
    <s v="English"/>
    <n v="6500000"/>
    <x v="0"/>
  </r>
  <r>
    <s v="Color"/>
    <x v="1188"/>
    <x v="23"/>
    <n v="3041803"/>
    <s v="Drama"/>
    <s v="Romance"/>
    <m/>
    <m/>
    <m/>
    <m/>
    <m/>
    <m/>
    <m/>
    <m/>
    <m/>
    <m/>
    <m/>
    <m/>
    <m/>
    <s v="TheHouseofMirth"/>
    <s v="English"/>
    <n v="10000000"/>
    <x v="1"/>
  </r>
  <r>
    <s v="Color"/>
    <x v="1189"/>
    <x v="78"/>
    <n v="3060858"/>
    <s v="Action"/>
    <s v="Drama"/>
    <s v="Thriller"/>
    <m/>
    <m/>
    <m/>
    <m/>
    <m/>
    <m/>
    <m/>
    <m/>
    <m/>
    <m/>
    <m/>
    <m/>
    <s v="Malone"/>
    <s v="English"/>
    <n v="10000000"/>
    <x v="23"/>
  </r>
  <r>
    <s v="Color"/>
    <x v="743"/>
    <x v="58"/>
    <n v="1055654"/>
    <s v="Drama"/>
    <s v="Romance"/>
    <s v="Sport"/>
    <m/>
    <m/>
    <m/>
    <m/>
    <m/>
    <m/>
    <m/>
    <m/>
    <m/>
    <m/>
    <m/>
    <m/>
    <s v="PeacefulWarrior"/>
    <s v="English"/>
    <n v="10000000"/>
    <x v="11"/>
  </r>
  <r>
    <s v="Color"/>
    <x v="1190"/>
    <x v="54"/>
    <n v="2331318"/>
    <s v="Comedy"/>
    <m/>
    <m/>
    <m/>
    <m/>
    <m/>
    <m/>
    <m/>
    <m/>
    <m/>
    <m/>
    <m/>
    <m/>
    <m/>
    <m/>
    <s v="BuckyLarson:BorntoBeaStar"/>
    <s v="English"/>
    <n v="10000000"/>
    <x v="46"/>
  </r>
  <r>
    <s v="Color"/>
    <x v="415"/>
    <x v="23"/>
    <n v="2185266"/>
    <s v="Comedy"/>
    <s v="Drama"/>
    <s v="Music"/>
    <m/>
    <m/>
    <m/>
    <m/>
    <m/>
    <m/>
    <m/>
    <m/>
    <m/>
    <m/>
    <m/>
    <m/>
    <s v="Bamboozled"/>
    <s v="English"/>
    <n v="10000000"/>
    <x v="12"/>
  </r>
  <r>
    <s v="Color"/>
    <x v="1191"/>
    <x v="40"/>
    <n v="26583369"/>
    <s v="Horror"/>
    <s v="Mystery"/>
    <s v="Thriller"/>
    <m/>
    <m/>
    <m/>
    <m/>
    <m/>
    <m/>
    <m/>
    <m/>
    <m/>
    <m/>
    <m/>
    <m/>
    <s v="TheForest"/>
    <s v="English"/>
    <n v="10000000"/>
    <x v="30"/>
  </r>
  <r>
    <s v="Color"/>
    <x v="1192"/>
    <x v="33"/>
    <n v="800000"/>
    <s v="Adventure"/>
    <s v="Mystery"/>
    <s v="Thriller"/>
    <m/>
    <m/>
    <m/>
    <m/>
    <m/>
    <m/>
    <m/>
    <m/>
    <m/>
    <m/>
    <m/>
    <m/>
    <s v="Sphinx"/>
    <s v="English"/>
    <n v="14000000"/>
    <x v="31"/>
  </r>
  <r>
    <s v="Color"/>
    <x v="1193"/>
    <x v="54"/>
    <n v="7574066"/>
    <s v="Comedy"/>
    <s v="Drama"/>
    <m/>
    <m/>
    <m/>
    <m/>
    <m/>
    <m/>
    <m/>
    <m/>
    <m/>
    <m/>
    <m/>
    <m/>
    <m/>
    <s v="WhileWereYoung"/>
    <s v="English"/>
    <n v="10000000"/>
    <x v="22"/>
  </r>
  <r>
    <s v="Color"/>
    <x v="18"/>
    <x v="41"/>
    <n v="1754319"/>
    <s v="Drama"/>
    <s v="Romance"/>
    <m/>
    <m/>
    <m/>
    <m/>
    <m/>
    <m/>
    <m/>
    <m/>
    <m/>
    <m/>
    <m/>
    <m/>
    <m/>
    <s v="ABetterLife"/>
    <s v="English"/>
    <n v="10000000"/>
    <x v="13"/>
  </r>
  <r>
    <s v="Color"/>
    <x v="448"/>
    <x v="41"/>
    <n v="1641788"/>
    <s v="Drama"/>
    <s v="Mystery"/>
    <s v="Thriller"/>
    <m/>
    <m/>
    <m/>
    <m/>
    <m/>
    <m/>
    <m/>
    <m/>
    <m/>
    <m/>
    <m/>
    <m/>
    <s v="Spider"/>
    <s v="English"/>
    <n v="8000000"/>
    <x v="2"/>
  </r>
  <r>
    <s v="Color"/>
    <x v="1194"/>
    <x v="57"/>
    <n v="1631839"/>
    <s v="Comedy"/>
    <s v="Crime"/>
    <s v="Romance"/>
    <m/>
    <m/>
    <m/>
    <m/>
    <m/>
    <m/>
    <m/>
    <m/>
    <m/>
    <m/>
    <m/>
    <m/>
    <s v="GunShy"/>
    <s v="English"/>
    <n v="10000000"/>
    <x v="20"/>
  </r>
  <r>
    <s v="Color"/>
    <x v="788"/>
    <x v="4"/>
    <n v="1309849"/>
    <s v="Drama"/>
    <s v="Romance"/>
    <m/>
    <m/>
    <m/>
    <m/>
    <m/>
    <m/>
    <m/>
    <m/>
    <m/>
    <m/>
    <m/>
    <m/>
    <m/>
    <s v="NicholasNickleby"/>
    <s v="English"/>
    <n v="10000000"/>
    <x v="13"/>
  </r>
  <r>
    <s v="Color"/>
    <x v="634"/>
    <x v="10"/>
    <n v="1939441"/>
    <s v="Biography"/>
    <s v="Crime"/>
    <s v="Drama"/>
    <m/>
    <m/>
    <m/>
    <m/>
    <m/>
    <m/>
    <m/>
    <m/>
    <m/>
    <m/>
    <m/>
    <m/>
    <s v="TheIceman"/>
    <s v="English"/>
    <n v="10000000"/>
    <x v="8"/>
  </r>
  <r>
    <s v="Color"/>
    <x v="1071"/>
    <x v="97"/>
    <n v="1276984"/>
    <s v="Comedy"/>
    <s v="Crime"/>
    <s v="Thriller"/>
    <m/>
    <m/>
    <m/>
    <m/>
    <m/>
    <m/>
    <m/>
    <m/>
    <m/>
    <m/>
    <m/>
    <m/>
    <s v="CecilB.DeMented"/>
    <s v="English"/>
    <n v="10000000"/>
    <x v="5"/>
  </r>
  <r>
    <s v="Color"/>
    <x v="390"/>
    <x v="41"/>
    <n v="1987762"/>
    <s v="Crime"/>
    <s v="Drama"/>
    <s v="Romance"/>
    <s v="Thriller"/>
    <m/>
    <m/>
    <m/>
    <m/>
    <m/>
    <m/>
    <m/>
    <m/>
    <m/>
    <m/>
    <m/>
    <s v="KillerJoe"/>
    <s v="English"/>
    <n v="11000000"/>
    <x v="10"/>
  </r>
  <r>
    <s v="Color"/>
    <x v="1195"/>
    <x v="44"/>
    <n v="1474508"/>
    <s v="Comedy"/>
    <s v="Drama"/>
    <m/>
    <m/>
    <m/>
    <m/>
    <m/>
    <m/>
    <m/>
    <m/>
    <m/>
    <m/>
    <m/>
    <m/>
    <m/>
    <s v="TheJoneses"/>
    <s v="English"/>
    <n v="5000000"/>
    <x v="12"/>
  </r>
  <r>
    <s v="Color"/>
    <x v="1196"/>
    <x v="26"/>
    <n v="1011054"/>
    <s v="Crime"/>
    <s v="Drama"/>
    <s v="Thriller"/>
    <m/>
    <m/>
    <m/>
    <m/>
    <m/>
    <m/>
    <m/>
    <m/>
    <m/>
    <m/>
    <m/>
    <m/>
    <s v="OwningMahowny"/>
    <s v="English"/>
    <n v="10000000"/>
    <x v="13"/>
  </r>
  <r>
    <s v="Color"/>
    <x v="1197"/>
    <x v="40"/>
    <n v="900926"/>
    <s v="Comedy"/>
    <m/>
    <m/>
    <m/>
    <m/>
    <m/>
    <m/>
    <m/>
    <m/>
    <m/>
    <m/>
    <m/>
    <m/>
    <m/>
    <m/>
    <s v="TheBrothersSolomon"/>
    <s v="English"/>
    <n v="10000000"/>
    <x v="42"/>
  </r>
  <r>
    <s v="Color"/>
    <x v="561"/>
    <x v="53"/>
    <n v="866778"/>
    <s v="Drama"/>
    <s v="Romance"/>
    <m/>
    <m/>
    <m/>
    <m/>
    <m/>
    <m/>
    <m/>
    <m/>
    <m/>
    <m/>
    <m/>
    <m/>
    <m/>
    <s v="MyBlueberryNights"/>
    <s v="English"/>
    <n v="10000000"/>
    <x v="10"/>
  </r>
  <r>
    <s v="Color"/>
    <x v="123"/>
    <x v="69"/>
    <n v="598645"/>
    <s v="Comedy"/>
    <s v="Romance"/>
    <m/>
    <m/>
    <m/>
    <m/>
    <m/>
    <m/>
    <m/>
    <m/>
    <m/>
    <m/>
    <m/>
    <m/>
    <m/>
    <s v="SweptAway"/>
    <s v="English"/>
    <n v="10000000"/>
    <x v="57"/>
  </r>
  <r>
    <s v="Color"/>
    <x v="1198"/>
    <x v="83"/>
    <n v="578527"/>
    <s v="Action"/>
    <s v="Comedy"/>
    <s v="Thriller"/>
    <m/>
    <m/>
    <m/>
    <m/>
    <m/>
    <m/>
    <m/>
    <m/>
    <m/>
    <m/>
    <m/>
    <m/>
    <s v="WarInc."/>
    <s v="English"/>
    <n v="10000000"/>
    <x v="20"/>
  </r>
  <r>
    <s v="BlackandWhite"/>
    <x v="856"/>
    <x v="77"/>
    <n v="488872"/>
    <s v="Action"/>
    <s v="Comedy"/>
    <s v="Sport"/>
    <m/>
    <m/>
    <m/>
    <m/>
    <m/>
    <m/>
    <m/>
    <m/>
    <m/>
    <m/>
    <m/>
    <m/>
    <s v="ShaolinSoccer"/>
    <s v="Cantonese"/>
    <n v="10000000"/>
    <x v="11"/>
  </r>
  <r>
    <s v="Color"/>
    <x v="1199"/>
    <x v="40"/>
    <n v="365734"/>
    <s v="Drama"/>
    <m/>
    <m/>
    <m/>
    <m/>
    <m/>
    <m/>
    <m/>
    <m/>
    <m/>
    <m/>
    <m/>
    <m/>
    <m/>
    <m/>
    <s v="TheBrownBunny"/>
    <s v="English"/>
    <n v="10000000"/>
    <x v="39"/>
  </r>
  <r>
    <s v="Color"/>
    <x v="1200"/>
    <x v="32"/>
    <n v="3093491"/>
    <s v="Biography"/>
    <s v="Drama"/>
    <m/>
    <m/>
    <m/>
    <m/>
    <m/>
    <m/>
    <m/>
    <m/>
    <m/>
    <m/>
    <m/>
    <m/>
    <m/>
    <s v="Rosewater"/>
    <s v="English"/>
    <n v="5000000"/>
    <x v="4"/>
  </r>
  <r>
    <s v="Color"/>
    <x v="1201"/>
    <x v="68"/>
    <n v="228524"/>
    <s v="Comedy"/>
    <s v="Drama"/>
    <m/>
    <m/>
    <m/>
    <m/>
    <m/>
    <m/>
    <m/>
    <m/>
    <m/>
    <m/>
    <m/>
    <m/>
    <m/>
    <s v="ImaginaryHeroes"/>
    <s v="English"/>
    <n v="4000000"/>
    <x v="11"/>
  </r>
  <r>
    <s v="Color"/>
    <x v="1202"/>
    <x v="102"/>
    <n v="226792"/>
    <s v="Action"/>
    <s v="Comedy"/>
    <s v="Drama"/>
    <m/>
    <m/>
    <m/>
    <m/>
    <m/>
    <m/>
    <m/>
    <m/>
    <m/>
    <m/>
    <m/>
    <m/>
    <s v="HighHeelsandLowLifes"/>
    <s v="English"/>
    <n v="10000000"/>
    <x v="5"/>
  </r>
  <r>
    <s v="Color"/>
    <x v="1203"/>
    <x v="76"/>
    <n v="136432"/>
    <s v="Comedy"/>
    <s v="Horror"/>
    <s v="Thriller"/>
    <m/>
    <m/>
    <m/>
    <m/>
    <m/>
    <m/>
    <m/>
    <m/>
    <m/>
    <m/>
    <m/>
    <m/>
    <s v="Severance"/>
    <s v="English"/>
    <n v="5000000"/>
    <x v="4"/>
  </r>
  <r>
    <s v="Color"/>
    <x v="1111"/>
    <x v="84"/>
    <n v="131617"/>
    <s v="Drama"/>
    <s v="Thriller"/>
    <m/>
    <m/>
    <m/>
    <m/>
    <m/>
    <m/>
    <m/>
    <m/>
    <m/>
    <m/>
    <m/>
    <m/>
    <m/>
    <s v="Edmond"/>
    <s v="English"/>
    <n v="10000000"/>
    <x v="22"/>
  </r>
  <r>
    <s v="Color"/>
    <x v="1204"/>
    <x v="100"/>
    <n v="126247"/>
    <s v="Comedy"/>
    <s v="Crime"/>
    <m/>
    <m/>
    <m/>
    <m/>
    <m/>
    <m/>
    <m/>
    <m/>
    <m/>
    <m/>
    <m/>
    <m/>
    <m/>
    <s v="PoliceAcademy:MissiontoMoscow"/>
    <s v="English"/>
    <n v="6200000"/>
    <x v="46"/>
  </r>
  <r>
    <s v="Color"/>
    <x v="1205"/>
    <x v="102"/>
    <n v="15447"/>
    <s v="Comedy"/>
    <m/>
    <m/>
    <m/>
    <m/>
    <m/>
    <m/>
    <m/>
    <m/>
    <m/>
    <m/>
    <m/>
    <m/>
    <m/>
    <m/>
    <s v="AnAlanSmitheeFilm:BurnHollywoodBurn"/>
    <s v="English"/>
    <n v="10000000"/>
    <x v="58"/>
  </r>
  <r>
    <s v="Color"/>
    <x v="1206"/>
    <x v="42"/>
    <n v="19348"/>
    <s v="Comedy"/>
    <s v="Drama"/>
    <m/>
    <m/>
    <m/>
    <m/>
    <m/>
    <m/>
    <m/>
    <m/>
    <m/>
    <m/>
    <m/>
    <m/>
    <m/>
    <s v="TheOpenRoad"/>
    <s v="English"/>
    <n v="10000000"/>
    <x v="33"/>
  </r>
  <r>
    <s v="Color"/>
    <x v="1207"/>
    <x v="76"/>
    <n v="100503"/>
    <s v="Comedy"/>
    <s v="Romance"/>
    <m/>
    <m/>
    <m/>
    <m/>
    <m/>
    <m/>
    <m/>
    <m/>
    <m/>
    <m/>
    <m/>
    <m/>
    <m/>
    <s v="TheGoodGuy"/>
    <s v="English"/>
    <n v="8000000"/>
    <x v="18"/>
  </r>
  <r>
    <s v="Color"/>
    <x v="1208"/>
    <x v="76"/>
    <n v="92900"/>
    <s v="Comedy"/>
    <s v="Drama"/>
    <m/>
    <m/>
    <m/>
    <m/>
    <m/>
    <m/>
    <m/>
    <m/>
    <m/>
    <m/>
    <m/>
    <m/>
    <m/>
    <s v="Motherhood"/>
    <s v="English"/>
    <n v="5000000"/>
    <x v="54"/>
  </r>
  <r>
    <s v="Color"/>
    <x v="1209"/>
    <x v="40"/>
    <n v="5561"/>
    <s v="Comedy"/>
    <s v="Romance"/>
    <m/>
    <m/>
    <m/>
    <m/>
    <m/>
    <m/>
    <m/>
    <m/>
    <m/>
    <m/>
    <m/>
    <m/>
    <m/>
    <s v="BlondeAmbition"/>
    <s v="English"/>
    <n v="10000000"/>
    <x v="64"/>
  </r>
  <r>
    <s v="Color"/>
    <x v="1210"/>
    <x v="26"/>
    <n v="3607"/>
    <s v="Crime"/>
    <s v="Mystery"/>
    <s v="Thriller"/>
    <m/>
    <m/>
    <m/>
    <m/>
    <m/>
    <m/>
    <m/>
    <m/>
    <m/>
    <m/>
    <m/>
    <m/>
    <s v="TheOxfordMurders"/>
    <s v="English"/>
    <n v="10000000"/>
    <x v="9"/>
  </r>
  <r>
    <s v="Color"/>
    <x v="1211"/>
    <x v="77"/>
    <n v="70527"/>
    <s v="Comedy"/>
    <s v="Drama"/>
    <m/>
    <m/>
    <m/>
    <m/>
    <m/>
    <m/>
    <m/>
    <m/>
    <m/>
    <m/>
    <m/>
    <m/>
    <m/>
    <s v="Eulogy"/>
    <s v="English"/>
    <n v="6500000"/>
    <x v="10"/>
  </r>
  <r>
    <s v="Color"/>
    <x v="685"/>
    <x v="23"/>
    <n v="128486"/>
    <s v="Action"/>
    <s v="Adventure"/>
    <s v="Comedy"/>
    <s v="Western"/>
    <m/>
    <m/>
    <m/>
    <m/>
    <m/>
    <m/>
    <m/>
    <m/>
    <m/>
    <m/>
    <m/>
    <s v="TheGoodtheBadtheWeird"/>
    <s v="Korean"/>
    <n v="10000000"/>
    <x v="11"/>
  </r>
  <r>
    <s v="Color"/>
    <x v="1212"/>
    <x v="47"/>
    <n v="2483955"/>
    <s v="Drama"/>
    <s v="Romance"/>
    <m/>
    <m/>
    <m/>
    <m/>
    <m/>
    <m/>
    <m/>
    <m/>
    <m/>
    <m/>
    <m/>
    <m/>
    <m/>
    <s v="TheLostCity"/>
    <s v="English"/>
    <n v="9600000"/>
    <x v="10"/>
  </r>
  <r>
    <s v="Color"/>
    <x v="272"/>
    <x v="41"/>
    <n v="57176582"/>
    <s v="Comedy"/>
    <m/>
    <m/>
    <m/>
    <m/>
    <m/>
    <m/>
    <m/>
    <m/>
    <m/>
    <m/>
    <m/>
    <m/>
    <m/>
    <m/>
    <s v="NextFriday"/>
    <s v="English"/>
    <n v="9500000"/>
    <x v="9"/>
  </r>
  <r>
    <s v="Color"/>
    <x v="635"/>
    <x v="82"/>
    <n v="43100000"/>
    <s v="Action"/>
    <s v="Adventure"/>
    <s v="Thriller"/>
    <m/>
    <m/>
    <m/>
    <m/>
    <m/>
    <m/>
    <m/>
    <m/>
    <m/>
    <m/>
    <m/>
    <m/>
    <s v="YouOnlyLiveTwice"/>
    <s v="English"/>
    <n v="9500000"/>
    <x v="8"/>
  </r>
  <r>
    <s v="Color"/>
    <x v="915"/>
    <x v="45"/>
    <n v="225377"/>
    <s v="Drama"/>
    <s v="Romance"/>
    <m/>
    <m/>
    <m/>
    <m/>
    <m/>
    <m/>
    <m/>
    <m/>
    <m/>
    <m/>
    <m/>
    <m/>
    <m/>
    <s v="Amour"/>
    <s v="French"/>
    <n v="8900000"/>
    <x v="0"/>
  </r>
  <r>
    <s v="Color"/>
    <x v="1213"/>
    <x v="41"/>
    <n v="14114488"/>
    <s v="Horror"/>
    <s v="Thriller"/>
    <m/>
    <m/>
    <m/>
    <m/>
    <m/>
    <m/>
    <m/>
    <m/>
    <m/>
    <m/>
    <m/>
    <m/>
    <m/>
    <s v="PoltergeistIII"/>
    <s v="English"/>
    <n v="10500000"/>
    <x v="55"/>
  </r>
  <r>
    <s v="Color"/>
    <x v="1214"/>
    <x v="143"/>
    <n v="46300000"/>
    <s v="Action"/>
    <s v="Adventure"/>
    <s v="Comedy"/>
    <s v="Crime"/>
    <m/>
    <m/>
    <m/>
    <m/>
    <m/>
    <m/>
    <m/>
    <m/>
    <m/>
    <m/>
    <m/>
    <s v="ItsaMadMadMadMadWorld"/>
    <s v="English"/>
    <n v="9400000"/>
    <x v="32"/>
  </r>
  <r>
    <s v="Color"/>
    <x v="431"/>
    <x v="26"/>
    <n v="2600000"/>
    <s v="Drama"/>
    <s v="War"/>
    <m/>
    <m/>
    <m/>
    <m/>
    <m/>
    <m/>
    <m/>
    <m/>
    <m/>
    <m/>
    <m/>
    <m/>
    <m/>
    <s v="RichardIII"/>
    <s v="English"/>
    <n v="6000000"/>
    <x v="7"/>
  </r>
  <r>
    <s v="Color"/>
    <x v="1038"/>
    <x v="28"/>
    <n v="3029870"/>
    <s v="Drama"/>
    <s v="SciFi"/>
    <m/>
    <m/>
    <m/>
    <m/>
    <m/>
    <m/>
    <m/>
    <m/>
    <m/>
    <m/>
    <m/>
    <m/>
    <m/>
    <s v="Melancholia"/>
    <s v="English"/>
    <n v="7400000"/>
    <x v="1"/>
  </r>
  <r>
    <s v="Color"/>
    <x v="1215"/>
    <x v="52"/>
    <n v="3047539"/>
    <s v="Drama"/>
    <s v="Romance"/>
    <m/>
    <m/>
    <m/>
    <m/>
    <m/>
    <m/>
    <m/>
    <m/>
    <m/>
    <m/>
    <m/>
    <m/>
    <m/>
    <s v="JabTakHaiJaan"/>
    <s v="Hindi"/>
    <n v="7217600"/>
    <x v="8"/>
  </r>
  <r>
    <s v="Color"/>
    <x v="17"/>
    <x v="37"/>
    <n v="78900000"/>
    <s v="Horror"/>
    <s v="SciFi"/>
    <m/>
    <m/>
    <m/>
    <m/>
    <m/>
    <m/>
    <m/>
    <m/>
    <m/>
    <m/>
    <m/>
    <m/>
    <m/>
    <s v="Alien"/>
    <s v="English"/>
    <n v="11000000"/>
    <x v="3"/>
  </r>
  <r>
    <s v="Color"/>
    <x v="589"/>
    <x v="74"/>
    <n v="30859000"/>
    <s v="Horror"/>
    <s v="Thriller"/>
    <m/>
    <m/>
    <m/>
    <m/>
    <m/>
    <m/>
    <m/>
    <m/>
    <m/>
    <m/>
    <m/>
    <m/>
    <m/>
    <s v="TheTexasChainSawMassacre"/>
    <s v="English"/>
    <n v="83532"/>
    <x v="7"/>
  </r>
  <r>
    <s v="Color"/>
    <x v="1216"/>
    <x v="10"/>
    <n v="3571735"/>
    <s v="Biography"/>
    <s v="Drama"/>
    <s v="Music"/>
    <m/>
    <m/>
    <m/>
    <m/>
    <m/>
    <m/>
    <m/>
    <m/>
    <m/>
    <m/>
    <m/>
    <m/>
    <s v="TheRunaways"/>
    <s v="English"/>
    <n v="10000000"/>
    <x v="4"/>
  </r>
  <r>
    <s v="Color"/>
    <x v="562"/>
    <x v="144"/>
    <n v="50000000"/>
    <s v="Drama"/>
    <s v="Family"/>
    <s v="Musical"/>
    <s v="Romance"/>
    <m/>
    <m/>
    <m/>
    <m/>
    <m/>
    <m/>
    <m/>
    <m/>
    <m/>
    <m/>
    <m/>
    <s v="FiddlerontheRoof"/>
    <s v="English"/>
    <n v="9000000"/>
    <x v="25"/>
  </r>
  <r>
    <s v="Color"/>
    <x v="1217"/>
    <x v="28"/>
    <n v="63600000"/>
    <s v="Action"/>
    <s v="Adventure"/>
    <s v="Thriller"/>
    <m/>
    <m/>
    <m/>
    <m/>
    <m/>
    <m/>
    <m/>
    <m/>
    <m/>
    <m/>
    <m/>
    <m/>
    <s v="Thunderball"/>
    <s v="English"/>
    <n v="9000000"/>
    <x v="15"/>
  </r>
  <r>
    <s v="Color"/>
    <x v="258"/>
    <x v="31"/>
    <n v="36049108"/>
    <s v="Action"/>
    <s v="Crime"/>
    <s v="Drama"/>
    <s v="Romance"/>
    <s v="Thriller"/>
    <m/>
    <m/>
    <m/>
    <m/>
    <m/>
    <m/>
    <m/>
    <m/>
    <m/>
    <m/>
    <s v="SetItOff"/>
    <s v="English"/>
    <n v="9000000"/>
    <x v="2"/>
  </r>
  <r>
    <s v="Color"/>
    <x v="711"/>
    <x v="58"/>
    <n v="34074895"/>
    <s v="Comedy"/>
    <s v="Drama"/>
    <m/>
    <m/>
    <m/>
    <m/>
    <m/>
    <m/>
    <m/>
    <m/>
    <m/>
    <m/>
    <m/>
    <m/>
    <m/>
    <s v="TheBestMan"/>
    <s v="English"/>
    <n v="9000000"/>
    <x v="10"/>
  </r>
  <r>
    <s v="Color"/>
    <x v="1045"/>
    <x v="97"/>
    <n v="33244684"/>
    <s v="Fantasy"/>
    <s v="Horror"/>
    <m/>
    <m/>
    <m/>
    <m/>
    <m/>
    <m/>
    <m/>
    <m/>
    <m/>
    <m/>
    <m/>
    <m/>
    <m/>
    <s v="ChildsPlay"/>
    <s v="English"/>
    <n v="9000000"/>
    <x v="12"/>
  </r>
  <r>
    <s v="Color"/>
    <x v="1218"/>
    <x v="31"/>
    <n v="24530513"/>
    <s v="Documentary"/>
    <s v="Drama"/>
    <m/>
    <m/>
    <m/>
    <m/>
    <m/>
    <m/>
    <m/>
    <m/>
    <m/>
    <m/>
    <m/>
    <m/>
    <m/>
    <s v="Sicko"/>
    <s v="English"/>
    <n v="9000000"/>
    <x v="25"/>
  </r>
  <r>
    <s v="Color"/>
    <x v="1151"/>
    <x v="32"/>
    <n v="71519230"/>
    <s v="Action"/>
    <s v="Horror"/>
    <s v="SciFi"/>
    <s v="Thriller"/>
    <m/>
    <m/>
    <m/>
    <m/>
    <m/>
    <m/>
    <m/>
    <m/>
    <m/>
    <m/>
    <m/>
    <s v="ThePurge:Anarchy"/>
    <s v="English"/>
    <n v="9000000"/>
    <x v="12"/>
  </r>
  <r>
    <s v="Color"/>
    <x v="1219"/>
    <x v="42"/>
    <n v="20035310"/>
    <s v="Comedy"/>
    <s v="Drama"/>
    <s v="Romance"/>
    <m/>
    <m/>
    <m/>
    <m/>
    <m/>
    <m/>
    <m/>
    <m/>
    <m/>
    <m/>
    <m/>
    <m/>
    <s v="DowntoYou"/>
    <s v="English"/>
    <n v="9000000"/>
    <x v="40"/>
  </r>
  <r>
    <s v="Color"/>
    <x v="1054"/>
    <x v="74"/>
    <n v="18225165"/>
    <s v="Adventure"/>
    <s v="Comedy"/>
    <m/>
    <m/>
    <m/>
    <m/>
    <m/>
    <m/>
    <m/>
    <m/>
    <m/>
    <m/>
    <m/>
    <m/>
    <m/>
    <s v="HaroldKumarGotoWhiteCastle"/>
    <s v="English"/>
    <n v="9000000"/>
    <x v="1"/>
  </r>
  <r>
    <s v="Color"/>
    <x v="362"/>
    <x v="50"/>
    <n v="17804273"/>
    <s v="Drama"/>
    <s v="Thriller"/>
    <m/>
    <m/>
    <m/>
    <m/>
    <m/>
    <m/>
    <m/>
    <m/>
    <m/>
    <m/>
    <m/>
    <m/>
    <m/>
    <s v="TheContender"/>
    <s v="English"/>
    <n v="20000000"/>
    <x v="15"/>
  </r>
  <r>
    <s v="Color"/>
    <x v="1220"/>
    <x v="58"/>
    <n v="16938179"/>
    <s v="Crime"/>
    <s v="Drama"/>
    <s v="Thriller"/>
    <m/>
    <m/>
    <m/>
    <m/>
    <m/>
    <m/>
    <m/>
    <m/>
    <m/>
    <m/>
    <m/>
    <m/>
    <s v="BoilerRoom"/>
    <s v="English"/>
    <n v="8000000"/>
    <x v="15"/>
  </r>
  <r>
    <s v="Color"/>
    <x v="870"/>
    <x v="49"/>
    <n v="16235293"/>
    <s v="Horror"/>
    <m/>
    <m/>
    <m/>
    <m/>
    <m/>
    <m/>
    <m/>
    <m/>
    <m/>
    <m/>
    <m/>
    <m/>
    <m/>
    <m/>
    <s v="BlackChristmas"/>
    <s v="English"/>
    <n v="9000000"/>
    <x v="55"/>
  </r>
  <r>
    <s v="Color"/>
    <x v="81"/>
    <x v="62"/>
    <n v="10161099"/>
    <s v="Action"/>
    <s v="Biography"/>
    <s v="Drama"/>
    <s v="History"/>
    <s v="Romance"/>
    <s v="War"/>
    <m/>
    <m/>
    <m/>
    <m/>
    <m/>
    <m/>
    <m/>
    <m/>
    <m/>
    <s v="HenryV"/>
    <s v="English"/>
    <n v="9000000"/>
    <x v="16"/>
  </r>
  <r>
    <s v="Color"/>
    <x v="85"/>
    <x v="71"/>
    <n v="6047856"/>
    <s v="Action"/>
    <s v="Crime"/>
    <s v="Drama"/>
    <s v="Thriller"/>
    <m/>
    <m/>
    <m/>
    <m/>
    <m/>
    <m/>
    <m/>
    <m/>
    <m/>
    <m/>
    <m/>
    <s v="TheWayoftheGun"/>
    <s v="English"/>
    <n v="8500000"/>
    <x v="10"/>
  </r>
  <r>
    <s v="Color"/>
    <x v="497"/>
    <x v="75"/>
    <n v="4681503"/>
    <s v="Comedy"/>
    <s v="Drama"/>
    <m/>
    <m/>
    <m/>
    <m/>
    <m/>
    <m/>
    <m/>
    <m/>
    <m/>
    <m/>
    <m/>
    <m/>
    <m/>
    <s v="IgbyGoesDown"/>
    <s v="English"/>
    <n v="9000000"/>
    <x v="15"/>
  </r>
  <r>
    <s v="Color"/>
    <x v="1221"/>
    <x v="126"/>
    <n v="4350774"/>
    <s v="Comedy"/>
    <m/>
    <m/>
    <m/>
    <m/>
    <m/>
    <m/>
    <m/>
    <m/>
    <m/>
    <m/>
    <m/>
    <m/>
    <m/>
    <m/>
    <s v="PCU"/>
    <s v="English"/>
    <n v="8000000"/>
    <x v="12"/>
  </r>
  <r>
    <s v="Color"/>
    <x v="1050"/>
    <x v="53"/>
    <n v="2955039"/>
    <s v="Biography"/>
    <s v="Drama"/>
    <s v="Sport"/>
    <m/>
    <m/>
    <m/>
    <m/>
    <m/>
    <m/>
    <m/>
    <m/>
    <m/>
    <m/>
    <m/>
    <m/>
    <s v="Gracie"/>
    <s v="English"/>
    <n v="9000000"/>
    <x v="5"/>
  </r>
  <r>
    <s v="Color"/>
    <x v="905"/>
    <x v="32"/>
    <n v="1530535"/>
    <s v="Comedy"/>
    <s v="Drama"/>
    <s v="Romance"/>
    <m/>
    <m/>
    <m/>
    <m/>
    <m/>
    <m/>
    <m/>
    <m/>
    <m/>
    <m/>
    <m/>
    <m/>
    <s v="TrusttheMan"/>
    <s v="English"/>
    <n v="9000000"/>
    <x v="20"/>
  </r>
  <r>
    <s v="Color"/>
    <x v="844"/>
    <x v="78"/>
    <n v="4881867"/>
    <s v="Comedy"/>
    <s v="Music"/>
    <m/>
    <m/>
    <m/>
    <m/>
    <m/>
    <m/>
    <m/>
    <m/>
    <m/>
    <m/>
    <m/>
    <m/>
    <m/>
    <s v="Hamlet2"/>
    <s v="English"/>
    <n v="9000000"/>
    <x v="21"/>
  </r>
  <r>
    <s v="Color"/>
    <x v="903"/>
    <x v="92"/>
    <n v="11860839"/>
    <s v="Documentary"/>
    <s v="Music"/>
    <m/>
    <m/>
    <m/>
    <m/>
    <m/>
    <m/>
    <m/>
    <m/>
    <m/>
    <m/>
    <m/>
    <m/>
    <m/>
    <s v="Glee:The3DConcertMovie"/>
    <s v="English"/>
    <n v="9000000"/>
    <x v="28"/>
  </r>
  <r>
    <s v="Color"/>
    <x v="1222"/>
    <x v="145"/>
    <n v="454255"/>
    <s v="Action"/>
    <s v="Adventure"/>
    <s v="Drama"/>
    <s v="History"/>
    <s v="War"/>
    <m/>
    <m/>
    <m/>
    <m/>
    <m/>
    <m/>
    <m/>
    <m/>
    <m/>
    <m/>
    <s v="TheLegendofSuriyothai"/>
    <s v="Thai"/>
    <n v="400000000"/>
    <x v="4"/>
  </r>
  <r>
    <s v="Color"/>
    <x v="1223"/>
    <x v="58"/>
    <n v="349618"/>
    <s v="Horror"/>
    <m/>
    <m/>
    <m/>
    <m/>
    <m/>
    <m/>
    <m/>
    <m/>
    <m/>
    <m/>
    <m/>
    <m/>
    <m/>
    <m/>
    <s v="TwoEvilEyes"/>
    <s v="English"/>
    <n v="9000000"/>
    <x v="9"/>
  </r>
  <r>
    <s v="Color"/>
    <x v="871"/>
    <x v="60"/>
    <n v="112935"/>
    <s v="Drama"/>
    <m/>
    <m/>
    <m/>
    <m/>
    <m/>
    <m/>
    <m/>
    <m/>
    <m/>
    <m/>
    <m/>
    <m/>
    <m/>
    <m/>
    <s v="AllorNothing"/>
    <s v="English"/>
    <n v="9000000"/>
    <x v="32"/>
  </r>
  <r>
    <s v="Color"/>
    <x v="1224"/>
    <x v="54"/>
    <n v="883887"/>
    <s v="Drama"/>
    <m/>
    <m/>
    <m/>
    <m/>
    <m/>
    <m/>
    <m/>
    <m/>
    <m/>
    <m/>
    <m/>
    <m/>
    <m/>
    <m/>
    <s v="PrincessKaiulani"/>
    <s v="English"/>
    <n v="9000000"/>
    <x v="5"/>
  </r>
  <r>
    <s v="Color"/>
    <x v="1019"/>
    <x v="102"/>
    <n v="13751"/>
    <s v="Drama"/>
    <s v="Family"/>
    <m/>
    <m/>
    <m/>
    <m/>
    <m/>
    <m/>
    <m/>
    <m/>
    <m/>
    <m/>
    <m/>
    <m/>
    <m/>
    <s v="OpalDream"/>
    <s v="English"/>
    <n v="11400000"/>
    <x v="4"/>
  </r>
  <r>
    <s v="Color"/>
    <x v="1225"/>
    <x v="146"/>
    <n v="145109"/>
    <s v="Drama"/>
    <s v="History"/>
    <s v="Thriller"/>
    <s v="War"/>
    <m/>
    <m/>
    <m/>
    <m/>
    <m/>
    <m/>
    <m/>
    <m/>
    <m/>
    <m/>
    <m/>
    <s v="FlameandCitron"/>
    <s v="Danish"/>
    <n v="45000000"/>
    <x v="11"/>
  </r>
  <r>
    <s v="Color"/>
    <x v="1226"/>
    <x v="54"/>
    <n v="1046166"/>
    <s v="Comedy"/>
    <s v="Music"/>
    <s v="Romance"/>
    <m/>
    <m/>
    <m/>
    <m/>
    <m/>
    <m/>
    <m/>
    <m/>
    <m/>
    <m/>
    <m/>
    <m/>
    <s v="Undiscovered"/>
    <s v="English"/>
    <n v="9000000"/>
    <x v="38"/>
  </r>
  <r>
    <s v="Color"/>
    <x v="1227"/>
    <x v="40"/>
    <n v="174635000"/>
    <s v="Adventure"/>
    <s v="Comedy"/>
    <m/>
    <m/>
    <m/>
    <m/>
    <m/>
    <m/>
    <m/>
    <m/>
    <m/>
    <m/>
    <m/>
    <m/>
    <m/>
    <s v="CrocodileDundee"/>
    <s v="English"/>
    <n v="8800000"/>
    <x v="12"/>
  </r>
  <r>
    <s v="Color"/>
    <x v="1228"/>
    <x v="92"/>
    <n v="14373825"/>
    <s v="Crime"/>
    <s v="Mystery"/>
    <s v="Thriller"/>
    <m/>
    <m/>
    <m/>
    <m/>
    <m/>
    <m/>
    <m/>
    <m/>
    <m/>
    <m/>
    <m/>
    <m/>
    <s v="Awake"/>
    <s v="English"/>
    <n v="8600000"/>
    <x v="12"/>
  </r>
  <r>
    <s v="Color"/>
    <x v="1229"/>
    <x v="44"/>
    <n v="162"/>
    <s v="Action"/>
    <s v="Crime"/>
    <s v="Thriller"/>
    <m/>
    <m/>
    <m/>
    <m/>
    <m/>
    <m/>
    <m/>
    <m/>
    <m/>
    <m/>
    <m/>
    <m/>
    <s v="SkinTrade"/>
    <s v="English"/>
    <n v="9000000"/>
    <x v="20"/>
  </r>
  <r>
    <s v="Color"/>
    <x v="401"/>
    <x v="51"/>
    <n v="39462438"/>
    <s v="Drama"/>
    <s v="Music"/>
    <s v="Romance"/>
    <m/>
    <m/>
    <m/>
    <m/>
    <m/>
    <m/>
    <m/>
    <m/>
    <m/>
    <m/>
    <m/>
    <m/>
    <s v="CrazyHeart"/>
    <s v="English"/>
    <n v="7000000"/>
    <x v="11"/>
  </r>
  <r>
    <s v="Color"/>
    <x v="1230"/>
    <x v="30"/>
    <n v="29200000"/>
    <s v="Drama"/>
    <s v="Music"/>
    <s v="Romance"/>
    <m/>
    <m/>
    <m/>
    <m/>
    <m/>
    <m/>
    <m/>
    <m/>
    <m/>
    <m/>
    <m/>
    <m/>
    <s v="TheRose"/>
    <s v="English"/>
    <n v="8500000"/>
    <x v="8"/>
  </r>
  <r>
    <s v="Color"/>
    <x v="1231"/>
    <x v="44"/>
    <n v="21564616"/>
    <s v="Comedy"/>
    <m/>
    <m/>
    <m/>
    <m/>
    <m/>
    <m/>
    <m/>
    <m/>
    <m/>
    <m/>
    <m/>
    <m/>
    <m/>
    <m/>
    <s v="BaggageClaim"/>
    <s v="English"/>
    <n v="8500000"/>
    <x v="39"/>
  </r>
  <r>
    <s v="Color"/>
    <x v="643"/>
    <x v="32"/>
    <n v="14879556"/>
    <s v="Comedy"/>
    <s v="Drama"/>
    <m/>
    <m/>
    <m/>
    <m/>
    <m/>
    <m/>
    <m/>
    <m/>
    <m/>
    <m/>
    <m/>
    <m/>
    <m/>
    <s v="Election"/>
    <s v="English"/>
    <n v="8000000"/>
    <x v="11"/>
  </r>
  <r>
    <s v="Color"/>
    <x v="1232"/>
    <x v="57"/>
    <n v="34017854"/>
    <s v="Comedy"/>
    <m/>
    <m/>
    <m/>
    <m/>
    <m/>
    <m/>
    <m/>
    <m/>
    <m/>
    <m/>
    <m/>
    <m/>
    <m/>
    <m/>
    <s v="TheDUFF"/>
    <s v="English"/>
    <n v="8500000"/>
    <x v="12"/>
  </r>
  <r>
    <s v="Color"/>
    <x v="1233"/>
    <x v="26"/>
    <n v="4273372"/>
    <s v="Drama"/>
    <s v="Music"/>
    <s v="Romance"/>
    <m/>
    <m/>
    <m/>
    <m/>
    <m/>
    <m/>
    <m/>
    <m/>
    <m/>
    <m/>
    <m/>
    <m/>
    <s v="Glitter"/>
    <s v="English"/>
    <n v="22000000"/>
    <x v="70"/>
  </r>
  <r>
    <s v="Color"/>
    <x v="1113"/>
    <x v="71"/>
    <n v="4440055"/>
    <s v="Biography"/>
    <s v="Drama"/>
    <s v="Romance"/>
    <m/>
    <m/>
    <m/>
    <m/>
    <m/>
    <m/>
    <m/>
    <m/>
    <m/>
    <m/>
    <m/>
    <m/>
    <s v="BrightStar"/>
    <s v="English"/>
    <n v="8500000"/>
    <x v="15"/>
  </r>
  <r>
    <s v="Color"/>
    <x v="1145"/>
    <x v="55"/>
    <n v="4018695"/>
    <s v="Adventure"/>
    <s v="Drama"/>
    <s v="Thriller"/>
    <m/>
    <m/>
    <m/>
    <m/>
    <m/>
    <m/>
    <m/>
    <m/>
    <m/>
    <m/>
    <m/>
    <m/>
    <s v="MyNameIsKhan"/>
    <s v="Hindi"/>
    <n v="12000000"/>
    <x v="25"/>
  </r>
  <r>
    <s v="Color"/>
    <x v="782"/>
    <x v="83"/>
    <n v="80000000"/>
    <s v="Drama"/>
    <s v="Music"/>
    <s v="Romance"/>
    <m/>
    <m/>
    <m/>
    <m/>
    <m/>
    <m/>
    <m/>
    <m/>
    <m/>
    <m/>
    <m/>
    <m/>
    <s v="Footloose"/>
    <s v="English"/>
    <n v="8200000"/>
    <x v="12"/>
  </r>
  <r>
    <s v="Color"/>
    <x v="1234"/>
    <x v="50"/>
    <n v="1997807"/>
    <s v="Adventure"/>
    <s v="Drama"/>
    <s v="Thriller"/>
    <m/>
    <m/>
    <m/>
    <m/>
    <m/>
    <m/>
    <m/>
    <m/>
    <m/>
    <m/>
    <m/>
    <m/>
    <s v="Limbo"/>
    <s v="English"/>
    <n v="8000000"/>
    <x v="1"/>
  </r>
  <r>
    <s v="Color"/>
    <x v="512"/>
    <x v="50"/>
    <n v="90800000"/>
    <s v="Action"/>
    <s v="Drama"/>
    <s v="Family"/>
    <s v="Sport"/>
    <m/>
    <m/>
    <m/>
    <m/>
    <m/>
    <m/>
    <m/>
    <m/>
    <m/>
    <m/>
    <m/>
    <s v="TheKarateKid"/>
    <s v="English"/>
    <n v="8000000"/>
    <x v="13"/>
  </r>
  <r>
    <s v="Color"/>
    <x v="1150"/>
    <x v="12"/>
    <n v="140244"/>
    <s v="Horror"/>
    <s v="Musical"/>
    <s v="SciFi"/>
    <m/>
    <m/>
    <m/>
    <m/>
    <m/>
    <m/>
    <m/>
    <m/>
    <m/>
    <m/>
    <m/>
    <m/>
    <s v="RepoTheGeneticOpera"/>
    <s v="English"/>
    <n v="8500000"/>
    <x v="10"/>
  </r>
  <r>
    <s v="Color"/>
    <x v="160"/>
    <x v="0"/>
    <n v="107930000"/>
    <s v="Crime"/>
    <s v="Drama"/>
    <m/>
    <m/>
    <m/>
    <m/>
    <m/>
    <m/>
    <m/>
    <m/>
    <m/>
    <m/>
    <m/>
    <m/>
    <m/>
    <s v="PulpFiction"/>
    <s v="English"/>
    <n v="8000000"/>
    <x v="48"/>
  </r>
  <r>
    <s v="Color"/>
    <x v="1235"/>
    <x v="82"/>
    <n v="32279955"/>
    <s v="Crime"/>
    <s v="Drama"/>
    <s v="Thriller"/>
    <m/>
    <m/>
    <m/>
    <m/>
    <m/>
    <m/>
    <m/>
    <m/>
    <m/>
    <m/>
    <m/>
    <m/>
    <s v="Nightcrawler"/>
    <s v="English"/>
    <n v="8500000"/>
    <x v="0"/>
  </r>
  <r>
    <s v="Color"/>
    <x v="405"/>
    <x v="71"/>
    <n v="4992159"/>
    <s v="Comedy"/>
    <s v="Horror"/>
    <s v="Thriller"/>
    <m/>
    <m/>
    <m/>
    <m/>
    <m/>
    <m/>
    <m/>
    <m/>
    <m/>
    <m/>
    <m/>
    <m/>
    <s v="ClubDread"/>
    <s v="English"/>
    <n v="8550000"/>
    <x v="23"/>
  </r>
  <r>
    <s v="Color"/>
    <x v="582"/>
    <x v="86"/>
    <n v="163214286"/>
    <s v="Biography"/>
    <s v="Drama"/>
    <s v="Family"/>
    <s v="Musical"/>
    <s v="Romance"/>
    <m/>
    <m/>
    <m/>
    <m/>
    <m/>
    <m/>
    <m/>
    <m/>
    <m/>
    <m/>
    <s v="TheSoundofMusic"/>
    <s v="English"/>
    <n v="8200000"/>
    <x v="25"/>
  </r>
  <r>
    <s v="Color"/>
    <x v="80"/>
    <x v="68"/>
    <n v="69800000"/>
    <s v="Comedy"/>
    <s v="Fantasy"/>
    <s v="Romance"/>
    <m/>
    <m/>
    <m/>
    <m/>
    <m/>
    <m/>
    <m/>
    <m/>
    <m/>
    <m/>
    <m/>
    <m/>
    <s v="Splash"/>
    <s v="English"/>
    <n v="8000000"/>
    <x v="5"/>
  </r>
  <r>
    <s v="Color"/>
    <x v="1236"/>
    <x v="57"/>
    <n v="59889948"/>
    <s v="Comedy"/>
    <s v="Drama"/>
    <m/>
    <m/>
    <m/>
    <m/>
    <m/>
    <m/>
    <m/>
    <m/>
    <m/>
    <m/>
    <m/>
    <m/>
    <m/>
    <s v="LittleMissSunshine"/>
    <s v="English"/>
    <n v="8000000"/>
    <x v="0"/>
  </r>
  <r>
    <s v="Color"/>
    <x v="323"/>
    <x v="69"/>
    <n v="52287414"/>
    <s v="Adventure"/>
    <s v="Drama"/>
    <m/>
    <m/>
    <m/>
    <m/>
    <m/>
    <m/>
    <m/>
    <m/>
    <m/>
    <m/>
    <m/>
    <m/>
    <m/>
    <s v="StandbyMe"/>
    <s v="English"/>
    <n v="8000000"/>
    <x v="14"/>
  </r>
  <r>
    <s v="Color"/>
    <x v="441"/>
    <x v="17"/>
    <n v="45063889"/>
    <s v="Drama"/>
    <s v="Horror"/>
    <s v="SciFi"/>
    <s v="Thriller"/>
    <m/>
    <m/>
    <m/>
    <m/>
    <m/>
    <m/>
    <m/>
    <m/>
    <m/>
    <m/>
    <m/>
    <s v="28DaysLater..."/>
    <s v="English"/>
    <n v="8000000"/>
    <x v="32"/>
  </r>
  <r>
    <s v="Color"/>
    <x v="1237"/>
    <x v="53"/>
    <n v="40066497"/>
    <s v="Drama"/>
    <s v="Music"/>
    <m/>
    <m/>
    <m/>
    <m/>
    <m/>
    <m/>
    <m/>
    <m/>
    <m/>
    <m/>
    <m/>
    <m/>
    <m/>
    <s v="YouGotServed"/>
    <s v="English"/>
    <n v="8000000"/>
    <x v="58"/>
  </r>
  <r>
    <s v="Color"/>
    <x v="1238"/>
    <x v="51"/>
    <n v="36500000"/>
    <s v="Biography"/>
    <s v="Crime"/>
    <s v="Drama"/>
    <m/>
    <m/>
    <m/>
    <m/>
    <m/>
    <m/>
    <m/>
    <m/>
    <m/>
    <m/>
    <m/>
    <m/>
    <s v="EscapefromAlcatraz"/>
    <s v="English"/>
    <n v="8000000"/>
    <x v="32"/>
  </r>
  <r>
    <s v="Color"/>
    <x v="1042"/>
    <x v="59"/>
    <n v="27362712"/>
    <s v="Comedy"/>
    <s v="Drama"/>
    <s v="Music"/>
    <s v="Romance"/>
    <m/>
    <m/>
    <m/>
    <m/>
    <m/>
    <m/>
    <m/>
    <m/>
    <m/>
    <m/>
    <m/>
    <s v="BrownSugar"/>
    <s v="English"/>
    <n v="8000000"/>
    <x v="12"/>
  </r>
  <r>
    <s v="Color"/>
    <x v="1239"/>
    <x v="25"/>
    <n v="34746109"/>
    <s v="Comedy"/>
    <s v="Crime"/>
    <s v="Drama"/>
    <s v="Romance"/>
    <s v="Thriller"/>
    <m/>
    <m/>
    <m/>
    <m/>
    <m/>
    <m/>
    <m/>
    <m/>
    <m/>
    <m/>
    <s v="AThinLineBetweenLoveandHate"/>
    <s v="English"/>
    <n v="8000000"/>
    <x v="23"/>
  </r>
  <r>
    <s v="Color"/>
    <x v="644"/>
    <x v="6"/>
    <n v="34963967"/>
    <s v="Comedy"/>
    <s v="Drama"/>
    <s v="Romance"/>
    <m/>
    <m/>
    <m/>
    <m/>
    <m/>
    <m/>
    <m/>
    <m/>
    <m/>
    <m/>
    <m/>
    <m/>
    <s v="50/50"/>
    <s v="English"/>
    <n v="8000000"/>
    <x v="16"/>
  </r>
  <r>
    <s v="Color"/>
    <x v="1240"/>
    <x v="76"/>
    <n v="25926543"/>
    <s v="Horror"/>
    <s v="Mystery"/>
    <s v="Thriller"/>
    <m/>
    <m/>
    <m/>
    <m/>
    <m/>
    <m/>
    <m/>
    <m/>
    <m/>
    <m/>
    <m/>
    <m/>
    <s v="Shutter"/>
    <s v="English"/>
    <n v="8000000"/>
    <x v="31"/>
  </r>
  <r>
    <s v="Color"/>
    <x v="1241"/>
    <x v="49"/>
    <n v="26049082"/>
    <s v="Comedy"/>
    <s v="Romance"/>
    <m/>
    <m/>
    <m/>
    <m/>
    <m/>
    <m/>
    <m/>
    <m/>
    <m/>
    <m/>
    <m/>
    <m/>
    <m/>
    <s v="ThatAwkwardMoment"/>
    <s v="English"/>
    <n v="8000000"/>
    <x v="9"/>
  </r>
  <r>
    <s v="Color"/>
    <x v="81"/>
    <x v="68"/>
    <n v="22551000"/>
    <s v="Comedy"/>
    <s v="Drama"/>
    <s v="Romance"/>
    <m/>
    <m/>
    <m/>
    <m/>
    <m/>
    <m/>
    <m/>
    <m/>
    <m/>
    <m/>
    <m/>
    <m/>
    <s v="MuchAdoAboutNothing"/>
    <s v="English"/>
    <n v="8000000"/>
    <x v="37"/>
  </r>
  <r>
    <s v="Color"/>
    <x v="1242"/>
    <x v="29"/>
    <n v="22800000"/>
    <s v="Action"/>
    <s v="Adventure"/>
    <s v="Thriller"/>
    <m/>
    <m/>
    <m/>
    <m/>
    <m/>
    <m/>
    <m/>
    <m/>
    <m/>
    <m/>
    <m/>
    <m/>
    <s v="OnHerMajestysSecretService"/>
    <s v="English"/>
    <n v="7000000"/>
    <x v="2"/>
  </r>
  <r>
    <s v="Color"/>
    <x v="517"/>
    <x v="83"/>
    <n v="18090181"/>
    <s v="Fantasy"/>
    <s v="Horror"/>
    <s v="Mystery"/>
    <s v="Thriller"/>
    <m/>
    <m/>
    <m/>
    <m/>
    <m/>
    <m/>
    <m/>
    <m/>
    <m/>
    <m/>
    <m/>
    <s v="NewNightmare"/>
    <s v="English"/>
    <n v="8000000"/>
    <x v="21"/>
  </r>
  <r>
    <s v="Color"/>
    <x v="482"/>
    <x v="42"/>
    <n v="17843379"/>
    <s v="Comedy"/>
    <s v="Drama"/>
    <s v="Romance"/>
    <m/>
    <m/>
    <m/>
    <m/>
    <m/>
    <m/>
    <m/>
    <m/>
    <m/>
    <m/>
    <m/>
    <m/>
    <s v="DriveMeCrazy"/>
    <s v="English"/>
    <n v="8000000"/>
    <x v="20"/>
  </r>
  <r>
    <s v="Color"/>
    <x v="1096"/>
    <x v="84"/>
    <n v="17278980"/>
    <s v="Comedy"/>
    <s v="Crime"/>
    <m/>
    <m/>
    <m/>
    <m/>
    <m/>
    <m/>
    <m/>
    <m/>
    <m/>
    <m/>
    <m/>
    <m/>
    <m/>
    <s v="HalfBaked"/>
    <s v="English"/>
    <n v="8000000"/>
    <x v="10"/>
  </r>
  <r>
    <s v="Color"/>
    <x v="1243"/>
    <x v="54"/>
    <n v="16699684"/>
    <s v="Comedy"/>
    <s v="Romance"/>
    <m/>
    <m/>
    <m/>
    <m/>
    <m/>
    <m/>
    <m/>
    <m/>
    <m/>
    <m/>
    <m/>
    <m/>
    <m/>
    <s v="NewinTown"/>
    <s v="English"/>
    <n v="8000000"/>
    <x v="23"/>
  </r>
  <r>
    <s v="Color"/>
    <x v="429"/>
    <x v="55"/>
    <n v="50815288"/>
    <s v="Drama"/>
    <s v="Thriller"/>
    <m/>
    <m/>
    <m/>
    <m/>
    <m/>
    <m/>
    <m/>
    <m/>
    <m/>
    <m/>
    <m/>
    <m/>
    <m/>
    <s v="Syriana"/>
    <s v="English"/>
    <n v="50000000"/>
    <x v="15"/>
  </r>
  <r>
    <s v="Color"/>
    <x v="1244"/>
    <x v="56"/>
    <n v="15047419"/>
    <s v="Crime"/>
    <s v="Drama"/>
    <m/>
    <m/>
    <m/>
    <m/>
    <m/>
    <m/>
    <m/>
    <m/>
    <m/>
    <m/>
    <m/>
    <m/>
    <m/>
    <s v="AmericanPsycho"/>
    <s v="English"/>
    <n v="7000000"/>
    <x v="32"/>
  </r>
  <r>
    <s v="Color"/>
    <x v="704"/>
    <x v="40"/>
    <n v="14015786"/>
    <s v="Drama"/>
    <s v="Romance"/>
    <m/>
    <m/>
    <m/>
    <m/>
    <m/>
    <m/>
    <m/>
    <m/>
    <m/>
    <m/>
    <m/>
    <m/>
    <m/>
    <s v="TheGoodGirl"/>
    <s v="English"/>
    <n v="5000000"/>
    <x v="12"/>
  </r>
  <r>
    <s v="Color"/>
    <x v="1245"/>
    <x v="65"/>
    <n v="10269307"/>
    <s v="Action"/>
    <s v="Crime"/>
    <s v="Thriller"/>
    <m/>
    <m/>
    <m/>
    <m/>
    <m/>
    <m/>
    <m/>
    <m/>
    <m/>
    <m/>
    <m/>
    <m/>
    <s v="TheBoondockSaintsII:AllSaintsDay"/>
    <s v="English"/>
    <n v="8000000"/>
    <x v="22"/>
  </r>
  <r>
    <s v="Color"/>
    <x v="1246"/>
    <x v="40"/>
    <n v="17536788"/>
    <s v="Comedy"/>
    <s v="Drama"/>
    <s v="Romance"/>
    <m/>
    <m/>
    <m/>
    <m/>
    <m/>
    <m/>
    <m/>
    <m/>
    <m/>
    <m/>
    <m/>
    <m/>
    <s v="EnoughSaid"/>
    <s v="English"/>
    <n v="8000000"/>
    <x v="1"/>
  </r>
  <r>
    <s v="Color"/>
    <x v="312"/>
    <x v="78"/>
    <n v="58401464"/>
    <s v="Comedy"/>
    <s v="Romance"/>
    <m/>
    <m/>
    <m/>
    <m/>
    <m/>
    <m/>
    <m/>
    <m/>
    <m/>
    <m/>
    <m/>
    <m/>
    <m/>
    <s v="EasyA"/>
    <s v="English"/>
    <n v="8000000"/>
    <x v="1"/>
  </r>
  <r>
    <s v="BlackandWhite"/>
    <x v="720"/>
    <x v="78"/>
    <n v="8279017"/>
    <s v="Drama"/>
    <s v="Horror"/>
    <m/>
    <m/>
    <m/>
    <m/>
    <m/>
    <m/>
    <m/>
    <m/>
    <m/>
    <m/>
    <m/>
    <m/>
    <m/>
    <s v="ShadowoftheVampire"/>
    <s v="English"/>
    <n v="8000000"/>
    <x v="8"/>
  </r>
  <r>
    <s v="Color"/>
    <x v="943"/>
    <x v="26"/>
    <n v="10106233"/>
    <s v="Comedy"/>
    <s v="Drama"/>
    <m/>
    <m/>
    <m/>
    <m/>
    <m/>
    <m/>
    <m/>
    <m/>
    <m/>
    <m/>
    <m/>
    <m/>
    <m/>
    <s v="Prom"/>
    <s v="English"/>
    <n v="8000000"/>
    <x v="28"/>
  </r>
  <r>
    <s v="Color"/>
    <x v="852"/>
    <x v="69"/>
    <n v="4692814"/>
    <s v="Comedy"/>
    <m/>
    <m/>
    <m/>
    <m/>
    <m/>
    <m/>
    <m/>
    <m/>
    <m/>
    <m/>
    <m/>
    <m/>
    <m/>
    <m/>
    <s v="HeldUp"/>
    <s v="English"/>
    <n v="8000000"/>
    <x v="36"/>
  </r>
  <r>
    <s v="Color"/>
    <x v="1247"/>
    <x v="78"/>
    <n v="5018450"/>
    <s v="Comedy"/>
    <s v="Fantasy"/>
    <s v="Romance"/>
    <m/>
    <m/>
    <m/>
    <m/>
    <m/>
    <m/>
    <m/>
    <m/>
    <m/>
    <m/>
    <m/>
    <m/>
    <s v="WomanonTop"/>
    <s v="English"/>
    <n v="8000000"/>
    <x v="42"/>
  </r>
  <r>
    <s v="Color"/>
    <x v="1248"/>
    <x v="76"/>
    <n v="3442820"/>
    <s v="Animation"/>
    <s v="Comedy"/>
    <s v="Drama"/>
    <s v="Romance"/>
    <m/>
    <m/>
    <m/>
    <m/>
    <m/>
    <m/>
    <m/>
    <m/>
    <m/>
    <m/>
    <m/>
    <s v="Anomalisa"/>
    <s v="English"/>
    <n v="8000000"/>
    <x v="11"/>
  </r>
  <r>
    <s v="Color"/>
    <x v="871"/>
    <x v="72"/>
    <n v="3205244"/>
    <s v="Comedy"/>
    <s v="Drama"/>
    <m/>
    <m/>
    <m/>
    <m/>
    <m/>
    <m/>
    <m/>
    <m/>
    <m/>
    <m/>
    <m/>
    <m/>
    <m/>
    <s v="AnotherYear"/>
    <s v="English"/>
    <n v="10000000"/>
    <x v="11"/>
  </r>
  <r>
    <s v="Color"/>
    <x v="1249"/>
    <x v="68"/>
    <n v="3076425"/>
    <s v="Comedy"/>
    <s v="Crime"/>
    <s v="Musical"/>
    <s v="Romance"/>
    <m/>
    <m/>
    <m/>
    <m/>
    <m/>
    <m/>
    <m/>
    <m/>
    <m/>
    <m/>
    <m/>
    <s v="8Women"/>
    <s v="French"/>
    <n v="8000000"/>
    <x v="1"/>
  </r>
  <r>
    <s v="Color"/>
    <x v="1000"/>
    <x v="126"/>
    <n v="2275557"/>
    <s v="Action"/>
    <s v="Comedy"/>
    <s v="Crime"/>
    <s v="Thriller"/>
    <m/>
    <m/>
    <m/>
    <m/>
    <m/>
    <m/>
    <m/>
    <m/>
    <m/>
    <m/>
    <m/>
    <s v="ShowdowninLittleTokyo"/>
    <s v="English"/>
    <n v="8000000"/>
    <x v="19"/>
  </r>
  <r>
    <s v="Color"/>
    <x v="407"/>
    <x v="26"/>
    <n v="1789892"/>
    <s v="Comedy"/>
    <s v="Crime"/>
    <m/>
    <m/>
    <m/>
    <m/>
    <m/>
    <m/>
    <m/>
    <m/>
    <m/>
    <m/>
    <m/>
    <m/>
    <m/>
    <s v="ClayPigeons"/>
    <s v="English"/>
    <n v="8000000"/>
    <x v="4"/>
  </r>
  <r>
    <s v="Color"/>
    <x v="1250"/>
    <x v="57"/>
    <n v="6350058"/>
    <s v="Comedy"/>
    <s v="Drama"/>
    <s v="Romance"/>
    <m/>
    <m/>
    <m/>
    <m/>
    <m/>
    <m/>
    <m/>
    <m/>
    <m/>
    <m/>
    <m/>
    <m/>
    <s v="ItsKindofaFunnyStory"/>
    <s v="English"/>
    <n v="8000000"/>
    <x v="13"/>
  </r>
  <r>
    <s v="Color"/>
    <x v="753"/>
    <x v="17"/>
    <n v="1094798"/>
    <s v="Biography"/>
    <s v="Comedy"/>
    <s v="Drama"/>
    <s v="History"/>
    <m/>
    <m/>
    <m/>
    <m/>
    <m/>
    <m/>
    <m/>
    <m/>
    <m/>
    <m/>
    <m/>
    <s v="MadeinDagenham"/>
    <s v="English"/>
    <n v="7200000"/>
    <x v="13"/>
  </r>
  <r>
    <s v="Color"/>
    <x v="887"/>
    <x v="78"/>
    <n v="1071240"/>
    <s v="Biography"/>
    <s v="Drama"/>
    <m/>
    <m/>
    <m/>
    <m/>
    <m/>
    <m/>
    <m/>
    <m/>
    <m/>
    <m/>
    <m/>
    <m/>
    <m/>
    <s v="WhenDidYouLastSeeYourFather"/>
    <s v="English"/>
    <n v="8000000"/>
    <x v="8"/>
  </r>
  <r>
    <s v="Color"/>
    <x v="1251"/>
    <x v="10"/>
    <n v="532190"/>
    <s v="Biography"/>
    <s v="Drama"/>
    <s v="Romance"/>
    <s v="Sport"/>
    <m/>
    <m/>
    <m/>
    <m/>
    <m/>
    <m/>
    <m/>
    <m/>
    <m/>
    <m/>
    <m/>
    <s v="Prefontaine"/>
    <s v="English"/>
    <n v="8000000"/>
    <x v="2"/>
  </r>
  <r>
    <s v="Color"/>
    <x v="1252"/>
    <x v="117"/>
    <n v="686383"/>
    <s v="Adventure"/>
    <s v="Animation"/>
    <s v="Family"/>
    <s v="Fantasy"/>
    <m/>
    <m/>
    <m/>
    <m/>
    <m/>
    <m/>
    <m/>
    <m/>
    <m/>
    <m/>
    <m/>
    <s v="TheSecretofKells"/>
    <s v="English"/>
    <n v="6500000"/>
    <x v="16"/>
  </r>
  <r>
    <s v="Color"/>
    <x v="1253"/>
    <x v="26"/>
    <n v="16168741"/>
    <s v="Drama"/>
    <s v="Music"/>
    <m/>
    <m/>
    <m/>
    <m/>
    <m/>
    <m/>
    <m/>
    <m/>
    <m/>
    <m/>
    <m/>
    <m/>
    <m/>
    <s v="BeginAgain"/>
    <s v="English"/>
    <n v="8000000"/>
    <x v="37"/>
  </r>
  <r>
    <s v="Color"/>
    <x v="1254"/>
    <x v="25"/>
    <n v="568695"/>
    <s v="Drama"/>
    <s v="Romance"/>
    <s v="Thriller"/>
    <m/>
    <m/>
    <m/>
    <m/>
    <m/>
    <m/>
    <m/>
    <m/>
    <m/>
    <m/>
    <m/>
    <m/>
    <s v="DownintheValley"/>
    <s v="English"/>
    <n v="8000000"/>
    <x v="12"/>
  </r>
  <r>
    <s v="Color"/>
    <x v="1255"/>
    <x v="75"/>
    <n v="398420"/>
    <s v="Crime"/>
    <s v="Drama"/>
    <m/>
    <m/>
    <m/>
    <m/>
    <m/>
    <m/>
    <m/>
    <m/>
    <m/>
    <m/>
    <m/>
    <m/>
    <m/>
    <s v="BrooklynRules"/>
    <s v="English"/>
    <n v="8000000"/>
    <x v="21"/>
  </r>
  <r>
    <s v="Color"/>
    <x v="1256"/>
    <x v="59"/>
    <n v="336456"/>
    <s v="Comedy"/>
    <s v="Crime"/>
    <s v="Musical"/>
    <s v="Mystery"/>
    <m/>
    <m/>
    <m/>
    <m/>
    <m/>
    <m/>
    <m/>
    <m/>
    <m/>
    <m/>
    <m/>
    <s v="TheSingingDetective"/>
    <s v="English"/>
    <n v="8000000"/>
    <x v="23"/>
  </r>
  <r>
    <s v="BlackandWhite"/>
    <x v="1257"/>
    <x v="40"/>
    <n v="298110"/>
    <s v="Comedy"/>
    <s v="Drama"/>
    <s v="Horror"/>
    <s v="SciFi"/>
    <m/>
    <m/>
    <m/>
    <m/>
    <m/>
    <m/>
    <m/>
    <m/>
    <m/>
    <m/>
    <m/>
    <s v="Fido"/>
    <s v="English"/>
    <n v="8000000"/>
    <x v="2"/>
  </r>
  <r>
    <s v="Color"/>
    <x v="1258"/>
    <x v="75"/>
    <n v="127144"/>
    <s v="Comedy"/>
    <s v="Drama"/>
    <s v="Romance"/>
    <m/>
    <m/>
    <m/>
    <m/>
    <m/>
    <m/>
    <m/>
    <m/>
    <m/>
    <m/>
    <m/>
    <m/>
    <s v="TheWendellBakerStory"/>
    <s v="English"/>
    <n v="8000000"/>
    <x v="33"/>
  </r>
  <r>
    <s v="Color"/>
    <x v="559"/>
    <x v="41"/>
    <n v="117190"/>
    <s v="Action"/>
    <s v="Comedy"/>
    <s v="Crime"/>
    <m/>
    <m/>
    <m/>
    <m/>
    <m/>
    <m/>
    <m/>
    <m/>
    <m/>
    <m/>
    <m/>
    <m/>
    <s v="WildTarget"/>
    <s v="English"/>
    <n v="8000000"/>
    <x v="8"/>
  </r>
  <r>
    <s v="Color"/>
    <x v="1259"/>
    <x v="53"/>
    <n v="108662"/>
    <s v="Crime"/>
    <s v="Horror"/>
    <s v="Thriller"/>
    <m/>
    <m/>
    <m/>
    <m/>
    <m/>
    <m/>
    <m/>
    <m/>
    <m/>
    <m/>
    <m/>
    <m/>
    <s v="Pathology"/>
    <s v="English"/>
    <n v="8000000"/>
    <x v="19"/>
  </r>
  <r>
    <s v="Color"/>
    <x v="1260"/>
    <x v="83"/>
    <n v="53481"/>
    <s v="Crime"/>
    <s v="Drama"/>
    <s v="Thriller"/>
    <m/>
    <m/>
    <m/>
    <m/>
    <m/>
    <m/>
    <m/>
    <m/>
    <m/>
    <m/>
    <m/>
    <m/>
    <s v="10thWolf"/>
    <s v="English"/>
    <n v="8000000"/>
    <x v="21"/>
  </r>
  <r>
    <s v="Color"/>
    <x v="1261"/>
    <x v="56"/>
    <n v="23106"/>
    <s v="Comedy"/>
    <s v="Crime"/>
    <s v="Drama"/>
    <s v="Romance"/>
    <m/>
    <m/>
    <m/>
    <m/>
    <m/>
    <m/>
    <m/>
    <m/>
    <m/>
    <m/>
    <m/>
    <s v="DearWendy"/>
    <s v="English"/>
    <n v="50000000"/>
    <x v="4"/>
  </r>
  <r>
    <s v="Color"/>
    <x v="881"/>
    <x v="22"/>
    <n v="439162"/>
    <s v="Action"/>
    <s v="Animation"/>
    <s v="SciFi"/>
    <m/>
    <m/>
    <m/>
    <m/>
    <m/>
    <m/>
    <m/>
    <m/>
    <m/>
    <m/>
    <m/>
    <m/>
    <s v="Akira"/>
    <s v="Japanese"/>
    <n v="1100000000"/>
    <x v="14"/>
  </r>
  <r>
    <s v="Color"/>
    <x v="1262"/>
    <x v="76"/>
    <n v="671240"/>
    <s v="Comedy"/>
    <s v="Drama"/>
    <s v="Romance"/>
    <m/>
    <m/>
    <m/>
    <m/>
    <m/>
    <m/>
    <m/>
    <m/>
    <m/>
    <m/>
    <m/>
    <m/>
    <s v="ImagineMeYou"/>
    <s v="English"/>
    <n v="7900000"/>
    <x v="8"/>
  </r>
  <r>
    <s v="Color"/>
    <x v="1263"/>
    <x v="76"/>
    <n v="882290"/>
    <s v="Action"/>
    <s v="SciFi"/>
    <s v="Sport"/>
    <m/>
    <m/>
    <m/>
    <m/>
    <m/>
    <m/>
    <m/>
    <m/>
    <m/>
    <m/>
    <m/>
    <m/>
    <s v="TheBloodofHeroes"/>
    <s v="English"/>
    <n v="10000000"/>
    <x v="12"/>
  </r>
  <r>
    <s v="Color"/>
    <x v="514"/>
    <x v="75"/>
    <n v="106593296"/>
    <s v="Comedy"/>
    <s v="Drama"/>
    <s v="Family"/>
    <m/>
    <m/>
    <m/>
    <m/>
    <m/>
    <m/>
    <m/>
    <m/>
    <m/>
    <m/>
    <m/>
    <m/>
    <s v="DrivingMissDaisy"/>
    <s v="English"/>
    <n v="7500000"/>
    <x v="37"/>
  </r>
  <r>
    <s v="Color"/>
    <x v="613"/>
    <x v="67"/>
    <n v="43490057"/>
    <s v="Comedy"/>
    <s v="Drama"/>
    <m/>
    <m/>
    <m/>
    <m/>
    <m/>
    <m/>
    <m/>
    <m/>
    <m/>
    <m/>
    <m/>
    <m/>
    <m/>
    <s v="SoulFood"/>
    <s v="English"/>
    <n v="7500000"/>
    <x v="8"/>
  </r>
  <r>
    <s v="Color"/>
    <x v="1264"/>
    <x v="69"/>
    <n v="32333860"/>
    <s v="Action"/>
    <s v="Comedy"/>
    <m/>
    <m/>
    <m/>
    <m/>
    <m/>
    <m/>
    <m/>
    <m/>
    <m/>
    <m/>
    <m/>
    <m/>
    <m/>
    <s v="RumbleintheBronx"/>
    <s v="Cantonese"/>
    <n v="7500000"/>
    <x v="10"/>
  </r>
  <r>
    <s v="Color"/>
    <x v="642"/>
    <x v="78"/>
    <n v="24792061"/>
    <s v="Comedy"/>
    <s v="Drama"/>
    <m/>
    <m/>
    <m/>
    <m/>
    <m/>
    <m/>
    <m/>
    <m/>
    <m/>
    <m/>
    <m/>
    <m/>
    <m/>
    <s v="ThankYouforSmoking"/>
    <s v="English"/>
    <n v="6500000"/>
    <x v="32"/>
  </r>
  <r>
    <s v="Color"/>
    <x v="1265"/>
    <x v="49"/>
    <n v="17544812"/>
    <s v="Horror"/>
    <m/>
    <m/>
    <m/>
    <m/>
    <m/>
    <m/>
    <m/>
    <m/>
    <m/>
    <m/>
    <m/>
    <m/>
    <m/>
    <m/>
    <s v="Hostel:PartII"/>
    <s v="English"/>
    <n v="10000000"/>
    <x v="28"/>
  </r>
  <r>
    <s v="Color"/>
    <x v="1005"/>
    <x v="6"/>
    <n v="12574715"/>
    <s v="Drama"/>
    <m/>
    <m/>
    <m/>
    <m/>
    <m/>
    <m/>
    <m/>
    <m/>
    <m/>
    <m/>
    <m/>
    <m/>
    <m/>
    <m/>
    <s v="AnEducation"/>
    <s v="English"/>
    <n v="4500000"/>
    <x v="11"/>
  </r>
  <r>
    <s v="Color"/>
    <x v="1266"/>
    <x v="59"/>
    <n v="5100000"/>
    <s v="Comedy"/>
    <s v="Drama"/>
    <s v="Romance"/>
    <m/>
    <m/>
    <m/>
    <m/>
    <m/>
    <m/>
    <m/>
    <m/>
    <m/>
    <m/>
    <m/>
    <m/>
    <s v="TheHotelNewHampshire"/>
    <s v="English"/>
    <n v="7500000"/>
    <x v="19"/>
  </r>
  <r>
    <s v="Color"/>
    <x v="736"/>
    <x v="70"/>
    <n v="10460089"/>
    <s v="Crime"/>
    <s v="Drama"/>
    <s v="Mystery"/>
    <s v="Thriller"/>
    <m/>
    <m/>
    <m/>
    <m/>
    <m/>
    <m/>
    <m/>
    <m/>
    <m/>
    <m/>
    <m/>
    <s v="Narc"/>
    <s v="English"/>
    <n v="7500000"/>
    <x v="13"/>
  </r>
  <r>
    <s v="Color"/>
    <x v="1267"/>
    <x v="56"/>
    <n v="4239767"/>
    <s v="Comedy"/>
    <s v="Drama"/>
    <s v="Romance"/>
    <s v="Sport"/>
    <m/>
    <m/>
    <m/>
    <m/>
    <m/>
    <m/>
    <m/>
    <m/>
    <m/>
    <m/>
    <m/>
    <s v="MenwithBrooms"/>
    <s v="English"/>
    <n v="7500000"/>
    <x v="19"/>
  </r>
  <r>
    <s v="Color"/>
    <x v="1268"/>
    <x v="54"/>
    <n v="4131640"/>
    <s v="Comedy"/>
    <s v="Crime"/>
    <m/>
    <m/>
    <m/>
    <m/>
    <m/>
    <m/>
    <m/>
    <m/>
    <m/>
    <m/>
    <m/>
    <m/>
    <m/>
    <s v="WitlessProtection"/>
    <s v="English"/>
    <n v="7500000"/>
    <x v="67"/>
  </r>
  <r>
    <s v="Color"/>
    <x v="1095"/>
    <x v="78"/>
    <n v="10814185"/>
    <s v="Comedy"/>
    <s v="Crime"/>
    <s v="Romance"/>
    <m/>
    <m/>
    <m/>
    <m/>
    <m/>
    <m/>
    <m/>
    <m/>
    <m/>
    <m/>
    <m/>
    <m/>
    <s v="Extract"/>
    <s v="English"/>
    <n v="8000000"/>
    <x v="5"/>
  </r>
  <r>
    <s v="Color"/>
    <x v="1013"/>
    <x v="40"/>
    <n v="197148"/>
    <s v="Drama"/>
    <s v="Romance"/>
    <s v="SciFi"/>
    <s v="Thriller"/>
    <m/>
    <m/>
    <m/>
    <m/>
    <m/>
    <m/>
    <m/>
    <m/>
    <m/>
    <m/>
    <m/>
    <s v="Code46"/>
    <s v="English"/>
    <n v="7500000"/>
    <x v="22"/>
  </r>
  <r>
    <s v="Color"/>
    <x v="673"/>
    <x v="67"/>
    <n v="54557348"/>
    <s v="Crime"/>
    <s v="Drama"/>
    <s v="Thriller"/>
    <m/>
    <m/>
    <m/>
    <m/>
    <m/>
    <m/>
    <m/>
    <m/>
    <m/>
    <m/>
    <m/>
    <m/>
    <s v="Crash"/>
    <s v="English"/>
    <n v="6500000"/>
    <x v="0"/>
  </r>
  <r>
    <s v="Color"/>
    <x v="1269"/>
    <x v="17"/>
    <n v="3014541"/>
    <s v="Drama"/>
    <m/>
    <m/>
    <m/>
    <m/>
    <m/>
    <m/>
    <m/>
    <m/>
    <m/>
    <m/>
    <m/>
    <m/>
    <m/>
    <m/>
    <s v="AlbertNobbs"/>
    <s v="English"/>
    <n v="8000000"/>
    <x v="10"/>
  </r>
  <r>
    <s v="Color"/>
    <x v="1270"/>
    <x v="69"/>
    <n v="4443403"/>
    <s v="Animation"/>
    <s v="Biography"/>
    <s v="Drama"/>
    <s v="War"/>
    <m/>
    <m/>
    <m/>
    <m/>
    <m/>
    <m/>
    <m/>
    <m/>
    <m/>
    <m/>
    <m/>
    <s v="Persepolis"/>
    <s v="French"/>
    <n v="7300000"/>
    <x v="25"/>
  </r>
  <r>
    <s v="Color"/>
    <x v="985"/>
    <x v="33"/>
    <n v="1330827"/>
    <s v="Horror"/>
    <s v="Thriller"/>
    <m/>
    <m/>
    <m/>
    <m/>
    <m/>
    <m/>
    <m/>
    <m/>
    <m/>
    <m/>
    <m/>
    <m/>
    <m/>
    <s v="TheNeonDemon"/>
    <s v="English"/>
    <n v="7000000"/>
    <x v="15"/>
  </r>
  <r>
    <s v="Color"/>
    <x v="1271"/>
    <x v="54"/>
    <n v="1818681"/>
    <s v="Action"/>
    <s v="Crime"/>
    <s v="Drama"/>
    <s v="Thriller"/>
    <m/>
    <m/>
    <m/>
    <m/>
    <m/>
    <m/>
    <m/>
    <m/>
    <m/>
    <m/>
    <m/>
    <s v="HarryBrown"/>
    <s v="English"/>
    <n v="7300000"/>
    <x v="13"/>
  </r>
  <r>
    <s v="Color"/>
    <x v="5"/>
    <x v="5"/>
    <n v="336530303"/>
    <s v="Action"/>
    <s v="Adventure"/>
    <s v="Romance"/>
    <m/>
    <m/>
    <m/>
    <m/>
    <m/>
    <m/>
    <m/>
    <m/>
    <m/>
    <m/>
    <m/>
    <m/>
    <s v="SpiderMan3"/>
    <s v="English"/>
    <n v="258000000"/>
    <x v="5"/>
  </r>
  <r>
    <s v="Color"/>
    <x v="1272"/>
    <x v="6"/>
    <n v="12610552"/>
    <s v="Action"/>
    <s v="Adventure"/>
    <s v="Fantasy"/>
    <s v="SciFi"/>
    <s v="Thriller"/>
    <m/>
    <m/>
    <m/>
    <m/>
    <m/>
    <m/>
    <m/>
    <m/>
    <m/>
    <m/>
    <s v="TheOmegaCode"/>
    <s v="English"/>
    <n v="7500000"/>
    <x v="58"/>
  </r>
  <r>
    <s v="Color"/>
    <x v="642"/>
    <x v="44"/>
    <n v="143492840"/>
    <s v="Comedy"/>
    <s v="Drama"/>
    <s v="Romance"/>
    <m/>
    <m/>
    <m/>
    <m/>
    <m/>
    <m/>
    <m/>
    <m/>
    <m/>
    <m/>
    <m/>
    <m/>
    <s v="Juno"/>
    <s v="English"/>
    <n v="7500000"/>
    <x v="7"/>
  </r>
  <r>
    <s v="Color"/>
    <x v="1273"/>
    <x v="58"/>
    <n v="43800000"/>
    <s v="Action"/>
    <s v="Adventure"/>
    <s v="Thriller"/>
    <m/>
    <m/>
    <m/>
    <m/>
    <m/>
    <m/>
    <m/>
    <m/>
    <m/>
    <m/>
    <m/>
    <m/>
    <s v="DiamondsAreForever"/>
    <s v="English"/>
    <n v="7200000"/>
    <x v="10"/>
  </r>
  <r>
    <s v="Color"/>
    <x v="399"/>
    <x v="130"/>
    <n v="134821952"/>
    <s v="Crime"/>
    <s v="Drama"/>
    <m/>
    <m/>
    <m/>
    <m/>
    <m/>
    <m/>
    <m/>
    <m/>
    <m/>
    <m/>
    <m/>
    <m/>
    <m/>
    <s v="TheGodfather"/>
    <s v="English"/>
    <n v="6000000"/>
    <x v="71"/>
  </r>
  <r>
    <s v="Color"/>
    <x v="428"/>
    <x v="53"/>
    <n v="94900000"/>
    <s v="Drama"/>
    <s v="Music"/>
    <s v="Romance"/>
    <m/>
    <m/>
    <m/>
    <m/>
    <m/>
    <m/>
    <m/>
    <m/>
    <m/>
    <m/>
    <m/>
    <m/>
    <s v="Flashdance"/>
    <s v="English"/>
    <n v="4000000"/>
    <x v="9"/>
  </r>
  <r>
    <s v="Color"/>
    <x v="16"/>
    <x v="53"/>
    <n v="32391374"/>
    <s v="Comedy"/>
    <s v="Drama"/>
    <s v="Romance"/>
    <m/>
    <m/>
    <m/>
    <m/>
    <m/>
    <m/>
    <m/>
    <m/>
    <m/>
    <m/>
    <m/>
    <m/>
    <s v="500DaysofSummer"/>
    <s v="English"/>
    <n v="7500000"/>
    <x v="16"/>
  </r>
  <r>
    <s v="Color"/>
    <x v="1113"/>
    <x v="60"/>
    <n v="40158000"/>
    <s v="Drama"/>
    <s v="Music"/>
    <s v="Romance"/>
    <m/>
    <m/>
    <m/>
    <m/>
    <m/>
    <m/>
    <m/>
    <m/>
    <m/>
    <m/>
    <m/>
    <m/>
    <s v="ThePiano"/>
    <s v="English"/>
    <n v="7000000"/>
    <x v="32"/>
  </r>
  <r>
    <s v="Color"/>
    <x v="143"/>
    <x v="46"/>
    <n v="113709992"/>
    <s v="Comedy"/>
    <s v="Drama"/>
    <m/>
    <m/>
    <m/>
    <m/>
    <m/>
    <m/>
    <m/>
    <m/>
    <m/>
    <m/>
    <m/>
    <m/>
    <m/>
    <s v="MagicMike"/>
    <s v="English"/>
    <n v="7000000"/>
    <x v="9"/>
  </r>
  <r>
    <s v="Color"/>
    <x v="84"/>
    <x v="44"/>
    <n v="32131483"/>
    <s v="Horror"/>
    <s v="Mystery"/>
    <s v="Thriller"/>
    <m/>
    <m/>
    <m/>
    <m/>
    <m/>
    <m/>
    <m/>
    <m/>
    <m/>
    <m/>
    <m/>
    <m/>
    <s v="DarknessFalls"/>
    <s v="English"/>
    <n v="11000000"/>
    <x v="40"/>
  </r>
  <r>
    <s v="Color"/>
    <x v="1273"/>
    <x v="60"/>
    <n v="35400000"/>
    <s v="Action"/>
    <s v="Adventure"/>
    <s v="Thriller"/>
    <m/>
    <m/>
    <m/>
    <m/>
    <m/>
    <m/>
    <m/>
    <m/>
    <m/>
    <m/>
    <m/>
    <m/>
    <s v="LiveandLetDie"/>
    <s v="English"/>
    <n v="7000000"/>
    <x v="2"/>
  </r>
  <r>
    <s v="Color"/>
    <x v="335"/>
    <x v="53"/>
    <n v="34099640"/>
    <s v="Drama"/>
    <s v="Family"/>
    <s v="Sport"/>
    <m/>
    <m/>
    <m/>
    <m/>
    <m/>
    <m/>
    <m/>
    <m/>
    <m/>
    <m/>
    <m/>
    <m/>
    <s v="MyDogSkip"/>
    <s v="English"/>
    <n v="5000000"/>
    <x v="15"/>
  </r>
  <r>
    <s v="Color"/>
    <x v="1162"/>
    <x v="51"/>
    <n v="37295394"/>
    <s v="Comedy"/>
    <s v="Drama"/>
    <m/>
    <m/>
    <m/>
    <m/>
    <m/>
    <m/>
    <m/>
    <m/>
    <m/>
    <m/>
    <m/>
    <m/>
    <m/>
    <s v="JumpingtheBroom"/>
    <s v="English"/>
    <n v="6600000"/>
    <x v="20"/>
  </r>
  <r>
    <s v="Color"/>
    <x v="34"/>
    <x v="13"/>
    <n v="144812796"/>
    <s v="Drama"/>
    <s v="Romance"/>
    <m/>
    <m/>
    <m/>
    <m/>
    <m/>
    <m/>
    <m/>
    <m/>
    <m/>
    <m/>
    <m/>
    <m/>
    <m/>
    <s v="TheGreatGatsby"/>
    <s v="English"/>
    <n v="105000000"/>
    <x v="11"/>
  </r>
  <r>
    <s v="BlackandWhite"/>
    <x v="283"/>
    <x v="40"/>
    <n v="31501218"/>
    <s v="Biography"/>
    <s v="Drama"/>
    <s v="History"/>
    <m/>
    <m/>
    <m/>
    <m/>
    <m/>
    <m/>
    <m/>
    <m/>
    <m/>
    <m/>
    <m/>
    <m/>
    <s v="GoodNightandGoodLuck."/>
    <s v="English"/>
    <n v="7500000"/>
    <x v="7"/>
  </r>
  <r>
    <s v="Color"/>
    <x v="420"/>
    <x v="46"/>
    <n v="28747570"/>
    <s v="Biography"/>
    <s v="Crime"/>
    <s v="Drama"/>
    <m/>
    <m/>
    <m/>
    <m/>
    <m/>
    <m/>
    <m/>
    <m/>
    <m/>
    <m/>
    <m/>
    <m/>
    <s v="Capote"/>
    <s v="English"/>
    <n v="7000000"/>
    <x v="37"/>
  </r>
  <r>
    <s v="Color"/>
    <x v="402"/>
    <x v="26"/>
    <n v="25625110"/>
    <s v="Action"/>
    <s v="Crime"/>
    <s v="Thriller"/>
    <m/>
    <m/>
    <m/>
    <m/>
    <m/>
    <m/>
    <m/>
    <m/>
    <m/>
    <m/>
    <m/>
    <m/>
    <s v="Desperado"/>
    <s v="English"/>
    <n v="7000000"/>
    <x v="13"/>
  </r>
  <r>
    <s v="Color"/>
    <x v="1013"/>
    <x v="67"/>
    <n v="403932"/>
    <s v="Drama"/>
    <s v="Romance"/>
    <s v="Western"/>
    <m/>
    <m/>
    <m/>
    <m/>
    <m/>
    <m/>
    <m/>
    <m/>
    <m/>
    <m/>
    <m/>
    <m/>
    <s v="TheClaim"/>
    <s v="English"/>
    <n v="20000000"/>
    <x v="12"/>
  </r>
  <r>
    <s v="Color"/>
    <x v="1274"/>
    <x v="71"/>
    <n v="25000000"/>
    <s v="Action"/>
    <s v="Adventure"/>
    <s v="SciFi"/>
    <m/>
    <m/>
    <m/>
    <m/>
    <m/>
    <m/>
    <m/>
    <m/>
    <m/>
    <m/>
    <m/>
    <m/>
    <s v="LogansRun"/>
    <s v="English"/>
    <n v="9000000"/>
    <x v="2"/>
  </r>
  <r>
    <s v="Color"/>
    <x v="1273"/>
    <x v="30"/>
    <n v="21000000"/>
    <s v="Action"/>
    <s v="Adventure"/>
    <s v="Thriller"/>
    <m/>
    <m/>
    <m/>
    <m/>
    <m/>
    <m/>
    <m/>
    <m/>
    <m/>
    <m/>
    <m/>
    <m/>
    <s v="TheManwiththeGoldenGun"/>
    <s v="English"/>
    <n v="13000000"/>
    <x v="2"/>
  </r>
  <r>
    <s v="Color"/>
    <x v="772"/>
    <x v="44"/>
    <n v="20257000"/>
    <s v="Action"/>
    <s v="Comedy"/>
    <s v="Crime"/>
    <s v="Thriller"/>
    <m/>
    <m/>
    <m/>
    <m/>
    <m/>
    <m/>
    <m/>
    <m/>
    <m/>
    <m/>
    <m/>
    <s v="ActionJackson"/>
    <s v="English"/>
    <n v="7000000"/>
    <x v="31"/>
  </r>
  <r>
    <s v="Color"/>
    <x v="623"/>
    <x v="6"/>
    <n v="26005908"/>
    <s v="Adventure"/>
    <s v="Horror"/>
    <s v="Thriller"/>
    <m/>
    <m/>
    <m/>
    <m/>
    <m/>
    <m/>
    <m/>
    <m/>
    <m/>
    <m/>
    <m/>
    <m/>
    <s v="TheDescent"/>
    <s v="English"/>
    <n v="3500000"/>
    <x v="13"/>
  </r>
  <r>
    <s v="Color"/>
    <x v="1275"/>
    <x v="69"/>
    <n v="15818967"/>
    <s v="Horror"/>
    <s v="Mystery"/>
    <m/>
    <m/>
    <m/>
    <m/>
    <m/>
    <m/>
    <m/>
    <m/>
    <m/>
    <m/>
    <m/>
    <m/>
    <m/>
    <s v="DevilsDue"/>
    <s v="English"/>
    <n v="7000000"/>
    <x v="59"/>
  </r>
  <r>
    <s v="Color"/>
    <x v="346"/>
    <x v="78"/>
    <n v="14891000"/>
    <s v="Comedy"/>
    <m/>
    <m/>
    <m/>
    <m/>
    <m/>
    <m/>
    <m/>
    <m/>
    <m/>
    <m/>
    <m/>
    <m/>
    <m/>
    <m/>
    <s v="FlirtingwithDisaster"/>
    <s v="English"/>
    <n v="7000000"/>
    <x v="2"/>
  </r>
  <r>
    <s v="Color"/>
    <x v="981"/>
    <x v="59"/>
    <n v="16901126"/>
    <s v="Crime"/>
    <s v="Horror"/>
    <m/>
    <m/>
    <m/>
    <m/>
    <m/>
    <m/>
    <m/>
    <m/>
    <m/>
    <m/>
    <m/>
    <m/>
    <m/>
    <s v="TheDevilsRejects"/>
    <s v="English"/>
    <n v="7000000"/>
    <x v="8"/>
  </r>
  <r>
    <s v="Color"/>
    <x v="1042"/>
    <x v="32"/>
    <n v="17474107"/>
    <s v="Comedy"/>
    <s v="Crime"/>
    <s v="Drama"/>
    <m/>
    <m/>
    <m/>
    <m/>
    <m/>
    <m/>
    <m/>
    <m/>
    <m/>
    <m/>
    <m/>
    <m/>
    <s v="Dope"/>
    <s v="English"/>
    <n v="7000000"/>
    <x v="11"/>
  </r>
  <r>
    <s v="Color"/>
    <x v="595"/>
    <x v="53"/>
    <n v="14003141"/>
    <s v="Crime"/>
    <s v="Drama"/>
    <s v="Thriller"/>
    <m/>
    <m/>
    <m/>
    <m/>
    <m/>
    <m/>
    <m/>
    <m/>
    <m/>
    <m/>
    <m/>
    <m/>
    <s v="InTooDeep"/>
    <s v="English"/>
    <n v="7000000"/>
    <x v="9"/>
  </r>
  <r>
    <s v="Color"/>
    <x v="2"/>
    <x v="13"/>
    <n v="304360277"/>
    <s v="Action"/>
    <s v="Adventure"/>
    <s v="Thriller"/>
    <m/>
    <m/>
    <m/>
    <m/>
    <m/>
    <m/>
    <m/>
    <m/>
    <m/>
    <m/>
    <m/>
    <m/>
    <s v="Skyfall"/>
    <s v="English"/>
    <n v="200000000"/>
    <x v="6"/>
  </r>
  <r>
    <s v="BlackandWhite"/>
    <x v="981"/>
    <x v="70"/>
    <n v="12583510"/>
    <s v="Horror"/>
    <m/>
    <m/>
    <m/>
    <m/>
    <m/>
    <m/>
    <m/>
    <m/>
    <m/>
    <m/>
    <m/>
    <m/>
    <m/>
    <m/>
    <s v="Houseof1000Corpses"/>
    <s v="English"/>
    <n v="7000000"/>
    <x v="19"/>
  </r>
  <r>
    <s v="Color"/>
    <x v="572"/>
    <x v="10"/>
    <n v="9190525"/>
    <s v="Comedy"/>
    <s v="Drama"/>
    <m/>
    <m/>
    <m/>
    <m/>
    <m/>
    <m/>
    <m/>
    <m/>
    <m/>
    <m/>
    <m/>
    <m/>
    <m/>
    <s v="ASeriousMan"/>
    <s v="English"/>
    <n v="7000000"/>
    <x v="15"/>
  </r>
  <r>
    <s v="Color"/>
    <x v="1276"/>
    <x v="6"/>
    <n v="9176553"/>
    <s v="Drama"/>
    <s v="Mystery"/>
    <m/>
    <m/>
    <m/>
    <m/>
    <m/>
    <m/>
    <m/>
    <m/>
    <m/>
    <m/>
    <m/>
    <m/>
    <m/>
    <s v="GetLow"/>
    <s v="English"/>
    <n v="7500000"/>
    <x v="1"/>
  </r>
  <r>
    <s v="Color"/>
    <x v="567"/>
    <x v="32"/>
    <n v="9094451"/>
    <s v="Action"/>
    <s v="Fantasy"/>
    <s v="Horror"/>
    <s v="Thriller"/>
    <m/>
    <m/>
    <m/>
    <m/>
    <m/>
    <m/>
    <m/>
    <m/>
    <m/>
    <m/>
    <m/>
    <s v="Warlock"/>
    <s v="English"/>
    <n v="7000000"/>
    <x v="5"/>
  </r>
  <r>
    <s v="Color"/>
    <x v="1277"/>
    <x v="75"/>
    <n v="9166863"/>
    <s v="Drama"/>
    <s v="Romance"/>
    <m/>
    <m/>
    <m/>
    <m/>
    <m/>
    <m/>
    <m/>
    <m/>
    <m/>
    <m/>
    <m/>
    <m/>
    <m/>
    <s v="ASingleMan"/>
    <s v="English"/>
    <n v="7000000"/>
    <x v="32"/>
  </r>
  <r>
    <s v="Color"/>
    <x v="46"/>
    <x v="3"/>
    <n v="8373585"/>
    <s v="Drama"/>
    <m/>
    <m/>
    <m/>
    <m/>
    <m/>
    <m/>
    <m/>
    <m/>
    <m/>
    <m/>
    <m/>
    <m/>
    <m/>
    <m/>
    <s v="TheLastTemptationofChrist"/>
    <s v="English"/>
    <n v="7000000"/>
    <x v="32"/>
  </r>
  <r>
    <s v="Color"/>
    <x v="1255"/>
    <x v="44"/>
    <n v="7292175"/>
    <s v="Comedy"/>
    <s v="Drama"/>
    <s v="Romance"/>
    <m/>
    <m/>
    <m/>
    <m/>
    <m/>
    <m/>
    <m/>
    <m/>
    <m/>
    <m/>
    <m/>
    <m/>
    <s v="OutsideProvidence"/>
    <s v="English"/>
    <n v="7000000"/>
    <x v="21"/>
  </r>
  <r>
    <s v="Color"/>
    <x v="1278"/>
    <x v="39"/>
    <n v="6601079"/>
    <s v="Comedy"/>
    <s v="Drama"/>
    <s v="Musical"/>
    <s v="Romance"/>
    <m/>
    <m/>
    <m/>
    <m/>
    <m/>
    <m/>
    <m/>
    <m/>
    <m/>
    <m/>
    <m/>
    <s v="BridePrejudice"/>
    <s v="English"/>
    <n v="7000000"/>
    <x v="5"/>
  </r>
  <r>
    <s v="Color"/>
    <x v="115"/>
    <x v="49"/>
    <n v="6165429"/>
    <s v="Adventure"/>
    <s v="Biography"/>
    <s v="Drama"/>
    <s v="History"/>
    <m/>
    <m/>
    <m/>
    <m/>
    <m/>
    <m/>
    <m/>
    <m/>
    <m/>
    <m/>
    <m/>
    <s v="RabbitProofFence"/>
    <s v="Aboriginal"/>
    <n v="6000000"/>
    <x v="7"/>
  </r>
  <r>
    <s v="Color"/>
    <x v="760"/>
    <x v="40"/>
    <n v="5694308"/>
    <s v="Comedy"/>
    <s v="Sport"/>
    <m/>
    <m/>
    <m/>
    <m/>
    <m/>
    <m/>
    <m/>
    <m/>
    <m/>
    <m/>
    <m/>
    <m/>
    <m/>
    <s v="WhosYourCaddy"/>
    <s v="English"/>
    <n v="7000000"/>
    <x v="72"/>
  </r>
  <r>
    <s v="Color"/>
    <x v="1279"/>
    <x v="44"/>
    <n v="5430822"/>
    <s v="Action"/>
    <s v="Crime"/>
    <s v="Horror"/>
    <s v="SciFi"/>
    <s v="Thriller"/>
    <m/>
    <m/>
    <m/>
    <m/>
    <m/>
    <m/>
    <m/>
    <m/>
    <m/>
    <m/>
    <s v="SplitSecond"/>
    <s v="English"/>
    <n v="7000000"/>
    <x v="5"/>
  </r>
  <r>
    <s v="Color"/>
    <x v="1280"/>
    <x v="17"/>
    <n v="4720371"/>
    <s v="Adventure"/>
    <s v="Biography"/>
    <s v="Drama"/>
    <m/>
    <m/>
    <m/>
    <m/>
    <m/>
    <m/>
    <m/>
    <m/>
    <m/>
    <m/>
    <m/>
    <m/>
    <s v="TheOtherSideofHeaven"/>
    <s v="English"/>
    <n v="7000000"/>
    <x v="12"/>
  </r>
  <r>
    <s v="Color"/>
    <x v="177"/>
    <x v="75"/>
    <n v="2344847"/>
    <s v="Drama"/>
    <s v="Sport"/>
    <m/>
    <m/>
    <m/>
    <m/>
    <m/>
    <m/>
    <m/>
    <m/>
    <m/>
    <m/>
    <m/>
    <m/>
    <m/>
    <s v="Redbelt"/>
    <s v="English"/>
    <n v="7000000"/>
    <x v="2"/>
  </r>
  <r>
    <s v="Color"/>
    <x v="1184"/>
    <x v="42"/>
    <n v="7455447"/>
    <s v="Comedy"/>
    <s v="Drama"/>
    <s v="Romance"/>
    <m/>
    <m/>
    <m/>
    <m/>
    <m/>
    <m/>
    <m/>
    <m/>
    <m/>
    <m/>
    <m/>
    <m/>
    <s v="Cyrus"/>
    <s v="English"/>
    <n v="7000000"/>
    <x v="22"/>
  </r>
  <r>
    <s v="Color"/>
    <x v="1281"/>
    <x v="6"/>
    <n v="2148212"/>
    <s v="Drama"/>
    <s v="Family"/>
    <m/>
    <m/>
    <m/>
    <m/>
    <m/>
    <m/>
    <m/>
    <m/>
    <m/>
    <m/>
    <m/>
    <m/>
    <m/>
    <s v="ADogofFlanders"/>
    <s v="English"/>
    <n v="7000000"/>
    <x v="22"/>
  </r>
  <r>
    <s v="Color"/>
    <x v="1282"/>
    <x v="70"/>
    <n v="2062066"/>
    <s v="Biography"/>
    <s v="Crime"/>
    <s v="Drama"/>
    <m/>
    <m/>
    <m/>
    <m/>
    <m/>
    <m/>
    <m/>
    <m/>
    <m/>
    <m/>
    <m/>
    <m/>
    <s v="AutoFocus"/>
    <s v="English"/>
    <n v="7000000"/>
    <x v="4"/>
  </r>
  <r>
    <s v="Color"/>
    <x v="1089"/>
    <x v="75"/>
    <n v="1654367"/>
    <s v="Biography"/>
    <s v="Drama"/>
    <m/>
    <m/>
    <m/>
    <m/>
    <m/>
    <m/>
    <m/>
    <m/>
    <m/>
    <m/>
    <m/>
    <m/>
    <m/>
    <s v="FactoryGirl"/>
    <s v="English"/>
    <n v="7000000"/>
    <x v="21"/>
  </r>
  <r>
    <s v="Color"/>
    <x v="1283"/>
    <x v="51"/>
    <n v="1738692"/>
    <s v="Drama"/>
    <s v="Thriller"/>
    <m/>
    <m/>
    <m/>
    <m/>
    <m/>
    <m/>
    <m/>
    <m/>
    <m/>
    <m/>
    <m/>
    <m/>
    <m/>
    <s v="WeNeedtoTalkAboutKevin"/>
    <s v="English"/>
    <n v="7000000"/>
    <x v="7"/>
  </r>
  <r>
    <s v="Color"/>
    <x v="1284"/>
    <x v="75"/>
    <n v="1889522"/>
    <s v="Drama"/>
    <s v="Sport"/>
    <m/>
    <m/>
    <m/>
    <m/>
    <m/>
    <m/>
    <m/>
    <m/>
    <m/>
    <m/>
    <m/>
    <m/>
    <m/>
    <s v="TheMightyMacs"/>
    <s v="English"/>
    <n v="7000000"/>
    <x v="12"/>
  </r>
  <r>
    <s v="Color"/>
    <x v="1269"/>
    <x v="30"/>
    <n v="1110286"/>
    <s v="Drama"/>
    <s v="Romance"/>
    <m/>
    <m/>
    <m/>
    <m/>
    <m/>
    <m/>
    <m/>
    <m/>
    <m/>
    <m/>
    <m/>
    <m/>
    <m/>
    <s v="MotherandChild"/>
    <s v="English"/>
    <n v="4825000"/>
    <x v="13"/>
  </r>
  <r>
    <s v="Color"/>
    <x v="1285"/>
    <x v="83"/>
    <n v="1000000"/>
    <s v="Adventure"/>
    <s v="Drama"/>
    <s v="Romance"/>
    <s v="War"/>
    <m/>
    <m/>
    <m/>
    <m/>
    <m/>
    <m/>
    <m/>
    <m/>
    <m/>
    <m/>
    <m/>
    <s v="MarchorDie"/>
    <s v="English"/>
    <n v="9000000"/>
    <x v="22"/>
  </r>
  <r>
    <s v="Color"/>
    <x v="552"/>
    <x v="83"/>
    <n v="700000"/>
    <s v="Comedy"/>
    <s v="Fantasy"/>
    <s v="SciFi"/>
    <m/>
    <m/>
    <m/>
    <m/>
    <m/>
    <m/>
    <m/>
    <m/>
    <m/>
    <m/>
    <m/>
    <m/>
    <s v="Lesvisiteurs"/>
    <s v="French"/>
    <n v="50000000"/>
    <x v="15"/>
  </r>
  <r>
    <s v="Color"/>
    <x v="541"/>
    <x v="54"/>
    <n v="1768416"/>
    <s v="Comedy"/>
    <s v="Drama"/>
    <m/>
    <m/>
    <m/>
    <m/>
    <m/>
    <m/>
    <m/>
    <m/>
    <m/>
    <m/>
    <m/>
    <m/>
    <m/>
    <s v="Somewhere"/>
    <s v="English"/>
    <n v="7000000"/>
    <x v="22"/>
  </r>
  <r>
    <s v="Color"/>
    <x v="1286"/>
    <x v="53"/>
    <n v="306715"/>
    <s v="Comedy"/>
    <m/>
    <m/>
    <m/>
    <m/>
    <m/>
    <m/>
    <m/>
    <m/>
    <m/>
    <m/>
    <m/>
    <m/>
    <m/>
    <m/>
    <s v="ChairmanoftheBoard"/>
    <s v="English"/>
    <n v="10000000"/>
    <x v="65"/>
  </r>
  <r>
    <s v="Color"/>
    <x v="1287"/>
    <x v="10"/>
    <n v="382946"/>
    <s v="Drama"/>
    <m/>
    <m/>
    <m/>
    <m/>
    <m/>
    <m/>
    <m/>
    <m/>
    <m/>
    <m/>
    <m/>
    <m/>
    <m/>
    <m/>
    <s v="Hesher"/>
    <s v="English"/>
    <n v="7000000"/>
    <x v="1"/>
  </r>
  <r>
    <s v="Color"/>
    <x v="1288"/>
    <x v="44"/>
    <n v="196067"/>
    <s v="Drama"/>
    <s v="Romance"/>
    <m/>
    <m/>
    <m/>
    <m/>
    <m/>
    <m/>
    <m/>
    <m/>
    <m/>
    <m/>
    <m/>
    <m/>
    <m/>
    <s v="TheHeartofMe"/>
    <s v="English"/>
    <n v="7000000"/>
    <x v="10"/>
  </r>
  <r>
    <s v="Color"/>
    <x v="1157"/>
    <x v="32"/>
    <n v="532988"/>
    <s v="Biography"/>
    <s v="Drama"/>
    <s v="Romance"/>
    <m/>
    <m/>
    <m/>
    <m/>
    <m/>
    <m/>
    <m/>
    <m/>
    <m/>
    <m/>
    <m/>
    <m/>
    <s v="Freeheld"/>
    <s v="English"/>
    <n v="7000000"/>
    <x v="12"/>
  </r>
  <r>
    <s v="Color"/>
    <x v="1289"/>
    <x v="25"/>
    <n v="453079"/>
    <s v="Comedy"/>
    <m/>
    <m/>
    <m/>
    <m/>
    <m/>
    <m/>
    <m/>
    <m/>
    <m/>
    <m/>
    <m/>
    <m/>
    <m/>
    <m/>
    <s v="TheExtraMan"/>
    <s v="English"/>
    <n v="7000000"/>
    <x v="18"/>
  </r>
  <r>
    <s v="Color"/>
    <x v="1290"/>
    <x v="33"/>
    <n v="46451"/>
    <s v="Comedy"/>
    <s v="Crime"/>
    <s v="Thriller"/>
    <m/>
    <m/>
    <m/>
    <m/>
    <m/>
    <m/>
    <m/>
    <m/>
    <m/>
    <m/>
    <m/>
    <m/>
    <s v="Cah"/>
    <s v="English"/>
    <n v="7000000"/>
    <x v="19"/>
  </r>
  <r>
    <s v="Color"/>
    <x v="1291"/>
    <x v="54"/>
    <n v="233103"/>
    <s v="Drama"/>
    <m/>
    <m/>
    <m/>
    <m/>
    <m/>
    <m/>
    <m/>
    <m/>
    <m/>
    <m/>
    <m/>
    <m/>
    <m/>
    <m/>
    <s v="WahWah"/>
    <s v="English"/>
    <n v="7000000"/>
    <x v="8"/>
  </r>
  <r>
    <s v="Color"/>
    <x v="309"/>
    <x v="67"/>
    <n v="41400000"/>
    <s v="Western"/>
    <m/>
    <m/>
    <m/>
    <m/>
    <m/>
    <m/>
    <m/>
    <m/>
    <m/>
    <m/>
    <m/>
    <m/>
    <m/>
    <m/>
    <s v="PaleRider"/>
    <s v="English"/>
    <n v="6900000"/>
    <x v="11"/>
  </r>
  <r>
    <s v="Color"/>
    <x v="719"/>
    <x v="56"/>
    <n v="7993039"/>
    <s v="Comedy"/>
    <m/>
    <m/>
    <m/>
    <m/>
    <m/>
    <m/>
    <m/>
    <m/>
    <m/>
    <m/>
    <m/>
    <m/>
    <m/>
    <m/>
    <s v="DazedandConfused"/>
    <s v="English"/>
    <n v="6900000"/>
    <x v="16"/>
  </r>
  <r>
    <s v="Color"/>
    <x v="1292"/>
    <x v="25"/>
    <n v="49526"/>
    <s v="Comedy"/>
    <s v="Drama"/>
    <m/>
    <m/>
    <m/>
    <m/>
    <m/>
    <m/>
    <m/>
    <m/>
    <m/>
    <m/>
    <m/>
    <m/>
    <m/>
    <s v="TheChumscrubber"/>
    <s v="English"/>
    <n v="6800000"/>
    <x v="15"/>
  </r>
  <r>
    <s v="Color"/>
    <x v="1293"/>
    <x v="57"/>
    <n v="10696"/>
    <s v="Crime"/>
    <s v="Thriller"/>
    <m/>
    <m/>
    <m/>
    <m/>
    <m/>
    <m/>
    <m/>
    <m/>
    <m/>
    <m/>
    <m/>
    <m/>
    <m/>
    <s v="Shade"/>
    <s v="English"/>
    <n v="6800000"/>
    <x v="21"/>
  </r>
  <r>
    <s v="Color"/>
    <x v="1294"/>
    <x v="57"/>
    <n v="31607598"/>
    <s v="Drama"/>
    <s v="Horror"/>
    <s v="Thriller"/>
    <m/>
    <m/>
    <m/>
    <m/>
    <m/>
    <m/>
    <m/>
    <m/>
    <m/>
    <m/>
    <m/>
    <m/>
    <s v="HouseattheEndoftheStreet"/>
    <s v="English"/>
    <n v="6900000"/>
    <x v="23"/>
  </r>
  <r>
    <s v="Color"/>
    <x v="467"/>
    <x v="101"/>
    <n v="6857096"/>
    <s v="Drama"/>
    <s v="Mystery"/>
    <s v="War"/>
    <m/>
    <m/>
    <m/>
    <m/>
    <m/>
    <m/>
    <m/>
    <m/>
    <m/>
    <m/>
    <m/>
    <m/>
    <s v="Incendies"/>
    <s v="French"/>
    <n v="6800000"/>
    <x v="17"/>
  </r>
  <r>
    <s v="Color"/>
    <x v="383"/>
    <x v="30"/>
    <n v="223878"/>
    <s v="Comedy"/>
    <s v="Drama"/>
    <s v="Romance"/>
    <m/>
    <m/>
    <m/>
    <m/>
    <m/>
    <m/>
    <m/>
    <m/>
    <m/>
    <m/>
    <m/>
    <m/>
    <s v="RememberMeMyLove"/>
    <s v="Italian"/>
    <n v="5000000"/>
    <x v="12"/>
  </r>
  <r>
    <s v="Color"/>
    <x v="133"/>
    <x v="67"/>
    <n v="8060"/>
    <s v="Action"/>
    <s v="Crime"/>
    <s v="Drama"/>
    <s v="Thriller"/>
    <m/>
    <m/>
    <m/>
    <m/>
    <m/>
    <m/>
    <m/>
    <m/>
    <m/>
    <m/>
    <m/>
    <s v="EliteSquad"/>
    <s v="Portuguese"/>
    <n v="4000000"/>
    <x v="14"/>
  </r>
  <r>
    <s v="Color"/>
    <x v="660"/>
    <x v="75"/>
    <n v="84263837"/>
    <s v="Horror"/>
    <s v="Mystery"/>
    <m/>
    <m/>
    <m/>
    <m/>
    <m/>
    <m/>
    <m/>
    <m/>
    <m/>
    <m/>
    <m/>
    <m/>
    <m/>
    <s v="Annabelle"/>
    <s v="English"/>
    <n v="6500000"/>
    <x v="28"/>
  </r>
  <r>
    <s v="Color"/>
    <x v="1295"/>
    <x v="74"/>
    <n v="110029"/>
    <s v="Comedy"/>
    <s v="Drama"/>
    <s v="Musical"/>
    <m/>
    <m/>
    <m/>
    <m/>
    <m/>
    <m/>
    <m/>
    <m/>
    <m/>
    <m/>
    <m/>
    <m/>
    <s v="BranNueDae"/>
    <s v="English"/>
    <n v="6500000"/>
    <x v="22"/>
  </r>
  <r>
    <s v="Color"/>
    <x v="249"/>
    <x v="51"/>
    <n v="57504069"/>
    <s v="Crime"/>
    <s v="Drama"/>
    <m/>
    <m/>
    <m/>
    <m/>
    <m/>
    <m/>
    <m/>
    <m/>
    <m/>
    <m/>
    <m/>
    <m/>
    <m/>
    <s v="BoyzntheHood"/>
    <s v="English"/>
    <n v="6000000"/>
    <x v="6"/>
  </r>
  <r>
    <s v="Color"/>
    <x v="1296"/>
    <x v="25"/>
    <n v="54215416"/>
    <s v="Biography"/>
    <s v="Drama"/>
    <s v="Music"/>
    <m/>
    <m/>
    <m/>
    <m/>
    <m/>
    <m/>
    <m/>
    <m/>
    <m/>
    <m/>
    <m/>
    <m/>
    <s v="LaBamba"/>
    <s v="English"/>
    <n v="6500000"/>
    <x v="2"/>
  </r>
  <r>
    <s v="Color"/>
    <x v="199"/>
    <x v="26"/>
    <n v="31899000"/>
    <s v="Mystery"/>
    <s v="Romance"/>
    <s v="Thriller"/>
    <m/>
    <m/>
    <m/>
    <m/>
    <m/>
    <m/>
    <m/>
    <m/>
    <m/>
    <m/>
    <m/>
    <m/>
    <s v="DressedtoKill"/>
    <s v="English"/>
    <n v="6500000"/>
    <x v="1"/>
  </r>
  <r>
    <s v="Color"/>
    <x v="52"/>
    <x v="25"/>
    <n v="24103594"/>
    <s v="Adventure"/>
    <s v="Comedy"/>
    <s v="Drama"/>
    <s v="Family"/>
    <m/>
    <m/>
    <m/>
    <m/>
    <m/>
    <m/>
    <m/>
    <m/>
    <m/>
    <m/>
    <m/>
    <s v="TheAdventuresofHuckFinn"/>
    <s v="English"/>
    <n v="6500000"/>
    <x v="5"/>
  </r>
  <r>
    <s v="Color"/>
    <x v="50"/>
    <x v="56"/>
    <n v="16842303"/>
    <s v="Comedy"/>
    <s v="Crime"/>
    <m/>
    <m/>
    <m/>
    <m/>
    <m/>
    <m/>
    <m/>
    <m/>
    <m/>
    <m/>
    <m/>
    <m/>
    <m/>
    <s v="Go"/>
    <s v="English"/>
    <n v="6500000"/>
    <x v="11"/>
  </r>
  <r>
    <s v="Color"/>
    <x v="1246"/>
    <x v="74"/>
    <n v="13367101"/>
    <s v="Comedy"/>
    <s v="Drama"/>
    <s v="Romance"/>
    <m/>
    <m/>
    <m/>
    <m/>
    <m/>
    <m/>
    <m/>
    <m/>
    <m/>
    <m/>
    <m/>
    <m/>
    <s v="FriendswithMoney"/>
    <s v="English"/>
    <n v="6500000"/>
    <x v="18"/>
  </r>
  <r>
    <s v="Color"/>
    <x v="1297"/>
    <x v="42"/>
    <n v="10149779"/>
    <s v="Horror"/>
    <s v="SciFi"/>
    <s v="Thriller"/>
    <m/>
    <m/>
    <m/>
    <m/>
    <m/>
    <m/>
    <m/>
    <m/>
    <m/>
    <m/>
    <m/>
    <m/>
    <s v="Bats"/>
    <s v="English"/>
    <n v="6500000"/>
    <x v="57"/>
  </r>
  <r>
    <s v="Color"/>
    <x v="1298"/>
    <x v="7"/>
    <n v="6173485"/>
    <s v="Biography"/>
    <s v="Drama"/>
    <m/>
    <m/>
    <m/>
    <m/>
    <m/>
    <m/>
    <m/>
    <m/>
    <m/>
    <m/>
    <m/>
    <m/>
    <m/>
    <s v="NowhereinAfrica"/>
    <s v="English"/>
    <n v="7000000"/>
    <x v="16"/>
  </r>
  <r>
    <s v="Color"/>
    <x v="827"/>
    <x v="57"/>
    <n v="4000304"/>
    <s v="Drama"/>
    <m/>
    <m/>
    <m/>
    <m/>
    <m/>
    <m/>
    <m/>
    <m/>
    <m/>
    <m/>
    <m/>
    <m/>
    <m/>
    <m/>
    <s v="Shame"/>
    <s v="English"/>
    <n v="6500000"/>
    <x v="11"/>
  </r>
  <r>
    <s v="Color"/>
    <x v="65"/>
    <x v="70"/>
    <n v="2338695"/>
    <s v="Crime"/>
    <s v="Drama"/>
    <s v="Thriller"/>
    <m/>
    <m/>
    <m/>
    <m/>
    <m/>
    <m/>
    <m/>
    <m/>
    <m/>
    <m/>
    <m/>
    <m/>
    <s v="LayerCake"/>
    <s v="English"/>
    <n v="4000000"/>
    <x v="37"/>
  </r>
  <r>
    <s v="Color"/>
    <x v="1299"/>
    <x v="6"/>
    <n v="2024854"/>
    <s v="Drama"/>
    <s v="Western"/>
    <m/>
    <m/>
    <m/>
    <m/>
    <m/>
    <m/>
    <m/>
    <m/>
    <m/>
    <m/>
    <m/>
    <m/>
    <m/>
    <s v="TheWorkandtheGloryII:AmericanZion"/>
    <s v="English"/>
    <n v="6500000"/>
    <x v="4"/>
  </r>
  <r>
    <s v="Color"/>
    <x v="1300"/>
    <x v="37"/>
    <n v="2268296"/>
    <s v="Drama"/>
    <s v="Thriller"/>
    <m/>
    <m/>
    <m/>
    <m/>
    <m/>
    <m/>
    <m/>
    <m/>
    <m/>
    <m/>
    <m/>
    <m/>
    <m/>
    <s v="TheEast"/>
    <s v="English"/>
    <n v="6500000"/>
    <x v="8"/>
  </r>
  <r>
    <s v="Color"/>
    <x v="992"/>
    <x v="54"/>
    <n v="1029017"/>
    <s v="Drama"/>
    <s v="Romance"/>
    <m/>
    <m/>
    <m/>
    <m/>
    <m/>
    <m/>
    <m/>
    <m/>
    <m/>
    <m/>
    <m/>
    <m/>
    <m/>
    <s v="AHomeattheEndoftheWorld"/>
    <s v="English"/>
    <n v="6500000"/>
    <x v="2"/>
  </r>
  <r>
    <s v="Color"/>
    <x v="1301"/>
    <x v="70"/>
    <n v="66637"/>
    <s v="Drama"/>
    <s v="Romance"/>
    <s v="War"/>
    <m/>
    <m/>
    <m/>
    <m/>
    <m/>
    <m/>
    <m/>
    <m/>
    <m/>
    <m/>
    <m/>
    <m/>
    <s v="TheMessenger"/>
    <s v="English"/>
    <n v="6500000"/>
    <x v="13"/>
  </r>
  <r>
    <s v="BlackandWhite"/>
    <x v="837"/>
    <x v="39"/>
    <n v="871577"/>
    <s v="Biography"/>
    <s v="Drama"/>
    <s v="Music"/>
    <m/>
    <m/>
    <m/>
    <m/>
    <m/>
    <m/>
    <m/>
    <m/>
    <m/>
    <m/>
    <m/>
    <m/>
    <s v="Control"/>
    <s v="English"/>
    <n v="4500000"/>
    <x v="16"/>
  </r>
  <r>
    <s v="Color"/>
    <x v="0"/>
    <x v="83"/>
    <n v="38400000"/>
    <s v="Action"/>
    <s v="SciFi"/>
    <m/>
    <m/>
    <m/>
    <m/>
    <m/>
    <m/>
    <m/>
    <m/>
    <m/>
    <m/>
    <m/>
    <m/>
    <m/>
    <s v="TheTerminator"/>
    <s v="English"/>
    <n v="6500000"/>
    <x v="14"/>
  </r>
  <r>
    <s v="BlackandWhite"/>
    <x v="1302"/>
    <x v="60"/>
    <n v="4063859"/>
    <s v="Drama"/>
    <s v="Romance"/>
    <m/>
    <m/>
    <m/>
    <m/>
    <m/>
    <m/>
    <m/>
    <m/>
    <m/>
    <m/>
    <m/>
    <m/>
    <m/>
    <s v="GoodByeLenin"/>
    <s v="German"/>
    <n v="4800000"/>
    <x v="16"/>
  </r>
  <r>
    <s v="Color"/>
    <x v="306"/>
    <x v="41"/>
    <n v="449558"/>
    <s v="Biography"/>
    <s v="Drama"/>
    <s v="Sport"/>
    <m/>
    <m/>
    <m/>
    <m/>
    <m/>
    <m/>
    <m/>
    <m/>
    <m/>
    <m/>
    <m/>
    <m/>
    <s v="TheDamnedUnited"/>
    <s v="English"/>
    <n v="10000000"/>
    <x v="32"/>
  </r>
  <r>
    <s v="Color"/>
    <x v="574"/>
    <x v="31"/>
    <n v="2122561"/>
    <s v="Comedy"/>
    <s v="Romance"/>
    <m/>
    <m/>
    <m/>
    <m/>
    <m/>
    <m/>
    <m/>
    <m/>
    <m/>
    <m/>
    <m/>
    <m/>
    <m/>
    <s v="Mallrats"/>
    <s v="English"/>
    <n v="6000000"/>
    <x v="13"/>
  </r>
  <r>
    <s v="Color"/>
    <x v="1041"/>
    <x v="46"/>
    <n v="181360000"/>
    <s v="Musical"/>
    <s v="Romance"/>
    <m/>
    <m/>
    <m/>
    <m/>
    <m/>
    <m/>
    <m/>
    <m/>
    <m/>
    <m/>
    <m/>
    <m/>
    <m/>
    <s v="Grease"/>
    <s v="English"/>
    <n v="6000000"/>
    <x v="13"/>
  </r>
  <r>
    <s v="Color"/>
    <x v="74"/>
    <x v="58"/>
    <n v="137963328"/>
    <s v="Drama"/>
    <s v="War"/>
    <m/>
    <m/>
    <m/>
    <m/>
    <m/>
    <m/>
    <m/>
    <m/>
    <m/>
    <m/>
    <m/>
    <m/>
    <m/>
    <s v="Platoon"/>
    <s v="English"/>
    <n v="6000000"/>
    <x v="14"/>
  </r>
  <r>
    <s v="Color"/>
    <x v="1218"/>
    <x v="39"/>
    <n v="119078393"/>
    <s v="Documentary"/>
    <s v="Drama"/>
    <s v="War"/>
    <m/>
    <m/>
    <m/>
    <m/>
    <m/>
    <m/>
    <m/>
    <m/>
    <m/>
    <m/>
    <m/>
    <m/>
    <s v="Fahrenheit9/11"/>
    <s v="English"/>
    <n v="6000000"/>
    <x v="7"/>
  </r>
  <r>
    <s v="Color"/>
    <x v="1303"/>
    <x v="46"/>
    <n v="102308900"/>
    <s v="Biography"/>
    <s v="Crime"/>
    <s v="Drama"/>
    <s v="Western"/>
    <m/>
    <m/>
    <m/>
    <m/>
    <m/>
    <m/>
    <m/>
    <m/>
    <m/>
    <m/>
    <m/>
    <s v="ButchCassidyandtheSundanceKid"/>
    <s v="English"/>
    <n v="6000000"/>
    <x v="14"/>
  </r>
  <r>
    <s v="Color"/>
    <x v="1304"/>
    <x v="101"/>
    <n v="102300000"/>
    <s v="Comedy"/>
    <s v="Family"/>
    <s v="Fantasy"/>
    <s v="Musical"/>
    <m/>
    <m/>
    <m/>
    <m/>
    <m/>
    <m/>
    <m/>
    <m/>
    <m/>
    <m/>
    <m/>
    <s v="MaryPoppins"/>
    <s v="English"/>
    <n v="6000000"/>
    <x v="6"/>
  </r>
  <r>
    <s v="Color"/>
    <x v="334"/>
    <x v="22"/>
    <n v="54800000"/>
    <s v="Drama"/>
    <m/>
    <m/>
    <m/>
    <m/>
    <m/>
    <m/>
    <m/>
    <m/>
    <m/>
    <m/>
    <m/>
    <m/>
    <m/>
    <m/>
    <s v="OrdinaryPeople"/>
    <s v="English"/>
    <n v="6000000"/>
    <x v="6"/>
  </r>
  <r>
    <s v="Color"/>
    <x v="150"/>
    <x v="58"/>
    <n v="24004159"/>
    <s v="Action"/>
    <s v="Adventure"/>
    <s v="Comedy"/>
    <m/>
    <m/>
    <m/>
    <m/>
    <m/>
    <m/>
    <m/>
    <m/>
    <m/>
    <m/>
    <m/>
    <m/>
    <s v="AroundtheWorldin80Days"/>
    <s v="English"/>
    <n v="110000000"/>
    <x v="27"/>
  </r>
  <r>
    <s v="Color"/>
    <x v="1305"/>
    <x v="48"/>
    <n v="43650000"/>
    <s v="Crime"/>
    <s v="Drama"/>
    <s v="Musical"/>
    <s v="Romance"/>
    <s v="Thriller"/>
    <m/>
    <m/>
    <m/>
    <m/>
    <m/>
    <m/>
    <m/>
    <m/>
    <m/>
    <m/>
    <s v="WestSideStory"/>
    <s v="English"/>
    <n v="6000000"/>
    <x v="32"/>
  </r>
  <r>
    <s v="Color"/>
    <x v="353"/>
    <x v="41"/>
    <n v="39800000"/>
    <s v="Comedy"/>
    <s v="Sport"/>
    <m/>
    <m/>
    <m/>
    <m/>
    <m/>
    <m/>
    <m/>
    <m/>
    <m/>
    <m/>
    <m/>
    <m/>
    <m/>
    <s v="Caddyshack"/>
    <s v="English"/>
    <n v="6000000"/>
    <x v="37"/>
  </r>
  <r>
    <s v="Color"/>
    <x v="1306"/>
    <x v="10"/>
    <n v="27457409"/>
    <s v="Comedy"/>
    <s v="Drama"/>
    <m/>
    <m/>
    <m/>
    <m/>
    <m/>
    <m/>
    <m/>
    <m/>
    <m/>
    <m/>
    <m/>
    <m/>
    <m/>
    <s v="TheBrothers"/>
    <s v="English"/>
    <n v="6000000"/>
    <x v="22"/>
  </r>
  <r>
    <s v="Color"/>
    <x v="1042"/>
    <x v="10"/>
    <n v="25047631"/>
    <s v="Comedy"/>
    <s v="Drama"/>
    <s v="Romance"/>
    <m/>
    <m/>
    <m/>
    <m/>
    <m/>
    <m/>
    <m/>
    <m/>
    <m/>
    <m/>
    <m/>
    <m/>
    <s v="TheWood"/>
    <s v="English"/>
    <n v="6000000"/>
    <x v="8"/>
  </r>
  <r>
    <s v="Color"/>
    <x v="10"/>
    <x v="10"/>
    <n v="23272306"/>
    <s v="Crime"/>
    <s v="Drama"/>
    <s v="Mystery"/>
    <s v="Thriller"/>
    <m/>
    <m/>
    <m/>
    <m/>
    <m/>
    <m/>
    <m/>
    <m/>
    <m/>
    <m/>
    <m/>
    <s v="TheUsualSuspects"/>
    <s v="English"/>
    <n v="6000000"/>
    <x v="34"/>
  </r>
  <r>
    <s v="BlackandWhite"/>
    <x v="236"/>
    <x v="69"/>
    <n v="22168359"/>
    <s v="Fantasy"/>
    <s v="Horror"/>
    <s v="Romance"/>
    <s v="Thriller"/>
    <m/>
    <m/>
    <m/>
    <m/>
    <m/>
    <m/>
    <m/>
    <m/>
    <m/>
    <m/>
    <m/>
    <s v="ANightmareonElmStreet5:TheDreamChild"/>
    <s v="English"/>
    <n v="8000000"/>
    <x v="36"/>
  </r>
  <r>
    <s v="Color"/>
    <x v="195"/>
    <x v="49"/>
    <n v="21005329"/>
    <s v="Comedy"/>
    <s v="Romance"/>
    <m/>
    <m/>
    <m/>
    <m/>
    <m/>
    <m/>
    <m/>
    <m/>
    <m/>
    <m/>
    <m/>
    <m/>
    <m/>
    <s v="VanWilder:PartyLiaison"/>
    <s v="English"/>
    <n v="6000000"/>
    <x v="21"/>
  </r>
  <r>
    <s v="Color"/>
    <x v="116"/>
    <x v="59"/>
    <n v="26236603"/>
    <s v="Drama"/>
    <s v="Sport"/>
    <m/>
    <m/>
    <m/>
    <m/>
    <m/>
    <m/>
    <m/>
    <m/>
    <m/>
    <m/>
    <m/>
    <m/>
    <m/>
    <s v="TheWrestler"/>
    <s v="English"/>
    <n v="6000000"/>
    <x v="0"/>
  </r>
  <r>
    <s v="Color"/>
    <x v="1307"/>
    <x v="47"/>
    <n v="20400000"/>
    <s v="Drama"/>
    <s v="Romance"/>
    <s v="Western"/>
    <m/>
    <m/>
    <m/>
    <m/>
    <m/>
    <m/>
    <m/>
    <m/>
    <m/>
    <m/>
    <m/>
    <m/>
    <s v="DuelintheSun"/>
    <s v="English"/>
    <n v="8000000"/>
    <x v="8"/>
  </r>
  <r>
    <s v="Color"/>
    <x v="1112"/>
    <x v="76"/>
    <n v="18621249"/>
    <s v="Comedy"/>
    <m/>
    <m/>
    <m/>
    <m/>
    <m/>
    <m/>
    <m/>
    <m/>
    <m/>
    <m/>
    <m/>
    <m/>
    <m/>
    <m/>
    <s v="BestinShow"/>
    <s v="English"/>
    <n v="6000000"/>
    <x v="7"/>
  </r>
  <r>
    <s v="Color"/>
    <x v="446"/>
    <x v="10"/>
    <n v="25244700"/>
    <s v="Action"/>
    <s v="SciFi"/>
    <m/>
    <m/>
    <m/>
    <m/>
    <m/>
    <m/>
    <m/>
    <m/>
    <m/>
    <m/>
    <m/>
    <m/>
    <m/>
    <s v="EscapefromNewYork"/>
    <s v="English"/>
    <n v="6000000"/>
    <x v="13"/>
  </r>
  <r>
    <s v="Color"/>
    <x v="415"/>
    <x v="60"/>
    <n v="14545844"/>
    <s v="Comedy"/>
    <s v="Drama"/>
    <s v="Musical"/>
    <m/>
    <m/>
    <m/>
    <m/>
    <m/>
    <m/>
    <m/>
    <m/>
    <m/>
    <m/>
    <m/>
    <m/>
    <s v="SchoolDaze"/>
    <s v="English"/>
    <n v="6500000"/>
    <x v="27"/>
  </r>
  <r>
    <s v="Color"/>
    <x v="1308"/>
    <x v="69"/>
    <n v="13235267"/>
    <s v="Comedy"/>
    <s v="Family"/>
    <m/>
    <m/>
    <m/>
    <m/>
    <m/>
    <m/>
    <m/>
    <m/>
    <m/>
    <m/>
    <m/>
    <m/>
    <m/>
    <s v="DaddyDayCamp"/>
    <s v="English"/>
    <n v="6000000"/>
    <x v="62"/>
  </r>
  <r>
    <s v="Color"/>
    <x v="354"/>
    <x v="26"/>
    <n v="12793213"/>
    <s v="Comedy"/>
    <s v="Drama"/>
    <s v="Romance"/>
    <m/>
    <m/>
    <m/>
    <m/>
    <m/>
    <m/>
    <m/>
    <m/>
    <m/>
    <m/>
    <m/>
    <m/>
    <s v="MysticPizza"/>
    <s v="English"/>
    <n v="6000000"/>
    <x v="5"/>
  </r>
  <r>
    <s v="Color"/>
    <x v="476"/>
    <x v="75"/>
    <n v="11883495"/>
    <s v="Comedy"/>
    <s v="Drama"/>
    <s v="Fantasy"/>
    <s v="Romance"/>
    <m/>
    <m/>
    <m/>
    <m/>
    <m/>
    <m/>
    <m/>
    <m/>
    <m/>
    <m/>
    <m/>
    <s v="SlidingDoors"/>
    <s v="English"/>
    <n v="9000000"/>
    <x v="2"/>
  </r>
  <r>
    <s v="Color"/>
    <x v="1309"/>
    <x v="41"/>
    <n v="11797927"/>
    <s v="Comedy"/>
    <s v="Horror"/>
    <s v="Thriller"/>
    <m/>
    <m/>
    <m/>
    <m/>
    <m/>
    <m/>
    <m/>
    <m/>
    <m/>
    <m/>
    <m/>
    <m/>
    <s v="TalesfromtheHood"/>
    <s v="English"/>
    <n v="6000000"/>
    <x v="9"/>
  </r>
  <r>
    <s v="Color"/>
    <x v="1310"/>
    <x v="60"/>
    <n v="17605861"/>
    <s v="Biography"/>
    <s v="Drama"/>
    <s v="History"/>
    <s v="Thriller"/>
    <m/>
    <m/>
    <m/>
    <m/>
    <m/>
    <m/>
    <m/>
    <m/>
    <m/>
    <m/>
    <m/>
    <s v="TheLastKingofScotland"/>
    <s v="English"/>
    <n v="6000000"/>
    <x v="16"/>
  </r>
  <r>
    <s v="Color"/>
    <x v="1311"/>
    <x v="44"/>
    <n v="11642254"/>
    <s v="Horror"/>
    <s v="Thriller"/>
    <m/>
    <m/>
    <m/>
    <m/>
    <m/>
    <m/>
    <m/>
    <m/>
    <m/>
    <m/>
    <m/>
    <m/>
    <m/>
    <s v="Halloween5"/>
    <s v="English"/>
    <n v="3000000"/>
    <x v="31"/>
  </r>
  <r>
    <s v="Color"/>
    <x v="719"/>
    <x v="75"/>
    <n v="9203192"/>
    <s v="Comedy"/>
    <s v="Crime"/>
    <s v="Drama"/>
    <m/>
    <m/>
    <m/>
    <m/>
    <m/>
    <m/>
    <m/>
    <m/>
    <m/>
    <m/>
    <m/>
    <m/>
    <s v="Bernie"/>
    <s v="English"/>
    <n v="5000000"/>
    <x v="2"/>
  </r>
  <r>
    <s v="Color"/>
    <x v="1312"/>
    <x v="39"/>
    <n v="8596914"/>
    <s v="Biography"/>
    <s v="Drama"/>
    <m/>
    <m/>
    <m/>
    <m/>
    <m/>
    <m/>
    <m/>
    <m/>
    <m/>
    <m/>
    <m/>
    <m/>
    <m/>
    <s v="Pollock"/>
    <s v="English"/>
    <n v="6000000"/>
    <x v="15"/>
  </r>
  <r>
    <s v="Color"/>
    <x v="1313"/>
    <x v="57"/>
    <n v="6851636"/>
    <s v="Comedy"/>
    <s v="Drama"/>
    <s v="Romance"/>
    <m/>
    <m/>
    <m/>
    <m/>
    <m/>
    <m/>
    <m/>
    <m/>
    <m/>
    <m/>
    <m/>
    <m/>
    <s v="200Cigarettes"/>
    <s v="English"/>
    <n v="6000000"/>
    <x v="18"/>
  </r>
  <r>
    <s v="Color"/>
    <x v="1314"/>
    <x v="56"/>
    <n v="11434867"/>
    <s v="Drama"/>
    <s v="Mystery"/>
    <s v="Romance"/>
    <s v="Thriller"/>
    <m/>
    <m/>
    <m/>
    <m/>
    <m/>
    <m/>
    <m/>
    <m/>
    <m/>
    <m/>
    <m/>
    <s v="TheWords"/>
    <s v="English"/>
    <n v="6000000"/>
    <x v="1"/>
  </r>
  <r>
    <s v="Color"/>
    <x v="1315"/>
    <x v="92"/>
    <n v="5895238"/>
    <s v="Comedy"/>
    <s v="Western"/>
    <m/>
    <m/>
    <m/>
    <m/>
    <m/>
    <m/>
    <m/>
    <m/>
    <m/>
    <m/>
    <m/>
    <m/>
    <m/>
    <s v="CasademiPadre"/>
    <s v="Spanish"/>
    <n v="6000000"/>
    <x v="33"/>
  </r>
  <r>
    <s v="Color"/>
    <x v="1316"/>
    <x v="26"/>
    <n v="6670712"/>
    <s v="Comedy"/>
    <s v="Drama"/>
    <m/>
    <m/>
    <m/>
    <m/>
    <m/>
    <m/>
    <m/>
    <m/>
    <m/>
    <m/>
    <m/>
    <m/>
    <m/>
    <s v="CityIsland"/>
    <s v="English"/>
    <n v="6000000"/>
    <x v="37"/>
  </r>
  <r>
    <s v="Color"/>
    <x v="1317"/>
    <x v="44"/>
    <n v="5359774"/>
    <s v="Comedy"/>
    <s v="Crime"/>
    <s v="Thriller"/>
    <m/>
    <m/>
    <m/>
    <m/>
    <m/>
    <m/>
    <m/>
    <m/>
    <m/>
    <m/>
    <m/>
    <m/>
    <s v="TheGuard"/>
    <s v="English"/>
    <n v="6000000"/>
    <x v="11"/>
  </r>
  <r>
    <s v="Color"/>
    <x v="1318"/>
    <x v="49"/>
    <n v="4693919"/>
    <s v="Comedy"/>
    <m/>
    <m/>
    <m/>
    <m/>
    <m/>
    <m/>
    <m/>
    <m/>
    <m/>
    <m/>
    <m/>
    <m/>
    <m/>
    <m/>
    <s v="College"/>
    <s v="English"/>
    <n v="6500000"/>
    <x v="50"/>
  </r>
  <r>
    <s v="Color"/>
    <x v="541"/>
    <x v="76"/>
    <n v="4859475"/>
    <s v="Drama"/>
    <s v="Romance"/>
    <m/>
    <m/>
    <m/>
    <m/>
    <m/>
    <m/>
    <m/>
    <m/>
    <m/>
    <m/>
    <m/>
    <m/>
    <m/>
    <s v="TheVirginSuicides"/>
    <s v="English"/>
    <n v="6000000"/>
    <x v="13"/>
  </r>
  <r>
    <s v="Color"/>
    <x v="1319"/>
    <x v="76"/>
    <n v="4542775"/>
    <s v="Comedy"/>
    <s v="Romance"/>
    <m/>
    <m/>
    <m/>
    <m/>
    <m/>
    <m/>
    <m/>
    <m/>
    <m/>
    <m/>
    <m/>
    <m/>
    <m/>
    <s v="MissMarch"/>
    <s v="English"/>
    <n v="6000000"/>
    <x v="36"/>
  </r>
  <r>
    <s v="Color"/>
    <x v="1320"/>
    <x v="10"/>
    <n v="3588432"/>
    <s v="Comedy"/>
    <s v="Drama"/>
    <m/>
    <m/>
    <m/>
    <m/>
    <m/>
    <m/>
    <m/>
    <m/>
    <m/>
    <m/>
    <m/>
    <m/>
    <m/>
    <s v="WishIWasHere"/>
    <s v="English"/>
    <n v="6000000"/>
    <x v="10"/>
  </r>
  <r>
    <s v="Color"/>
    <x v="1321"/>
    <x v="44"/>
    <n v="4394936"/>
    <s v="Comedy"/>
    <s v="Drama"/>
    <s v="Fantasy"/>
    <s v="Romance"/>
    <m/>
    <m/>
    <m/>
    <m/>
    <m/>
    <m/>
    <m/>
    <m/>
    <m/>
    <m/>
    <m/>
    <s v="SimplyIrresistible"/>
    <s v="English"/>
    <n v="6000000"/>
    <x v="42"/>
  </r>
  <r>
    <s v="Color"/>
    <x v="1322"/>
    <x v="53"/>
    <n v="3029081"/>
    <s v="Comedy"/>
    <s v="Drama"/>
    <s v="Music"/>
    <s v="Musical"/>
    <m/>
    <m/>
    <m/>
    <m/>
    <m/>
    <m/>
    <m/>
    <m/>
    <m/>
    <m/>
    <m/>
    <s v="HedwigandtheAngryInch"/>
    <s v="English"/>
    <n v="6000000"/>
    <x v="6"/>
  </r>
  <r>
    <s v="Color"/>
    <x v="950"/>
    <x v="75"/>
    <n v="3273588"/>
    <s v="Action"/>
    <s v="Drama"/>
    <m/>
    <m/>
    <m/>
    <m/>
    <m/>
    <m/>
    <m/>
    <m/>
    <m/>
    <m/>
    <m/>
    <m/>
    <m/>
    <s v="OnlytheStrong"/>
    <s v="English"/>
    <n v="6000000"/>
    <x v="10"/>
  </r>
  <r>
    <s v="Color"/>
    <x v="1323"/>
    <x v="75"/>
    <n v="2207975"/>
    <s v="Drama"/>
    <s v="History"/>
    <m/>
    <m/>
    <m/>
    <m/>
    <m/>
    <m/>
    <m/>
    <m/>
    <m/>
    <m/>
    <m/>
    <m/>
    <m/>
    <s v="ShatteredGlass"/>
    <s v="English"/>
    <n v="6000000"/>
    <x v="13"/>
  </r>
  <r>
    <s v="Color"/>
    <x v="1324"/>
    <x v="53"/>
    <n v="2025238"/>
    <s v="Comedy"/>
    <s v="Crime"/>
    <s v="Drama"/>
    <s v="Thriller"/>
    <m/>
    <m/>
    <m/>
    <m/>
    <m/>
    <m/>
    <m/>
    <m/>
    <m/>
    <m/>
    <m/>
    <s v="Novocaine"/>
    <s v="English"/>
    <n v="6000000"/>
    <x v="27"/>
  </r>
  <r>
    <s v="Color"/>
    <x v="644"/>
    <x v="75"/>
    <n v="2077046"/>
    <s v="Comedy"/>
    <s v="Drama"/>
    <s v="Romance"/>
    <m/>
    <m/>
    <m/>
    <m/>
    <m/>
    <m/>
    <m/>
    <m/>
    <m/>
    <m/>
    <m/>
    <m/>
    <s v="TheWackness"/>
    <s v="English"/>
    <n v="6000000"/>
    <x v="15"/>
  </r>
  <r>
    <s v="Color"/>
    <x v="1325"/>
    <x v="83"/>
    <n v="869325"/>
    <s v="Action"/>
    <s v="Adventure"/>
    <s v="Fantasy"/>
    <s v="SciFi"/>
    <m/>
    <m/>
    <m/>
    <m/>
    <m/>
    <m/>
    <m/>
    <m/>
    <m/>
    <m/>
    <m/>
    <s v="Beastmaster2:ThroughthePortalofTime"/>
    <s v="English"/>
    <n v="6000000"/>
    <x v="44"/>
  </r>
  <r>
    <s v="Color"/>
    <x v="1326"/>
    <x v="76"/>
    <n v="399611"/>
    <s v="Biography"/>
    <s v="Drama"/>
    <s v="Sport"/>
    <m/>
    <m/>
    <m/>
    <m/>
    <m/>
    <m/>
    <m/>
    <m/>
    <m/>
    <m/>
    <m/>
    <m/>
    <s v="The5thQuarter"/>
    <s v="English"/>
    <n v="6000000"/>
    <x v="20"/>
  </r>
  <r>
    <s v="Color"/>
    <x v="851"/>
    <x v="44"/>
    <n v="115862"/>
    <s v="Drama"/>
    <s v="Romance"/>
    <m/>
    <m/>
    <m/>
    <m/>
    <m/>
    <m/>
    <m/>
    <m/>
    <m/>
    <m/>
    <m/>
    <m/>
    <m/>
    <s v="TheGreatest"/>
    <s v="English"/>
    <n v="6000000"/>
    <x v="10"/>
  </r>
  <r>
    <s v="Color"/>
    <x v="1327"/>
    <x v="54"/>
    <n v="117560"/>
    <s v="Drama"/>
    <s v="Romance"/>
    <m/>
    <m/>
    <m/>
    <m/>
    <m/>
    <m/>
    <m/>
    <m/>
    <m/>
    <m/>
    <m/>
    <m/>
    <m/>
    <s v="ComeEarlyMorning"/>
    <s v="English"/>
    <n v="6000000"/>
    <x v="5"/>
  </r>
  <r>
    <s v="Color"/>
    <x v="1019"/>
    <x v="83"/>
    <n v="54606"/>
    <s v="Comedy"/>
    <s v="Crime"/>
    <s v="Romance"/>
    <m/>
    <m/>
    <m/>
    <m/>
    <m/>
    <m/>
    <m/>
    <m/>
    <m/>
    <m/>
    <m/>
    <m/>
    <s v="LuckyBreak"/>
    <s v="English"/>
    <n v="6000000"/>
    <x v="5"/>
  </r>
  <r>
    <s v="Color"/>
    <x v="1328"/>
    <x v="77"/>
    <n v="36497"/>
    <s v="Comedy"/>
    <m/>
    <m/>
    <m/>
    <m/>
    <m/>
    <m/>
    <m/>
    <m/>
    <m/>
    <m/>
    <m/>
    <m/>
    <m/>
    <m/>
    <s v="SurferDude"/>
    <s v="English"/>
    <n v="6000000"/>
    <x v="54"/>
  </r>
  <r>
    <s v="Color"/>
    <x v="1034"/>
    <x v="53"/>
    <n v="65804"/>
    <s v="Crime"/>
    <s v="Drama"/>
    <s v="Thriller"/>
    <m/>
    <m/>
    <m/>
    <m/>
    <m/>
    <m/>
    <m/>
    <m/>
    <m/>
    <m/>
    <m/>
    <m/>
    <s v="Deadfall"/>
    <s v="English"/>
    <n v="12000000"/>
    <x v="22"/>
  </r>
  <r>
    <s v="Color"/>
    <x v="1329"/>
    <x v="68"/>
    <n v="3895664"/>
    <s v="Comedy"/>
    <s v="Drama"/>
    <m/>
    <m/>
    <m/>
    <m/>
    <m/>
    <m/>
    <m/>
    <m/>
    <m/>
    <m/>
    <m/>
    <m/>
    <m/>
    <s v="Laubergeespagnole"/>
    <s v="French"/>
    <n v="5300000"/>
    <x v="11"/>
  </r>
  <r>
    <s v="Color"/>
    <x v="443"/>
    <x v="67"/>
    <n v="31874869"/>
    <s v="Crime"/>
    <s v="Mystery"/>
    <s v="Thriller"/>
    <m/>
    <m/>
    <m/>
    <m/>
    <m/>
    <m/>
    <m/>
    <m/>
    <m/>
    <m/>
    <m/>
    <m/>
    <s v="MurderbyNumbers"/>
    <s v="English"/>
    <n v="50000000"/>
    <x v="9"/>
  </r>
  <r>
    <s v="Color"/>
    <x v="1330"/>
    <x v="32"/>
    <n v="542860"/>
    <s v="Drama"/>
    <s v="History"/>
    <s v="War"/>
    <m/>
    <m/>
    <m/>
    <m/>
    <m/>
    <m/>
    <m/>
    <m/>
    <m/>
    <m/>
    <m/>
    <m/>
    <s v="WinterinWartime"/>
    <s v="Dutch"/>
    <n v="4000000"/>
    <x v="1"/>
  </r>
  <r>
    <s v="Color"/>
    <x v="1331"/>
    <x v="68"/>
    <n v="11905519"/>
    <s v="Action"/>
    <s v="Crime"/>
    <s v="Drama"/>
    <s v="Thriller"/>
    <m/>
    <m/>
    <m/>
    <m/>
    <m/>
    <m/>
    <m/>
    <m/>
    <m/>
    <m/>
    <m/>
    <s v="TheProtector"/>
    <s v="Thai"/>
    <n v="200000000"/>
    <x v="1"/>
  </r>
  <r>
    <s v="Color"/>
    <x v="1278"/>
    <x v="51"/>
    <n v="32541719"/>
    <s v="Comedy"/>
    <s v="Drama"/>
    <s v="Romance"/>
    <s v="Sport"/>
    <m/>
    <m/>
    <m/>
    <m/>
    <m/>
    <m/>
    <m/>
    <m/>
    <m/>
    <m/>
    <m/>
    <s v="BendItLikeBeckham"/>
    <s v="English"/>
    <n v="3500159"/>
    <x v="10"/>
  </r>
  <r>
    <s v="Color"/>
    <x v="1234"/>
    <x v="7"/>
    <n v="3064356"/>
    <s v="Drama"/>
    <s v="Romance"/>
    <m/>
    <m/>
    <m/>
    <m/>
    <m/>
    <m/>
    <m/>
    <m/>
    <m/>
    <m/>
    <m/>
    <m/>
    <m/>
    <s v="SunshineState"/>
    <s v="English"/>
    <n v="5600000"/>
    <x v="8"/>
  </r>
  <r>
    <s v="Color"/>
    <x v="1060"/>
    <x v="53"/>
    <n v="7009668"/>
    <s v="Action"/>
    <s v="Sport"/>
    <m/>
    <m/>
    <m/>
    <m/>
    <m/>
    <m/>
    <m/>
    <m/>
    <m/>
    <m/>
    <m/>
    <m/>
    <m/>
    <s v="Crossover"/>
    <s v="English"/>
    <n v="5600000"/>
    <x v="70"/>
  </r>
  <r>
    <s v="Color"/>
    <x v="1147"/>
    <x v="77"/>
    <n v="27024"/>
    <s v="Horror"/>
    <m/>
    <m/>
    <m/>
    <m/>
    <m/>
    <m/>
    <m/>
    <m/>
    <m/>
    <m/>
    <m/>
    <m/>
    <m/>
    <m/>
    <s v="Rec2"/>
    <s v="Spanish"/>
    <n v="5600000"/>
    <x v="4"/>
  </r>
  <r>
    <s v="Color"/>
    <x v="1303"/>
    <x v="72"/>
    <n v="159600000"/>
    <s v="Comedy"/>
    <s v="Crime"/>
    <s v="Drama"/>
    <m/>
    <m/>
    <m/>
    <m/>
    <m/>
    <m/>
    <m/>
    <m/>
    <m/>
    <m/>
    <m/>
    <m/>
    <s v="TheSting"/>
    <s v="English"/>
    <n v="5500000"/>
    <x v="24"/>
  </r>
  <r>
    <s v="Color"/>
    <x v="615"/>
    <x v="30"/>
    <n v="58800000"/>
    <s v="Biography"/>
    <s v="Drama"/>
    <s v="Sport"/>
    <m/>
    <m/>
    <m/>
    <m/>
    <m/>
    <m/>
    <m/>
    <m/>
    <m/>
    <m/>
    <m/>
    <m/>
    <s v="ChariotsofFire"/>
    <s v="English"/>
    <n v="5500000"/>
    <x v="13"/>
  </r>
  <r>
    <s v="Color"/>
    <x v="1332"/>
    <x v="37"/>
    <n v="50382128"/>
    <s v="Comedy"/>
    <s v="Drama"/>
    <s v="Romance"/>
    <m/>
    <m/>
    <m/>
    <m/>
    <m/>
    <m/>
    <m/>
    <m/>
    <m/>
    <m/>
    <m/>
    <m/>
    <s v="DiaryofaMadBlackWoman"/>
    <s v="English"/>
    <n v="5500000"/>
    <x v="23"/>
  </r>
  <r>
    <s v="Color"/>
    <x v="579"/>
    <x v="70"/>
    <n v="35811509"/>
    <s v="Biography"/>
    <s v="Drama"/>
    <s v="Music"/>
    <s v="Romance"/>
    <m/>
    <m/>
    <m/>
    <m/>
    <m/>
    <m/>
    <m/>
    <m/>
    <m/>
    <m/>
    <m/>
    <s v="Shine"/>
    <s v="English"/>
    <n v="5500000"/>
    <x v="16"/>
  </r>
  <r>
    <s v="Color"/>
    <x v="1333"/>
    <x v="76"/>
    <n v="24475193"/>
    <s v="Comedy"/>
    <s v="Drama"/>
    <s v="Romance"/>
    <m/>
    <m/>
    <m/>
    <m/>
    <m/>
    <m/>
    <m/>
    <m/>
    <m/>
    <m/>
    <m/>
    <m/>
    <s v="DonJon"/>
    <s v="English"/>
    <n v="3000000"/>
    <x v="4"/>
  </r>
  <r>
    <s v="Color"/>
    <x v="895"/>
    <x v="68"/>
    <n v="6200756"/>
    <s v="Comedy"/>
    <s v="Drama"/>
    <m/>
    <m/>
    <m/>
    <m/>
    <m/>
    <m/>
    <m/>
    <m/>
    <m/>
    <m/>
    <m/>
    <m/>
    <m/>
    <s v="GhostWorld"/>
    <s v="English"/>
    <n v="7000000"/>
    <x v="37"/>
  </r>
  <r>
    <s v="Color"/>
    <x v="713"/>
    <x v="42"/>
    <n v="1292119"/>
    <s v="Biography"/>
    <s v="Drama"/>
    <s v="Romance"/>
    <m/>
    <m/>
    <m/>
    <m/>
    <m/>
    <m/>
    <m/>
    <m/>
    <m/>
    <m/>
    <m/>
    <m/>
    <s v="Iris"/>
    <s v="English"/>
    <n v="5500000"/>
    <x v="1"/>
  </r>
  <r>
    <s v="Color"/>
    <x v="1334"/>
    <x v="54"/>
    <n v="3629758"/>
    <s v="Drama"/>
    <s v="Music"/>
    <m/>
    <m/>
    <m/>
    <m/>
    <m/>
    <m/>
    <m/>
    <m/>
    <m/>
    <m/>
    <m/>
    <m/>
    <m/>
    <s v="TheChorus"/>
    <s v="French"/>
    <n v="5500000"/>
    <x v="0"/>
  </r>
  <r>
    <s v="Color"/>
    <x v="1335"/>
    <x v="78"/>
    <n v="6239558"/>
    <s v="Comedy"/>
    <s v="Drama"/>
    <m/>
    <m/>
    <m/>
    <m/>
    <m/>
    <m/>
    <m/>
    <m/>
    <m/>
    <m/>
    <m/>
    <m/>
    <m/>
    <s v="MamboItaliano"/>
    <s v="English"/>
    <n v="5000000"/>
    <x v="10"/>
  </r>
  <r>
    <s v="Color"/>
    <x v="1336"/>
    <x v="26"/>
    <n v="1056102"/>
    <s v="Crime"/>
    <s v="Drama"/>
    <s v="Mystery"/>
    <s v="Thriller"/>
    <m/>
    <m/>
    <m/>
    <m/>
    <m/>
    <m/>
    <m/>
    <m/>
    <m/>
    <m/>
    <m/>
    <s v="Wonderland"/>
    <s v="English"/>
    <n v="5000000"/>
    <x v="4"/>
  </r>
  <r>
    <s v="Color"/>
    <x v="415"/>
    <x v="58"/>
    <n v="27545445"/>
    <s v="Drama"/>
    <m/>
    <m/>
    <m/>
    <m/>
    <m/>
    <m/>
    <m/>
    <m/>
    <m/>
    <m/>
    <m/>
    <m/>
    <m/>
    <m/>
    <s v="DotheRightThing"/>
    <s v="English"/>
    <n v="6500000"/>
    <x v="0"/>
  </r>
  <r>
    <s v="Color"/>
    <x v="1337"/>
    <x v="75"/>
    <n v="56007"/>
    <s v="Comedy"/>
    <s v="Crime"/>
    <s v="Drama"/>
    <s v="Romance"/>
    <s v="Thriller"/>
    <m/>
    <m/>
    <m/>
    <m/>
    <m/>
    <m/>
    <m/>
    <m/>
    <m/>
    <m/>
    <s v="HarvardMan"/>
    <s v="English"/>
    <n v="5500000"/>
    <x v="40"/>
  </r>
  <r>
    <s v="Color"/>
    <x v="1338"/>
    <x v="40"/>
    <n v="611709"/>
    <s v="Comedy"/>
    <s v="Drama"/>
    <m/>
    <m/>
    <m/>
    <m/>
    <m/>
    <m/>
    <m/>
    <m/>
    <m/>
    <m/>
    <m/>
    <m/>
    <m/>
    <s v="LeHavre"/>
    <s v="French"/>
    <n v="3850000"/>
    <x v="13"/>
  </r>
  <r>
    <s v="Color"/>
    <x v="1339"/>
    <x v="75"/>
    <n v="22770"/>
    <s v="Comedy"/>
    <s v="Drama"/>
    <m/>
    <m/>
    <m/>
    <m/>
    <m/>
    <m/>
    <m/>
    <m/>
    <m/>
    <m/>
    <m/>
    <m/>
    <m/>
    <s v="R100"/>
    <s v="Japanese"/>
    <n v="5500000"/>
    <x v="9"/>
  </r>
  <r>
    <s v="Color"/>
    <x v="1340"/>
    <x v="44"/>
    <n v="27445"/>
    <s v="Action"/>
    <s v="Comedy"/>
    <s v="Drama"/>
    <s v="Thriller"/>
    <m/>
    <m/>
    <m/>
    <m/>
    <m/>
    <m/>
    <m/>
    <m/>
    <m/>
    <m/>
    <m/>
    <s v="SalvationBoulevard"/>
    <s v="English"/>
    <n v="9000000"/>
    <x v="42"/>
  </r>
  <r>
    <s v="Color"/>
    <x v="703"/>
    <x v="44"/>
    <n v="766487"/>
    <s v="Comedy"/>
    <s v="Romance"/>
    <m/>
    <m/>
    <m/>
    <m/>
    <m/>
    <m/>
    <m/>
    <m/>
    <m/>
    <m/>
    <m/>
    <m/>
    <m/>
    <s v="TheTen"/>
    <s v="English"/>
    <n v="5250000"/>
    <x v="39"/>
  </r>
  <r>
    <s v="Color"/>
    <x v="971"/>
    <x v="6"/>
    <n v="1196752"/>
    <s v="Crime"/>
    <s v="Drama"/>
    <s v="Thriller"/>
    <m/>
    <m/>
    <m/>
    <m/>
    <m/>
    <m/>
    <m/>
    <m/>
    <m/>
    <m/>
    <m/>
    <m/>
    <s v="Headhunters"/>
    <s v="Norwegian"/>
    <n v="30300000"/>
    <x v="32"/>
  </r>
  <r>
    <s v="Color"/>
    <x v="1341"/>
    <x v="41"/>
    <n v="795126"/>
    <s v="Comedy"/>
    <s v="Drama"/>
    <s v="Sport"/>
    <m/>
    <m/>
    <m/>
    <m/>
    <m/>
    <m/>
    <m/>
    <m/>
    <m/>
    <m/>
    <m/>
    <m/>
    <s v="SaintRalph"/>
    <s v="English"/>
    <n v="6000000"/>
    <x v="32"/>
  </r>
  <r>
    <s v="Color"/>
    <x v="32"/>
    <x v="10"/>
    <n v="83574831"/>
    <s v="Fantasy"/>
    <s v="Horror"/>
    <s v="Thriller"/>
    <m/>
    <m/>
    <m/>
    <m/>
    <m/>
    <m/>
    <m/>
    <m/>
    <m/>
    <m/>
    <m/>
    <m/>
    <s v="Insidious:Chapter2"/>
    <s v="English"/>
    <n v="5000000"/>
    <x v="4"/>
  </r>
  <r>
    <s v="Color"/>
    <x v="1150"/>
    <x v="53"/>
    <n v="87025093"/>
    <s v="Horror"/>
    <s v="Mystery"/>
    <m/>
    <m/>
    <m/>
    <m/>
    <m/>
    <m/>
    <m/>
    <m/>
    <m/>
    <m/>
    <m/>
    <m/>
    <m/>
    <s v="SawII"/>
    <s v="English"/>
    <n v="4000000"/>
    <x v="4"/>
  </r>
  <r>
    <s v="Color"/>
    <x v="1342"/>
    <x v="26"/>
    <n v="71897215"/>
    <s v="Drama"/>
    <s v="Horror"/>
    <s v="Mystery"/>
    <s v="SciFi"/>
    <s v="Thriller"/>
    <m/>
    <m/>
    <m/>
    <m/>
    <m/>
    <m/>
    <m/>
    <m/>
    <m/>
    <m/>
    <s v="10CloverfieldLane"/>
    <s v="English"/>
    <n v="15000000"/>
    <x v="11"/>
  </r>
  <r>
    <s v="Color"/>
    <x v="825"/>
    <x v="97"/>
    <n v="64267897"/>
    <s v="Comedy"/>
    <s v="Documentary"/>
    <m/>
    <m/>
    <m/>
    <m/>
    <m/>
    <m/>
    <m/>
    <m/>
    <m/>
    <m/>
    <m/>
    <m/>
    <m/>
    <s v="Jackass:TheMovie"/>
    <s v="English"/>
    <n v="5000000"/>
    <x v="4"/>
  </r>
  <r>
    <s v="Color"/>
    <x v="1343"/>
    <x v="112"/>
    <n v="56536016"/>
    <s v="Horror"/>
    <m/>
    <m/>
    <m/>
    <m/>
    <m/>
    <m/>
    <m/>
    <m/>
    <m/>
    <m/>
    <m/>
    <m/>
    <m/>
    <m/>
    <s v="LightsOut"/>
    <s v="English"/>
    <n v="4900000"/>
    <x v="8"/>
  </r>
  <r>
    <s v="Color"/>
    <x v="1344"/>
    <x v="49"/>
    <n v="104007828"/>
    <s v="Horror"/>
    <m/>
    <m/>
    <m/>
    <m/>
    <m/>
    <m/>
    <m/>
    <m/>
    <m/>
    <m/>
    <m/>
    <m/>
    <m/>
    <m/>
    <s v="ParanormalActivity3"/>
    <s v="English"/>
    <n v="5000000"/>
    <x v="27"/>
  </r>
  <r>
    <s v="Color"/>
    <x v="1345"/>
    <x v="69"/>
    <n v="50820940"/>
    <s v="Fantasy"/>
    <s v="Horror"/>
    <m/>
    <m/>
    <m/>
    <m/>
    <m/>
    <m/>
    <m/>
    <m/>
    <m/>
    <m/>
    <m/>
    <m/>
    <m/>
    <s v="Ouija"/>
    <s v="English"/>
    <n v="5000000"/>
    <x v="45"/>
  </r>
  <r>
    <s v="Color"/>
    <x v="159"/>
    <x v="74"/>
    <n v="44793200"/>
    <s v="Action"/>
    <s v="Fantasy"/>
    <s v="Horror"/>
    <s v="Thriller"/>
    <m/>
    <m/>
    <m/>
    <m/>
    <m/>
    <m/>
    <m/>
    <m/>
    <m/>
    <m/>
    <m/>
    <s v="ANightmareonElmStreet3:DreamWarriors"/>
    <s v="English"/>
    <n v="4500000"/>
    <x v="4"/>
  </r>
  <r>
    <s v="Color"/>
    <x v="1171"/>
    <x v="25"/>
    <n v="43771291"/>
    <s v="Mystery"/>
    <s v="Thriller"/>
    <m/>
    <m/>
    <m/>
    <m/>
    <m/>
    <m/>
    <m/>
    <m/>
    <m/>
    <m/>
    <m/>
    <m/>
    <m/>
    <s v="TheGift"/>
    <s v="English"/>
    <n v="5000000"/>
    <x v="1"/>
  </r>
  <r>
    <s v="Color"/>
    <x v="1346"/>
    <x v="67"/>
    <n v="44456509"/>
    <s v="Comedy"/>
    <s v="Drama"/>
    <m/>
    <m/>
    <m/>
    <m/>
    <m/>
    <m/>
    <m/>
    <m/>
    <m/>
    <m/>
    <m/>
    <m/>
    <m/>
    <s v="InstructionsNotIncluded"/>
    <s v="Spanish"/>
    <n v="5000000"/>
    <x v="32"/>
  </r>
  <r>
    <s v="Color"/>
    <x v="1344"/>
    <x v="44"/>
    <n v="53884821"/>
    <s v="Horror"/>
    <m/>
    <m/>
    <m/>
    <m/>
    <m/>
    <m/>
    <m/>
    <m/>
    <m/>
    <m/>
    <m/>
    <m/>
    <m/>
    <m/>
    <s v="ParanormalActivity4"/>
    <s v="English"/>
    <n v="5000000"/>
    <x v="50"/>
  </r>
  <r>
    <s v="Color"/>
    <x v="1347"/>
    <x v="23"/>
    <n v="36000000"/>
    <s v="Drama"/>
    <s v="History"/>
    <m/>
    <m/>
    <m/>
    <m/>
    <m/>
    <m/>
    <m/>
    <m/>
    <m/>
    <m/>
    <m/>
    <m/>
    <m/>
    <s v="TheRobe"/>
    <s v="English"/>
    <n v="5000000"/>
    <x v="2"/>
  </r>
  <r>
    <s v="Color"/>
    <x v="775"/>
    <x v="40"/>
    <n v="34872293"/>
    <s v="Comedy"/>
    <s v="Fantasy"/>
    <s v="Horror"/>
    <s v="Thriller"/>
    <m/>
    <m/>
    <m/>
    <m/>
    <m/>
    <m/>
    <m/>
    <m/>
    <m/>
    <m/>
    <m/>
    <s v="FreddysDead:TheFinalNightmare"/>
    <s v="English"/>
    <n v="8500000"/>
    <x v="40"/>
  </r>
  <r>
    <s v="Color"/>
    <x v="1348"/>
    <x v="59"/>
    <n v="34468224"/>
    <s v="Biography"/>
    <s v="Crime"/>
    <s v="Drama"/>
    <s v="Thriller"/>
    <m/>
    <m/>
    <m/>
    <m/>
    <m/>
    <m/>
    <m/>
    <m/>
    <m/>
    <m/>
    <m/>
    <s v="Monster"/>
    <s v="English"/>
    <n v="4500000"/>
    <x v="11"/>
  </r>
  <r>
    <s v="Color"/>
    <x v="1349"/>
    <x v="57"/>
    <n v="32453345"/>
    <s v="Fantasy"/>
    <s v="Horror"/>
    <s v="Thriller"/>
    <m/>
    <m/>
    <m/>
    <m/>
    <m/>
    <m/>
    <m/>
    <m/>
    <m/>
    <m/>
    <m/>
    <m/>
    <s v="ParanormalActivity:TheMarkedOnes"/>
    <s v="English"/>
    <n v="5000000"/>
    <x v="39"/>
  </r>
  <r>
    <s v="Color"/>
    <x v="605"/>
    <x v="82"/>
    <n v="27296514"/>
    <s v="Biography"/>
    <s v="Drama"/>
    <m/>
    <m/>
    <m/>
    <m/>
    <m/>
    <m/>
    <m/>
    <m/>
    <m/>
    <m/>
    <m/>
    <m/>
    <m/>
    <s v="DallasBuyersClub"/>
    <s v="English"/>
    <n v="5000000"/>
    <x v="25"/>
  </r>
  <r>
    <s v="Color"/>
    <x v="1350"/>
    <x v="100"/>
    <n v="25799043"/>
    <s v="Horror"/>
    <s v="SciFi"/>
    <s v="Thriller"/>
    <m/>
    <m/>
    <m/>
    <m/>
    <m/>
    <m/>
    <m/>
    <m/>
    <m/>
    <m/>
    <m/>
    <m/>
    <s v="TheLazarusEffect"/>
    <s v="English"/>
    <n v="3300000"/>
    <x v="31"/>
  </r>
  <r>
    <s v="BlackandWhite"/>
    <x v="3"/>
    <x v="17"/>
    <n v="25530884"/>
    <s v="Mystery"/>
    <s v="Thriller"/>
    <m/>
    <m/>
    <m/>
    <m/>
    <m/>
    <m/>
    <m/>
    <m/>
    <m/>
    <m/>
    <m/>
    <m/>
    <m/>
    <s v="Memento"/>
    <s v="English"/>
    <n v="9000000"/>
    <x v="3"/>
  </r>
  <r>
    <s v="Color"/>
    <x v="1351"/>
    <x v="26"/>
    <n v="27689474"/>
    <s v="Horror"/>
    <s v="Mystery"/>
    <m/>
    <m/>
    <m/>
    <m/>
    <m/>
    <m/>
    <m/>
    <m/>
    <m/>
    <m/>
    <m/>
    <m/>
    <m/>
    <s v="Oculus"/>
    <s v="English"/>
    <n v="5000000"/>
    <x v="12"/>
  </r>
  <r>
    <s v="BlackandWhite"/>
    <x v="574"/>
    <x v="54"/>
    <n v="24138847"/>
    <s v="Comedy"/>
    <m/>
    <m/>
    <m/>
    <m/>
    <m/>
    <m/>
    <m/>
    <m/>
    <m/>
    <m/>
    <m/>
    <m/>
    <m/>
    <m/>
    <s v="ClerksII"/>
    <s v="English"/>
    <n v="5000000"/>
    <x v="37"/>
  </r>
  <r>
    <s v="Color"/>
    <x v="534"/>
    <x v="46"/>
    <n v="21994911"/>
    <s v="Drama"/>
    <s v="Music"/>
    <m/>
    <m/>
    <m/>
    <m/>
    <m/>
    <m/>
    <m/>
    <m/>
    <m/>
    <m/>
    <m/>
    <m/>
    <m/>
    <s v="BillyElliot"/>
    <s v="English"/>
    <n v="5000000"/>
    <x v="16"/>
  </r>
  <r>
    <s v="Color"/>
    <x v="1352"/>
    <x v="32"/>
    <n v="21501098"/>
    <s v="Comedy"/>
    <s v="Drama"/>
    <m/>
    <m/>
    <m/>
    <m/>
    <m/>
    <m/>
    <m/>
    <m/>
    <m/>
    <m/>
    <m/>
    <m/>
    <m/>
    <s v="TheWayWayBack"/>
    <s v="English"/>
    <n v="5000000"/>
    <x v="37"/>
  </r>
  <r>
    <s v="Color"/>
    <x v="1353"/>
    <x v="49"/>
    <n v="19281235"/>
    <s v="Comedy"/>
    <s v="Drama"/>
    <s v="Music"/>
    <s v="Romance"/>
    <m/>
    <m/>
    <m/>
    <m/>
    <m/>
    <m/>
    <m/>
    <m/>
    <m/>
    <m/>
    <m/>
    <s v="HouseParty2"/>
    <s v="English"/>
    <n v="5000000"/>
    <x v="36"/>
  </r>
  <r>
    <s v="Color"/>
    <x v="1354"/>
    <x v="88"/>
    <n v="19421271"/>
    <s v="Animation"/>
    <s v="Comedy"/>
    <s v="Family"/>
    <m/>
    <m/>
    <m/>
    <m/>
    <m/>
    <m/>
    <m/>
    <m/>
    <m/>
    <m/>
    <m/>
    <m/>
    <s v="Dougs1stMovie"/>
    <s v="English"/>
    <n v="5000000"/>
    <x v="39"/>
  </r>
  <r>
    <s v="Color"/>
    <x v="1355"/>
    <x v="87"/>
    <n v="20733485"/>
    <s v="Drama"/>
    <m/>
    <m/>
    <m/>
    <m/>
    <m/>
    <m/>
    <m/>
    <m/>
    <m/>
    <m/>
    <m/>
    <m/>
    <m/>
    <m/>
    <s v="TheApostle"/>
    <s v="English"/>
    <n v="5000000"/>
    <x v="13"/>
  </r>
  <r>
    <s v="Color"/>
    <x v="1356"/>
    <x v="76"/>
    <n v="24809547"/>
    <s v="Comedy"/>
    <s v="Drama"/>
    <m/>
    <m/>
    <m/>
    <m/>
    <m/>
    <m/>
    <m/>
    <m/>
    <m/>
    <m/>
    <m/>
    <m/>
    <m/>
    <s v="OurIdiotBrother"/>
    <s v="English"/>
    <n v="5000000"/>
    <x v="21"/>
  </r>
  <r>
    <s v="Color"/>
    <x v="1357"/>
    <x v="26"/>
    <n v="23031390"/>
    <s v="Comedy"/>
    <s v="Drama"/>
    <m/>
    <m/>
    <m/>
    <m/>
    <m/>
    <m/>
    <m/>
    <m/>
    <m/>
    <m/>
    <m/>
    <m/>
    <m/>
    <s v="ThePlayersClub"/>
    <s v="English"/>
    <n v="4500000"/>
    <x v="23"/>
  </r>
  <r>
    <s v="Color"/>
    <x v="1140"/>
    <x v="53"/>
    <n v="16017403"/>
    <s v="Drama"/>
    <s v="Romance"/>
    <s v="Thriller"/>
    <m/>
    <m/>
    <m/>
    <m/>
    <m/>
    <m/>
    <m/>
    <m/>
    <m/>
    <m/>
    <m/>
    <m/>
    <s v="O"/>
    <s v="English"/>
    <n v="5000000"/>
    <x v="5"/>
  </r>
  <r>
    <s v="Color"/>
    <x v="1098"/>
    <x v="40"/>
    <n v="21197315"/>
    <s v="Horror"/>
    <s v="Mystery"/>
    <s v="Thriller"/>
    <m/>
    <m/>
    <m/>
    <m/>
    <m/>
    <m/>
    <m/>
    <m/>
    <m/>
    <m/>
    <m/>
    <m/>
    <s v="AsAboveSoBelow"/>
    <s v="English"/>
    <n v="5000000"/>
    <x v="9"/>
  </r>
  <r>
    <s v="Color"/>
    <x v="898"/>
    <x v="10"/>
    <n v="17382982"/>
    <s v="Drama"/>
    <s v="Thriller"/>
    <m/>
    <m/>
    <m/>
    <m/>
    <m/>
    <m/>
    <m/>
    <m/>
    <m/>
    <m/>
    <m/>
    <m/>
    <m/>
    <s v="Addicted"/>
    <s v="Spanish"/>
    <n v="5000000"/>
    <x v="31"/>
  </r>
  <r>
    <s v="Color"/>
    <x v="922"/>
    <x v="59"/>
    <n v="14821531"/>
    <s v="Drama"/>
    <m/>
    <m/>
    <m/>
    <m/>
    <m/>
    <m/>
    <m/>
    <m/>
    <m/>
    <m/>
    <m/>
    <m/>
    <m/>
    <m/>
    <s v="EvesBayou"/>
    <s v="English"/>
    <n v="6000000"/>
    <x v="11"/>
  </r>
  <r>
    <s v="Color"/>
    <x v="1358"/>
    <x v="57"/>
    <n v="18656400"/>
    <s v="Drama"/>
    <m/>
    <m/>
    <m/>
    <m/>
    <m/>
    <m/>
    <m/>
    <m/>
    <m/>
    <m/>
    <m/>
    <m/>
    <m/>
    <m/>
    <s v="StillAlice"/>
    <s v="English"/>
    <n v="5000000"/>
    <x v="7"/>
  </r>
  <r>
    <s v="Color"/>
    <x v="1359"/>
    <x v="6"/>
    <n v="14343976"/>
    <s v="Adventure"/>
    <s v="Horror"/>
    <m/>
    <m/>
    <m/>
    <m/>
    <m/>
    <m/>
    <m/>
    <m/>
    <m/>
    <m/>
    <m/>
    <m/>
    <m/>
    <s v="Fridaythe13thPartVIII:JasonTakesManhattan"/>
    <s v="English"/>
    <n v="5000000"/>
    <x v="55"/>
  </r>
  <r>
    <s v="Color"/>
    <x v="473"/>
    <x v="53"/>
    <n v="241437427"/>
    <s v="Comedy"/>
    <s v="Family"/>
    <s v="Romance"/>
    <m/>
    <m/>
    <m/>
    <m/>
    <m/>
    <m/>
    <m/>
    <m/>
    <m/>
    <m/>
    <m/>
    <m/>
    <s v="MyBigFatGreekWedding"/>
    <s v="English"/>
    <n v="5000000"/>
    <x v="4"/>
  </r>
  <r>
    <s v="Color"/>
    <x v="1360"/>
    <x v="49"/>
    <n v="14123773"/>
    <s v="Crime"/>
    <s v="Drama"/>
    <m/>
    <m/>
    <m/>
    <m/>
    <m/>
    <m/>
    <m/>
    <m/>
    <m/>
    <m/>
    <m/>
    <m/>
    <m/>
    <s v="SpringBreakers"/>
    <s v="English"/>
    <n v="5000000"/>
    <x v="42"/>
  </r>
  <r>
    <s v="Color"/>
    <x v="1361"/>
    <x v="40"/>
    <n v="15126948"/>
    <s v="Horror"/>
    <s v="Thriller"/>
    <m/>
    <m/>
    <m/>
    <m/>
    <m/>
    <m/>
    <m/>
    <m/>
    <m/>
    <m/>
    <m/>
    <m/>
    <m/>
    <s v="Halloween:TheCurseofMichaelMyers"/>
    <s v="English"/>
    <n v="5000000"/>
    <x v="40"/>
  </r>
  <r>
    <s v="Color"/>
    <x v="117"/>
    <x v="10"/>
    <n v="13622333"/>
    <s v="Adventure"/>
    <s v="Comedy"/>
    <s v="Drama"/>
    <s v="Romance"/>
    <m/>
    <m/>
    <m/>
    <m/>
    <m/>
    <m/>
    <m/>
    <m/>
    <m/>
    <m/>
    <m/>
    <s v="YTuMamTambin"/>
    <s v="Spanish"/>
    <n v="2000000"/>
    <x v="16"/>
  </r>
  <r>
    <s v="Color"/>
    <x v="218"/>
    <x v="75"/>
    <n v="13464388"/>
    <s v="Comedy"/>
    <s v="Horror"/>
    <m/>
    <m/>
    <m/>
    <m/>
    <m/>
    <m/>
    <m/>
    <m/>
    <m/>
    <m/>
    <m/>
    <m/>
    <m/>
    <s v="ShaunoftheDead"/>
    <s v="English"/>
    <n v="4000000"/>
    <x v="25"/>
  </r>
  <r>
    <s v="Color"/>
    <x v="1362"/>
    <x v="84"/>
    <n v="13350177"/>
    <s v="Drama"/>
    <s v="Horror"/>
    <s v="Thriller"/>
    <m/>
    <m/>
    <m/>
    <m/>
    <m/>
    <m/>
    <m/>
    <m/>
    <m/>
    <m/>
    <m/>
    <m/>
    <s v="TheHauntingofMollyHartley"/>
    <s v="English"/>
    <n v="5000000"/>
    <x v="44"/>
  </r>
  <r>
    <s v="Color"/>
    <x v="1234"/>
    <x v="23"/>
    <n v="13269963"/>
    <s v="Drama"/>
    <s v="Mystery"/>
    <m/>
    <m/>
    <m/>
    <m/>
    <m/>
    <m/>
    <m/>
    <m/>
    <m/>
    <m/>
    <m/>
    <m/>
    <m/>
    <s v="LoneStar"/>
    <s v="English"/>
    <n v="5000000"/>
    <x v="32"/>
  </r>
  <r>
    <s v="Color"/>
    <x v="746"/>
    <x v="74"/>
    <n v="17768000"/>
    <s v="Horror"/>
    <s v="Thriller"/>
    <m/>
    <m/>
    <m/>
    <m/>
    <m/>
    <m/>
    <m/>
    <m/>
    <m/>
    <m/>
    <m/>
    <m/>
    <m/>
    <s v="Halloween4:TheReturnofMichaelMyers"/>
    <s v="English"/>
    <n v="5000000"/>
    <x v="18"/>
  </r>
  <r>
    <s v="Color"/>
    <x v="1363"/>
    <x v="69"/>
    <n v="12947763"/>
    <s v="Horror"/>
    <s v="Mystery"/>
    <m/>
    <m/>
    <m/>
    <m/>
    <m/>
    <m/>
    <m/>
    <m/>
    <m/>
    <m/>
    <m/>
    <m/>
    <m/>
    <s v="AprilFoolsDay"/>
    <s v="English"/>
    <n v="5000000"/>
    <x v="5"/>
  </r>
  <r>
    <s v="Color"/>
    <x v="262"/>
    <x v="46"/>
    <n v="14100000"/>
    <s v="Comedy"/>
    <s v="Drama"/>
    <m/>
    <m/>
    <m/>
    <m/>
    <m/>
    <m/>
    <m/>
    <m/>
    <m/>
    <m/>
    <m/>
    <m/>
    <m/>
    <s v="Diner"/>
    <s v="English"/>
    <n v="5000000"/>
    <x v="13"/>
  </r>
  <r>
    <s v="Color"/>
    <x v="1364"/>
    <x v="83"/>
    <n v="12200000"/>
    <s v="Action"/>
    <s v="Crime"/>
    <s v="Drama"/>
    <s v="Thriller"/>
    <s v="Western"/>
    <m/>
    <m/>
    <m/>
    <m/>
    <m/>
    <m/>
    <m/>
    <m/>
    <m/>
    <m/>
    <s v="LoneWolfMcQuade"/>
    <s v="English"/>
    <n v="5000000"/>
    <x v="22"/>
  </r>
  <r>
    <s v="Color"/>
    <x v="1365"/>
    <x v="102"/>
    <n v="17683670"/>
    <s v="Horror"/>
    <s v="Mystery"/>
    <s v="SciFi"/>
    <s v="Thriller"/>
    <m/>
    <m/>
    <m/>
    <m/>
    <m/>
    <m/>
    <m/>
    <m/>
    <m/>
    <m/>
    <m/>
    <s v="Apollo18"/>
    <s v="English"/>
    <n v="5000000"/>
    <x v="31"/>
  </r>
  <r>
    <s v="Color"/>
    <x v="1366"/>
    <x v="42"/>
    <n v="12055108"/>
    <s v="Comedy"/>
    <s v="Drama"/>
    <m/>
    <m/>
    <m/>
    <m/>
    <m/>
    <m/>
    <m/>
    <m/>
    <m/>
    <m/>
    <m/>
    <m/>
    <m/>
    <s v="SunshineCleaning"/>
    <s v="English"/>
    <n v="8000000"/>
    <x v="8"/>
  </r>
  <r>
    <s v="Color"/>
    <x v="1098"/>
    <x v="32"/>
    <n v="27285953"/>
    <s v="Action"/>
    <s v="Thriller"/>
    <m/>
    <m/>
    <m/>
    <m/>
    <m/>
    <m/>
    <m/>
    <m/>
    <m/>
    <m/>
    <m/>
    <m/>
    <m/>
    <s v="NoEscape"/>
    <s v="English"/>
    <n v="5000000"/>
    <x v="2"/>
  </r>
  <r>
    <s v="Color"/>
    <x v="1367"/>
    <x v="75"/>
    <n v="10572742"/>
    <s v="Drama"/>
    <s v="Romance"/>
    <m/>
    <m/>
    <m/>
    <m/>
    <m/>
    <m/>
    <m/>
    <m/>
    <m/>
    <m/>
    <m/>
    <m/>
    <m/>
    <s v="NotEasilyBroken"/>
    <s v="English"/>
    <n v="8000000"/>
    <x v="9"/>
  </r>
  <r>
    <s v="Color"/>
    <x v="1368"/>
    <x v="84"/>
    <n v="9628751"/>
    <s v="Action"/>
    <s v="Adventure"/>
    <s v="Animation"/>
    <s v="Family"/>
    <s v="SciFi"/>
    <m/>
    <m/>
    <m/>
    <m/>
    <m/>
    <m/>
    <m/>
    <m/>
    <m/>
    <m/>
    <s v="Digimon:TheMovie"/>
    <s v="English"/>
    <n v="5000000"/>
    <x v="18"/>
  </r>
  <r>
    <s v="Color"/>
    <x v="1369"/>
    <x v="78"/>
    <n v="8786715"/>
    <s v="Comedy"/>
    <s v="Drama"/>
    <m/>
    <m/>
    <m/>
    <m/>
    <m/>
    <m/>
    <m/>
    <m/>
    <m/>
    <m/>
    <m/>
    <m/>
    <m/>
    <s v="Saved"/>
    <s v="English"/>
    <n v="5000000"/>
    <x v="8"/>
  </r>
  <r>
    <s v="Color"/>
    <x v="1370"/>
    <x v="51"/>
    <n v="3432342"/>
    <s v="Comedy"/>
    <s v="Crime"/>
    <s v="Drama"/>
    <s v="Mystery"/>
    <s v="Romance"/>
    <m/>
    <m/>
    <m/>
    <m/>
    <m/>
    <m/>
    <m/>
    <m/>
    <m/>
    <m/>
    <s v="TheBarbarianInvasions"/>
    <s v="French"/>
    <n v="6000000"/>
    <x v="16"/>
  </r>
  <r>
    <s v="Color"/>
    <x v="1371"/>
    <x v="76"/>
    <n v="6755271"/>
    <s v="Horror"/>
    <s v="Thriller"/>
    <m/>
    <m/>
    <m/>
    <m/>
    <m/>
    <m/>
    <m/>
    <m/>
    <m/>
    <m/>
    <m/>
    <m/>
    <m/>
    <s v="TheForsaken"/>
    <s v="English"/>
    <n v="5000000"/>
    <x v="42"/>
  </r>
  <r>
    <s v="Color"/>
    <x v="1372"/>
    <x v="12"/>
    <n v="6157157"/>
    <s v="Comedy"/>
    <s v="Drama"/>
    <m/>
    <m/>
    <m/>
    <m/>
    <m/>
    <m/>
    <m/>
    <m/>
    <m/>
    <m/>
    <m/>
    <m/>
    <m/>
    <s v="UHF"/>
    <s v="English"/>
    <n v="5000000"/>
    <x v="15"/>
  </r>
  <r>
    <s v="Color"/>
    <x v="1373"/>
    <x v="42"/>
    <n v="5480318"/>
    <s v="Comedy"/>
    <s v="Drama"/>
    <m/>
    <m/>
    <m/>
    <m/>
    <m/>
    <m/>
    <m/>
    <m/>
    <m/>
    <m/>
    <m/>
    <m/>
    <m/>
    <s v="SlumsofBeverlyHills"/>
    <s v="English"/>
    <n v="5000000"/>
    <x v="4"/>
  </r>
  <r>
    <s v="Color"/>
    <x v="45"/>
    <x v="53"/>
    <n v="5308707"/>
    <s v="Comedy"/>
    <s v="Crime"/>
    <s v="Drama"/>
    <s v="Thriller"/>
    <m/>
    <m/>
    <m/>
    <m/>
    <m/>
    <m/>
    <m/>
    <m/>
    <m/>
    <m/>
    <m/>
    <s v="Made"/>
    <s v="English"/>
    <n v="5000000"/>
    <x v="21"/>
  </r>
  <r>
    <s v="Color"/>
    <x v="71"/>
    <x v="54"/>
    <n v="5009677"/>
    <s v="Drama"/>
    <s v="Mystery"/>
    <s v="SciFi"/>
    <m/>
    <m/>
    <m/>
    <m/>
    <m/>
    <m/>
    <m/>
    <m/>
    <m/>
    <m/>
    <m/>
    <m/>
    <s v="Moon"/>
    <s v="English"/>
    <n v="5000000"/>
    <x v="0"/>
  </r>
  <r>
    <s v="Color"/>
    <x v="777"/>
    <x v="51"/>
    <n v="4306697"/>
    <s v="Drama"/>
    <m/>
    <m/>
    <m/>
    <m/>
    <m/>
    <m/>
    <m/>
    <m/>
    <m/>
    <m/>
    <m/>
    <m/>
    <m/>
    <m/>
    <s v="TheSweetHereafter"/>
    <s v="English"/>
    <n v="5000000"/>
    <x v="16"/>
  </r>
  <r>
    <s v="Color"/>
    <x v="1374"/>
    <x v="39"/>
    <n v="3950029"/>
    <s v="Drama"/>
    <m/>
    <m/>
    <m/>
    <m/>
    <m/>
    <m/>
    <m/>
    <m/>
    <m/>
    <m/>
    <m/>
    <m/>
    <m/>
    <m/>
    <s v="OfGodsandMen"/>
    <s v="French"/>
    <n v="4000000"/>
    <x v="13"/>
  </r>
  <r>
    <s v="Color"/>
    <x v="1375"/>
    <x v="46"/>
    <n v="4040588"/>
    <s v="Comedy"/>
    <s v="Drama"/>
    <m/>
    <m/>
    <m/>
    <m/>
    <m/>
    <m/>
    <m/>
    <m/>
    <m/>
    <m/>
    <m/>
    <m/>
    <m/>
    <s v="BottleShock"/>
    <s v="English"/>
    <n v="5000000"/>
    <x v="2"/>
  </r>
  <r>
    <s v="Color"/>
    <x v="15"/>
    <x v="25"/>
    <n v="3049135"/>
    <s v="Biography"/>
    <s v="Crime"/>
    <s v="Drama"/>
    <s v="Romance"/>
    <s v="Thriller"/>
    <m/>
    <m/>
    <m/>
    <m/>
    <m/>
    <m/>
    <m/>
    <m/>
    <m/>
    <m/>
    <s v="HeavenlyCreatures"/>
    <s v="English"/>
    <n v="5000000"/>
    <x v="37"/>
  </r>
  <r>
    <s v="Color"/>
    <x v="1068"/>
    <x v="60"/>
    <n v="4700361"/>
    <s v="Drama"/>
    <m/>
    <m/>
    <m/>
    <m/>
    <m/>
    <m/>
    <m/>
    <m/>
    <m/>
    <m/>
    <m/>
    <m/>
    <m/>
    <m/>
    <s v="90MinutesinHeaven"/>
    <s v="English"/>
    <n v="5000000"/>
    <x v="50"/>
  </r>
  <r>
    <s v="Color"/>
    <x v="1376"/>
    <x v="54"/>
    <n v="2711210"/>
    <s v="Comedy"/>
    <s v="Drama"/>
    <m/>
    <m/>
    <m/>
    <m/>
    <m/>
    <m/>
    <m/>
    <m/>
    <m/>
    <m/>
    <m/>
    <m/>
    <m/>
    <s v="EverythingMustGo"/>
    <s v="English"/>
    <n v="5000000"/>
    <x v="21"/>
  </r>
  <r>
    <s v="Color"/>
    <x v="531"/>
    <x v="37"/>
    <n v="1980338"/>
    <s v="Comedy"/>
    <s v="Crime"/>
    <s v="Drama"/>
    <s v="Mystery"/>
    <s v="Thriller"/>
    <m/>
    <m/>
    <m/>
    <m/>
    <m/>
    <m/>
    <m/>
    <m/>
    <m/>
    <m/>
    <s v="ZeroEffect"/>
    <s v="English"/>
    <n v="5000000"/>
    <x v="15"/>
  </r>
  <r>
    <s v="Color"/>
    <x v="1025"/>
    <x v="49"/>
    <n v="1082044"/>
    <s v="Drama"/>
    <s v="Thriller"/>
    <m/>
    <m/>
    <m/>
    <m/>
    <m/>
    <m/>
    <m/>
    <m/>
    <m/>
    <m/>
    <m/>
    <m/>
    <m/>
    <s v="TheMachinist"/>
    <s v="English"/>
    <n v="5000000"/>
    <x v="16"/>
  </r>
  <r>
    <s v="Color"/>
    <x v="1282"/>
    <x v="32"/>
    <n v="1100000"/>
    <s v="Crime"/>
    <s v="Drama"/>
    <m/>
    <m/>
    <m/>
    <m/>
    <m/>
    <m/>
    <m/>
    <m/>
    <m/>
    <m/>
    <m/>
    <m/>
    <m/>
    <s v="LightSleeper"/>
    <s v="English"/>
    <n v="5000000"/>
    <x v="2"/>
  </r>
  <r>
    <s v="Color"/>
    <x v="1377"/>
    <x v="51"/>
    <n v="2445646"/>
    <s v="Biography"/>
    <s v="Crime"/>
    <s v="Drama"/>
    <s v="Mystery"/>
    <s v="Thriller"/>
    <m/>
    <m/>
    <m/>
    <m/>
    <m/>
    <m/>
    <m/>
    <m/>
    <m/>
    <m/>
    <s v="KilltheMessenger"/>
    <s v="English"/>
    <n v="5000000"/>
    <x v="15"/>
  </r>
  <r>
    <s v="Color"/>
    <x v="1322"/>
    <x v="42"/>
    <n v="2221809"/>
    <s v="Drama"/>
    <m/>
    <m/>
    <m/>
    <m/>
    <m/>
    <m/>
    <m/>
    <m/>
    <m/>
    <m/>
    <m/>
    <m/>
    <m/>
    <m/>
    <s v="RabbitHole"/>
    <s v="English"/>
    <n v="5000000"/>
    <x v="15"/>
  </r>
  <r>
    <s v="Color"/>
    <x v="1378"/>
    <x v="41"/>
    <n v="296665"/>
    <s v="Biography"/>
    <s v="Crime"/>
    <s v="Drama"/>
    <s v="Thriller"/>
    <m/>
    <m/>
    <m/>
    <m/>
    <m/>
    <m/>
    <m/>
    <m/>
    <m/>
    <m/>
    <m/>
    <s v="PartyMonster"/>
    <s v="English"/>
    <n v="5000000"/>
    <x v="22"/>
  </r>
  <r>
    <s v="Color"/>
    <x v="1379"/>
    <x v="53"/>
    <n v="3219029"/>
    <s v="Crime"/>
    <s v="Horror"/>
    <s v="Music"/>
    <s v="Thriller"/>
    <m/>
    <m/>
    <m/>
    <m/>
    <m/>
    <m/>
    <m/>
    <m/>
    <m/>
    <m/>
    <m/>
    <s v="GreenRoom"/>
    <s v="English"/>
    <n v="5000000"/>
    <x v="1"/>
  </r>
  <r>
    <s v="Color"/>
    <x v="447"/>
    <x v="42"/>
    <n v="1040879"/>
    <s v="Comedy"/>
    <s v="Crime"/>
    <s v="Drama"/>
    <m/>
    <m/>
    <m/>
    <m/>
    <m/>
    <m/>
    <m/>
    <m/>
    <m/>
    <m/>
    <m/>
    <m/>
    <s v="BottleRocket"/>
    <s v="English"/>
    <n v="7000000"/>
    <x v="1"/>
  </r>
  <r>
    <s v="Color"/>
    <x v="789"/>
    <x v="54"/>
    <n v="326308"/>
    <s v="Crime"/>
    <s v="Drama"/>
    <s v="Thriller"/>
    <m/>
    <m/>
    <m/>
    <m/>
    <m/>
    <m/>
    <m/>
    <m/>
    <m/>
    <m/>
    <m/>
    <m/>
    <s v="AlbinoAlligator"/>
    <s v="English"/>
    <n v="5000000"/>
    <x v="9"/>
  </r>
  <r>
    <s v="Color"/>
    <x v="1380"/>
    <x v="76"/>
    <n v="124720"/>
    <s v="Drama"/>
    <s v="Romance"/>
    <m/>
    <m/>
    <m/>
    <m/>
    <m/>
    <m/>
    <m/>
    <m/>
    <m/>
    <m/>
    <m/>
    <m/>
    <m/>
    <s v="LovelyStill"/>
    <s v="English"/>
    <n v="5000000"/>
    <x v="11"/>
  </r>
  <r>
    <s v="Color"/>
    <x v="1381"/>
    <x v="76"/>
    <n v="99147"/>
    <s v="Drama"/>
    <m/>
    <m/>
    <m/>
    <m/>
    <m/>
    <m/>
    <m/>
    <m/>
    <m/>
    <m/>
    <m/>
    <m/>
    <m/>
    <m/>
    <s v="DesertBlue"/>
    <s v="English"/>
    <n v="2000000"/>
    <x v="5"/>
  </r>
  <r>
    <s v="Color"/>
    <x v="199"/>
    <x v="76"/>
    <n v="65087"/>
    <s v="Crime"/>
    <s v="Thriller"/>
    <s v="War"/>
    <m/>
    <m/>
    <m/>
    <m/>
    <m/>
    <m/>
    <m/>
    <m/>
    <m/>
    <m/>
    <m/>
    <m/>
    <s v="Redacted"/>
    <s v="English"/>
    <n v="5000000"/>
    <x v="5"/>
  </r>
  <r>
    <s v="Color"/>
    <x v="1382"/>
    <x v="32"/>
    <n v="16066"/>
    <s v="Mystery"/>
    <s v="Romance"/>
    <s v="Thriller"/>
    <m/>
    <m/>
    <m/>
    <m/>
    <m/>
    <m/>
    <m/>
    <m/>
    <m/>
    <m/>
    <m/>
    <m/>
    <s v="Fascination"/>
    <s v="English"/>
    <n v="5000000"/>
    <x v="46"/>
  </r>
  <r>
    <s v="Color"/>
    <x v="1383"/>
    <x v="17"/>
    <n v="617228"/>
    <s v="Comedy"/>
    <s v="Drama"/>
    <s v="Romance"/>
    <s v="War"/>
    <m/>
    <m/>
    <m/>
    <m/>
    <m/>
    <m/>
    <m/>
    <m/>
    <m/>
    <m/>
    <m/>
    <s v="IServedtheKingofEngland"/>
    <s v="Czech"/>
    <n v="84450000"/>
    <x v="37"/>
  </r>
  <r>
    <s v="Color"/>
    <x v="486"/>
    <x v="2"/>
    <n v="24475416"/>
    <s v="Drama"/>
    <m/>
    <m/>
    <m/>
    <m/>
    <m/>
    <m/>
    <m/>
    <m/>
    <m/>
    <m/>
    <m/>
    <m/>
    <m/>
    <m/>
    <s v="SlingBlade"/>
    <s v="English"/>
    <n v="890000"/>
    <x v="25"/>
  </r>
  <r>
    <s v="Color"/>
    <x v="1265"/>
    <x v="40"/>
    <n v="47277326"/>
    <s v="Horror"/>
    <m/>
    <m/>
    <m/>
    <m/>
    <m/>
    <m/>
    <m/>
    <m/>
    <m/>
    <m/>
    <m/>
    <m/>
    <m/>
    <m/>
    <s v="Hostel"/>
    <s v="English"/>
    <n v="4800000"/>
    <x v="18"/>
  </r>
  <r>
    <s v="Color"/>
    <x v="1013"/>
    <x v="49"/>
    <n v="1247453"/>
    <s v="Comedy"/>
    <s v="Drama"/>
    <m/>
    <m/>
    <m/>
    <m/>
    <m/>
    <m/>
    <m/>
    <m/>
    <m/>
    <m/>
    <m/>
    <m/>
    <m/>
    <s v="TristramShandy:ACockandBullStory"/>
    <s v="English"/>
    <n v="2800000"/>
    <x v="2"/>
  </r>
  <r>
    <s v="Color"/>
    <x v="913"/>
    <x v="60"/>
    <n v="1729969"/>
    <s v="Drama"/>
    <s v="Thriller"/>
    <m/>
    <m/>
    <m/>
    <m/>
    <m/>
    <m/>
    <m/>
    <m/>
    <m/>
    <m/>
    <m/>
    <m/>
    <m/>
    <s v="TakeShelter"/>
    <s v="English"/>
    <n v="5000000"/>
    <x v="37"/>
  </r>
  <r>
    <s v="Color"/>
    <x v="1384"/>
    <x v="33"/>
    <n v="1705139"/>
    <s v="Fantasy"/>
    <s v="Horror"/>
    <s v="Mystery"/>
    <s v="Thriller"/>
    <m/>
    <m/>
    <m/>
    <m/>
    <m/>
    <m/>
    <m/>
    <m/>
    <m/>
    <m/>
    <m/>
    <s v="LadyinWhite"/>
    <s v="English"/>
    <n v="4700000"/>
    <x v="10"/>
  </r>
  <r>
    <s v="Color"/>
    <x v="589"/>
    <x v="57"/>
    <n v="8025872"/>
    <s v="Comedy"/>
    <s v="Horror"/>
    <m/>
    <m/>
    <m/>
    <m/>
    <m/>
    <m/>
    <m/>
    <m/>
    <m/>
    <m/>
    <m/>
    <m/>
    <m/>
    <s v="TheTexasChainsawMassacre2"/>
    <s v="English"/>
    <n v="4700000"/>
    <x v="33"/>
  </r>
  <r>
    <s v="Color"/>
    <x v="985"/>
    <x v="76"/>
    <n v="778565"/>
    <s v="Crime"/>
    <s v="Drama"/>
    <m/>
    <m/>
    <m/>
    <m/>
    <m/>
    <m/>
    <m/>
    <m/>
    <m/>
    <m/>
    <m/>
    <m/>
    <m/>
    <s v="OnlyGodForgives"/>
    <s v="English"/>
    <n v="4800000"/>
    <x v="20"/>
  </r>
  <r>
    <s v="Color"/>
    <x v="1385"/>
    <x v="6"/>
    <n v="513836"/>
    <s v="Comedy"/>
    <s v="Drama"/>
    <s v="Romance"/>
    <m/>
    <m/>
    <m/>
    <m/>
    <m/>
    <m/>
    <m/>
    <m/>
    <m/>
    <m/>
    <m/>
    <m/>
    <s v="TheNamesofLove"/>
    <s v="French"/>
    <n v="4600000"/>
    <x v="13"/>
  </r>
  <r>
    <s v="Color"/>
    <x v="1386"/>
    <x v="54"/>
    <n v="434417"/>
    <s v="Drama"/>
    <m/>
    <m/>
    <m/>
    <m/>
    <m/>
    <m/>
    <m/>
    <m/>
    <m/>
    <m/>
    <m/>
    <m/>
    <m/>
    <m/>
    <s v="SavageGrace"/>
    <s v="English"/>
    <n v="4600000"/>
    <x v="18"/>
  </r>
  <r>
    <s v="Color"/>
    <x v="596"/>
    <x v="44"/>
    <n v="81200000"/>
    <s v="Comedy"/>
    <m/>
    <m/>
    <m/>
    <m/>
    <m/>
    <m/>
    <m/>
    <m/>
    <m/>
    <m/>
    <m/>
    <m/>
    <m/>
    <m/>
    <s v="PoliceAcademy"/>
    <s v="English"/>
    <n v="4500000"/>
    <x v="10"/>
  </r>
  <r>
    <s v="Color"/>
    <x v="35"/>
    <x v="82"/>
    <n v="52700832"/>
    <s v="Comedy"/>
    <s v="Drama"/>
    <s v="Romance"/>
    <m/>
    <m/>
    <m/>
    <m/>
    <m/>
    <m/>
    <m/>
    <m/>
    <m/>
    <m/>
    <m/>
    <m/>
    <s v="FourWeddingsandaFuneral"/>
    <s v="English"/>
    <n v="4500000"/>
    <x v="1"/>
  </r>
  <r>
    <s v="Color"/>
    <x v="415"/>
    <x v="25"/>
    <n v="13060843"/>
    <s v="Drama"/>
    <m/>
    <m/>
    <m/>
    <m/>
    <m/>
    <m/>
    <m/>
    <m/>
    <m/>
    <m/>
    <m/>
    <m/>
    <m/>
    <m/>
    <s v="25thHour"/>
    <s v="English"/>
    <n v="15000000"/>
    <x v="16"/>
  </r>
  <r>
    <s v="Color"/>
    <x v="42"/>
    <x v="59"/>
    <n v="3798532"/>
    <s v="Crime"/>
    <s v="Drama"/>
    <s v="Romance"/>
    <s v="Thriller"/>
    <m/>
    <m/>
    <m/>
    <m/>
    <m/>
    <m/>
    <m/>
    <m/>
    <m/>
    <m/>
    <m/>
    <s v="Bound"/>
    <s v="English"/>
    <n v="4500000"/>
    <x v="37"/>
  </r>
  <r>
    <s v="Color"/>
    <x v="116"/>
    <x v="56"/>
    <n v="3609278"/>
    <s v="Drama"/>
    <m/>
    <m/>
    <m/>
    <m/>
    <m/>
    <m/>
    <m/>
    <m/>
    <m/>
    <m/>
    <m/>
    <m/>
    <m/>
    <m/>
    <s v="RequiemforaDream"/>
    <s v="English"/>
    <n v="4500000"/>
    <x v="26"/>
  </r>
  <r>
    <s v="Color"/>
    <x v="1387"/>
    <x v="67"/>
    <n v="1687311"/>
    <s v="Drama"/>
    <s v="Musical"/>
    <m/>
    <m/>
    <m/>
    <m/>
    <m/>
    <m/>
    <m/>
    <m/>
    <m/>
    <m/>
    <m/>
    <m/>
    <m/>
    <s v="Tango"/>
    <s v="Spanish"/>
    <n v="700000000"/>
    <x v="13"/>
  </r>
  <r>
    <s v="Color"/>
    <x v="763"/>
    <x v="80"/>
    <n v="727883"/>
    <s v="Drama"/>
    <s v="SciFi"/>
    <s v="Thriller"/>
    <m/>
    <m/>
    <m/>
    <m/>
    <m/>
    <m/>
    <m/>
    <m/>
    <m/>
    <m/>
    <m/>
    <m/>
    <s v="DonnieDarko"/>
    <s v="English"/>
    <n v="4500000"/>
    <x v="14"/>
  </r>
  <r>
    <s v="Color"/>
    <x v="1388"/>
    <x v="39"/>
    <n v="713413"/>
    <s v="Crime"/>
    <s v="Drama"/>
    <s v="Mystery"/>
    <m/>
    <m/>
    <m/>
    <m/>
    <m/>
    <m/>
    <m/>
    <m/>
    <m/>
    <m/>
    <m/>
    <m/>
    <s v="Character"/>
    <s v="Dutch"/>
    <n v="4500000"/>
    <x v="6"/>
  </r>
  <r>
    <s v="Color"/>
    <x v="1389"/>
    <x v="10"/>
    <n v="410241"/>
    <s v="Comedy"/>
    <s v="Crime"/>
    <s v="Drama"/>
    <m/>
    <m/>
    <m/>
    <m/>
    <m/>
    <m/>
    <m/>
    <m/>
    <m/>
    <m/>
    <m/>
    <m/>
    <s v="Spun"/>
    <s v="English"/>
    <n v="2000000"/>
    <x v="2"/>
  </r>
  <r>
    <s v="Color"/>
    <x v="1119"/>
    <x v="51"/>
    <n v="211667"/>
    <s v="Crime"/>
    <s v="Drama"/>
    <m/>
    <m/>
    <m/>
    <m/>
    <m/>
    <m/>
    <m/>
    <m/>
    <m/>
    <m/>
    <m/>
    <m/>
    <m/>
    <s v="LadyVengeance"/>
    <s v="Korean"/>
    <n v="4200000000"/>
    <x v="16"/>
  </r>
  <r>
    <s v="Color"/>
    <x v="1390"/>
    <x v="75"/>
    <n v="92191"/>
    <s v="Comedy"/>
    <s v="Drama"/>
    <s v="Sport"/>
    <m/>
    <m/>
    <m/>
    <m/>
    <m/>
    <m/>
    <m/>
    <m/>
    <m/>
    <m/>
    <m/>
    <m/>
    <s v="MeanMachine"/>
    <s v="English"/>
    <n v="2500000"/>
    <x v="12"/>
  </r>
  <r>
    <s v="Color"/>
    <x v="1391"/>
    <x v="46"/>
    <n v="49413"/>
    <s v="Action"/>
    <s v="Crime"/>
    <s v="Thriller"/>
    <m/>
    <m/>
    <m/>
    <m/>
    <m/>
    <m/>
    <m/>
    <m/>
    <m/>
    <m/>
    <m/>
    <m/>
    <s v="Exiled"/>
    <s v="Cantonese"/>
    <n v="35000000"/>
    <x v="11"/>
  </r>
  <r>
    <s v="Color"/>
    <x v="1392"/>
    <x v="26"/>
    <n v="108229"/>
    <s v="Drama"/>
    <s v="Horror"/>
    <s v="Mystery"/>
    <s v="Thriller"/>
    <m/>
    <m/>
    <m/>
    <m/>
    <m/>
    <m/>
    <m/>
    <m/>
    <m/>
    <m/>
    <m/>
    <s v="After.Life"/>
    <s v="English"/>
    <n v="4500000"/>
    <x v="18"/>
  </r>
  <r>
    <s v="Color"/>
    <x v="408"/>
    <x v="80"/>
    <n v="112000000"/>
    <s v="Drama"/>
    <m/>
    <m/>
    <m/>
    <m/>
    <m/>
    <m/>
    <m/>
    <m/>
    <m/>
    <m/>
    <m/>
    <m/>
    <m/>
    <m/>
    <s v="OneFlewOvertheCuckoosNest"/>
    <s v="English"/>
    <n v="4400000"/>
    <x v="49"/>
  </r>
  <r>
    <s v="Color"/>
    <x v="1393"/>
    <x v="51"/>
    <n v="26345"/>
    <s v="Action"/>
    <s v="Crime"/>
    <s v="Drama"/>
    <m/>
    <m/>
    <m/>
    <m/>
    <m/>
    <m/>
    <m/>
    <m/>
    <m/>
    <m/>
    <m/>
    <m/>
    <s v="TheSweeney"/>
    <s v="English"/>
    <n v="3000000"/>
    <x v="9"/>
  </r>
  <r>
    <s v="Color"/>
    <x v="678"/>
    <x v="57"/>
    <n v="20772796"/>
    <s v="Drama"/>
    <s v="Family"/>
    <m/>
    <m/>
    <m/>
    <m/>
    <m/>
    <m/>
    <m/>
    <m/>
    <m/>
    <m/>
    <m/>
    <m/>
    <m/>
    <s v="WhaleRider"/>
    <s v="English"/>
    <n v="6000000"/>
    <x v="32"/>
  </r>
  <r>
    <s v="Color"/>
    <x v="92"/>
    <x v="68"/>
    <n v="34964818"/>
    <s v="Adventure"/>
    <s v="Family"/>
    <s v="Fantasy"/>
    <m/>
    <m/>
    <m/>
    <m/>
    <m/>
    <m/>
    <m/>
    <m/>
    <m/>
    <m/>
    <m/>
    <m/>
    <s v="Pan"/>
    <s v="English"/>
    <n v="150000000"/>
    <x v="27"/>
  </r>
  <r>
    <s v="Color"/>
    <x v="255"/>
    <x v="26"/>
    <n v="1487477"/>
    <s v="Fantasy"/>
    <s v="Thriller"/>
    <m/>
    <m/>
    <m/>
    <m/>
    <m/>
    <m/>
    <m/>
    <m/>
    <m/>
    <m/>
    <m/>
    <m/>
    <m/>
    <s v="NightWatch"/>
    <s v="Russian"/>
    <n v="4200000"/>
    <x v="12"/>
  </r>
  <r>
    <s v="Color"/>
    <x v="413"/>
    <x v="51"/>
    <n v="62549000"/>
    <s v="Crime"/>
    <s v="Drama"/>
    <s v="Romance"/>
    <s v="Thriller"/>
    <m/>
    <m/>
    <m/>
    <m/>
    <m/>
    <m/>
    <m/>
    <m/>
    <m/>
    <m/>
    <m/>
    <s v="TheCryingGame"/>
    <s v="English"/>
    <n v="2300000"/>
    <x v="11"/>
  </r>
  <r>
    <s v="Color"/>
    <x v="867"/>
    <x v="49"/>
    <n v="105500000"/>
    <s v="Comedy"/>
    <m/>
    <m/>
    <m/>
    <m/>
    <m/>
    <m/>
    <m/>
    <m/>
    <m/>
    <m/>
    <m/>
    <m/>
    <m/>
    <m/>
    <s v="Porkys"/>
    <s v="English"/>
    <n v="4000000"/>
    <x v="5"/>
  </r>
  <r>
    <s v="Color"/>
    <x v="892"/>
    <x v="76"/>
    <n v="101055"/>
    <s v="Horror"/>
    <m/>
    <m/>
    <m/>
    <m/>
    <m/>
    <m/>
    <m/>
    <m/>
    <m/>
    <m/>
    <m/>
    <m/>
    <m/>
    <m/>
    <s v="SurvivaloftheDead"/>
    <s v="English"/>
    <n v="4000000"/>
    <x v="39"/>
  </r>
  <r>
    <s v="Color"/>
    <x v="541"/>
    <x v="57"/>
    <n v="44566004"/>
    <s v="Drama"/>
    <m/>
    <m/>
    <m/>
    <m/>
    <m/>
    <m/>
    <m/>
    <m/>
    <m/>
    <m/>
    <m/>
    <m/>
    <m/>
    <m/>
    <s v="LostinTranslation"/>
    <s v="English"/>
    <n v="4000000"/>
    <x v="6"/>
  </r>
  <r>
    <s v="Color"/>
    <x v="650"/>
    <x v="40"/>
    <n v="39200000"/>
    <s v="Comedy"/>
    <s v="Romance"/>
    <m/>
    <m/>
    <m/>
    <m/>
    <m/>
    <m/>
    <m/>
    <m/>
    <m/>
    <m/>
    <m/>
    <m/>
    <m/>
    <s v="AnnieHall"/>
    <s v="English"/>
    <n v="4000000"/>
    <x v="14"/>
  </r>
  <r>
    <s v="Color"/>
    <x v="1394"/>
    <x v="48"/>
    <n v="36000000"/>
    <s v="Drama"/>
    <s v="Family"/>
    <s v="Romance"/>
    <m/>
    <m/>
    <m/>
    <m/>
    <m/>
    <m/>
    <m/>
    <m/>
    <m/>
    <m/>
    <m/>
    <m/>
    <s v="TheGreatestShowonEarth"/>
    <s v="English"/>
    <n v="4000000"/>
    <x v="10"/>
  </r>
  <r>
    <s v="Color"/>
    <x v="17"/>
    <x v="12"/>
    <n v="65007045"/>
    <s v="Action"/>
    <s v="Adventure"/>
    <s v="Drama"/>
    <m/>
    <m/>
    <m/>
    <m/>
    <m/>
    <m/>
    <m/>
    <m/>
    <m/>
    <m/>
    <m/>
    <m/>
    <s v="Exodus:GodsandKings"/>
    <s v="English"/>
    <n v="140000000"/>
    <x v="9"/>
  </r>
  <r>
    <s v="Color"/>
    <x v="11"/>
    <x v="51"/>
    <n v="31252964"/>
    <s v="Drama"/>
    <s v="Romance"/>
    <m/>
    <m/>
    <m/>
    <m/>
    <m/>
    <m/>
    <m/>
    <m/>
    <m/>
    <m/>
    <m/>
    <m/>
    <m/>
    <s v="MonstersBall"/>
    <s v="English"/>
    <n v="4000000"/>
    <x v="1"/>
  </r>
  <r>
    <s v="Color"/>
    <x v="1395"/>
    <x v="53"/>
    <n v="131175"/>
    <s v="Drama"/>
    <s v="Horror"/>
    <m/>
    <m/>
    <m/>
    <m/>
    <m/>
    <m/>
    <m/>
    <m/>
    <m/>
    <m/>
    <m/>
    <m/>
    <m/>
    <s v="Maggie"/>
    <s v="English"/>
    <n v="8500000"/>
    <x v="23"/>
  </r>
  <r>
    <s v="Color"/>
    <x v="1396"/>
    <x v="68"/>
    <n v="31968347"/>
    <s v="Drama"/>
    <s v="Romance"/>
    <m/>
    <m/>
    <m/>
    <m/>
    <m/>
    <m/>
    <m/>
    <m/>
    <m/>
    <m/>
    <m/>
    <m/>
    <m/>
    <s v="LeavingLasVegas"/>
    <s v="English"/>
    <n v="3600000"/>
    <x v="32"/>
  </r>
  <r>
    <s v="Color"/>
    <x v="47"/>
    <x v="42"/>
    <n v="35385560"/>
    <s v="Mystery"/>
    <s v="Thriller"/>
    <m/>
    <m/>
    <m/>
    <m/>
    <m/>
    <m/>
    <m/>
    <m/>
    <m/>
    <m/>
    <m/>
    <m/>
    <m/>
    <s v="TheBoyNextDoor"/>
    <s v="English"/>
    <n v="4000000"/>
    <x v="50"/>
  </r>
  <r>
    <s v="Color"/>
    <x v="1397"/>
    <x v="10"/>
    <n v="20803237"/>
    <s v="Comedy"/>
    <s v="Drama"/>
    <m/>
    <m/>
    <m/>
    <m/>
    <m/>
    <m/>
    <m/>
    <m/>
    <m/>
    <m/>
    <m/>
    <m/>
    <m/>
    <s v="TheKidsAreAllRight"/>
    <s v="English"/>
    <n v="3500000"/>
    <x v="1"/>
  </r>
  <r>
    <s v="Color"/>
    <x v="446"/>
    <x v="40"/>
    <n v="13008928"/>
    <s v="Horror"/>
    <s v="SciFi"/>
    <s v="Thriller"/>
    <m/>
    <m/>
    <m/>
    <m/>
    <m/>
    <m/>
    <m/>
    <m/>
    <m/>
    <m/>
    <m/>
    <m/>
    <s v="TheyLive"/>
    <s v="English"/>
    <n v="4000000"/>
    <x v="11"/>
  </r>
  <r>
    <s v="Color"/>
    <x v="1398"/>
    <x v="40"/>
    <n v="15152879"/>
    <s v="Drama"/>
    <s v="Horror"/>
    <s v="Thriller"/>
    <m/>
    <m/>
    <m/>
    <m/>
    <m/>
    <m/>
    <m/>
    <m/>
    <m/>
    <m/>
    <m/>
    <m/>
    <s v="TheLastExorcismPartII"/>
    <s v="English"/>
    <n v="5000000"/>
    <x v="59"/>
  </r>
  <r>
    <s v="Color"/>
    <x v="719"/>
    <x v="27"/>
    <n v="25359200"/>
    <s v="Drama"/>
    <m/>
    <m/>
    <m/>
    <m/>
    <m/>
    <m/>
    <m/>
    <m/>
    <m/>
    <m/>
    <m/>
    <m/>
    <m/>
    <m/>
    <s v="Boyhood"/>
    <s v="English"/>
    <n v="4000000"/>
    <x v="25"/>
  </r>
  <r>
    <s v="Color"/>
    <x v="650"/>
    <x v="44"/>
    <n v="10515579"/>
    <s v="Comedy"/>
    <s v="Crime"/>
    <s v="Mystery"/>
    <m/>
    <m/>
    <m/>
    <m/>
    <m/>
    <m/>
    <m/>
    <m/>
    <m/>
    <m/>
    <m/>
    <m/>
    <s v="Scoop"/>
    <s v="English"/>
    <n v="4000000"/>
    <x v="10"/>
  </r>
  <r>
    <s v="Color"/>
    <x v="23"/>
    <x v="71"/>
    <n v="180011740"/>
    <s v="Action"/>
    <s v="Adventure"/>
    <s v="SciFi"/>
    <s v="Thriller"/>
    <m/>
    <m/>
    <m/>
    <m/>
    <m/>
    <m/>
    <m/>
    <m/>
    <m/>
    <m/>
    <m/>
    <s v="PlanetoftheApes"/>
    <s v="English"/>
    <n v="100000000"/>
    <x v="20"/>
  </r>
  <r>
    <s v="Color"/>
    <x v="1399"/>
    <x v="40"/>
    <n v="10097096"/>
    <s v="Comedy"/>
    <m/>
    <m/>
    <m/>
    <m/>
    <m/>
    <m/>
    <m/>
    <m/>
    <m/>
    <m/>
    <m/>
    <m/>
    <m/>
    <m/>
    <s v="TheWash"/>
    <s v="English"/>
    <n v="4000000"/>
    <x v="50"/>
  </r>
  <r>
    <s v="Color"/>
    <x v="1399"/>
    <x v="84"/>
    <n v="9821335"/>
    <s v="Comedy"/>
    <m/>
    <m/>
    <m/>
    <m/>
    <m/>
    <m/>
    <m/>
    <m/>
    <m/>
    <m/>
    <m/>
    <m/>
    <m/>
    <m/>
    <s v="3Strikes"/>
    <s v="English"/>
    <n v="6000000"/>
    <x v="59"/>
  </r>
  <r>
    <s v="Color"/>
    <x v="936"/>
    <x v="57"/>
    <n v="8243880"/>
    <s v="Crime"/>
    <s v="Drama"/>
    <s v="Fantasy"/>
    <s v="Romance"/>
    <m/>
    <m/>
    <m/>
    <m/>
    <m/>
    <m/>
    <m/>
    <m/>
    <m/>
    <m/>
    <m/>
    <s v="TheCooler"/>
    <s v="English"/>
    <n v="3200000"/>
    <x v="15"/>
  </r>
  <r>
    <s v="Color"/>
    <x v="1400"/>
    <x v="112"/>
    <n v="7825820"/>
    <s v="Crime"/>
    <s v="Mystery"/>
    <s v="Thriller"/>
    <m/>
    <m/>
    <m/>
    <m/>
    <m/>
    <m/>
    <m/>
    <m/>
    <m/>
    <m/>
    <m/>
    <m/>
    <s v="TheNightListener"/>
    <s v="English"/>
    <n v="4000000"/>
    <x v="18"/>
  </r>
  <r>
    <s v="Color"/>
    <x v="517"/>
    <x v="83"/>
    <n v="14637490"/>
    <s v="Horror"/>
    <s v="Mystery"/>
    <s v="Thriller"/>
    <m/>
    <m/>
    <m/>
    <m/>
    <m/>
    <m/>
    <m/>
    <m/>
    <m/>
    <m/>
    <m/>
    <m/>
    <s v="MySoultoTake"/>
    <s v="English"/>
    <n v="25000000"/>
    <x v="30"/>
  </r>
  <r>
    <s v="Color"/>
    <x v="543"/>
    <x v="70"/>
    <n v="7159147"/>
    <s v="Drama"/>
    <s v="Mystery"/>
    <s v="Thriller"/>
    <m/>
    <m/>
    <m/>
    <m/>
    <m/>
    <m/>
    <m/>
    <m/>
    <m/>
    <m/>
    <m/>
    <m/>
    <s v="TheOrphanage"/>
    <s v="Spanish"/>
    <n v="3400000"/>
    <x v="7"/>
  </r>
  <r>
    <s v="Color"/>
    <x v="1401"/>
    <x v="102"/>
    <n v="17314483"/>
    <s v="Comedy"/>
    <s v="Fantasy"/>
    <m/>
    <m/>
    <m/>
    <m/>
    <m/>
    <m/>
    <m/>
    <m/>
    <m/>
    <m/>
    <m/>
    <m/>
    <m/>
    <s v="AHauntedHouse2"/>
    <s v="English"/>
    <n v="4000000"/>
    <x v="54"/>
  </r>
  <r>
    <s v="Color"/>
    <x v="1402"/>
    <x v="46"/>
    <n v="6525762"/>
    <s v="Comedy"/>
    <s v="Drama"/>
    <s v="Romance"/>
    <m/>
    <m/>
    <m/>
    <m/>
    <m/>
    <m/>
    <m/>
    <m/>
    <m/>
    <m/>
    <m/>
    <m/>
    <s v="TheRulesofAttraction"/>
    <s v="English"/>
    <n v="4000000"/>
    <x v="10"/>
  </r>
  <r>
    <s v="Color"/>
    <x v="1403"/>
    <x v="46"/>
    <n v="4301331"/>
    <s v="Comedy"/>
    <s v="Fantasy"/>
    <m/>
    <m/>
    <m/>
    <m/>
    <m/>
    <m/>
    <m/>
    <m/>
    <m/>
    <m/>
    <m/>
    <m/>
    <m/>
    <s v="FourRooms"/>
    <s v="English"/>
    <n v="4000000"/>
    <x v="10"/>
  </r>
  <r>
    <s v="Color"/>
    <x v="941"/>
    <x v="26"/>
    <n v="4046737"/>
    <s v="Comedy"/>
    <s v="Drama"/>
    <s v="Romance"/>
    <m/>
    <m/>
    <m/>
    <m/>
    <m/>
    <m/>
    <m/>
    <m/>
    <m/>
    <m/>
    <m/>
    <m/>
    <s v="Secretary"/>
    <s v="English"/>
    <n v="4000000"/>
    <x v="1"/>
  </r>
  <r>
    <s v="Color"/>
    <x v="1404"/>
    <x v="44"/>
    <n v="3713002"/>
    <s v="Documentary"/>
    <m/>
    <m/>
    <m/>
    <m/>
    <m/>
    <m/>
    <m/>
    <m/>
    <m/>
    <m/>
    <m/>
    <m/>
    <m/>
    <m/>
    <s v="TheRealCancun"/>
    <s v="English"/>
    <n v="8000000"/>
    <x v="60"/>
  </r>
  <r>
    <s v="Color"/>
    <x v="74"/>
    <x v="46"/>
    <n v="3468572"/>
    <s v="Drama"/>
    <m/>
    <m/>
    <m/>
    <m/>
    <m/>
    <m/>
    <m/>
    <m/>
    <m/>
    <m/>
    <m/>
    <m/>
    <m/>
    <m/>
    <s v="TalkRadio"/>
    <s v="English"/>
    <n v="4000000"/>
    <x v="11"/>
  </r>
  <r>
    <s v="Color"/>
    <x v="1112"/>
    <x v="92"/>
    <n v="2892582"/>
    <s v="Comedy"/>
    <m/>
    <m/>
    <m/>
    <m/>
    <m/>
    <m/>
    <m/>
    <m/>
    <m/>
    <m/>
    <m/>
    <m/>
    <m/>
    <m/>
    <s v="WaitingforGuffman"/>
    <s v="English"/>
    <n v="4000000"/>
    <x v="32"/>
  </r>
  <r>
    <s v="Color"/>
    <x v="1405"/>
    <x v="49"/>
    <n v="2800000"/>
    <s v="Comedy"/>
    <m/>
    <m/>
    <m/>
    <m/>
    <m/>
    <m/>
    <m/>
    <m/>
    <m/>
    <m/>
    <m/>
    <m/>
    <m/>
    <m/>
    <s v="LoveStinks"/>
    <s v="English"/>
    <n v="4000000"/>
    <x v="27"/>
  </r>
  <r>
    <s v="Color"/>
    <x v="370"/>
    <x v="40"/>
    <n v="2426851"/>
    <s v="Comedy"/>
    <s v="Crime"/>
    <s v="Romance"/>
    <s v="Thriller"/>
    <m/>
    <m/>
    <m/>
    <m/>
    <m/>
    <m/>
    <m/>
    <m/>
    <m/>
    <m/>
    <m/>
    <s v="YouKillMe"/>
    <s v="English"/>
    <n v="4000000"/>
    <x v="12"/>
  </r>
  <r>
    <s v="Color"/>
    <x v="1406"/>
    <x v="44"/>
    <n v="1325073"/>
    <s v="Comedy"/>
    <s v="Drama"/>
    <m/>
    <m/>
    <m/>
    <m/>
    <m/>
    <m/>
    <m/>
    <m/>
    <m/>
    <m/>
    <m/>
    <m/>
    <m/>
    <s v="Thumbsucker"/>
    <s v="English"/>
    <n v="4000000"/>
    <x v="4"/>
  </r>
  <r>
    <s v="Color"/>
    <x v="1407"/>
    <x v="57"/>
    <n v="864959"/>
    <s v="Adventure"/>
    <s v="Fantasy"/>
    <m/>
    <m/>
    <m/>
    <m/>
    <m/>
    <m/>
    <m/>
    <m/>
    <m/>
    <m/>
    <m/>
    <m/>
    <m/>
    <s v="Mirrormask"/>
    <s v="English"/>
    <n v="4000000"/>
    <x v="8"/>
  </r>
  <r>
    <s v="Color"/>
    <x v="1408"/>
    <x v="56"/>
    <n v="2601847"/>
    <s v="Documentary"/>
    <s v="Music"/>
    <m/>
    <m/>
    <m/>
    <m/>
    <m/>
    <m/>
    <m/>
    <m/>
    <m/>
    <m/>
    <m/>
    <m/>
    <m/>
    <s v="Samsara"/>
    <s v="None"/>
    <n v="4000000"/>
    <x v="3"/>
  </r>
  <r>
    <s v="Color"/>
    <x v="1409"/>
    <x v="97"/>
    <n v="800000"/>
    <s v="Adventure"/>
    <s v="Fantasy"/>
    <m/>
    <m/>
    <m/>
    <m/>
    <m/>
    <m/>
    <m/>
    <m/>
    <m/>
    <m/>
    <m/>
    <m/>
    <m/>
    <s v="TheBarbarians"/>
    <s v="English"/>
    <n v="4000000"/>
    <x v="30"/>
  </r>
  <r>
    <s v="Color"/>
    <x v="1410"/>
    <x v="75"/>
    <n v="562059"/>
    <s v="Drama"/>
    <s v="Thriller"/>
    <m/>
    <m/>
    <m/>
    <m/>
    <m/>
    <m/>
    <m/>
    <m/>
    <m/>
    <m/>
    <m/>
    <m/>
    <m/>
    <s v="PoolhallJunkies"/>
    <s v="English"/>
    <n v="4000000"/>
    <x v="15"/>
  </r>
  <r>
    <s v="Color"/>
    <x v="1396"/>
    <x v="10"/>
    <n v="399793"/>
    <s v="Drama"/>
    <m/>
    <m/>
    <m/>
    <m/>
    <m/>
    <m/>
    <m/>
    <m/>
    <m/>
    <m/>
    <m/>
    <m/>
    <m/>
    <m/>
    <s v="TheLossofSexualInnocence"/>
    <s v="English"/>
    <n v="4000000"/>
    <x v="28"/>
  </r>
  <r>
    <s v="Color"/>
    <x v="450"/>
    <x v="82"/>
    <n v="371897"/>
    <s v="Drama"/>
    <m/>
    <m/>
    <m/>
    <m/>
    <m/>
    <m/>
    <m/>
    <m/>
    <m/>
    <m/>
    <m/>
    <m/>
    <m/>
    <m/>
    <s v="Joe"/>
    <s v="English"/>
    <n v="4000000"/>
    <x v="8"/>
  </r>
  <r>
    <s v="Color"/>
    <x v="1411"/>
    <x v="75"/>
    <n v="302204"/>
    <s v="Comedy"/>
    <s v="Crime"/>
    <s v="Romance"/>
    <m/>
    <m/>
    <m/>
    <m/>
    <m/>
    <m/>
    <m/>
    <m/>
    <m/>
    <m/>
    <m/>
    <m/>
    <s v="ShootingFish"/>
    <s v="English"/>
    <n v="3000000"/>
    <x v="4"/>
  </r>
  <r>
    <s v="Color"/>
    <x v="191"/>
    <x v="56"/>
    <n v="354704"/>
    <s v="Crime"/>
    <s v="Drama"/>
    <s v="Horror"/>
    <s v="Thriller"/>
    <m/>
    <m/>
    <m/>
    <m/>
    <m/>
    <m/>
    <m/>
    <m/>
    <m/>
    <m/>
    <m/>
    <s v="Prison"/>
    <s v="English"/>
    <n v="1300000"/>
    <x v="18"/>
  </r>
  <r>
    <s v="Color"/>
    <x v="1412"/>
    <x v="77"/>
    <n v="265107"/>
    <s v="Comedy"/>
    <s v="Horror"/>
    <s v="Mystery"/>
    <m/>
    <m/>
    <m/>
    <m/>
    <m/>
    <m/>
    <m/>
    <m/>
    <m/>
    <m/>
    <m/>
    <m/>
    <s v="PsychoBeachParty"/>
    <s v="English"/>
    <n v="1500000"/>
    <x v="22"/>
  </r>
  <r>
    <s v="Color"/>
    <x v="724"/>
    <x v="102"/>
    <n v="185577"/>
    <s v="Comedy"/>
    <m/>
    <m/>
    <m/>
    <m/>
    <m/>
    <m/>
    <m/>
    <m/>
    <m/>
    <m/>
    <m/>
    <m/>
    <m/>
    <m/>
    <s v="TheBigTease"/>
    <s v="English"/>
    <n v="4000000"/>
    <x v="22"/>
  </r>
  <r>
    <s v="Color"/>
    <x v="1413"/>
    <x v="10"/>
    <n v="58214"/>
    <s v="Crime"/>
    <s v="Drama"/>
    <s v="Thriller"/>
    <m/>
    <m/>
    <m/>
    <m/>
    <m/>
    <m/>
    <m/>
    <m/>
    <m/>
    <m/>
    <m/>
    <m/>
    <s v="Trust"/>
    <s v="English"/>
    <n v="9500000"/>
    <x v="15"/>
  </r>
  <r>
    <s v="Color"/>
    <x v="262"/>
    <x v="32"/>
    <n v="75078"/>
    <s v="Comedy"/>
    <m/>
    <m/>
    <m/>
    <m/>
    <m/>
    <m/>
    <m/>
    <m/>
    <m/>
    <m/>
    <m/>
    <m/>
    <m/>
    <m/>
    <s v="AnEverlastingPiece"/>
    <s v="English"/>
    <n v="14000000"/>
    <x v="22"/>
  </r>
  <r>
    <s v="Color"/>
    <x v="798"/>
    <x v="51"/>
    <n v="317125"/>
    <s v="Drama"/>
    <s v="Romance"/>
    <m/>
    <m/>
    <m/>
    <m/>
    <m/>
    <m/>
    <m/>
    <m/>
    <m/>
    <m/>
    <m/>
    <m/>
    <m/>
    <s v="Adore"/>
    <s v="English"/>
    <n v="16000000"/>
    <x v="5"/>
  </r>
  <r>
    <s v="Color"/>
    <x v="1414"/>
    <x v="17"/>
    <n v="146402"/>
    <s v="Comedy"/>
    <s v="Drama"/>
    <m/>
    <m/>
    <m/>
    <m/>
    <m/>
    <m/>
    <m/>
    <m/>
    <m/>
    <m/>
    <m/>
    <m/>
    <m/>
    <s v="MondaysintheSun"/>
    <s v="Spanish"/>
    <n v="4000000"/>
    <x v="16"/>
  </r>
  <r>
    <s v="Color"/>
    <x v="1415"/>
    <x v="41"/>
    <n v="18469"/>
    <s v="Drama"/>
    <s v="Horror"/>
    <s v="SciFi"/>
    <m/>
    <m/>
    <m/>
    <m/>
    <m/>
    <m/>
    <m/>
    <m/>
    <m/>
    <m/>
    <m/>
    <m/>
    <s v="StakeLand"/>
    <s v="English"/>
    <n v="650000"/>
    <x v="12"/>
  </r>
  <r>
    <s v="Color"/>
    <x v="542"/>
    <x v="78"/>
    <n v="12836"/>
    <s v="Biography"/>
    <s v="Drama"/>
    <m/>
    <m/>
    <m/>
    <m/>
    <m/>
    <m/>
    <m/>
    <m/>
    <m/>
    <m/>
    <m/>
    <m/>
    <m/>
    <s v="TheLastTimeICommittedSuicide"/>
    <s v="English"/>
    <n v="4000000"/>
    <x v="27"/>
  </r>
  <r>
    <s v="Color"/>
    <x v="1416"/>
    <x v="10"/>
    <n v="20262"/>
    <s v="Drama"/>
    <m/>
    <m/>
    <m/>
    <m/>
    <m/>
    <m/>
    <m/>
    <m/>
    <m/>
    <m/>
    <m/>
    <m/>
    <m/>
    <m/>
    <s v="FuturoBeach"/>
    <s v="Portuguese"/>
    <n v="4000000"/>
    <x v="9"/>
  </r>
  <r>
    <s v="Color"/>
    <x v="1417"/>
    <x v="147"/>
    <n v="198655278"/>
    <s v="Drama"/>
    <s v="History"/>
    <s v="Romance"/>
    <s v="War"/>
    <m/>
    <m/>
    <m/>
    <m/>
    <m/>
    <m/>
    <m/>
    <m/>
    <m/>
    <m/>
    <m/>
    <s v="GonewiththeWind"/>
    <s v="English"/>
    <n v="3977000"/>
    <x v="17"/>
  </r>
  <r>
    <s v="Color"/>
    <x v="1418"/>
    <x v="26"/>
    <n v="143653"/>
    <s v="Biography"/>
    <s v="Drama"/>
    <m/>
    <m/>
    <m/>
    <m/>
    <m/>
    <m/>
    <m/>
    <m/>
    <m/>
    <m/>
    <m/>
    <m/>
    <m/>
    <s v="DesertDancer"/>
    <s v="English"/>
    <n v="4000000"/>
    <x v="19"/>
  </r>
  <r>
    <s v="Color"/>
    <x v="1419"/>
    <x v="48"/>
    <n v="14873"/>
    <s v="Adventure"/>
    <s v="War"/>
    <s v="Western"/>
    <m/>
    <m/>
    <m/>
    <m/>
    <m/>
    <m/>
    <m/>
    <m/>
    <m/>
    <m/>
    <m/>
    <m/>
    <s v="MajorDundee"/>
    <s v="English"/>
    <n v="3800000"/>
    <x v="2"/>
  </r>
  <r>
    <s v="Color"/>
    <x v="1420"/>
    <x v="83"/>
    <n v="8000000"/>
    <s v="Biography"/>
    <s v="Comedy"/>
    <s v="Musical"/>
    <s v="Romance"/>
    <s v="Western"/>
    <m/>
    <m/>
    <m/>
    <m/>
    <m/>
    <m/>
    <m/>
    <m/>
    <m/>
    <m/>
    <s v="AnnieGetYourGun"/>
    <s v="English"/>
    <n v="3768785"/>
    <x v="15"/>
  </r>
  <r>
    <s v="Color"/>
    <x v="1421"/>
    <x v="53"/>
    <n v="37606"/>
    <s v="Comedy"/>
    <s v="Crime"/>
    <s v="Drama"/>
    <m/>
    <m/>
    <m/>
    <m/>
    <m/>
    <m/>
    <m/>
    <m/>
    <m/>
    <m/>
    <m/>
    <m/>
    <s v="Defendor"/>
    <s v="English"/>
    <n v="3500000"/>
    <x v="2"/>
  </r>
  <r>
    <s v="Color"/>
    <x v="1422"/>
    <x v="56"/>
    <n v="2956000"/>
    <s v="Adventure"/>
    <s v="Comedy"/>
    <s v="Musical"/>
    <s v="Romance"/>
    <m/>
    <m/>
    <m/>
    <m/>
    <m/>
    <m/>
    <m/>
    <m/>
    <m/>
    <m/>
    <m/>
    <s v="ThePirate"/>
    <s v="English"/>
    <n v="3700000"/>
    <x v="1"/>
  </r>
  <r>
    <s v="Color"/>
    <x v="1423"/>
    <x v="75"/>
    <n v="19959"/>
    <s v="Drama"/>
    <m/>
    <m/>
    <m/>
    <m/>
    <m/>
    <m/>
    <m/>
    <m/>
    <m/>
    <m/>
    <m/>
    <m/>
    <m/>
    <m/>
    <s v="TheGoodHeart"/>
    <s v="English"/>
    <n v="3800000"/>
    <x v="8"/>
  </r>
  <r>
    <s v="Color"/>
    <x v="904"/>
    <x v="59"/>
    <n v="2706659"/>
    <s v="Comedy"/>
    <s v="Drama"/>
    <m/>
    <m/>
    <m/>
    <m/>
    <m/>
    <m/>
    <m/>
    <m/>
    <m/>
    <m/>
    <m/>
    <m/>
    <m/>
    <s v="TheHistoryBoys"/>
    <s v="English"/>
    <n v="2000000"/>
    <x v="8"/>
  </r>
  <r>
    <s v="Color"/>
    <x v="421"/>
    <x v="17"/>
    <n v="61094903"/>
    <s v="Action"/>
    <s v="Mystery"/>
    <s v="Thriller"/>
    <m/>
    <m/>
    <m/>
    <m/>
    <m/>
    <m/>
    <m/>
    <m/>
    <m/>
    <m/>
    <m/>
    <m/>
    <s v="Unknown"/>
    <s v="English"/>
    <n v="30000000"/>
    <x v="8"/>
  </r>
  <r>
    <s v="Color"/>
    <x v="1019"/>
    <x v="42"/>
    <n v="45857453"/>
    <s v="Comedy"/>
    <s v="Drama"/>
    <s v="Music"/>
    <m/>
    <m/>
    <m/>
    <m/>
    <m/>
    <m/>
    <m/>
    <m/>
    <m/>
    <m/>
    <m/>
    <m/>
    <s v="TheFullMonty"/>
    <s v="English"/>
    <n v="3500000"/>
    <x v="13"/>
  </r>
  <r>
    <s v="Color"/>
    <x v="1424"/>
    <x v="74"/>
    <n v="83400000"/>
    <s v="Comedy"/>
    <m/>
    <m/>
    <m/>
    <m/>
    <m/>
    <m/>
    <m/>
    <m/>
    <m/>
    <m/>
    <m/>
    <m/>
    <m/>
    <m/>
    <s v="Airplane"/>
    <s v="English"/>
    <n v="3500000"/>
    <x v="6"/>
  </r>
  <r>
    <s v="BlackandWhite"/>
    <x v="258"/>
    <x v="54"/>
    <n v="27900000"/>
    <s v="Comedy"/>
    <s v="Drama"/>
    <m/>
    <m/>
    <m/>
    <m/>
    <m/>
    <m/>
    <m/>
    <m/>
    <m/>
    <m/>
    <m/>
    <m/>
    <m/>
    <s v="Friday"/>
    <s v="English"/>
    <n v="3500000"/>
    <x v="11"/>
  </r>
  <r>
    <s v="Color"/>
    <x v="229"/>
    <x v="54"/>
    <n v="27900000"/>
    <s v="Crime"/>
    <s v="Drama"/>
    <s v="Thriller"/>
    <m/>
    <m/>
    <m/>
    <m/>
    <m/>
    <m/>
    <m/>
    <m/>
    <m/>
    <m/>
    <m/>
    <m/>
    <s v="MenaceIISociety"/>
    <s v="English"/>
    <n v="3500000"/>
    <x v="7"/>
  </r>
  <r>
    <s v="Color"/>
    <x v="1425"/>
    <x v="77"/>
    <n v="14000000"/>
    <s v="Comedy"/>
    <s v="Fantasy"/>
    <s v="Horror"/>
    <s v="Thriller"/>
    <m/>
    <m/>
    <m/>
    <m/>
    <m/>
    <m/>
    <m/>
    <m/>
    <m/>
    <m/>
    <m/>
    <s v="Creepshow2"/>
    <s v="English"/>
    <n v="3500000"/>
    <x v="19"/>
  </r>
  <r>
    <s v="Color"/>
    <x v="1426"/>
    <x v="78"/>
    <n v="25138292"/>
    <s v="Horror"/>
    <s v="Mystery"/>
    <m/>
    <m/>
    <m/>
    <m/>
    <m/>
    <m/>
    <m/>
    <m/>
    <m/>
    <m/>
    <m/>
    <m/>
    <m/>
    <s v="TheWitch"/>
    <s v="English"/>
    <n v="3500000"/>
    <x v="2"/>
  </r>
  <r>
    <s v="Color"/>
    <x v="1427"/>
    <x v="40"/>
    <n v="10305534"/>
    <s v="Comedy"/>
    <m/>
    <m/>
    <m/>
    <m/>
    <m/>
    <m/>
    <m/>
    <m/>
    <m/>
    <m/>
    <m/>
    <m/>
    <m/>
    <m/>
    <s v="IGottheHookUp"/>
    <s v="English"/>
    <n v="3500000"/>
    <x v="64"/>
  </r>
  <r>
    <s v="Color"/>
    <x v="1428"/>
    <x v="44"/>
    <n v="9449219"/>
    <s v="Comedy"/>
    <s v="Drama"/>
    <s v="Romance"/>
    <m/>
    <m/>
    <m/>
    <m/>
    <m/>
    <m/>
    <m/>
    <m/>
    <m/>
    <m/>
    <m/>
    <m/>
    <s v="ShestheOne"/>
    <s v="English"/>
    <n v="3500000"/>
    <x v="9"/>
  </r>
  <r>
    <s v="BlackandWhite"/>
    <x v="107"/>
    <x v="70"/>
    <n v="6390032"/>
    <s v="Biography"/>
    <s v="Drama"/>
    <m/>
    <m/>
    <m/>
    <m/>
    <m/>
    <m/>
    <m/>
    <m/>
    <m/>
    <m/>
    <m/>
    <m/>
    <m/>
    <s v="GodsandMonsters"/>
    <s v="English"/>
    <n v="3500000"/>
    <x v="7"/>
  </r>
  <r>
    <s v="Color"/>
    <x v="1429"/>
    <x v="72"/>
    <n v="20167424"/>
    <s v="Drama"/>
    <s v="Mystery"/>
    <s v="Thriller"/>
    <m/>
    <m/>
    <m/>
    <m/>
    <m/>
    <m/>
    <m/>
    <m/>
    <m/>
    <m/>
    <m/>
    <m/>
    <s v="TheSecretinTheirEyes"/>
    <s v="Spanish"/>
    <n v="2000000"/>
    <x v="17"/>
  </r>
  <r>
    <s v="Color"/>
    <x v="5"/>
    <x v="148"/>
    <n v="5923044"/>
    <s v="Comedy"/>
    <s v="Fantasy"/>
    <s v="Horror"/>
    <s v="Thriller"/>
    <m/>
    <m/>
    <m/>
    <m/>
    <m/>
    <m/>
    <m/>
    <m/>
    <m/>
    <m/>
    <m/>
    <s v="EvilDeadII"/>
    <s v="English"/>
    <n v="3600000"/>
    <x v="6"/>
  </r>
  <r>
    <s v="Color"/>
    <x v="1430"/>
    <x v="112"/>
    <n v="3293258"/>
    <s v="Action"/>
    <s v="Adventure"/>
    <s v="Comedy"/>
    <s v="Musical"/>
    <m/>
    <m/>
    <m/>
    <m/>
    <m/>
    <m/>
    <m/>
    <m/>
    <m/>
    <m/>
    <m/>
    <s v="PootieTang"/>
    <s v="English"/>
    <n v="3000000"/>
    <x v="31"/>
  </r>
  <r>
    <s v="Color"/>
    <x v="1431"/>
    <x v="10"/>
    <n v="886410"/>
    <s v="Drama"/>
    <s v="History"/>
    <m/>
    <m/>
    <m/>
    <m/>
    <m/>
    <m/>
    <m/>
    <m/>
    <m/>
    <m/>
    <m/>
    <m/>
    <m/>
    <s v="Laotraconquista"/>
    <s v="Spanish"/>
    <n v="3500000"/>
    <x v="2"/>
  </r>
  <r>
    <s v="Color"/>
    <x v="1432"/>
    <x v="32"/>
    <n v="252652"/>
    <s v="Comedy"/>
    <s v="Drama"/>
    <s v="Fantasy"/>
    <s v="Horror"/>
    <m/>
    <m/>
    <m/>
    <m/>
    <m/>
    <m/>
    <m/>
    <m/>
    <m/>
    <m/>
    <m/>
    <s v="Trollhunter"/>
    <s v="Norwegian"/>
    <n v="19900000"/>
    <x v="15"/>
  </r>
  <r>
    <s v="Color"/>
    <x v="1433"/>
    <x v="57"/>
    <n v="220234"/>
    <s v="Comedy"/>
    <s v="Romance"/>
    <m/>
    <m/>
    <m/>
    <m/>
    <m/>
    <m/>
    <m/>
    <m/>
    <m/>
    <m/>
    <m/>
    <m/>
    <m/>
    <s v="IraAbby"/>
    <s v="English"/>
    <n v="3500000"/>
    <x v="12"/>
  </r>
  <r>
    <s v="Color"/>
    <x v="389"/>
    <x v="56"/>
    <n v="34350553"/>
    <s v="Action"/>
    <s v="Comedy"/>
    <s v="SciFi"/>
    <m/>
    <m/>
    <m/>
    <m/>
    <m/>
    <m/>
    <m/>
    <m/>
    <m/>
    <m/>
    <m/>
    <m/>
    <s v="TheWatch"/>
    <s v="English"/>
    <n v="68000000"/>
    <x v="20"/>
  </r>
  <r>
    <s v="Color"/>
    <x v="1434"/>
    <x v="41"/>
    <n v="101228"/>
    <s v="Comedy"/>
    <s v="Drama"/>
    <m/>
    <m/>
    <m/>
    <m/>
    <m/>
    <m/>
    <m/>
    <m/>
    <m/>
    <m/>
    <m/>
    <m/>
    <m/>
    <s v="WinterPassing"/>
    <s v="English"/>
    <n v="3500000"/>
    <x v="21"/>
  </r>
  <r>
    <s v="Color"/>
    <x v="425"/>
    <x v="42"/>
    <n v="96793"/>
    <s v="Action"/>
    <s v="Comedy"/>
    <s v="Romance"/>
    <m/>
    <m/>
    <m/>
    <m/>
    <m/>
    <m/>
    <m/>
    <m/>
    <m/>
    <m/>
    <m/>
    <m/>
    <s v="D.E.B.S."/>
    <s v="English"/>
    <n v="3500000"/>
    <x v="42"/>
  </r>
  <r>
    <s v="Color"/>
    <x v="1435"/>
    <x v="104"/>
    <n v="77413017"/>
    <s v="Documentary"/>
    <m/>
    <m/>
    <m/>
    <m/>
    <m/>
    <m/>
    <m/>
    <m/>
    <m/>
    <m/>
    <m/>
    <m/>
    <m/>
    <m/>
    <s v="MarchofthePenguins"/>
    <s v="French"/>
    <n v="8000000"/>
    <x v="32"/>
  </r>
  <r>
    <s v="Color"/>
    <x v="873"/>
    <x v="83"/>
    <n v="5354039"/>
    <s v="Biography"/>
    <s v="Drama"/>
    <s v="Thriller"/>
    <m/>
    <m/>
    <m/>
    <m/>
    <m/>
    <m/>
    <m/>
    <m/>
    <m/>
    <m/>
    <m/>
    <m/>
    <s v="MarginCall"/>
    <s v="English"/>
    <n v="3500000"/>
    <x v="1"/>
  </r>
  <r>
    <s v="Color"/>
    <x v="1436"/>
    <x v="78"/>
    <n v="2926565"/>
    <s v="Comedy"/>
    <s v="Drama"/>
    <m/>
    <m/>
    <m/>
    <m/>
    <m/>
    <m/>
    <m/>
    <m/>
    <m/>
    <m/>
    <m/>
    <m/>
    <m/>
    <s v="Choke"/>
    <s v="English"/>
    <n v="3000000"/>
    <x v="12"/>
  </r>
  <r>
    <s v="Color"/>
    <x v="1437"/>
    <x v="83"/>
    <n v="13092000"/>
    <s v="Drama"/>
    <s v="Music"/>
    <m/>
    <m/>
    <m/>
    <m/>
    <m/>
    <m/>
    <m/>
    <m/>
    <m/>
    <m/>
    <m/>
    <m/>
    <m/>
    <s v="Whiplash"/>
    <s v="English"/>
    <n v="3300000"/>
    <x v="3"/>
  </r>
  <r>
    <s v="Color"/>
    <x v="729"/>
    <x v="23"/>
    <n v="7563397"/>
    <s v="Crime"/>
    <s v="Drama"/>
    <m/>
    <m/>
    <m/>
    <m/>
    <m/>
    <m/>
    <m/>
    <m/>
    <m/>
    <m/>
    <m/>
    <m/>
    <m/>
    <s v="CityofGod"/>
    <s v="Portuguese"/>
    <n v="3300000"/>
    <x v="49"/>
  </r>
  <r>
    <s v="Color"/>
    <x v="1438"/>
    <x v="75"/>
    <n v="104257"/>
    <s v="Comedy"/>
    <s v="Music"/>
    <m/>
    <m/>
    <m/>
    <m/>
    <m/>
    <m/>
    <m/>
    <m/>
    <m/>
    <m/>
    <m/>
    <m/>
    <m/>
    <s v="HumanTraffic"/>
    <s v="English"/>
    <n v="2200000"/>
    <x v="1"/>
  </r>
  <r>
    <s v="Color"/>
    <x v="1261"/>
    <x v="67"/>
    <n v="610968"/>
    <s v="Drama"/>
    <m/>
    <m/>
    <m/>
    <m/>
    <m/>
    <m/>
    <m/>
    <m/>
    <m/>
    <m/>
    <m/>
    <m/>
    <m/>
    <m/>
    <s v="TheHunt"/>
    <s v="Danish"/>
    <n v="3800000"/>
    <x v="24"/>
  </r>
  <r>
    <s v="Color"/>
    <x v="1439"/>
    <x v="42"/>
    <n v="8108247"/>
    <s v="Drama"/>
    <s v="Romance"/>
    <m/>
    <m/>
    <m/>
    <m/>
    <m/>
    <m/>
    <m/>
    <m/>
    <m/>
    <m/>
    <m/>
    <m/>
    <m/>
    <s v="Bella"/>
    <s v="English"/>
    <n v="3300000"/>
    <x v="37"/>
  </r>
  <r>
    <s v="Color"/>
    <x v="1440"/>
    <x v="57"/>
    <n v="6517198"/>
    <s v="Crime"/>
    <s v="Drama"/>
    <m/>
    <m/>
    <m/>
    <m/>
    <m/>
    <m/>
    <m/>
    <m/>
    <m/>
    <m/>
    <m/>
    <m/>
    <m/>
    <s v="MariaFullofGrace"/>
    <s v="Spanish"/>
    <n v="3000000"/>
    <x v="7"/>
  </r>
  <r>
    <s v="Color"/>
    <x v="1406"/>
    <x v="70"/>
    <n v="5776314"/>
    <s v="Comedy"/>
    <s v="Drama"/>
    <s v="Romance"/>
    <m/>
    <m/>
    <m/>
    <m/>
    <m/>
    <m/>
    <m/>
    <m/>
    <m/>
    <m/>
    <m/>
    <m/>
    <s v="Beginners"/>
    <s v="English"/>
    <n v="3200000"/>
    <x v="13"/>
  </r>
  <r>
    <s v="Color"/>
    <x v="436"/>
    <x v="59"/>
    <n v="141600000"/>
    <s v="Comedy"/>
    <m/>
    <m/>
    <m/>
    <m/>
    <m/>
    <m/>
    <m/>
    <m/>
    <m/>
    <m/>
    <m/>
    <m/>
    <m/>
    <m/>
    <s v="AnimalHouse"/>
    <s v="English"/>
    <n v="3000000"/>
    <x v="32"/>
  </r>
  <r>
    <s v="Color"/>
    <x v="1273"/>
    <x v="46"/>
    <n v="51100000"/>
    <s v="Action"/>
    <s v="Adventure"/>
    <s v="Thriller"/>
    <m/>
    <m/>
    <m/>
    <m/>
    <m/>
    <m/>
    <m/>
    <m/>
    <m/>
    <m/>
    <m/>
    <m/>
    <s v="Goldfinger"/>
    <s v="English"/>
    <n v="3000000"/>
    <x v="6"/>
  </r>
  <r>
    <s v="Color"/>
    <x v="441"/>
    <x v="49"/>
    <n v="16501785"/>
    <s v="Drama"/>
    <m/>
    <m/>
    <m/>
    <m/>
    <m/>
    <m/>
    <m/>
    <m/>
    <m/>
    <m/>
    <m/>
    <m/>
    <m/>
    <m/>
    <s v="Trainspotting"/>
    <s v="English"/>
    <n v="3500000"/>
    <x v="17"/>
  </r>
  <r>
    <s v="Color"/>
    <x v="415"/>
    <x v="67"/>
    <n v="38168022"/>
    <s v="Comedy"/>
    <s v="Documentary"/>
    <m/>
    <m/>
    <m/>
    <m/>
    <m/>
    <m/>
    <m/>
    <m/>
    <m/>
    <m/>
    <m/>
    <m/>
    <m/>
    <s v="TheOriginalKingsofComedy"/>
    <s v="English"/>
    <n v="3000000"/>
    <x v="4"/>
  </r>
  <r>
    <s v="Color"/>
    <x v="1441"/>
    <x v="41"/>
    <n v="84749884"/>
    <s v="Horror"/>
    <m/>
    <m/>
    <m/>
    <m/>
    <m/>
    <m/>
    <m/>
    <m/>
    <m/>
    <m/>
    <m/>
    <m/>
    <m/>
    <m/>
    <s v="ParanormalActivity2"/>
    <s v="English"/>
    <n v="3000000"/>
    <x v="20"/>
  </r>
  <r>
    <s v="Color"/>
    <x v="571"/>
    <x v="42"/>
    <n v="24788807"/>
    <s v="Comedy"/>
    <m/>
    <m/>
    <m/>
    <m/>
    <m/>
    <m/>
    <m/>
    <m/>
    <m/>
    <m/>
    <m/>
    <m/>
    <m/>
    <m/>
    <s v="WakingNedDevine"/>
    <s v="English"/>
    <n v="3000000"/>
    <x v="37"/>
  </r>
  <r>
    <s v="BlackandWhite"/>
    <x v="1218"/>
    <x v="58"/>
    <n v="21244913"/>
    <s v="Crime"/>
    <s v="Documentary"/>
    <s v="Drama"/>
    <m/>
    <m/>
    <m/>
    <m/>
    <m/>
    <m/>
    <m/>
    <m/>
    <m/>
    <m/>
    <m/>
    <m/>
    <s v="BowlingforColumbine"/>
    <s v="English"/>
    <n v="4000000"/>
    <x v="25"/>
  </r>
  <r>
    <s v="Color"/>
    <x v="1442"/>
    <x v="97"/>
    <n v="30000000"/>
    <s v="Fantasy"/>
    <s v="Horror"/>
    <m/>
    <m/>
    <m/>
    <m/>
    <m/>
    <m/>
    <m/>
    <m/>
    <m/>
    <m/>
    <m/>
    <m/>
    <m/>
    <s v="ANightmareonElmStreet2:FreddysRevenge"/>
    <s v="English"/>
    <n v="2200000"/>
    <x v="28"/>
  </r>
  <r>
    <s v="Color"/>
    <x v="962"/>
    <x v="82"/>
    <n v="20966644"/>
    <s v="Drama"/>
    <s v="Romance"/>
    <m/>
    <m/>
    <m/>
    <m/>
    <m/>
    <m/>
    <m/>
    <m/>
    <m/>
    <m/>
    <m/>
    <m/>
    <m/>
    <s v="ARoomwithaView"/>
    <s v="English"/>
    <n v="3000000"/>
    <x v="37"/>
  </r>
  <r>
    <s v="Color"/>
    <x v="1151"/>
    <x v="77"/>
    <n v="64423650"/>
    <s v="Horror"/>
    <s v="SciFi"/>
    <s v="Thriller"/>
    <m/>
    <m/>
    <m/>
    <m/>
    <m/>
    <m/>
    <m/>
    <m/>
    <m/>
    <m/>
    <m/>
    <m/>
    <s v="ThePurge"/>
    <s v="English"/>
    <n v="3000000"/>
    <x v="20"/>
  </r>
  <r>
    <s v="Color"/>
    <x v="232"/>
    <x v="46"/>
    <n v="48056940"/>
    <s v="Horror"/>
    <s v="Mystery"/>
    <m/>
    <m/>
    <m/>
    <m/>
    <m/>
    <m/>
    <m/>
    <m/>
    <m/>
    <m/>
    <m/>
    <m/>
    <m/>
    <s v="Sinister"/>
    <s v="English"/>
    <n v="3000000"/>
    <x v="2"/>
  </r>
  <r>
    <s v="Color"/>
    <x v="1014"/>
    <x v="17"/>
    <n v="19184015"/>
    <s v="Biography"/>
    <s v="Comedy"/>
    <s v="Documentary"/>
    <m/>
    <m/>
    <m/>
    <m/>
    <m/>
    <m/>
    <m/>
    <m/>
    <m/>
    <m/>
    <m/>
    <m/>
    <s v="MartinLawrenceLive:Runteldat"/>
    <s v="English"/>
    <n v="3000000"/>
    <x v="28"/>
  </r>
  <r>
    <s v="Color"/>
    <x v="576"/>
    <x v="41"/>
    <n v="24629916"/>
    <s v="Comedy"/>
    <s v="Drama"/>
    <s v="Family"/>
    <s v="Sport"/>
    <m/>
    <m/>
    <m/>
    <m/>
    <m/>
    <m/>
    <m/>
    <m/>
    <m/>
    <m/>
    <m/>
    <s v="AirBud"/>
    <s v="English"/>
    <n v="3000000"/>
    <x v="36"/>
  </r>
  <r>
    <s v="Color"/>
    <x v="1443"/>
    <x v="102"/>
    <n v="19472057"/>
    <s v="Horror"/>
    <s v="Thriller"/>
    <m/>
    <m/>
    <m/>
    <m/>
    <m/>
    <m/>
    <m/>
    <m/>
    <m/>
    <m/>
    <m/>
    <m/>
    <m/>
    <s v="JasonLives:Fridaythe13thPartVI"/>
    <s v="English"/>
    <n v="3000000"/>
    <x v="18"/>
  </r>
  <r>
    <s v="Color"/>
    <x v="712"/>
    <x v="125"/>
    <n v="27200000"/>
    <s v="Adventure"/>
    <s v="Drama"/>
    <s v="War"/>
    <m/>
    <m/>
    <m/>
    <m/>
    <m/>
    <m/>
    <m/>
    <m/>
    <m/>
    <m/>
    <m/>
    <m/>
    <s v="TheBridgeontheRiverKwai"/>
    <s v="English"/>
    <n v="3000000"/>
    <x v="17"/>
  </r>
  <r>
    <s v="Color"/>
    <x v="453"/>
    <x v="6"/>
    <n v="15369573"/>
    <s v="Adventure"/>
    <s v="Comedy"/>
    <s v="SciFi"/>
    <m/>
    <m/>
    <m/>
    <m/>
    <m/>
    <m/>
    <m/>
    <m/>
    <m/>
    <m/>
    <m/>
    <m/>
    <s v="SpacedInvaders"/>
    <s v="English"/>
    <n v="3000000"/>
    <x v="42"/>
  </r>
  <r>
    <s v="Color"/>
    <x v="1444"/>
    <x v="42"/>
    <n v="15935068"/>
    <s v="Fantasy"/>
    <s v="Horror"/>
    <s v="Thriller"/>
    <m/>
    <m/>
    <m/>
    <m/>
    <m/>
    <m/>
    <m/>
    <m/>
    <m/>
    <m/>
    <m/>
    <m/>
    <s v="JasonGoestoHell:TheFinalFriday"/>
    <s v="English"/>
    <n v="2500000"/>
    <x v="43"/>
  </r>
  <r>
    <s v="Color"/>
    <x v="144"/>
    <x v="6"/>
    <n v="11694528"/>
    <s v="Comedy"/>
    <s v="Documentary"/>
    <s v="Music"/>
    <m/>
    <m/>
    <m/>
    <m/>
    <m/>
    <m/>
    <m/>
    <m/>
    <m/>
    <m/>
    <m/>
    <m/>
    <s v="DaveChappellesBlockParty"/>
    <s v="English"/>
    <n v="3000000"/>
    <x v="13"/>
  </r>
  <r>
    <s v="Color"/>
    <x v="1445"/>
    <x v="92"/>
    <n v="10017041"/>
    <s v="Action"/>
    <s v="Comedy"/>
    <s v="Crime"/>
    <m/>
    <m/>
    <m/>
    <m/>
    <m/>
    <m/>
    <m/>
    <m/>
    <m/>
    <m/>
    <m/>
    <m/>
    <s v="NextDayAir"/>
    <s v="English"/>
    <n v="3000000"/>
    <x v="18"/>
  </r>
  <r>
    <s v="Color"/>
    <x v="1446"/>
    <x v="75"/>
    <n v="7059537"/>
    <s v="Comedy"/>
    <m/>
    <m/>
    <m/>
    <m/>
    <m/>
    <m/>
    <m/>
    <m/>
    <m/>
    <m/>
    <m/>
    <m/>
    <m/>
    <m/>
    <s v="PhatGirlz"/>
    <s v="English"/>
    <n v="3000000"/>
    <x v="56"/>
  </r>
  <r>
    <s v="Color"/>
    <x v="719"/>
    <x v="59"/>
    <n v="8114507"/>
    <s v="Drama"/>
    <s v="Romance"/>
    <m/>
    <m/>
    <m/>
    <m/>
    <m/>
    <m/>
    <m/>
    <m/>
    <m/>
    <m/>
    <m/>
    <m/>
    <m/>
    <s v="BeforeMidnight"/>
    <s v="English"/>
    <n v="3000000"/>
    <x v="0"/>
  </r>
  <r>
    <s v="Color"/>
    <x v="1447"/>
    <x v="53"/>
    <n v="7888703"/>
    <s v="Comedy"/>
    <s v="Fantasy"/>
    <m/>
    <m/>
    <m/>
    <m/>
    <m/>
    <m/>
    <m/>
    <m/>
    <m/>
    <m/>
    <m/>
    <m/>
    <m/>
    <s v="TeenWolfToo"/>
    <s v="English"/>
    <n v="3000000"/>
    <x v="73"/>
  </r>
  <r>
    <s v="Color"/>
    <x v="1448"/>
    <x v="54"/>
    <n v="7282851"/>
    <s v="Action"/>
    <s v="Fantasy"/>
    <s v="Horror"/>
    <s v="SciFi"/>
    <s v="Thriller"/>
    <m/>
    <m/>
    <m/>
    <m/>
    <m/>
    <m/>
    <m/>
    <m/>
    <m/>
    <m/>
    <s v="PhantasmII"/>
    <s v="English"/>
    <n v="3000000"/>
    <x v="12"/>
  </r>
  <r>
    <s v="Color"/>
    <x v="1449"/>
    <x v="76"/>
    <n v="5844929"/>
    <s v="Comedy"/>
    <s v="Drama"/>
    <m/>
    <m/>
    <m/>
    <m/>
    <m/>
    <m/>
    <m/>
    <m/>
    <m/>
    <m/>
    <m/>
    <m/>
    <m/>
    <s v="RealWomenHaveCurves"/>
    <s v="English"/>
    <n v="3000000"/>
    <x v="15"/>
  </r>
  <r>
    <s v="Color"/>
    <x v="1450"/>
    <x v="44"/>
    <n v="4170647"/>
    <s v="Comedy"/>
    <s v="Drama"/>
    <m/>
    <m/>
    <m/>
    <m/>
    <m/>
    <m/>
    <m/>
    <m/>
    <m/>
    <m/>
    <m/>
    <m/>
    <m/>
    <s v="EastIsEast"/>
    <s v="English"/>
    <n v="1900000"/>
    <x v="8"/>
  </r>
  <r>
    <s v="Color"/>
    <x v="1451"/>
    <x v="84"/>
    <n v="4142507"/>
    <s v="Comedy"/>
    <s v="Romance"/>
    <m/>
    <m/>
    <m/>
    <m/>
    <m/>
    <m/>
    <m/>
    <m/>
    <m/>
    <m/>
    <m/>
    <m/>
    <m/>
    <s v="Whipped"/>
    <s v="English"/>
    <n v="3000000"/>
    <x v="45"/>
  </r>
  <r>
    <s v="Color"/>
    <x v="799"/>
    <x v="59"/>
    <n v="4109095"/>
    <s v="Crime"/>
    <s v="Drama"/>
    <s v="History"/>
    <s v="Romance"/>
    <m/>
    <m/>
    <m/>
    <m/>
    <m/>
    <m/>
    <m/>
    <m/>
    <m/>
    <m/>
    <m/>
    <s v="KamaSutra:ATaleofLove"/>
    <s v="English"/>
    <n v="3000000"/>
    <x v="19"/>
  </r>
  <r>
    <s v="Color"/>
    <x v="1452"/>
    <x v="41"/>
    <n v="3902679"/>
    <s v="Fantasy"/>
    <s v="Horror"/>
    <m/>
    <m/>
    <m/>
    <m/>
    <m/>
    <m/>
    <m/>
    <m/>
    <m/>
    <m/>
    <m/>
    <m/>
    <m/>
    <s v="Warlock:TheArmageddon"/>
    <s v="English"/>
    <n v="3000000"/>
    <x v="42"/>
  </r>
  <r>
    <s v="Color"/>
    <x v="1453"/>
    <x v="53"/>
    <n v="3559990"/>
    <s v="Comedy"/>
    <s v="Crime"/>
    <m/>
    <m/>
    <m/>
    <m/>
    <m/>
    <m/>
    <m/>
    <m/>
    <m/>
    <m/>
    <m/>
    <m/>
    <m/>
    <s v="8HeadsinaDuffelBag"/>
    <s v="English"/>
    <n v="3000000"/>
    <x v="42"/>
  </r>
  <r>
    <s v="Color"/>
    <x v="1454"/>
    <x v="26"/>
    <n v="3287435"/>
    <s v="Drama"/>
    <m/>
    <m/>
    <m/>
    <m/>
    <m/>
    <m/>
    <m/>
    <m/>
    <m/>
    <m/>
    <m/>
    <m/>
    <m/>
    <m/>
    <s v="ThirteenConversationsAboutOneThing"/>
    <s v="English"/>
    <n v="4500000"/>
    <x v="1"/>
  </r>
  <r>
    <s v="Color"/>
    <x v="1455"/>
    <x v="97"/>
    <n v="3071947"/>
    <s v="Comedy"/>
    <s v="Crime"/>
    <s v="Thriller"/>
    <m/>
    <m/>
    <m/>
    <m/>
    <m/>
    <m/>
    <m/>
    <m/>
    <m/>
    <m/>
    <m/>
    <m/>
    <s v="Jawbreaker"/>
    <s v="English"/>
    <n v="3500000"/>
    <x v="28"/>
  </r>
  <r>
    <s v="Color"/>
    <x v="1456"/>
    <x v="25"/>
    <n v="2961991"/>
    <s v="Biography"/>
    <s v="Drama"/>
    <m/>
    <m/>
    <m/>
    <m/>
    <m/>
    <m/>
    <m/>
    <m/>
    <m/>
    <m/>
    <m/>
    <m/>
    <m/>
    <s v="Basquiat"/>
    <s v="English"/>
    <n v="3300000"/>
    <x v="8"/>
  </r>
  <r>
    <s v="Color"/>
    <x v="77"/>
    <x v="49"/>
    <n v="2912363"/>
    <s v="Crime"/>
    <s v="Drama"/>
    <m/>
    <m/>
    <m/>
    <m/>
    <m/>
    <m/>
    <m/>
    <m/>
    <m/>
    <m/>
    <m/>
    <m/>
    <m/>
    <s v="Tsotsi"/>
    <s v="Zulu"/>
    <n v="3000000"/>
    <x v="11"/>
  </r>
  <r>
    <s v="Color"/>
    <x v="786"/>
    <x v="69"/>
    <n v="2223990"/>
    <s v="Comedy"/>
    <s v="Documentary"/>
    <m/>
    <m/>
    <m/>
    <m/>
    <m/>
    <m/>
    <m/>
    <m/>
    <m/>
    <m/>
    <m/>
    <m/>
    <m/>
    <s v="DysFunktionalFamily"/>
    <s v="English"/>
    <n v="3000000"/>
    <x v="4"/>
  </r>
  <r>
    <s v="Color"/>
    <x v="574"/>
    <x v="56"/>
    <n v="1821983"/>
    <s v="Comedy"/>
    <s v="Drama"/>
    <s v="Horror"/>
    <m/>
    <m/>
    <m/>
    <m/>
    <m/>
    <m/>
    <m/>
    <m/>
    <m/>
    <m/>
    <m/>
    <m/>
    <s v="Tusk"/>
    <s v="English"/>
    <n v="3000000"/>
    <x v="28"/>
  </r>
  <r>
    <s v="Color"/>
    <x v="1119"/>
    <x v="58"/>
    <n v="2181290"/>
    <s v="Drama"/>
    <s v="Mystery"/>
    <s v="Thriller"/>
    <m/>
    <m/>
    <m/>
    <m/>
    <m/>
    <m/>
    <m/>
    <m/>
    <m/>
    <m/>
    <m/>
    <m/>
    <s v="Oldboy"/>
    <s v="Korean"/>
    <n v="3000000"/>
    <x v="26"/>
  </r>
  <r>
    <s v="Color"/>
    <x v="1457"/>
    <x v="46"/>
    <n v="2848578"/>
    <s v="Drama"/>
    <s v="Family"/>
    <m/>
    <m/>
    <m/>
    <m/>
    <m/>
    <m/>
    <m/>
    <m/>
    <m/>
    <m/>
    <m/>
    <m/>
    <m/>
    <s v="LetterstoGod"/>
    <s v="English"/>
    <n v="3500000"/>
    <x v="22"/>
  </r>
  <r>
    <s v="Color"/>
    <x v="1458"/>
    <x v="102"/>
    <n v="703002"/>
    <s v="Action"/>
    <s v="Comedy"/>
    <s v="Thriller"/>
    <m/>
    <m/>
    <m/>
    <m/>
    <m/>
    <m/>
    <m/>
    <m/>
    <m/>
    <m/>
    <m/>
    <m/>
    <s v="HobowithaShotgun"/>
    <s v="English"/>
    <n v="3000000"/>
    <x v="9"/>
  </r>
  <r>
    <s v="Color"/>
    <x v="1459"/>
    <x v="97"/>
    <n v="418268"/>
    <s v="Comedy"/>
    <s v="Romance"/>
    <m/>
    <m/>
    <m/>
    <m/>
    <m/>
    <m/>
    <m/>
    <m/>
    <m/>
    <m/>
    <m/>
    <m/>
    <m/>
    <s v="Bachelorette"/>
    <s v="English"/>
    <n v="3000000"/>
    <x v="42"/>
  </r>
  <r>
    <s v="Color"/>
    <x v="1460"/>
    <x v="40"/>
    <n v="200803"/>
    <s v="Comedy"/>
    <m/>
    <m/>
    <m/>
    <m/>
    <m/>
    <m/>
    <m/>
    <m/>
    <m/>
    <m/>
    <m/>
    <m/>
    <m/>
    <m/>
    <s v="TimandEricsBillionDollarMovie"/>
    <s v="English"/>
    <n v="3000000"/>
    <x v="42"/>
  </r>
  <r>
    <s v="Color"/>
    <x v="187"/>
    <x v="68"/>
    <n v="33631221"/>
    <s v="Crime"/>
    <s v="Drama"/>
    <s v="Thriller"/>
    <m/>
    <m/>
    <m/>
    <m/>
    <m/>
    <m/>
    <m/>
    <m/>
    <m/>
    <m/>
    <m/>
    <m/>
    <s v="TheGambler"/>
    <s v="English"/>
    <n v="25000000"/>
    <x v="19"/>
  </r>
  <r>
    <s v="Color"/>
    <x v="1123"/>
    <x v="41"/>
    <n v="95016"/>
    <s v="Comedy"/>
    <s v="Drama"/>
    <s v="Romance"/>
    <s v="Sport"/>
    <m/>
    <m/>
    <m/>
    <m/>
    <m/>
    <m/>
    <m/>
    <m/>
    <m/>
    <m/>
    <m/>
    <s v="SummerStorm"/>
    <s v="German"/>
    <n v="2700000"/>
    <x v="37"/>
  </r>
  <r>
    <s v="Color"/>
    <x v="1461"/>
    <x v="74"/>
    <n v="143000"/>
    <s v="Horror"/>
    <s v="Thriller"/>
    <m/>
    <m/>
    <m/>
    <m/>
    <m/>
    <m/>
    <m/>
    <m/>
    <m/>
    <m/>
    <m/>
    <m/>
    <m/>
    <s v="ChainLetter"/>
    <s v="English"/>
    <n v="5000000"/>
    <x v="53"/>
  </r>
  <r>
    <s v="Color"/>
    <x v="1462"/>
    <x v="54"/>
    <n v="39852"/>
    <s v="Comedy"/>
    <s v="Drama"/>
    <m/>
    <m/>
    <m/>
    <m/>
    <m/>
    <m/>
    <m/>
    <m/>
    <m/>
    <m/>
    <m/>
    <m/>
    <m/>
    <s v="JustLooking"/>
    <s v="English"/>
    <n v="3000000"/>
    <x v="10"/>
  </r>
  <r>
    <s v="Color"/>
    <x v="921"/>
    <x v="39"/>
    <n v="22000"/>
    <s v="Drama"/>
    <s v="SciFi"/>
    <s v="Thriller"/>
    <m/>
    <m/>
    <m/>
    <m/>
    <m/>
    <m/>
    <m/>
    <m/>
    <m/>
    <m/>
    <m/>
    <m/>
    <s v="TheDivide"/>
    <s v="English"/>
    <n v="3000000"/>
    <x v="27"/>
  </r>
  <r>
    <s v="Color"/>
    <x v="23"/>
    <x v="25"/>
    <n v="334185206"/>
    <s v="Adventure"/>
    <s v="Family"/>
    <s v="Fantasy"/>
    <m/>
    <m/>
    <m/>
    <m/>
    <m/>
    <m/>
    <m/>
    <m/>
    <m/>
    <m/>
    <m/>
    <m/>
    <s v="AliceinWonderland"/>
    <s v="English"/>
    <n v="200000000"/>
    <x v="12"/>
  </r>
  <r>
    <s v="Color"/>
    <x v="81"/>
    <x v="70"/>
    <n v="201148159"/>
    <s v="Drama"/>
    <s v="Family"/>
    <s v="Fantasy"/>
    <s v="Romance"/>
    <m/>
    <m/>
    <m/>
    <m/>
    <m/>
    <m/>
    <m/>
    <m/>
    <m/>
    <m/>
    <m/>
    <s v="Cinderella"/>
    <s v="English"/>
    <n v="95000000"/>
    <x v="15"/>
  </r>
  <r>
    <s v="Color"/>
    <x v="366"/>
    <x v="17"/>
    <n v="5595428"/>
    <s v="Drama"/>
    <m/>
    <m/>
    <m/>
    <m/>
    <m/>
    <m/>
    <m/>
    <m/>
    <m/>
    <m/>
    <m/>
    <m/>
    <m/>
    <m/>
    <s v="CentralStation"/>
    <s v="Portuguese"/>
    <n v="2900000"/>
    <x v="25"/>
  </r>
  <r>
    <s v="Color"/>
    <x v="1463"/>
    <x v="70"/>
    <n v="3123749"/>
    <s v="Comedy"/>
    <s v="Romance"/>
    <m/>
    <m/>
    <m/>
    <m/>
    <m/>
    <m/>
    <m/>
    <m/>
    <m/>
    <m/>
    <m/>
    <m/>
    <m/>
    <s v="BoyntonBeachClub"/>
    <s v="English"/>
    <n v="1500000"/>
    <x v="12"/>
  </r>
  <r>
    <s v="Color"/>
    <x v="594"/>
    <x v="69"/>
    <n v="3645438"/>
    <s v="Horror"/>
    <m/>
    <m/>
    <m/>
    <m/>
    <m/>
    <m/>
    <m/>
    <m/>
    <m/>
    <m/>
    <m/>
    <m/>
    <m/>
    <m/>
    <s v="HighTension"/>
    <s v="French"/>
    <n v="2200000"/>
    <x v="2"/>
  </r>
  <r>
    <s v="Color"/>
    <x v="1012"/>
    <x v="37"/>
    <n v="22201636"/>
    <s v="Crime"/>
    <s v="Drama"/>
    <s v="Music"/>
    <m/>
    <m/>
    <m/>
    <m/>
    <m/>
    <m/>
    <m/>
    <m/>
    <m/>
    <m/>
    <m/>
    <m/>
    <s v="HustleFlow"/>
    <s v="English"/>
    <n v="8000000"/>
    <x v="37"/>
  </r>
  <r>
    <s v="BlackandWhite"/>
    <x v="1464"/>
    <x v="58"/>
    <n v="25000000"/>
    <s v="Comedy"/>
    <s v="Music"/>
    <s v="Romance"/>
    <m/>
    <m/>
    <m/>
    <m/>
    <m/>
    <m/>
    <m/>
    <m/>
    <m/>
    <m/>
    <m/>
    <m/>
    <s v="SomeLikeItHot"/>
    <s v="English"/>
    <n v="2883848"/>
    <x v="24"/>
  </r>
  <r>
    <s v="Color"/>
    <x v="1465"/>
    <x v="74"/>
    <n v="19170001"/>
    <s v="Horror"/>
    <m/>
    <m/>
    <m/>
    <m/>
    <m/>
    <m/>
    <m/>
    <m/>
    <m/>
    <m/>
    <m/>
    <m/>
    <m/>
    <m/>
    <s v="Fridaythe13thPartVII:TheNewBlood"/>
    <s v="English"/>
    <n v="2800000"/>
    <x v="42"/>
  </r>
  <r>
    <s v="BlackandWhite"/>
    <x v="1417"/>
    <x v="56"/>
    <n v="22202612"/>
    <s v="Adventure"/>
    <s v="Family"/>
    <s v="Fantasy"/>
    <s v="Musical"/>
    <m/>
    <m/>
    <m/>
    <m/>
    <m/>
    <m/>
    <m/>
    <m/>
    <m/>
    <m/>
    <m/>
    <s v="TheWizardofOz"/>
    <s v="English"/>
    <n v="2800000"/>
    <x v="14"/>
  </r>
  <r>
    <s v="BlackandWhite"/>
    <x v="800"/>
    <x v="10"/>
    <n v="86300000"/>
    <s v="Comedy"/>
    <m/>
    <m/>
    <m/>
    <m/>
    <m/>
    <m/>
    <m/>
    <m/>
    <m/>
    <m/>
    <m/>
    <m/>
    <m/>
    <m/>
    <s v="YoungFrankenstein"/>
    <s v="English"/>
    <n v="2800000"/>
    <x v="25"/>
  </r>
  <r>
    <s v="Color"/>
    <x v="892"/>
    <x v="53"/>
    <n v="952620"/>
    <s v="Horror"/>
    <m/>
    <m/>
    <m/>
    <m/>
    <m/>
    <m/>
    <m/>
    <m/>
    <m/>
    <m/>
    <m/>
    <m/>
    <m/>
    <m/>
    <s v="DiaryoftheDead"/>
    <s v="English"/>
    <n v="2000000"/>
    <x v="20"/>
  </r>
  <r>
    <s v="Color"/>
    <x v="1466"/>
    <x v="17"/>
    <n v="9054736"/>
    <s v="Drama"/>
    <m/>
    <m/>
    <m/>
    <m/>
    <m/>
    <m/>
    <m/>
    <m/>
    <m/>
    <m/>
    <m/>
    <m/>
    <m/>
    <m/>
    <s v="UleesGold"/>
    <s v="English"/>
    <n v="2700000"/>
    <x v="1"/>
  </r>
  <r>
    <s v="Color"/>
    <x v="800"/>
    <x v="40"/>
    <n v="119500000"/>
    <s v="Comedy"/>
    <s v="Western"/>
    <m/>
    <m/>
    <m/>
    <m/>
    <m/>
    <m/>
    <m/>
    <m/>
    <m/>
    <m/>
    <m/>
    <m/>
    <m/>
    <s v="BlazingSaddles"/>
    <s v="English"/>
    <n v="2600000"/>
    <x v="6"/>
  </r>
  <r>
    <s v="Color"/>
    <x v="1467"/>
    <x v="54"/>
    <n v="32600000"/>
    <s v="Horror"/>
    <s v="Thriller"/>
    <m/>
    <m/>
    <m/>
    <m/>
    <m/>
    <m/>
    <m/>
    <m/>
    <m/>
    <m/>
    <m/>
    <m/>
    <m/>
    <s v="Fridaythe13th:TheFinalChapter"/>
    <s v="English"/>
    <n v="1800000"/>
    <x v="18"/>
  </r>
  <r>
    <s v="Color"/>
    <x v="962"/>
    <x v="34"/>
    <n v="3130592"/>
    <s v="Drama"/>
    <s v="Romance"/>
    <m/>
    <m/>
    <m/>
    <m/>
    <m/>
    <m/>
    <m/>
    <m/>
    <m/>
    <m/>
    <m/>
    <m/>
    <m/>
    <s v="Maurice"/>
    <s v="English"/>
    <n v="2600000"/>
    <x v="6"/>
  </r>
  <r>
    <s v="Color"/>
    <x v="614"/>
    <x v="59"/>
    <n v="10654581"/>
    <s v="Drama"/>
    <s v="SciFi"/>
    <s v="Thriller"/>
    <m/>
    <m/>
    <m/>
    <m/>
    <m/>
    <m/>
    <m/>
    <m/>
    <m/>
    <m/>
    <m/>
    <m/>
    <s v="TheAstronautsWife"/>
    <s v="English"/>
    <n v="34000000"/>
    <x v="42"/>
  </r>
  <r>
    <s v="Color"/>
    <x v="1468"/>
    <x v="149"/>
    <n v="38108"/>
    <s v="Horror"/>
    <s v="Mystery"/>
    <s v="SciFi"/>
    <s v="Thriller"/>
    <m/>
    <m/>
    <m/>
    <m/>
    <m/>
    <m/>
    <m/>
    <m/>
    <m/>
    <m/>
    <m/>
    <s v="Timecrimes"/>
    <s v="Spanish"/>
    <n v="2600000"/>
    <x v="13"/>
  </r>
  <r>
    <s v="Color"/>
    <x v="1401"/>
    <x v="102"/>
    <n v="40041683"/>
    <s v="Comedy"/>
    <s v="Fantasy"/>
    <m/>
    <m/>
    <m/>
    <m/>
    <m/>
    <m/>
    <m/>
    <m/>
    <m/>
    <m/>
    <m/>
    <m/>
    <m/>
    <s v="AHauntedHouse"/>
    <s v="English"/>
    <n v="2500000"/>
    <x v="36"/>
  </r>
  <r>
    <s v="Color"/>
    <x v="1469"/>
    <x v="97"/>
    <n v="33349949"/>
    <s v="Documentary"/>
    <m/>
    <m/>
    <m/>
    <m/>
    <m/>
    <m/>
    <m/>
    <m/>
    <m/>
    <m/>
    <m/>
    <m/>
    <m/>
    <m/>
    <s v="2016:ObamasAmerica"/>
    <s v="English"/>
    <n v="2500000"/>
    <x v="36"/>
  </r>
  <r>
    <s v="Color"/>
    <x v="981"/>
    <x v="71"/>
    <n v="33386128"/>
    <s v="Horror"/>
    <m/>
    <m/>
    <m/>
    <m/>
    <m/>
    <m/>
    <m/>
    <m/>
    <m/>
    <m/>
    <m/>
    <m/>
    <m/>
    <m/>
    <s v="HalloweenII"/>
    <s v="English"/>
    <n v="15000000"/>
    <x v="40"/>
  </r>
  <r>
    <s v="Color"/>
    <x v="661"/>
    <x v="35"/>
    <n v="25809813"/>
    <s v="Comedy"/>
    <s v="Drama"/>
    <s v="Music"/>
    <m/>
    <m/>
    <m/>
    <m/>
    <m/>
    <m/>
    <m/>
    <m/>
    <m/>
    <m/>
    <m/>
    <m/>
    <s v="ThatThingYouDo"/>
    <s v="English"/>
    <n v="26000000"/>
    <x v="8"/>
  </r>
  <r>
    <s v="Color"/>
    <x v="1470"/>
    <x v="41"/>
    <n v="14400000"/>
    <s v="Horror"/>
    <s v="Mystery"/>
    <s v="SciFi"/>
    <m/>
    <m/>
    <m/>
    <m/>
    <m/>
    <m/>
    <m/>
    <m/>
    <m/>
    <m/>
    <m/>
    <m/>
    <s v="HalloweenIII:SeasonoftheWitch"/>
    <s v="English"/>
    <n v="2500000"/>
    <x v="50"/>
  </r>
  <r>
    <s v="Color"/>
    <x v="1471"/>
    <x v="117"/>
    <n v="32230907"/>
    <s v="Comedy"/>
    <s v="Documentary"/>
    <m/>
    <m/>
    <m/>
    <m/>
    <m/>
    <m/>
    <m/>
    <m/>
    <m/>
    <m/>
    <m/>
    <m/>
    <m/>
    <s v="KevinHart:LetMeExplain"/>
    <s v="English"/>
    <n v="2500000"/>
    <x v="10"/>
  </r>
  <r>
    <s v="Color"/>
    <x v="495"/>
    <x v="26"/>
    <n v="6401336"/>
    <s v="Drama"/>
    <m/>
    <m/>
    <m/>
    <m/>
    <m/>
    <m/>
    <m/>
    <m/>
    <m/>
    <m/>
    <m/>
    <m/>
    <m/>
    <m/>
    <s v="MyOwnPrivateIdaho"/>
    <s v="English"/>
    <n v="2500000"/>
    <x v="1"/>
  </r>
  <r>
    <s v="Color"/>
    <x v="1320"/>
    <x v="56"/>
    <n v="26781723"/>
    <s v="Comedy"/>
    <s v="Drama"/>
    <s v="Romance"/>
    <m/>
    <m/>
    <m/>
    <m/>
    <m/>
    <m/>
    <m/>
    <m/>
    <m/>
    <m/>
    <m/>
    <m/>
    <s v="GardenState"/>
    <s v="English"/>
    <n v="2500000"/>
    <x v="32"/>
  </r>
  <r>
    <s v="Color"/>
    <x v="719"/>
    <x v="70"/>
    <n v="5400000"/>
    <s v="Drama"/>
    <s v="Romance"/>
    <m/>
    <m/>
    <m/>
    <m/>
    <m/>
    <m/>
    <m/>
    <m/>
    <m/>
    <m/>
    <m/>
    <m/>
    <m/>
    <s v="BeforeSunrise"/>
    <s v="English"/>
    <n v="2500000"/>
    <x v="14"/>
  </r>
  <r>
    <s v="Color"/>
    <x v="1472"/>
    <x v="83"/>
    <n v="1282084"/>
    <s v="Drama"/>
    <m/>
    <m/>
    <m/>
    <m/>
    <m/>
    <m/>
    <m/>
    <m/>
    <m/>
    <m/>
    <m/>
    <m/>
    <m/>
    <m/>
    <s v="JesusSon"/>
    <s v="English"/>
    <n v="2500000"/>
    <x v="15"/>
  </r>
  <r>
    <s v="Color"/>
    <x v="1104"/>
    <x v="69"/>
    <n v="3325638"/>
    <s v="Comedy"/>
    <s v="Crime"/>
    <s v="Drama"/>
    <s v="SciFi"/>
    <m/>
    <m/>
    <m/>
    <m/>
    <m/>
    <m/>
    <m/>
    <m/>
    <m/>
    <m/>
    <m/>
    <s v="RobotFrank"/>
    <s v="English"/>
    <n v="2500000"/>
    <x v="1"/>
  </r>
  <r>
    <s v="Color"/>
    <x v="1473"/>
    <x v="10"/>
    <n v="395592"/>
    <s v="Drama"/>
    <s v="Romance"/>
    <m/>
    <m/>
    <m/>
    <m/>
    <m/>
    <m/>
    <m/>
    <m/>
    <m/>
    <m/>
    <m/>
    <m/>
    <m/>
    <s v="MyLifeWithoutMe"/>
    <s v="English"/>
    <n v="2000000"/>
    <x v="32"/>
  </r>
  <r>
    <s v="Color"/>
    <x v="1474"/>
    <x v="53"/>
    <n v="6851969"/>
    <s v="Comedy"/>
    <s v="Drama"/>
    <s v="Romance"/>
    <m/>
    <m/>
    <m/>
    <m/>
    <m/>
    <m/>
    <m/>
    <m/>
    <m/>
    <m/>
    <m/>
    <m/>
    <s v="TheSpectacularNow"/>
    <s v="English"/>
    <n v="2500000"/>
    <x v="1"/>
  </r>
  <r>
    <s v="Color"/>
    <x v="310"/>
    <x v="57"/>
    <n v="12995673"/>
    <s v="Comedy"/>
    <s v="Documentary"/>
    <s v="War"/>
    <m/>
    <m/>
    <m/>
    <m/>
    <m/>
    <m/>
    <m/>
    <m/>
    <m/>
    <m/>
    <m/>
    <m/>
    <s v="Religulous"/>
    <s v="English"/>
    <n v="2500000"/>
    <x v="16"/>
  </r>
  <r>
    <s v="Color"/>
    <x v="1475"/>
    <x v="51"/>
    <n v="173783"/>
    <s v="Documentary"/>
    <m/>
    <m/>
    <m/>
    <m/>
    <m/>
    <m/>
    <m/>
    <m/>
    <m/>
    <m/>
    <m/>
    <m/>
    <m/>
    <m/>
    <s v="Fuel"/>
    <s v="English"/>
    <n v="2500000"/>
    <x v="32"/>
  </r>
  <r>
    <s v="BlackandWhite"/>
    <x v="414"/>
    <x v="78"/>
    <n v="114324072"/>
    <s v="Comedy"/>
    <s v="Sport"/>
    <m/>
    <m/>
    <m/>
    <m/>
    <m/>
    <m/>
    <m/>
    <m/>
    <m/>
    <m/>
    <m/>
    <m/>
    <m/>
    <s v="Dodgeball:ATrueUnderdogStory"/>
    <s v="English"/>
    <n v="20000000"/>
    <x v="10"/>
  </r>
  <r>
    <s v="Color"/>
    <x v="1476"/>
    <x v="6"/>
    <n v="71904"/>
    <s v="Comedy"/>
    <s v="Drama"/>
    <s v="Family"/>
    <m/>
    <m/>
    <m/>
    <m/>
    <m/>
    <m/>
    <m/>
    <m/>
    <m/>
    <m/>
    <m/>
    <m/>
    <s v="EyeoftheDolphin"/>
    <s v="English"/>
    <n v="2500000"/>
    <x v="20"/>
  </r>
  <r>
    <s v="Color"/>
    <x v="1477"/>
    <x v="104"/>
    <n v="99851"/>
    <s v="Documentary"/>
    <m/>
    <m/>
    <m/>
    <m/>
    <m/>
    <m/>
    <m/>
    <m/>
    <m/>
    <m/>
    <m/>
    <m/>
    <m/>
    <m/>
    <s v="8:TheMormonProposition"/>
    <s v="English"/>
    <n v="2500000"/>
    <x v="1"/>
  </r>
  <r>
    <s v="Color"/>
    <x v="1478"/>
    <x v="10"/>
    <n v="115504"/>
    <s v="Comedy"/>
    <s v="Drama"/>
    <s v="Romance"/>
    <m/>
    <m/>
    <m/>
    <m/>
    <m/>
    <m/>
    <m/>
    <m/>
    <m/>
    <m/>
    <m/>
    <m/>
    <s v="TheOtherEndoftheLine"/>
    <s v="English"/>
    <n v="14000000"/>
    <x v="5"/>
  </r>
  <r>
    <s v="Color"/>
    <x v="1034"/>
    <x v="32"/>
    <n v="5725"/>
    <s v="Horror"/>
    <s v="Thriller"/>
    <m/>
    <m/>
    <m/>
    <m/>
    <m/>
    <m/>
    <m/>
    <m/>
    <m/>
    <m/>
    <m/>
    <m/>
    <m/>
    <s v="Anatomy"/>
    <s v="German"/>
    <n v="8400000"/>
    <x v="9"/>
  </r>
  <r>
    <s v="Color"/>
    <x v="1479"/>
    <x v="76"/>
    <n v="75727"/>
    <s v="Drama"/>
    <s v="Romance"/>
    <s v="SciFi"/>
    <s v="Thriller"/>
    <m/>
    <m/>
    <m/>
    <m/>
    <m/>
    <m/>
    <m/>
    <m/>
    <m/>
    <m/>
    <m/>
    <s v="SleepDealer"/>
    <s v="Spanish"/>
    <n v="2500000"/>
    <x v="18"/>
  </r>
  <r>
    <s v="Color"/>
    <x v="63"/>
    <x v="44"/>
    <n v="322157"/>
    <s v="Comedy"/>
    <s v="Crime"/>
    <s v="Drama"/>
    <m/>
    <m/>
    <m/>
    <m/>
    <m/>
    <m/>
    <m/>
    <m/>
    <m/>
    <m/>
    <m/>
    <m/>
    <s v="Super"/>
    <s v="English"/>
    <n v="2500000"/>
    <x v="2"/>
  </r>
  <r>
    <s v="Color"/>
    <x v="415"/>
    <x v="58"/>
    <n v="5731103"/>
    <s v="Drama"/>
    <s v="History"/>
    <m/>
    <m/>
    <m/>
    <m/>
    <m/>
    <m/>
    <m/>
    <m/>
    <m/>
    <m/>
    <m/>
    <m/>
    <m/>
    <s v="GetontheBus"/>
    <s v="English"/>
    <n v="2400000"/>
    <x v="2"/>
  </r>
  <r>
    <s v="Color"/>
    <x v="1480"/>
    <x v="57"/>
    <n v="978908"/>
    <s v="Drama"/>
    <s v="Horror"/>
    <s v="Mystery"/>
    <s v="Thriller"/>
    <m/>
    <m/>
    <m/>
    <m/>
    <m/>
    <m/>
    <m/>
    <m/>
    <m/>
    <m/>
    <m/>
    <s v="Thr3e"/>
    <s v="English"/>
    <n v="2400000"/>
    <x v="36"/>
  </r>
  <r>
    <s v="Color"/>
    <x v="1481"/>
    <x v="57"/>
    <n v="327919"/>
    <s v="Crime"/>
    <s v="Drama"/>
    <m/>
    <m/>
    <m/>
    <m/>
    <m/>
    <m/>
    <m/>
    <m/>
    <m/>
    <m/>
    <m/>
    <m/>
    <m/>
    <s v="ThisIsEngland"/>
    <s v="English"/>
    <n v="1500000"/>
    <x v="16"/>
  </r>
  <r>
    <s v="Color"/>
    <x v="1482"/>
    <x v="70"/>
    <n v="178739"/>
    <s v="Drama"/>
    <s v="Musical"/>
    <m/>
    <m/>
    <m/>
    <m/>
    <m/>
    <m/>
    <m/>
    <m/>
    <m/>
    <m/>
    <m/>
    <m/>
    <m/>
    <s v="GoforIt"/>
    <s v="English"/>
    <n v="2450000"/>
    <x v="64"/>
  </r>
  <r>
    <s v="Color"/>
    <x v="567"/>
    <x v="42"/>
    <n v="36200000"/>
    <s v="Horror"/>
    <s v="Thriller"/>
    <m/>
    <m/>
    <m/>
    <m/>
    <m/>
    <m/>
    <m/>
    <m/>
    <m/>
    <m/>
    <m/>
    <m/>
    <m/>
    <s v="Fridaythe13thPartIII"/>
    <s v="English"/>
    <n v="4000000"/>
    <x v="20"/>
  </r>
  <r>
    <s v="Color"/>
    <x v="1483"/>
    <x v="78"/>
    <n v="21300000"/>
    <s v="Horror"/>
    <s v="Mystery"/>
    <s v="Thriller"/>
    <m/>
    <m/>
    <m/>
    <m/>
    <m/>
    <m/>
    <m/>
    <m/>
    <m/>
    <m/>
    <m/>
    <m/>
    <s v="Fridaythe13th:ANewBeginning"/>
    <s v="English"/>
    <n v="2200000"/>
    <x v="54"/>
  </r>
  <r>
    <s v="Color"/>
    <x v="1484"/>
    <x v="82"/>
    <n v="379643"/>
    <s v="Drama"/>
    <m/>
    <m/>
    <m/>
    <m/>
    <m/>
    <m/>
    <m/>
    <m/>
    <m/>
    <m/>
    <m/>
    <m/>
    <m/>
    <m/>
    <s v="TheLastSinEater"/>
    <s v="English"/>
    <n v="2200000"/>
    <x v="18"/>
  </r>
  <r>
    <s v="BlackandWhite"/>
    <x v="1485"/>
    <x v="96"/>
    <n v="23650000"/>
    <s v="Drama"/>
    <s v="Romance"/>
    <s v="War"/>
    <m/>
    <m/>
    <m/>
    <m/>
    <m/>
    <m/>
    <m/>
    <m/>
    <m/>
    <m/>
    <m/>
    <m/>
    <s v="TheBestYearsofOurLives"/>
    <s v="English"/>
    <n v="2100000"/>
    <x v="14"/>
  </r>
  <r>
    <s v="Color"/>
    <x v="1486"/>
    <x v="69"/>
    <n v="313436"/>
    <s v="Comedy"/>
    <s v="Drama"/>
    <m/>
    <m/>
    <m/>
    <m/>
    <m/>
    <m/>
    <m/>
    <m/>
    <m/>
    <m/>
    <m/>
    <m/>
    <m/>
    <s v="Elling"/>
    <s v="Norwegian"/>
    <n v="15500000"/>
    <x v="32"/>
  </r>
  <r>
    <s v="Color"/>
    <x v="1217"/>
    <x v="67"/>
    <n v="24800000"/>
    <s v="Action"/>
    <s v="Adventure"/>
    <s v="Thriller"/>
    <m/>
    <m/>
    <m/>
    <m/>
    <m/>
    <m/>
    <m/>
    <m/>
    <m/>
    <m/>
    <m/>
    <m/>
    <s v="FromRussiawithLove"/>
    <s v="English"/>
    <n v="2000000"/>
    <x v="7"/>
  </r>
  <r>
    <s v="Color"/>
    <x v="1487"/>
    <x v="44"/>
    <n v="792966"/>
    <s v="Action"/>
    <s v="Comedy"/>
    <s v="Horror"/>
    <s v="SciFi"/>
    <m/>
    <m/>
    <m/>
    <m/>
    <m/>
    <m/>
    <m/>
    <m/>
    <m/>
    <m/>
    <m/>
    <s v="TheToxicAvengerPartII"/>
    <s v="English"/>
    <n v="2300000"/>
    <x v="36"/>
  </r>
  <r>
    <s v="Color"/>
    <x v="1488"/>
    <x v="6"/>
    <n v="14673301"/>
    <s v="Horror"/>
    <s v="Mystery"/>
    <m/>
    <m/>
    <m/>
    <m/>
    <m/>
    <m/>
    <m/>
    <m/>
    <m/>
    <m/>
    <m/>
    <m/>
    <m/>
    <s v="ItFollows"/>
    <s v="English"/>
    <n v="2000000"/>
    <x v="8"/>
  </r>
  <r>
    <s v="BlackandWhite"/>
    <x v="79"/>
    <x v="97"/>
    <n v="9003011"/>
    <s v="Action"/>
    <s v="Adventure"/>
    <s v="SciFi"/>
    <s v="Thriller"/>
    <m/>
    <m/>
    <m/>
    <m/>
    <m/>
    <m/>
    <m/>
    <m/>
    <m/>
    <m/>
    <m/>
    <s v="MadMax2:TheRoadWarrior"/>
    <s v="English"/>
    <n v="2000000"/>
    <x v="32"/>
  </r>
  <r>
    <s v="Color"/>
    <x v="1489"/>
    <x v="56"/>
    <n v="11546543"/>
    <s v="Action"/>
    <s v="Comedy"/>
    <m/>
    <m/>
    <m/>
    <m/>
    <m/>
    <m/>
    <m/>
    <m/>
    <m/>
    <m/>
    <m/>
    <m/>
    <m/>
    <s v="TheLegendofDrunkenMaster"/>
    <s v="Cantonese"/>
    <n v="2000000"/>
    <x v="32"/>
  </r>
  <r>
    <s v="Color"/>
    <x v="662"/>
    <x v="33"/>
    <n v="11533945"/>
    <s v="Biography"/>
    <s v="Crime"/>
    <s v="Drama"/>
    <s v="Romance"/>
    <m/>
    <m/>
    <m/>
    <m/>
    <m/>
    <m/>
    <m/>
    <m/>
    <m/>
    <m/>
    <m/>
    <s v="BoysDontCry"/>
    <s v="English"/>
    <n v="2000000"/>
    <x v="32"/>
  </r>
  <r>
    <s v="Color"/>
    <x v="1490"/>
    <x v="102"/>
    <n v="12555230"/>
    <s v="Drama"/>
    <s v="Horror"/>
    <s v="Mystery"/>
    <s v="Thriller"/>
    <m/>
    <m/>
    <m/>
    <m/>
    <m/>
    <m/>
    <m/>
    <m/>
    <m/>
    <m/>
    <m/>
    <s v="SilentHouse"/>
    <s v="English"/>
    <n v="2000000"/>
    <x v="42"/>
  </r>
  <r>
    <s v="Color"/>
    <x v="167"/>
    <x v="62"/>
    <n v="11284657"/>
    <s v="Drama"/>
    <s v="Thriller"/>
    <m/>
    <m/>
    <m/>
    <m/>
    <m/>
    <m/>
    <m/>
    <m/>
    <m/>
    <m/>
    <m/>
    <m/>
    <m/>
    <s v="TheLivesofOthers"/>
    <s v="German"/>
    <n v="2000000"/>
    <x v="3"/>
  </r>
  <r>
    <s v="Color"/>
    <x v="1491"/>
    <x v="72"/>
    <n v="34522221"/>
    <s v="Drama"/>
    <m/>
    <m/>
    <m/>
    <m/>
    <m/>
    <m/>
    <m/>
    <m/>
    <m/>
    <m/>
    <m/>
    <m/>
    <m/>
    <m/>
    <s v="Courageous"/>
    <s v="English"/>
    <n v="2000000"/>
    <x v="15"/>
  </r>
  <r>
    <s v="Color"/>
    <x v="1492"/>
    <x v="104"/>
    <n v="7002255"/>
    <s v="Animation"/>
    <s v="Comedy"/>
    <s v="Drama"/>
    <m/>
    <m/>
    <m/>
    <m/>
    <m/>
    <m/>
    <m/>
    <m/>
    <m/>
    <m/>
    <m/>
    <m/>
    <s v="TheTripletsofBelleville"/>
    <s v="French"/>
    <n v="9500000"/>
    <x v="6"/>
  </r>
  <r>
    <s v="Color"/>
    <x v="1493"/>
    <x v="69"/>
    <n v="6719300"/>
    <s v="Comedy"/>
    <s v="Drama"/>
    <m/>
    <m/>
    <m/>
    <m/>
    <m/>
    <m/>
    <m/>
    <m/>
    <m/>
    <m/>
    <m/>
    <m/>
    <m/>
    <s v="SmokeSignals"/>
    <s v="English"/>
    <n v="2000000"/>
    <x v="13"/>
  </r>
  <r>
    <s v="Color"/>
    <x v="719"/>
    <x v="104"/>
    <n v="5792822"/>
    <s v="Drama"/>
    <s v="Romance"/>
    <m/>
    <m/>
    <m/>
    <m/>
    <m/>
    <m/>
    <m/>
    <m/>
    <m/>
    <m/>
    <m/>
    <m/>
    <m/>
    <s v="BeforeSunset"/>
    <s v="English"/>
    <n v="2700000"/>
    <x v="25"/>
  </r>
  <r>
    <s v="Color"/>
    <x v="109"/>
    <x v="67"/>
    <n v="5383834"/>
    <s v="Drama"/>
    <s v="Thriller"/>
    <m/>
    <m/>
    <m/>
    <m/>
    <m/>
    <m/>
    <m/>
    <m/>
    <m/>
    <m/>
    <m/>
    <m/>
    <m/>
    <s v="AmoresPerros"/>
    <s v="Spanish"/>
    <n v="2000000"/>
    <x v="14"/>
  </r>
  <r>
    <s v="Color"/>
    <x v="504"/>
    <x v="6"/>
    <n v="4599680"/>
    <s v="Drama"/>
    <m/>
    <m/>
    <m/>
    <m/>
    <m/>
    <m/>
    <m/>
    <m/>
    <m/>
    <m/>
    <m/>
    <m/>
    <m/>
    <m/>
    <s v="Thirteen"/>
    <s v="English"/>
    <n v="1500000"/>
    <x v="2"/>
  </r>
  <r>
    <s v="Color"/>
    <x v="1494"/>
    <x v="6"/>
    <n v="6531491"/>
    <s v="Drama"/>
    <m/>
    <m/>
    <m/>
    <m/>
    <m/>
    <m/>
    <m/>
    <m/>
    <m/>
    <m/>
    <m/>
    <m/>
    <m/>
    <m/>
    <s v="WintersBone"/>
    <s v="English"/>
    <n v="2000000"/>
    <x v="13"/>
  </r>
  <r>
    <s v="Color"/>
    <x v="1495"/>
    <x v="42"/>
    <n v="3885134"/>
    <s v="Comedy"/>
    <s v="Drama"/>
    <m/>
    <m/>
    <m/>
    <m/>
    <m/>
    <m/>
    <m/>
    <m/>
    <m/>
    <m/>
    <m/>
    <m/>
    <m/>
    <s v="MeandYouandEveryoneWeKnow"/>
    <s v="English"/>
    <n v="2000000"/>
    <x v="37"/>
  </r>
  <r>
    <s v="Color"/>
    <x v="1496"/>
    <x v="44"/>
    <n v="3590010"/>
    <s v="Drama"/>
    <s v="Music"/>
    <s v="Romance"/>
    <m/>
    <m/>
    <m/>
    <m/>
    <m/>
    <m/>
    <m/>
    <m/>
    <m/>
    <m/>
    <m/>
    <m/>
    <s v="WeAreYourFriends"/>
    <s v="English"/>
    <n v="2000000"/>
    <x v="9"/>
  </r>
  <r>
    <s v="Color"/>
    <x v="48"/>
    <x v="37"/>
    <n v="3335839"/>
    <s v="Action"/>
    <s v="Crime"/>
    <s v="Drama"/>
    <s v="Thriller"/>
    <m/>
    <m/>
    <m/>
    <m/>
    <m/>
    <m/>
    <m/>
    <m/>
    <m/>
    <m/>
    <m/>
    <s v="HarshTimes"/>
    <s v="English"/>
    <n v="2000000"/>
    <x v="15"/>
  </r>
  <r>
    <s v="Color"/>
    <x v="549"/>
    <x v="54"/>
    <n v="2557668"/>
    <s v="Crime"/>
    <s v="Drama"/>
    <s v="Thriller"/>
    <m/>
    <m/>
    <m/>
    <m/>
    <m/>
    <m/>
    <m/>
    <m/>
    <m/>
    <m/>
    <m/>
    <m/>
    <s v="Captive"/>
    <s v="English"/>
    <n v="2000000"/>
    <x v="42"/>
  </r>
  <r>
    <s v="Color"/>
    <x v="143"/>
    <x v="57"/>
    <n v="2506446"/>
    <s v="Comedy"/>
    <s v="Romance"/>
    <m/>
    <m/>
    <m/>
    <m/>
    <m/>
    <m/>
    <m/>
    <m/>
    <m/>
    <m/>
    <m/>
    <m/>
    <m/>
    <s v="FullFrontal"/>
    <s v="English"/>
    <n v="2000000"/>
    <x v="54"/>
  </r>
  <r>
    <s v="Color"/>
    <x v="1497"/>
    <x v="41"/>
    <n v="7369373"/>
    <s v="Horror"/>
    <s v="Mystery"/>
    <s v="Thriller"/>
    <m/>
    <m/>
    <m/>
    <m/>
    <m/>
    <m/>
    <m/>
    <m/>
    <m/>
    <m/>
    <m/>
    <m/>
    <s v="Witchboard"/>
    <s v="English"/>
    <n v="2000000"/>
    <x v="20"/>
  </r>
  <r>
    <s v="Color"/>
    <x v="81"/>
    <x v="12"/>
    <n v="4414535"/>
    <s v="Drama"/>
    <m/>
    <m/>
    <m/>
    <m/>
    <m/>
    <m/>
    <m/>
    <m/>
    <m/>
    <m/>
    <m/>
    <m/>
    <m/>
    <m/>
    <s v="Hamlet"/>
    <s v="English"/>
    <n v="18000000"/>
    <x v="6"/>
  </r>
  <r>
    <s v="Color"/>
    <x v="1322"/>
    <x v="57"/>
    <n v="1984378"/>
    <s v="Comedy"/>
    <s v="Drama"/>
    <s v="Romance"/>
    <m/>
    <m/>
    <m/>
    <m/>
    <m/>
    <m/>
    <m/>
    <m/>
    <m/>
    <m/>
    <m/>
    <m/>
    <s v="Shortbus"/>
    <s v="English"/>
    <n v="2000000"/>
    <x v="12"/>
  </r>
  <r>
    <s v="Color"/>
    <x v="1498"/>
    <x v="76"/>
    <n v="2283276"/>
    <s v="Animation"/>
    <s v="Biography"/>
    <s v="Documentary"/>
    <s v="Drama"/>
    <s v="History"/>
    <s v="War"/>
    <m/>
    <m/>
    <m/>
    <m/>
    <m/>
    <m/>
    <m/>
    <m/>
    <m/>
    <s v="WaltzwithBashir"/>
    <s v="Hebrew"/>
    <n v="1500000"/>
    <x v="25"/>
  </r>
  <r>
    <s v="Color"/>
    <x v="1499"/>
    <x v="58"/>
    <n v="1098224"/>
    <s v="Adventure"/>
    <m/>
    <m/>
    <m/>
    <m/>
    <m/>
    <m/>
    <m/>
    <m/>
    <m/>
    <m/>
    <m/>
    <m/>
    <m/>
    <m/>
    <s v="TheBookofMormonMovieVolume1:TheJourney"/>
    <s v="English"/>
    <n v="2000000"/>
    <x v="46"/>
  </r>
  <r>
    <s v="Color"/>
    <x v="1500"/>
    <x v="56"/>
    <n v="1477002"/>
    <s v="Drama"/>
    <s v="Romance"/>
    <m/>
    <m/>
    <m/>
    <m/>
    <m/>
    <m/>
    <m/>
    <m/>
    <m/>
    <m/>
    <m/>
    <m/>
    <m/>
    <s v="TheDiaryofaTeenageGirl"/>
    <s v="English"/>
    <n v="2000000"/>
    <x v="8"/>
  </r>
  <r>
    <s v="BlackandWhite"/>
    <x v="1501"/>
    <x v="6"/>
    <n v="1134049"/>
    <s v="Documentary"/>
    <s v="History"/>
    <m/>
    <m/>
    <m/>
    <m/>
    <m/>
    <m/>
    <m/>
    <m/>
    <m/>
    <m/>
    <m/>
    <m/>
    <m/>
    <s v="IntheShadowoftheMoon"/>
    <s v="English"/>
    <n v="2000000"/>
    <x v="14"/>
  </r>
  <r>
    <s v="BlackandWhite"/>
    <x v="1378"/>
    <x v="69"/>
    <n v="653621"/>
    <s v="Biography"/>
    <s v="Documentary"/>
    <s v="History"/>
    <m/>
    <m/>
    <m/>
    <m/>
    <m/>
    <m/>
    <m/>
    <m/>
    <m/>
    <m/>
    <m/>
    <m/>
    <s v="InsideDeepThroat"/>
    <s v="English"/>
    <n v="2000000"/>
    <x v="2"/>
  </r>
  <r>
    <s v="Color"/>
    <x v="1502"/>
    <x v="102"/>
    <n v="535249"/>
    <s v="Comedy"/>
    <m/>
    <m/>
    <m/>
    <m/>
    <m/>
    <m/>
    <m/>
    <m/>
    <m/>
    <m/>
    <m/>
    <m/>
    <m/>
    <m/>
    <s v="TheVirginityHit"/>
    <s v="English"/>
    <n v="3400000"/>
    <x v="50"/>
  </r>
  <r>
    <s v="Color"/>
    <x v="1503"/>
    <x v="44"/>
    <n v="371081"/>
    <s v="Comedy"/>
    <s v="Drama"/>
    <m/>
    <m/>
    <m/>
    <m/>
    <m/>
    <m/>
    <m/>
    <m/>
    <m/>
    <m/>
    <m/>
    <m/>
    <m/>
    <s v="HouseofD"/>
    <s v="English"/>
    <n v="6000000"/>
    <x v="15"/>
  </r>
  <r>
    <s v="Color"/>
    <x v="1504"/>
    <x v="42"/>
    <n v="124494"/>
    <s v="Action"/>
    <s v="Adventure"/>
    <s v="Comedy"/>
    <s v="Drama"/>
    <s v="Music"/>
    <s v="SciFi"/>
    <m/>
    <m/>
    <m/>
    <m/>
    <m/>
    <m/>
    <m/>
    <m/>
    <m/>
    <s v="SixStringSamurai"/>
    <s v="English"/>
    <n v="2000000"/>
    <x v="10"/>
  </r>
  <r>
    <s v="Color"/>
    <x v="1505"/>
    <x v="77"/>
    <n v="100669"/>
    <s v="Comedy"/>
    <s v="Drama"/>
    <m/>
    <m/>
    <m/>
    <m/>
    <m/>
    <m/>
    <m/>
    <m/>
    <m/>
    <m/>
    <m/>
    <m/>
    <m/>
    <s v="SaintJohnofLasVegas"/>
    <s v="English"/>
    <n v="3800000"/>
    <x v="27"/>
  </r>
  <r>
    <s v="Color"/>
    <x v="40"/>
    <x v="72"/>
    <n v="186354"/>
    <s v="Drama"/>
    <m/>
    <m/>
    <m/>
    <m/>
    <m/>
    <m/>
    <m/>
    <m/>
    <m/>
    <m/>
    <m/>
    <m/>
    <m/>
    <m/>
    <s v="Stonewall"/>
    <s v="English"/>
    <n v="13500000"/>
    <x v="55"/>
  </r>
  <r>
    <s v="Color"/>
    <x v="1506"/>
    <x v="78"/>
    <n v="12667"/>
    <s v="Drama"/>
    <s v="Romance"/>
    <m/>
    <m/>
    <m/>
    <m/>
    <m/>
    <m/>
    <m/>
    <m/>
    <m/>
    <m/>
    <m/>
    <m/>
    <m/>
    <s v="London"/>
    <s v="English"/>
    <n v="14000"/>
    <x v="4"/>
  </r>
  <r>
    <s v="Color"/>
    <x v="1507"/>
    <x v="44"/>
    <n v="198407"/>
    <s v="Drama"/>
    <m/>
    <m/>
    <m/>
    <m/>
    <m/>
    <m/>
    <m/>
    <m/>
    <m/>
    <m/>
    <m/>
    <m/>
    <m/>
    <m/>
    <s v="Sherrybaby"/>
    <s v="English"/>
    <n v="2000000"/>
    <x v="4"/>
  </r>
  <r>
    <s v="Color"/>
    <x v="767"/>
    <x v="77"/>
    <n v="13973532"/>
    <s v="Comedy"/>
    <s v="Crime"/>
    <m/>
    <m/>
    <m/>
    <m/>
    <m/>
    <m/>
    <m/>
    <m/>
    <m/>
    <m/>
    <m/>
    <m/>
    <m/>
    <s v="StealingHarvard"/>
    <s v="English"/>
    <n v="25000000"/>
    <x v="36"/>
  </r>
  <r>
    <s v="Color"/>
    <x v="1508"/>
    <x v="71"/>
    <n v="4958"/>
    <s v="Action"/>
    <s v="Crime"/>
    <s v="Drama"/>
    <m/>
    <m/>
    <m/>
    <m/>
    <m/>
    <m/>
    <m/>
    <m/>
    <m/>
    <m/>
    <m/>
    <m/>
    <s v="GangstersParadise:Jerusalema"/>
    <s v="English"/>
    <n v="2000000"/>
    <x v="6"/>
  </r>
  <r>
    <s v="BlackandWhite"/>
    <x v="1509"/>
    <x v="78"/>
    <n v="7927"/>
    <s v="Crime"/>
    <s v="Drama"/>
    <s v="FilmNoir"/>
    <s v="Mystery"/>
    <s v="Thriller"/>
    <m/>
    <m/>
    <m/>
    <m/>
    <m/>
    <m/>
    <m/>
    <m/>
    <m/>
    <m/>
    <s v="TheLadyfromShanghai"/>
    <s v="English"/>
    <n v="2300000"/>
    <x v="16"/>
  </r>
  <r>
    <s v="BlackandWhite"/>
    <x v="1510"/>
    <x v="10"/>
    <n v="2436"/>
    <s v="Comedy"/>
    <s v="Fantasy"/>
    <s v="Musical"/>
    <s v="SciFi"/>
    <m/>
    <m/>
    <m/>
    <m/>
    <m/>
    <m/>
    <m/>
    <m/>
    <m/>
    <m/>
    <m/>
    <s v="TheGhastlyLoveofJohnnyX"/>
    <s v="English"/>
    <n v="2000000"/>
    <x v="20"/>
  </r>
  <r>
    <s v="BlackandWhite"/>
    <x v="1511"/>
    <x v="75"/>
    <n v="4600000"/>
    <s v="Crime"/>
    <s v="Drama"/>
    <m/>
    <m/>
    <m/>
    <m/>
    <m/>
    <m/>
    <m/>
    <m/>
    <m/>
    <m/>
    <m/>
    <m/>
    <m/>
    <s v="RiversEdge"/>
    <s v="English"/>
    <n v="1900000"/>
    <x v="1"/>
  </r>
  <r>
    <s v="Color"/>
    <x v="1068"/>
    <x v="32"/>
    <n v="1420578"/>
    <s v="Drama"/>
    <s v="Fantasy"/>
    <m/>
    <m/>
    <m/>
    <m/>
    <m/>
    <m/>
    <m/>
    <m/>
    <m/>
    <m/>
    <m/>
    <m/>
    <m/>
    <s v="Northfork"/>
    <s v="English"/>
    <n v="1900000"/>
    <x v="21"/>
  </r>
  <r>
    <s v="Color"/>
    <x v="1512"/>
    <x v="53"/>
    <n v="1028658"/>
    <s v="Drama"/>
    <s v="Mystery"/>
    <s v="Thriller"/>
    <m/>
    <m/>
    <m/>
    <m/>
    <m/>
    <m/>
    <m/>
    <m/>
    <m/>
    <m/>
    <m/>
    <m/>
    <s v="Buried"/>
    <s v="English"/>
    <n v="3000000"/>
    <x v="15"/>
  </r>
  <r>
    <s v="Color"/>
    <x v="1513"/>
    <x v="53"/>
    <n v="18435"/>
    <s v="Drama"/>
    <m/>
    <m/>
    <m/>
    <m/>
    <m/>
    <m/>
    <m/>
    <m/>
    <m/>
    <m/>
    <m/>
    <m/>
    <m/>
    <m/>
    <s v="OnetoAnother"/>
    <s v="French"/>
    <n v="1400000"/>
    <x v="27"/>
  </r>
  <r>
    <s v="Color"/>
    <x v="662"/>
    <x v="6"/>
    <n v="35266619"/>
    <s v="Drama"/>
    <s v="Fantasy"/>
    <s v="Horror"/>
    <m/>
    <m/>
    <m/>
    <m/>
    <m/>
    <m/>
    <m/>
    <m/>
    <m/>
    <m/>
    <m/>
    <m/>
    <s v="Carrie"/>
    <s v="English"/>
    <n v="30000000"/>
    <x v="18"/>
  </r>
  <r>
    <s v="Color"/>
    <x v="517"/>
    <x v="57"/>
    <n v="26505000"/>
    <s v="Horror"/>
    <m/>
    <m/>
    <m/>
    <m/>
    <m/>
    <m/>
    <m/>
    <m/>
    <m/>
    <m/>
    <m/>
    <m/>
    <m/>
    <m/>
    <s v="ANightmareonElmStreet"/>
    <s v="English"/>
    <n v="1800000"/>
    <x v="7"/>
  </r>
  <r>
    <s v="Color"/>
    <x v="979"/>
    <x v="76"/>
    <n v="2957978"/>
    <s v="Biography"/>
    <s v="Crime"/>
    <s v="Documentary"/>
    <s v="History"/>
    <s v="Thriller"/>
    <m/>
    <m/>
    <m/>
    <m/>
    <m/>
    <m/>
    <m/>
    <m/>
    <m/>
    <m/>
    <s v="ManonWire"/>
    <s v="English"/>
    <n v="1000000"/>
    <x v="6"/>
  </r>
  <r>
    <s v="Color"/>
    <x v="1514"/>
    <x v="69"/>
    <n v="444044"/>
    <s v="Drama"/>
    <m/>
    <m/>
    <m/>
    <m/>
    <m/>
    <m/>
    <m/>
    <m/>
    <m/>
    <m/>
    <m/>
    <m/>
    <m/>
    <m/>
    <s v="BrotherlyLove"/>
    <s v="English"/>
    <n v="1900000"/>
    <x v="13"/>
  </r>
  <r>
    <s v="Color"/>
    <x v="1515"/>
    <x v="97"/>
    <n v="40990055"/>
    <s v="Drama"/>
    <s v="Horror"/>
    <s v="Thriller"/>
    <m/>
    <m/>
    <m/>
    <m/>
    <m/>
    <m/>
    <m/>
    <m/>
    <m/>
    <m/>
    <m/>
    <m/>
    <s v="TheLastExorcism"/>
    <s v="English"/>
    <n v="1800000"/>
    <x v="23"/>
  </r>
  <r>
    <s v="Color"/>
    <x v="1516"/>
    <x v="33"/>
    <n v="5709616"/>
    <s v="Drama"/>
    <s v="Romance"/>
    <m/>
    <m/>
    <m/>
    <m/>
    <m/>
    <m/>
    <m/>
    <m/>
    <m/>
    <m/>
    <m/>
    <m/>
    <m/>
    <s v="ElcrimendelpadreAmaro"/>
    <s v="Spanish"/>
    <n v="1800000"/>
    <x v="2"/>
  </r>
  <r>
    <s v="Color"/>
    <x v="1517"/>
    <x v="40"/>
    <n v="12784397"/>
    <s v="Drama"/>
    <s v="Fantasy"/>
    <m/>
    <m/>
    <m/>
    <m/>
    <m/>
    <m/>
    <m/>
    <m/>
    <m/>
    <m/>
    <m/>
    <m/>
    <m/>
    <s v="BeastsoftheSouthernWild"/>
    <s v="English"/>
    <n v="1800000"/>
    <x v="11"/>
  </r>
  <r>
    <s v="Color"/>
    <x v="1518"/>
    <x v="59"/>
    <n v="3050934"/>
    <s v="Drama"/>
    <s v="Music"/>
    <m/>
    <m/>
    <m/>
    <m/>
    <m/>
    <m/>
    <m/>
    <m/>
    <m/>
    <m/>
    <m/>
    <m/>
    <m/>
    <s v="Songcatcher"/>
    <s v="English"/>
    <n v="1800000"/>
    <x v="11"/>
  </r>
  <r>
    <s v="BlackandWhite"/>
    <x v="169"/>
    <x v="112"/>
    <n v="7267324"/>
    <s v="Crime"/>
    <s v="Drama"/>
    <m/>
    <m/>
    <m/>
    <m/>
    <m/>
    <m/>
    <m/>
    <m/>
    <m/>
    <m/>
    <m/>
    <m/>
    <m/>
    <s v="RunLolaRun"/>
    <s v="German"/>
    <n v="3500000"/>
    <x v="6"/>
  </r>
  <r>
    <s v="Color"/>
    <x v="1519"/>
    <x v="40"/>
    <n v="145540"/>
    <s v="Drama"/>
    <s v="Horror"/>
    <m/>
    <m/>
    <m/>
    <m/>
    <m/>
    <m/>
    <m/>
    <m/>
    <m/>
    <m/>
    <m/>
    <m/>
    <m/>
    <s v="May"/>
    <s v="English"/>
    <n v="500000"/>
    <x v="10"/>
  </r>
  <r>
    <s v="Color"/>
    <x v="1049"/>
    <x v="65"/>
    <n v="35918429"/>
    <s v="Crime"/>
    <s v="Drama"/>
    <m/>
    <m/>
    <m/>
    <m/>
    <m/>
    <m/>
    <m/>
    <m/>
    <m/>
    <m/>
    <m/>
    <m/>
    <m/>
    <s v="IntheBedroom"/>
    <s v="English"/>
    <n v="1700000"/>
    <x v="7"/>
  </r>
  <r>
    <s v="Color"/>
    <x v="1520"/>
    <x v="70"/>
    <n v="92401"/>
    <s v="Horror"/>
    <s v="Thriller"/>
    <m/>
    <m/>
    <m/>
    <m/>
    <m/>
    <m/>
    <m/>
    <m/>
    <m/>
    <m/>
    <m/>
    <m/>
    <m/>
    <s v="ISpitonYourGrave"/>
    <s v="English"/>
    <n v="2000000"/>
    <x v="22"/>
  </r>
  <r>
    <s v="Color"/>
    <x v="1521"/>
    <x v="41"/>
    <n v="1943649"/>
    <s v="Comedy"/>
    <s v="Crime"/>
    <s v="Romance"/>
    <m/>
    <m/>
    <m/>
    <m/>
    <m/>
    <m/>
    <m/>
    <m/>
    <m/>
    <m/>
    <m/>
    <m/>
    <s v="HappyTexas"/>
    <s v="English"/>
    <n v="1700000"/>
    <x v="22"/>
  </r>
  <r>
    <s v="Color"/>
    <x v="1522"/>
    <x v="102"/>
    <n v="992238"/>
    <s v="Drama"/>
    <s v="Romance"/>
    <m/>
    <m/>
    <m/>
    <m/>
    <m/>
    <m/>
    <m/>
    <m/>
    <m/>
    <m/>
    <m/>
    <m/>
    <m/>
    <s v="MySummerofLove"/>
    <s v="English"/>
    <n v="1700000"/>
    <x v="2"/>
  </r>
  <r>
    <s v="Color"/>
    <x v="1523"/>
    <x v="26"/>
    <n v="4231500"/>
    <s v="Drama"/>
    <s v="Romance"/>
    <m/>
    <m/>
    <m/>
    <m/>
    <m/>
    <m/>
    <m/>
    <m/>
    <m/>
    <m/>
    <m/>
    <m/>
    <m/>
    <s v="TheLunchbox"/>
    <s v="Hindi"/>
    <n v="1000000"/>
    <x v="6"/>
  </r>
  <r>
    <s v="Color"/>
    <x v="1524"/>
    <x v="6"/>
    <n v="396035"/>
    <s v="Drama"/>
    <s v="Romance"/>
    <m/>
    <m/>
    <m/>
    <m/>
    <m/>
    <m/>
    <m/>
    <m/>
    <m/>
    <m/>
    <m/>
    <m/>
    <m/>
    <s v="Yes"/>
    <s v="English"/>
    <n v="1000000"/>
    <x v="8"/>
  </r>
  <r>
    <s v="Color"/>
    <x v="1525"/>
    <x v="53"/>
    <n v="1060591"/>
    <s v="Comedy"/>
    <s v="Drama"/>
    <s v="Romance"/>
    <m/>
    <m/>
    <m/>
    <m/>
    <m/>
    <m/>
    <m/>
    <m/>
    <m/>
    <m/>
    <m/>
    <m/>
    <s v="Caramel"/>
    <s v="Arabic"/>
    <n v="1300000"/>
    <x v="13"/>
  </r>
  <r>
    <s v="Color"/>
    <x v="1526"/>
    <x v="31"/>
    <n v="26893"/>
    <s v="Crime"/>
    <s v="Drama"/>
    <s v="Romance"/>
    <m/>
    <m/>
    <m/>
    <m/>
    <m/>
    <m/>
    <m/>
    <m/>
    <m/>
    <m/>
    <m/>
    <m/>
    <s v="MississippiMermaid"/>
    <s v="French"/>
    <n v="1600000"/>
    <x v="13"/>
  </r>
  <r>
    <s v="Color"/>
    <x v="1527"/>
    <x v="68"/>
    <n v="2580"/>
    <s v="Drama"/>
    <s v="Mystery"/>
    <m/>
    <m/>
    <m/>
    <m/>
    <m/>
    <m/>
    <m/>
    <m/>
    <m/>
    <m/>
    <m/>
    <m/>
    <m/>
    <s v="ILoveYourWork"/>
    <s v="English"/>
    <n v="1650000"/>
    <x v="28"/>
  </r>
  <r>
    <s v="Color"/>
    <x v="9"/>
    <x v="46"/>
    <n v="58885635"/>
    <s v="Action"/>
    <s v="Horror"/>
    <s v="Thriller"/>
    <m/>
    <m/>
    <m/>
    <m/>
    <m/>
    <m/>
    <m/>
    <m/>
    <m/>
    <m/>
    <m/>
    <m/>
    <s v="DawnoftheDead"/>
    <s v="English"/>
    <n v="26000000"/>
    <x v="37"/>
  </r>
  <r>
    <s v="Color"/>
    <x v="1528"/>
    <x v="25"/>
    <n v="19067631"/>
    <s v="Comedy"/>
    <s v="Drama"/>
    <s v="Romance"/>
    <m/>
    <m/>
    <m/>
    <m/>
    <m/>
    <m/>
    <m/>
    <m/>
    <m/>
    <m/>
    <m/>
    <m/>
    <s v="Waitress"/>
    <s v="English"/>
    <n v="2000000"/>
    <x v="1"/>
  </r>
  <r>
    <s v="Color"/>
    <x v="1529"/>
    <x v="78"/>
    <n v="11806119"/>
    <s v="Action"/>
    <s v="Biography"/>
    <s v="Drama"/>
    <s v="Sport"/>
    <m/>
    <m/>
    <m/>
    <m/>
    <m/>
    <m/>
    <m/>
    <m/>
    <m/>
    <m/>
    <m/>
    <s v="Bloodsport"/>
    <s v="English"/>
    <n v="1100000"/>
    <x v="2"/>
  </r>
  <r>
    <s v="Color"/>
    <x v="1193"/>
    <x v="74"/>
    <n v="7362100"/>
    <s v="Comedy"/>
    <s v="Drama"/>
    <m/>
    <m/>
    <m/>
    <m/>
    <m/>
    <m/>
    <m/>
    <m/>
    <m/>
    <m/>
    <m/>
    <m/>
    <m/>
    <s v="TheSquidandtheWhale"/>
    <s v="English"/>
    <n v="1500000"/>
    <x v="37"/>
  </r>
  <r>
    <s v="Color"/>
    <x v="733"/>
    <x v="54"/>
    <n v="7022940"/>
    <s v="Comedy"/>
    <s v="Drama"/>
    <s v="Romance"/>
    <m/>
    <m/>
    <m/>
    <m/>
    <m/>
    <m/>
    <m/>
    <m/>
    <m/>
    <m/>
    <m/>
    <m/>
    <s v="KissingJessicaStein"/>
    <s v="English"/>
    <n v="1000000"/>
    <x v="10"/>
  </r>
  <r>
    <s v="Color"/>
    <x v="777"/>
    <x v="32"/>
    <n v="5132222"/>
    <s v="Drama"/>
    <s v="Mystery"/>
    <s v="Romance"/>
    <m/>
    <m/>
    <m/>
    <m/>
    <m/>
    <m/>
    <m/>
    <m/>
    <m/>
    <m/>
    <m/>
    <m/>
    <s v="Exotica"/>
    <s v="English"/>
    <n v="2000000"/>
    <x v="13"/>
  </r>
  <r>
    <s v="Color"/>
    <x v="1199"/>
    <x v="46"/>
    <n v="2365931"/>
    <s v="Comedy"/>
    <s v="Crime"/>
    <s v="Drama"/>
    <s v="Romance"/>
    <m/>
    <m/>
    <m/>
    <m/>
    <m/>
    <m/>
    <m/>
    <m/>
    <m/>
    <m/>
    <m/>
    <s v="Buffalo66"/>
    <s v="English"/>
    <n v="1500000"/>
    <x v="7"/>
  </r>
  <r>
    <s v="Color"/>
    <x v="32"/>
    <x v="32"/>
    <n v="53991137"/>
    <s v="Fantasy"/>
    <s v="Horror"/>
    <s v="Mystery"/>
    <s v="Thriller"/>
    <m/>
    <m/>
    <m/>
    <m/>
    <m/>
    <m/>
    <m/>
    <m/>
    <m/>
    <m/>
    <m/>
    <s v="Insidious"/>
    <s v="English"/>
    <n v="1500000"/>
    <x v="2"/>
  </r>
  <r>
    <s v="Color"/>
    <x v="1530"/>
    <x v="36"/>
    <n v="1221261"/>
    <s v="Crime"/>
    <s v="Drama"/>
    <s v="Thriller"/>
    <m/>
    <m/>
    <m/>
    <m/>
    <m/>
    <m/>
    <m/>
    <m/>
    <m/>
    <m/>
    <m/>
    <m/>
    <s v="NineQueens"/>
    <s v="Spanish"/>
    <n v="1500000"/>
    <x v="0"/>
  </r>
  <r>
    <s v="Color"/>
    <x v="1531"/>
    <x v="51"/>
    <n v="712294"/>
    <s v="Drama"/>
    <m/>
    <m/>
    <m/>
    <m/>
    <m/>
    <m/>
    <m/>
    <m/>
    <m/>
    <m/>
    <m/>
    <m/>
    <m/>
    <m/>
    <s v="TheBalladofJackandRose"/>
    <s v="English"/>
    <n v="1500000"/>
    <x v="10"/>
  </r>
  <r>
    <s v="Color"/>
    <x v="1532"/>
    <x v="26"/>
    <n v="3447339"/>
    <s v="Comedy"/>
    <s v="Romance"/>
    <m/>
    <m/>
    <m/>
    <m/>
    <m/>
    <m/>
    <m/>
    <m/>
    <m/>
    <m/>
    <m/>
    <m/>
    <m/>
    <s v="TheToDoList"/>
    <s v="English"/>
    <n v="1500000"/>
    <x v="27"/>
  </r>
  <r>
    <s v="Color"/>
    <x v="1402"/>
    <x v="75"/>
    <n v="418953"/>
    <s v="Crime"/>
    <s v="Drama"/>
    <s v="Thriller"/>
    <m/>
    <m/>
    <m/>
    <m/>
    <m/>
    <m/>
    <m/>
    <m/>
    <m/>
    <m/>
    <m/>
    <m/>
    <s v="KillingZoe"/>
    <s v="English"/>
    <n v="1500000"/>
    <x v="12"/>
  </r>
  <r>
    <s v="BlackandWhite"/>
    <x v="1533"/>
    <x v="41"/>
    <n v="406035"/>
    <s v="Drama"/>
    <m/>
    <m/>
    <m/>
    <m/>
    <m/>
    <m/>
    <m/>
    <m/>
    <m/>
    <m/>
    <m/>
    <m/>
    <m/>
    <m/>
    <s v="TheBeliever"/>
    <s v="English"/>
    <n v="1500000"/>
    <x v="13"/>
  </r>
  <r>
    <s v="Color"/>
    <x v="1025"/>
    <x v="6"/>
    <n v="373967"/>
    <s v="Horror"/>
    <s v="Mystery"/>
    <m/>
    <m/>
    <m/>
    <m/>
    <m/>
    <m/>
    <m/>
    <m/>
    <m/>
    <m/>
    <m/>
    <m/>
    <m/>
    <s v="Session9"/>
    <s v="English"/>
    <n v="1500000"/>
    <x v="12"/>
  </r>
  <r>
    <s v="Color"/>
    <x v="1534"/>
    <x v="104"/>
    <n v="194568"/>
    <s v="Comedy"/>
    <s v="Romance"/>
    <m/>
    <m/>
    <m/>
    <m/>
    <m/>
    <m/>
    <m/>
    <m/>
    <m/>
    <m/>
    <m/>
    <m/>
    <m/>
    <s v="IWantSomeonetoEatCheeseWith"/>
    <s v="English"/>
    <n v="1500000"/>
    <x v="5"/>
  </r>
  <r>
    <s v="BlackandWhite"/>
    <x v="1535"/>
    <x v="97"/>
    <n v="163245"/>
    <s v="Comedy"/>
    <s v="Drama"/>
    <s v="Family"/>
    <m/>
    <m/>
    <m/>
    <m/>
    <m/>
    <m/>
    <m/>
    <m/>
    <m/>
    <m/>
    <m/>
    <m/>
    <s v="ModernTimes"/>
    <s v="English"/>
    <n v="1500000"/>
    <x v="34"/>
  </r>
  <r>
    <s v="Color"/>
    <x v="1536"/>
    <x v="42"/>
    <n v="119841"/>
    <s v="Drama"/>
    <m/>
    <m/>
    <m/>
    <m/>
    <m/>
    <m/>
    <m/>
    <m/>
    <m/>
    <m/>
    <m/>
    <m/>
    <m/>
    <m/>
    <s v="StolenSummer"/>
    <s v="English"/>
    <n v="1500000"/>
    <x v="12"/>
  </r>
  <r>
    <s v="Color"/>
    <x v="1537"/>
    <x v="92"/>
    <n v="173066"/>
    <s v="Comedy"/>
    <s v="Fantasy"/>
    <m/>
    <m/>
    <m/>
    <m/>
    <m/>
    <m/>
    <m/>
    <m/>
    <m/>
    <m/>
    <m/>
    <m/>
    <m/>
    <s v="MyNameIsBruce"/>
    <s v="English"/>
    <n v="1500000"/>
    <x v="22"/>
  </r>
  <r>
    <s v="Color"/>
    <x v="1538"/>
    <x v="53"/>
    <n v="3478"/>
    <s v="Fantasy"/>
    <s v="Horror"/>
    <m/>
    <m/>
    <m/>
    <m/>
    <m/>
    <m/>
    <m/>
    <m/>
    <m/>
    <m/>
    <m/>
    <m/>
    <m/>
    <s v="Pontypool"/>
    <s v="English"/>
    <n v="1500000"/>
    <x v="10"/>
  </r>
  <r>
    <s v="Color"/>
    <x v="1539"/>
    <x v="76"/>
    <n v="52166"/>
    <s v="Drama"/>
    <m/>
    <m/>
    <m/>
    <m/>
    <m/>
    <m/>
    <m/>
    <m/>
    <m/>
    <m/>
    <m/>
    <m/>
    <m/>
    <m/>
    <s v="Trucker"/>
    <s v="English"/>
    <n v="2000000"/>
    <x v="10"/>
  </r>
  <r>
    <s v="Color"/>
    <x v="981"/>
    <x v="57"/>
    <n v="1163508"/>
    <s v="Drama"/>
    <s v="Fantasy"/>
    <s v="Horror"/>
    <s v="Thriller"/>
    <m/>
    <m/>
    <m/>
    <m/>
    <m/>
    <m/>
    <m/>
    <m/>
    <m/>
    <m/>
    <m/>
    <s v="TheLordsofSalem"/>
    <s v="English"/>
    <n v="2500000"/>
    <x v="36"/>
  </r>
  <r>
    <s v="Color"/>
    <x v="85"/>
    <x v="28"/>
    <n v="80033643"/>
    <s v="Action"/>
    <s v="Crime"/>
    <s v="Mystery"/>
    <s v="Thriller"/>
    <m/>
    <m/>
    <m/>
    <m/>
    <m/>
    <m/>
    <m/>
    <m/>
    <m/>
    <m/>
    <m/>
    <s v="JackReacher"/>
    <s v="English"/>
    <n v="60000000"/>
    <x v="15"/>
  </r>
  <r>
    <s v="Color"/>
    <x v="1540"/>
    <x v="100"/>
    <n v="184925485"/>
    <s v="Animation"/>
    <s v="Family"/>
    <s v="Fantasy"/>
    <s v="Musical"/>
    <m/>
    <m/>
    <m/>
    <m/>
    <m/>
    <m/>
    <m/>
    <m/>
    <m/>
    <m/>
    <m/>
    <s v="SnowWhiteandtheSevenDwarfs"/>
    <s v="English"/>
    <n v="2000000"/>
    <x v="16"/>
  </r>
  <r>
    <s v="Color"/>
    <x v="1541"/>
    <x v="10"/>
    <n v="304124"/>
    <s v="Drama"/>
    <m/>
    <m/>
    <m/>
    <m/>
    <m/>
    <m/>
    <m/>
    <m/>
    <m/>
    <m/>
    <m/>
    <m/>
    <m/>
    <m/>
    <s v="TheHolyGirl"/>
    <s v="Spanish"/>
    <n v="1400000"/>
    <x v="10"/>
  </r>
  <r>
    <s v="Color"/>
    <x v="1542"/>
    <x v="49"/>
    <n v="36830"/>
    <s v="Adventure"/>
    <s v="Comedy"/>
    <s v="Horror"/>
    <m/>
    <m/>
    <m/>
    <m/>
    <m/>
    <m/>
    <m/>
    <m/>
    <m/>
    <m/>
    <m/>
    <m/>
    <s v="IncidentatLochNess"/>
    <s v="English"/>
    <n v="1400000"/>
    <x v="4"/>
  </r>
  <r>
    <s v="Color"/>
    <x v="123"/>
    <x v="58"/>
    <n v="3650677"/>
    <s v="Comedy"/>
    <s v="Crime"/>
    <m/>
    <m/>
    <m/>
    <m/>
    <m/>
    <m/>
    <m/>
    <m/>
    <m/>
    <m/>
    <m/>
    <m/>
    <m/>
    <s v="LockStockandTwoSmokingBarrels"/>
    <s v="English"/>
    <n v="960000"/>
    <x v="17"/>
  </r>
  <r>
    <s v="Color"/>
    <x v="1261"/>
    <x v="70"/>
    <n v="1647780"/>
    <s v="Drama"/>
    <m/>
    <m/>
    <m/>
    <m/>
    <m/>
    <m/>
    <m/>
    <m/>
    <m/>
    <m/>
    <m/>
    <m/>
    <m/>
    <m/>
    <s v="TheCelebration"/>
    <s v="Danish"/>
    <n v="1300000"/>
    <x v="14"/>
  </r>
  <r>
    <s v="Color"/>
    <x v="1543"/>
    <x v="53"/>
    <n v="695229"/>
    <s v="Comedy"/>
    <s v="Drama"/>
    <m/>
    <m/>
    <m/>
    <m/>
    <m/>
    <m/>
    <m/>
    <m/>
    <m/>
    <m/>
    <m/>
    <m/>
    <m/>
    <s v="TreesLounge"/>
    <s v="English"/>
    <n v="1300000"/>
    <x v="13"/>
  </r>
  <r>
    <s v="Color"/>
    <x v="1544"/>
    <x v="23"/>
    <n v="638951"/>
    <s v="Drama"/>
    <m/>
    <m/>
    <m/>
    <m/>
    <m/>
    <m/>
    <m/>
    <m/>
    <m/>
    <m/>
    <m/>
    <m/>
    <m/>
    <m/>
    <s v="JourneyfromtheFall"/>
    <s v="Vietnamese"/>
    <n v="1592000"/>
    <x v="37"/>
  </r>
  <r>
    <s v="Color"/>
    <x v="1545"/>
    <x v="70"/>
    <n v="609042"/>
    <s v="Drama"/>
    <m/>
    <m/>
    <m/>
    <m/>
    <m/>
    <m/>
    <m/>
    <m/>
    <m/>
    <m/>
    <m/>
    <m/>
    <m/>
    <m/>
    <s v="TheBasket"/>
    <s v="English"/>
    <n v="1300000"/>
    <x v="12"/>
  </r>
  <r>
    <s v="Color"/>
    <x v="358"/>
    <x v="68"/>
    <n v="32940507"/>
    <s v="Action"/>
    <s v="Crime"/>
    <s v="Drama"/>
    <s v="Thriller"/>
    <m/>
    <m/>
    <m/>
    <m/>
    <m/>
    <m/>
    <m/>
    <m/>
    <m/>
    <m/>
    <m/>
    <s v="MercuryRising"/>
    <s v="English"/>
    <n v="60000000"/>
    <x v="9"/>
  </r>
  <r>
    <s v="BlackandWhite"/>
    <x v="1546"/>
    <x v="97"/>
    <n v="19539"/>
    <s v="Comedy"/>
    <m/>
    <m/>
    <m/>
    <m/>
    <m/>
    <m/>
    <m/>
    <m/>
    <m/>
    <m/>
    <m/>
    <m/>
    <m/>
    <m/>
    <s v="TheHebrewHammer"/>
    <s v="English"/>
    <n v="1000000"/>
    <x v="5"/>
  </r>
  <r>
    <s v="Color"/>
    <x v="567"/>
    <x v="97"/>
    <n v="19100000"/>
    <s v="Horror"/>
    <s v="Mystery"/>
    <s v="Thriller"/>
    <m/>
    <m/>
    <m/>
    <m/>
    <m/>
    <m/>
    <m/>
    <m/>
    <m/>
    <m/>
    <m/>
    <m/>
    <s v="Fridaythe13thPart2"/>
    <s v="English"/>
    <n v="1250000"/>
    <x v="9"/>
  </r>
  <r>
    <s v="Color"/>
    <x v="143"/>
    <x v="6"/>
    <n v="24741700"/>
    <s v="Drama"/>
    <m/>
    <m/>
    <m/>
    <m/>
    <m/>
    <m/>
    <m/>
    <m/>
    <m/>
    <m/>
    <m/>
    <m/>
    <m/>
    <m/>
    <s v="SexLiesandVideotape"/>
    <s v="English"/>
    <n v="1200000"/>
    <x v="13"/>
  </r>
  <r>
    <s v="Color"/>
    <x v="32"/>
    <x v="32"/>
    <n v="55153403"/>
    <s v="Horror"/>
    <s v="Mystery"/>
    <s v="Thriller"/>
    <m/>
    <m/>
    <m/>
    <m/>
    <m/>
    <m/>
    <m/>
    <m/>
    <m/>
    <m/>
    <m/>
    <m/>
    <s v="Saw"/>
    <s v="English"/>
    <n v="1200000"/>
    <x v="16"/>
  </r>
  <r>
    <s v="Color"/>
    <x v="405"/>
    <x v="6"/>
    <n v="18488314"/>
    <s v="Comedy"/>
    <s v="Crime"/>
    <s v="Mystery"/>
    <m/>
    <m/>
    <m/>
    <m/>
    <m/>
    <m/>
    <m/>
    <m/>
    <m/>
    <m/>
    <m/>
    <m/>
    <s v="SuperTroopers"/>
    <s v="English"/>
    <n v="1200000"/>
    <x v="1"/>
  </r>
  <r>
    <s v="Color"/>
    <x v="232"/>
    <x v="26"/>
    <n v="79363785"/>
    <s v="Drama"/>
    <s v="SciFi"/>
    <s v="Thriller"/>
    <m/>
    <m/>
    <m/>
    <m/>
    <m/>
    <m/>
    <m/>
    <m/>
    <m/>
    <m/>
    <m/>
    <m/>
    <s v="TheDaytheEarthStoodStill"/>
    <s v="English"/>
    <n v="80000000"/>
    <x v="33"/>
  </r>
  <r>
    <s v="Color"/>
    <x v="799"/>
    <x v="36"/>
    <n v="13876974"/>
    <s v="Comedy"/>
    <s v="Drama"/>
    <s v="Romance"/>
    <m/>
    <m/>
    <m/>
    <m/>
    <m/>
    <m/>
    <m/>
    <m/>
    <m/>
    <m/>
    <m/>
    <m/>
    <s v="MonsoonWedding"/>
    <s v="Hindi"/>
    <n v="7000000"/>
    <x v="37"/>
  </r>
  <r>
    <s v="Color"/>
    <x v="1053"/>
    <x v="68"/>
    <n v="9180275"/>
    <s v="Drama"/>
    <m/>
    <m/>
    <m/>
    <m/>
    <m/>
    <m/>
    <m/>
    <m/>
    <m/>
    <m/>
    <m/>
    <m/>
    <m/>
    <m/>
    <s v="YouCanCountonMe"/>
    <s v="English"/>
    <n v="1200000"/>
    <x v="16"/>
  </r>
  <r>
    <s v="Color"/>
    <x v="494"/>
    <x v="46"/>
    <n v="22494487"/>
    <s v="Crime"/>
    <s v="Drama"/>
    <s v="Mystery"/>
    <s v="Thriller"/>
    <m/>
    <m/>
    <m/>
    <m/>
    <m/>
    <m/>
    <m/>
    <m/>
    <m/>
    <m/>
    <m/>
    <s v="LuckyNumberSlevin"/>
    <s v="English"/>
    <n v="27000000"/>
    <x v="6"/>
  </r>
  <r>
    <s v="Color"/>
    <x v="1547"/>
    <x v="77"/>
    <n v="2199853"/>
    <s v="Comedy"/>
    <s v="Drama"/>
    <m/>
    <m/>
    <m/>
    <m/>
    <m/>
    <m/>
    <m/>
    <m/>
    <m/>
    <m/>
    <m/>
    <m/>
    <m/>
    <s v="ButImaCheerleader"/>
    <s v="English"/>
    <n v="1200000"/>
    <x v="4"/>
  </r>
  <r>
    <s v="Color"/>
    <x v="1548"/>
    <x v="17"/>
    <n v="2859955"/>
    <s v="Drama"/>
    <s v="Sport"/>
    <m/>
    <m/>
    <m/>
    <m/>
    <m/>
    <m/>
    <m/>
    <m/>
    <m/>
    <m/>
    <m/>
    <m/>
    <m/>
    <s v="HomeRun"/>
    <s v="English"/>
    <n v="1200000"/>
    <x v="19"/>
  </r>
  <r>
    <s v="Color"/>
    <x v="160"/>
    <x v="75"/>
    <n v="2812029"/>
    <s v="Crime"/>
    <s v="Drama"/>
    <s v="Thriller"/>
    <m/>
    <m/>
    <m/>
    <m/>
    <m/>
    <m/>
    <m/>
    <m/>
    <m/>
    <m/>
    <m/>
    <m/>
    <s v="ReservoirDogs"/>
    <s v="English"/>
    <n v="1200000"/>
    <x v="26"/>
  </r>
  <r>
    <s v="Color"/>
    <x v="689"/>
    <x v="29"/>
    <n v="6100000"/>
    <s v="Western"/>
    <m/>
    <m/>
    <m/>
    <m/>
    <m/>
    <m/>
    <m/>
    <m/>
    <m/>
    <m/>
    <m/>
    <m/>
    <m/>
    <m/>
    <s v="TheGoodtheBadandtheUgly"/>
    <s v="Italian"/>
    <n v="1200000"/>
    <x v="48"/>
  </r>
  <r>
    <s v="Color"/>
    <x v="1549"/>
    <x v="51"/>
    <n v="375723"/>
    <s v="Comedy"/>
    <s v="Drama"/>
    <m/>
    <m/>
    <m/>
    <m/>
    <m/>
    <m/>
    <m/>
    <m/>
    <m/>
    <m/>
    <m/>
    <m/>
    <m/>
    <s v="TheSecondMother"/>
    <s v="Portuguese"/>
    <n v="4000000"/>
    <x v="0"/>
  </r>
  <r>
    <s v="Color"/>
    <x v="1550"/>
    <x v="25"/>
    <n v="594904"/>
    <s v="Comedy"/>
    <s v="Drama"/>
    <m/>
    <m/>
    <m/>
    <m/>
    <m/>
    <m/>
    <m/>
    <m/>
    <m/>
    <m/>
    <m/>
    <m/>
    <m/>
    <s v="BlueLikeJazz"/>
    <s v="English"/>
    <n v="1200000"/>
    <x v="19"/>
  </r>
  <r>
    <s v="Color"/>
    <x v="1551"/>
    <x v="74"/>
    <n v="58936"/>
    <s v="Comedy"/>
    <s v="Music"/>
    <m/>
    <m/>
    <m/>
    <m/>
    <m/>
    <m/>
    <m/>
    <m/>
    <m/>
    <m/>
    <m/>
    <m/>
    <m/>
    <s v="DownandOutwiththeDolls"/>
    <s v="English"/>
    <n v="1200000"/>
    <x v="9"/>
  </r>
  <r>
    <s v="Color"/>
    <x v="301"/>
    <x v="42"/>
    <n v="2850263"/>
    <s v="Adventure"/>
    <s v="Comedy"/>
    <s v="Sport"/>
    <m/>
    <m/>
    <m/>
    <m/>
    <m/>
    <m/>
    <m/>
    <m/>
    <m/>
    <m/>
    <m/>
    <m/>
    <s v="Airborne"/>
    <s v="English"/>
    <n v="2600000"/>
    <x v="5"/>
  </r>
  <r>
    <s v="Color"/>
    <x v="1552"/>
    <x v="49"/>
    <n v="16101109"/>
    <s v="Comedy"/>
    <m/>
    <m/>
    <m/>
    <m/>
    <m/>
    <m/>
    <m/>
    <m/>
    <m/>
    <m/>
    <m/>
    <m/>
    <m/>
    <m/>
    <s v="Waiting..."/>
    <s v="English"/>
    <n v="3000000"/>
    <x v="2"/>
  </r>
  <r>
    <s v="Color"/>
    <x v="1553"/>
    <x v="78"/>
    <n v="1400000"/>
    <s v="Action"/>
    <s v="Drama"/>
    <s v="Horror"/>
    <s v="Thriller"/>
    <m/>
    <m/>
    <m/>
    <m/>
    <m/>
    <m/>
    <m/>
    <m/>
    <m/>
    <m/>
    <m/>
    <s v="FromaWhispertoaScream"/>
    <s v="English"/>
    <n v="1100000"/>
    <x v="18"/>
  </r>
  <r>
    <s v="Color"/>
    <x v="1554"/>
    <x v="46"/>
    <n v="56129"/>
    <s v="SciFi"/>
    <s v="Thriller"/>
    <m/>
    <m/>
    <m/>
    <m/>
    <m/>
    <m/>
    <m/>
    <m/>
    <m/>
    <m/>
    <m/>
    <m/>
    <m/>
    <s v="BeyondtheBlackRainbow"/>
    <s v="English"/>
    <n v="1100000"/>
    <x v="9"/>
  </r>
  <r>
    <s v="Color"/>
    <x v="1555"/>
    <x v="56"/>
    <n v="4105123"/>
    <s v="Action"/>
    <s v="Crime"/>
    <s v="Thriller"/>
    <m/>
    <m/>
    <m/>
    <m/>
    <m/>
    <m/>
    <m/>
    <m/>
    <m/>
    <m/>
    <m/>
    <m/>
    <s v="TheRaid:Redemption"/>
    <s v="Indonesian"/>
    <n v="1100000"/>
    <x v="32"/>
  </r>
  <r>
    <s v="Color"/>
    <x v="512"/>
    <x v="93"/>
    <n v="117235247"/>
    <s v="Drama"/>
    <s v="Sport"/>
    <m/>
    <m/>
    <m/>
    <m/>
    <m/>
    <m/>
    <m/>
    <m/>
    <m/>
    <m/>
    <m/>
    <m/>
    <m/>
    <s v="Rocky"/>
    <s v="English"/>
    <n v="960000"/>
    <x v="14"/>
  </r>
  <r>
    <s v="Color"/>
    <x v="446"/>
    <x v="69"/>
    <n v="21378000"/>
    <s v="Fantasy"/>
    <s v="Horror"/>
    <m/>
    <m/>
    <m/>
    <m/>
    <m/>
    <m/>
    <m/>
    <m/>
    <m/>
    <m/>
    <m/>
    <m/>
    <m/>
    <s v="TheFog"/>
    <s v="English"/>
    <n v="1000000"/>
    <x v="2"/>
  </r>
  <r>
    <s v="Color"/>
    <x v="1556"/>
    <x v="100"/>
    <n v="31537320"/>
    <s v="Horror"/>
    <s v="Mystery"/>
    <s v="Thriller"/>
    <m/>
    <m/>
    <m/>
    <m/>
    <m/>
    <m/>
    <m/>
    <m/>
    <m/>
    <m/>
    <m/>
    <m/>
    <s v="Unfriended"/>
    <s v="English"/>
    <n v="1000000"/>
    <x v="20"/>
  </r>
  <r>
    <s v="Color"/>
    <x v="244"/>
    <x v="42"/>
    <n v="17986000"/>
    <s v="Horror"/>
    <m/>
    <m/>
    <m/>
    <m/>
    <m/>
    <m/>
    <m/>
    <m/>
    <m/>
    <m/>
    <m/>
    <m/>
    <m/>
    <m/>
    <s v="TheHowling"/>
    <s v="English"/>
    <n v="1000000"/>
    <x v="4"/>
  </r>
  <r>
    <s v="Color"/>
    <x v="1217"/>
    <x v="46"/>
    <n v="16067035"/>
    <s v="Action"/>
    <s v="Adventure"/>
    <s v="Thriller"/>
    <m/>
    <m/>
    <m/>
    <m/>
    <m/>
    <m/>
    <m/>
    <m/>
    <m/>
    <m/>
    <m/>
    <m/>
    <s v="Dr.No"/>
    <s v="English"/>
    <n v="1100000"/>
    <x v="11"/>
  </r>
  <r>
    <s v="Color"/>
    <x v="1557"/>
    <x v="102"/>
    <n v="18112929"/>
    <s v="Horror"/>
    <s v="Mystery"/>
    <s v="SciFi"/>
    <s v="Thriller"/>
    <m/>
    <m/>
    <m/>
    <m/>
    <m/>
    <m/>
    <m/>
    <m/>
    <m/>
    <m/>
    <m/>
    <s v="ChernobylDiaries"/>
    <s v="English"/>
    <n v="1000000"/>
    <x v="39"/>
  </r>
  <r>
    <s v="Color"/>
    <x v="1558"/>
    <x v="102"/>
    <n v="14564027"/>
    <s v="Fantasy"/>
    <s v="Horror"/>
    <m/>
    <m/>
    <m/>
    <m/>
    <m/>
    <m/>
    <m/>
    <m/>
    <m/>
    <m/>
    <m/>
    <m/>
    <m/>
    <s v="Hellraiser"/>
    <s v="English"/>
    <n v="1000000"/>
    <x v="15"/>
  </r>
  <r>
    <s v="Color"/>
    <x v="1559"/>
    <x v="58"/>
    <n v="20773070"/>
    <s v="Drama"/>
    <m/>
    <m/>
    <m/>
    <m/>
    <m/>
    <m/>
    <m/>
    <m/>
    <m/>
    <m/>
    <m/>
    <m/>
    <m/>
    <m/>
    <s v="GodsNotDead2"/>
    <s v="English"/>
    <n v="5000000"/>
    <x v="52"/>
  </r>
  <r>
    <s v="Color"/>
    <x v="709"/>
    <x v="76"/>
    <n v="10042266"/>
    <s v="Drama"/>
    <s v="Horror"/>
    <s v="Mystery"/>
    <s v="Thriller"/>
    <m/>
    <m/>
    <m/>
    <m/>
    <m/>
    <m/>
    <m/>
    <m/>
    <m/>
    <m/>
    <m/>
    <s v="CryWolf"/>
    <s v="English"/>
    <n v="1000000"/>
    <x v="18"/>
  </r>
  <r>
    <s v="Color"/>
    <x v="1560"/>
    <x v="75"/>
    <n v="10037390"/>
    <s v="Action"/>
    <s v="Adventure"/>
    <s v="Drama"/>
    <s v="SciFi"/>
    <s v="Thriller"/>
    <m/>
    <m/>
    <m/>
    <m/>
    <m/>
    <m/>
    <m/>
    <m/>
    <m/>
    <m/>
    <s v="Godzilla2000"/>
    <s v="Japanese"/>
    <n v="1000000000"/>
    <x v="19"/>
  </r>
  <r>
    <s v="Color"/>
    <x v="998"/>
    <x v="51"/>
    <n v="9701559"/>
    <s v="Drama"/>
    <s v="Romance"/>
    <m/>
    <m/>
    <m/>
    <m/>
    <m/>
    <m/>
    <m/>
    <m/>
    <m/>
    <m/>
    <m/>
    <m/>
    <m/>
    <s v="BlueValentine"/>
    <s v="English"/>
    <n v="3500000"/>
    <x v="37"/>
  </r>
  <r>
    <s v="Color"/>
    <x v="1561"/>
    <x v="32"/>
    <n v="9013113"/>
    <s v="Adventure"/>
    <s v="Comedy"/>
    <s v="Drama"/>
    <m/>
    <m/>
    <m/>
    <m/>
    <m/>
    <m/>
    <m/>
    <m/>
    <m/>
    <m/>
    <m/>
    <m/>
    <s v="Transamerica"/>
    <s v="English"/>
    <n v="1000000"/>
    <x v="37"/>
  </r>
  <r>
    <s v="Color"/>
    <x v="848"/>
    <x v="100"/>
    <n v="53245055"/>
    <s v="Horror"/>
    <m/>
    <m/>
    <m/>
    <m/>
    <m/>
    <m/>
    <m/>
    <m/>
    <m/>
    <m/>
    <m/>
    <m/>
    <m/>
    <m/>
    <s v="TheDevilInside"/>
    <s v="English"/>
    <n v="1000000"/>
    <x v="38"/>
  </r>
  <r>
    <s v="Color"/>
    <x v="1562"/>
    <x v="59"/>
    <n v="9000000"/>
    <s v="Comedy"/>
    <s v="Drama"/>
    <s v="Music"/>
    <m/>
    <m/>
    <m/>
    <m/>
    <m/>
    <m/>
    <m/>
    <m/>
    <m/>
    <m/>
    <m/>
    <m/>
    <s v="BeyondtheValleyoftheDolls"/>
    <s v="English"/>
    <n v="900000"/>
    <x v="5"/>
  </r>
  <r>
    <s v="Color"/>
    <x v="1265"/>
    <x v="6"/>
    <n v="7186670"/>
    <s v="Adventure"/>
    <s v="Horror"/>
    <m/>
    <m/>
    <m/>
    <m/>
    <m/>
    <m/>
    <m/>
    <m/>
    <m/>
    <m/>
    <m/>
    <m/>
    <m/>
    <s v="TheGreenInferno"/>
    <s v="English"/>
    <n v="6000000"/>
    <x v="28"/>
  </r>
  <r>
    <s v="Color"/>
    <x v="1563"/>
    <x v="53"/>
    <n v="5997134"/>
    <s v="Biography"/>
    <s v="Comedy"/>
    <s v="Drama"/>
    <s v="Romance"/>
    <m/>
    <m/>
    <m/>
    <m/>
    <m/>
    <m/>
    <m/>
    <m/>
    <m/>
    <m/>
    <m/>
    <s v="TheSessions"/>
    <s v="English"/>
    <n v="1000000"/>
    <x v="13"/>
  </r>
  <r>
    <s v="Color"/>
    <x v="1025"/>
    <x v="26"/>
    <n v="3386698"/>
    <s v="Comedy"/>
    <s v="Drama"/>
    <s v="Romance"/>
    <m/>
    <m/>
    <m/>
    <m/>
    <m/>
    <m/>
    <m/>
    <m/>
    <m/>
    <m/>
    <m/>
    <m/>
    <s v="NextStopWonderland"/>
    <s v="English"/>
    <n v="1000000"/>
    <x v="10"/>
  </r>
  <r>
    <s v="Color"/>
    <x v="642"/>
    <x v="44"/>
    <n v="143492840"/>
    <s v="Comedy"/>
    <s v="Drama"/>
    <s v="Romance"/>
    <m/>
    <m/>
    <m/>
    <m/>
    <m/>
    <m/>
    <m/>
    <m/>
    <m/>
    <m/>
    <m/>
    <m/>
    <s v="Juno"/>
    <s v="English"/>
    <n v="7500000"/>
    <x v="7"/>
  </r>
  <r>
    <s v="Color"/>
    <x v="1564"/>
    <x v="54"/>
    <n v="2508841"/>
    <s v="Crime"/>
    <s v="Drama"/>
    <m/>
    <m/>
    <m/>
    <m/>
    <m/>
    <m/>
    <m/>
    <m/>
    <m/>
    <m/>
    <m/>
    <m/>
    <m/>
    <s v="FrozenRiver"/>
    <s v="English"/>
    <n v="1000000"/>
    <x v="13"/>
  </r>
  <r>
    <s v="Color"/>
    <x v="1565"/>
    <x v="42"/>
    <n v="4946250"/>
    <s v="Documentary"/>
    <s v="Music"/>
    <m/>
    <m/>
    <m/>
    <m/>
    <m/>
    <m/>
    <m/>
    <m/>
    <m/>
    <m/>
    <m/>
    <m/>
    <m/>
    <s v="20FeetfromStardom"/>
    <s v="English"/>
    <n v="1000000"/>
    <x v="37"/>
  </r>
  <r>
    <s v="Color"/>
    <x v="1337"/>
    <x v="92"/>
    <n v="1950218"/>
    <s v="Comedy"/>
    <s v="Drama"/>
    <m/>
    <m/>
    <m/>
    <m/>
    <m/>
    <m/>
    <m/>
    <m/>
    <m/>
    <m/>
    <m/>
    <m/>
    <m/>
    <s v="TwoGirlsandaGuy"/>
    <s v="English"/>
    <n v="1000000"/>
    <x v="23"/>
  </r>
  <r>
    <s v="Color"/>
    <x v="1246"/>
    <x v="102"/>
    <n v="1277257"/>
    <s v="Comedy"/>
    <s v="Drama"/>
    <s v="Romance"/>
    <m/>
    <m/>
    <m/>
    <m/>
    <m/>
    <m/>
    <m/>
    <m/>
    <m/>
    <m/>
    <m/>
    <m/>
    <s v="WalkingandTalking"/>
    <s v="English"/>
    <n v="1000000"/>
    <x v="2"/>
  </r>
  <r>
    <s v="Color"/>
    <x v="1019"/>
    <x v="42"/>
    <n v="45857453"/>
    <s v="Comedy"/>
    <s v="Drama"/>
    <s v="Music"/>
    <m/>
    <m/>
    <m/>
    <m/>
    <m/>
    <m/>
    <m/>
    <m/>
    <m/>
    <m/>
    <m/>
    <m/>
    <s v="TheFullMonty"/>
    <s v="English"/>
    <n v="3500000"/>
    <x v="13"/>
  </r>
  <r>
    <s v="Color"/>
    <x v="1566"/>
    <x v="78"/>
    <n v="1677838"/>
    <s v="Documentary"/>
    <m/>
    <m/>
    <m/>
    <m/>
    <m/>
    <m/>
    <m/>
    <m/>
    <m/>
    <m/>
    <m/>
    <m/>
    <m/>
    <m/>
    <s v="WhoKilledtheElectricCar"/>
    <s v="English"/>
    <n v="1000000"/>
    <x v="16"/>
  </r>
  <r>
    <s v="Color"/>
    <x v="1567"/>
    <x v="49"/>
    <n v="1744858"/>
    <s v="Comedy"/>
    <s v="Drama"/>
    <s v="Romance"/>
    <s v="Sport"/>
    <m/>
    <m/>
    <m/>
    <m/>
    <m/>
    <m/>
    <m/>
    <m/>
    <m/>
    <m/>
    <m/>
    <s v="TheBrokenHeartsClub:ARomanticComedy"/>
    <s v="English"/>
    <n v="1000000"/>
    <x v="15"/>
  </r>
  <r>
    <s v="Color"/>
    <x v="44"/>
    <x v="32"/>
    <n v="80021740"/>
    <s v="Adventure"/>
    <s v="Comedy"/>
    <s v="Family"/>
    <s v="Fantasy"/>
    <s v="Horror"/>
    <m/>
    <m/>
    <m/>
    <m/>
    <m/>
    <m/>
    <m/>
    <m/>
    <m/>
    <m/>
    <s v="Goosebumps"/>
    <s v="English"/>
    <n v="58000000"/>
    <x v="21"/>
  </r>
  <r>
    <s v="Color"/>
    <x v="1568"/>
    <x v="6"/>
    <n v="982214"/>
    <s v="Drama"/>
    <m/>
    <m/>
    <m/>
    <m/>
    <m/>
    <m/>
    <m/>
    <m/>
    <m/>
    <m/>
    <m/>
    <m/>
    <m/>
    <m/>
    <s v="Slam"/>
    <s v="English"/>
    <n v="1000000"/>
    <x v="13"/>
  </r>
  <r>
    <s v="Color"/>
    <x v="1569"/>
    <x v="71"/>
    <n v="798341"/>
    <s v="Crime"/>
    <s v="Drama"/>
    <s v="Mystery"/>
    <m/>
    <m/>
    <m/>
    <m/>
    <m/>
    <m/>
    <m/>
    <m/>
    <m/>
    <m/>
    <m/>
    <m/>
    <s v="BrighamCity"/>
    <s v="English"/>
    <n v="1000000"/>
    <x v="13"/>
  </r>
  <r>
    <s v="Color"/>
    <x v="816"/>
    <x v="78"/>
    <n v="582024"/>
    <s v="Comedy"/>
    <s v="SciFi"/>
    <m/>
    <m/>
    <m/>
    <m/>
    <m/>
    <m/>
    <m/>
    <m/>
    <m/>
    <m/>
    <m/>
    <m/>
    <m/>
    <s v="Orgazmo"/>
    <s v="English"/>
    <n v="1000000"/>
    <x v="5"/>
  </r>
  <r>
    <s v="Color"/>
    <x v="450"/>
    <x v="25"/>
    <n v="548712"/>
    <s v="Drama"/>
    <s v="Romance"/>
    <m/>
    <m/>
    <m/>
    <m/>
    <m/>
    <m/>
    <m/>
    <m/>
    <m/>
    <m/>
    <m/>
    <m/>
    <m/>
    <s v="AlltheRealGirls"/>
    <s v="English"/>
    <n v="2500000"/>
    <x v="8"/>
  </r>
  <r>
    <s v="Color"/>
    <x v="1570"/>
    <x v="54"/>
    <n v="464655"/>
    <s v="Comedy"/>
    <s v="Drama"/>
    <m/>
    <m/>
    <m/>
    <m/>
    <m/>
    <m/>
    <m/>
    <m/>
    <m/>
    <m/>
    <m/>
    <m/>
    <m/>
    <s v="DreamwiththeFishes"/>
    <s v="English"/>
    <n v="1000000"/>
    <x v="15"/>
  </r>
  <r>
    <s v="Color"/>
    <x v="1571"/>
    <x v="74"/>
    <n v="464126"/>
    <s v="Drama"/>
    <m/>
    <m/>
    <m/>
    <m/>
    <m/>
    <m/>
    <m/>
    <m/>
    <m/>
    <m/>
    <m/>
    <m/>
    <m/>
    <m/>
    <s v="BlueCar"/>
    <s v="English"/>
    <n v="1000000"/>
    <x v="10"/>
  </r>
  <r>
    <s v="Color"/>
    <x v="1572"/>
    <x v="74"/>
    <n v="104077"/>
    <s v="Comedy"/>
    <s v="Drama"/>
    <s v="Fantasy"/>
    <s v="Romance"/>
    <m/>
    <m/>
    <m/>
    <m/>
    <m/>
    <m/>
    <m/>
    <m/>
    <m/>
    <m/>
    <m/>
    <s v="Wristcutters:ALoveStory"/>
    <s v="English"/>
    <n v="1000000"/>
    <x v="37"/>
  </r>
  <r>
    <s v="Color"/>
    <x v="1573"/>
    <x v="126"/>
    <n v="279282"/>
    <s v="Comedy"/>
    <s v="Drama"/>
    <s v="Romance"/>
    <m/>
    <m/>
    <m/>
    <m/>
    <m/>
    <m/>
    <m/>
    <m/>
    <m/>
    <m/>
    <m/>
    <m/>
    <s v="TheBattleofShakerHeights"/>
    <s v="English"/>
    <n v="1000000"/>
    <x v="9"/>
  </r>
  <r>
    <s v="Color"/>
    <x v="15"/>
    <x v="23"/>
    <n v="43982842"/>
    <s v="Drama"/>
    <s v="Fantasy"/>
    <s v="Thriller"/>
    <m/>
    <m/>
    <m/>
    <m/>
    <m/>
    <m/>
    <m/>
    <m/>
    <m/>
    <m/>
    <m/>
    <m/>
    <s v="TheLovelyBones"/>
    <s v="English"/>
    <n v="65000000"/>
    <x v="10"/>
  </r>
  <r>
    <s v="Color"/>
    <x v="1574"/>
    <x v="44"/>
    <n v="484221"/>
    <s v="Biography"/>
    <s v="Crime"/>
    <s v="Documentary"/>
    <s v="History"/>
    <m/>
    <m/>
    <m/>
    <m/>
    <m/>
    <m/>
    <m/>
    <m/>
    <m/>
    <m/>
    <m/>
    <s v="TheActofKilling"/>
    <s v="Indonesian"/>
    <n v="1000000"/>
    <x v="17"/>
  </r>
  <r>
    <s v="Color"/>
    <x v="1575"/>
    <x v="150"/>
    <n v="274661"/>
    <s v="Crime"/>
    <s v="Documentary"/>
    <s v="War"/>
    <m/>
    <m/>
    <m/>
    <m/>
    <m/>
    <m/>
    <m/>
    <m/>
    <m/>
    <m/>
    <m/>
    <m/>
    <s v="TaxitotheDarkSide"/>
    <s v="English"/>
    <n v="1000000"/>
    <x v="16"/>
  </r>
  <r>
    <s v="Color"/>
    <x v="1576"/>
    <x v="54"/>
    <n v="144431"/>
    <s v="Documentary"/>
    <s v="Sport"/>
    <m/>
    <m/>
    <m/>
    <m/>
    <m/>
    <m/>
    <m/>
    <m/>
    <m/>
    <m/>
    <m/>
    <m/>
    <m/>
    <s v="OnceinaLifetime:TheExtraordinaryStoryoftheNewYorkCosmos"/>
    <s v="English"/>
    <n v="1000000"/>
    <x v="11"/>
  </r>
  <r>
    <s v="Color"/>
    <x v="1577"/>
    <x v="42"/>
    <n v="287761"/>
    <s v="Adventure"/>
    <s v="Biography"/>
    <s v="Documentary"/>
    <s v="Drama"/>
    <m/>
    <m/>
    <m/>
    <m/>
    <m/>
    <m/>
    <m/>
    <m/>
    <m/>
    <m/>
    <m/>
    <s v="Antarctica:AYearonIce"/>
    <s v="English"/>
    <n v="1000000"/>
    <x v="32"/>
  </r>
  <r>
    <s v="Color"/>
    <x v="1578"/>
    <x v="51"/>
    <n v="96734"/>
    <s v="Action"/>
    <s v="Drama"/>
    <m/>
    <m/>
    <m/>
    <m/>
    <m/>
    <m/>
    <m/>
    <m/>
    <m/>
    <m/>
    <m/>
    <m/>
    <m/>
    <s v="Hardflip"/>
    <s v="English"/>
    <n v="1000000"/>
    <x v="23"/>
  </r>
  <r>
    <s v="Color"/>
    <x v="1579"/>
    <x v="53"/>
    <n v="100659"/>
    <s v="Horror"/>
    <m/>
    <m/>
    <m/>
    <m/>
    <m/>
    <m/>
    <m/>
    <m/>
    <m/>
    <m/>
    <m/>
    <m/>
    <m/>
    <m/>
    <s v="TheHouseoftheDevil"/>
    <s v="English"/>
    <n v="900000"/>
    <x v="21"/>
  </r>
  <r>
    <s v="Color"/>
    <x v="1580"/>
    <x v="40"/>
    <n v="48430"/>
    <s v="Comedy"/>
    <s v="Crime"/>
    <s v="Thriller"/>
    <m/>
    <m/>
    <m/>
    <m/>
    <m/>
    <m/>
    <m/>
    <m/>
    <m/>
    <m/>
    <m/>
    <m/>
    <s v="ThePerfectHost"/>
    <s v="English"/>
    <n v="500000"/>
    <x v="2"/>
  </r>
  <r>
    <s v="Color"/>
    <x v="498"/>
    <x v="74"/>
    <n v="21210"/>
    <s v="Comedy"/>
    <s v="Crime"/>
    <m/>
    <m/>
    <m/>
    <m/>
    <m/>
    <m/>
    <m/>
    <m/>
    <m/>
    <m/>
    <m/>
    <m/>
    <m/>
    <s v="SafeMen"/>
    <s v="English"/>
    <n v="1000000"/>
    <x v="9"/>
  </r>
  <r>
    <s v="Color"/>
    <x v="602"/>
    <x v="84"/>
    <n v="12996"/>
    <s v="Action"/>
    <s v="Comedy"/>
    <s v="Fantasy"/>
    <s v="SciFi"/>
    <m/>
    <m/>
    <m/>
    <m/>
    <m/>
    <m/>
    <m/>
    <m/>
    <m/>
    <m/>
    <m/>
    <s v="TheSpecials"/>
    <s v="English"/>
    <n v="1000000"/>
    <x v="19"/>
  </r>
  <r>
    <s v="BlackandWhite"/>
    <x v="1581"/>
    <x v="94"/>
    <n v="10018"/>
    <s v="Crime"/>
    <s v="Drama"/>
    <s v="Thriller"/>
    <m/>
    <m/>
    <m/>
    <m/>
    <m/>
    <m/>
    <m/>
    <m/>
    <m/>
    <m/>
    <m/>
    <m/>
    <s v="AlonewithHer"/>
    <s v="English"/>
    <n v="1000000"/>
    <x v="9"/>
  </r>
  <r>
    <s v="Color"/>
    <x v="1582"/>
    <x v="54"/>
    <n v="62480"/>
    <s v="Drama"/>
    <s v="SciFi"/>
    <m/>
    <m/>
    <m/>
    <m/>
    <m/>
    <m/>
    <m/>
    <m/>
    <m/>
    <m/>
    <m/>
    <m/>
    <m/>
    <s v="CreativeControl"/>
    <s v="English"/>
    <n v="1000000"/>
    <x v="33"/>
  </r>
  <r>
    <s v="Color"/>
    <x v="1583"/>
    <x v="112"/>
    <n v="6387"/>
    <s v="Comedy"/>
    <s v="Drama"/>
    <s v="SciFi"/>
    <m/>
    <m/>
    <m/>
    <m/>
    <m/>
    <m/>
    <m/>
    <m/>
    <m/>
    <m/>
    <m/>
    <m/>
    <s v="Special"/>
    <s v="English"/>
    <n v="1000000"/>
    <x v="8"/>
  </r>
  <r>
    <s v="Color"/>
    <x v="809"/>
    <x v="74"/>
    <n v="721"/>
    <s v="Action"/>
    <s v="Drama"/>
    <m/>
    <m/>
    <m/>
    <m/>
    <m/>
    <m/>
    <m/>
    <m/>
    <m/>
    <m/>
    <m/>
    <m/>
    <m/>
    <s v="InHerLineofFire"/>
    <s v="English"/>
    <n v="1000000"/>
    <x v="53"/>
  </r>
  <r>
    <s v="Color"/>
    <x v="1584"/>
    <x v="44"/>
    <n v="703"/>
    <s v="Comedy"/>
    <s v="Drama"/>
    <m/>
    <m/>
    <m/>
    <m/>
    <m/>
    <m/>
    <m/>
    <m/>
    <m/>
    <m/>
    <m/>
    <m/>
    <m/>
    <s v="TheJimmyShow"/>
    <s v="English"/>
    <n v="1500000"/>
    <x v="28"/>
  </r>
  <r>
    <s v="Color"/>
    <x v="441"/>
    <x v="57"/>
    <n v="2319187"/>
    <s v="Crime"/>
    <s v="Drama"/>
    <s v="Mystery"/>
    <s v="Thriller"/>
    <m/>
    <m/>
    <m/>
    <m/>
    <m/>
    <m/>
    <m/>
    <m/>
    <m/>
    <m/>
    <m/>
    <s v="Trance"/>
    <s v="English"/>
    <n v="20000000"/>
    <x v="15"/>
  </r>
  <r>
    <s v="BlackandWhite"/>
    <x v="1585"/>
    <x v="25"/>
    <n v="9600000"/>
    <s v="Crime"/>
    <s v="Drama"/>
    <s v="Romance"/>
    <m/>
    <m/>
    <m/>
    <m/>
    <m/>
    <m/>
    <m/>
    <m/>
    <m/>
    <m/>
    <m/>
    <m/>
    <s v="OntheWaterfront"/>
    <s v="English"/>
    <n v="910000"/>
    <x v="17"/>
  </r>
  <r>
    <s v="Color"/>
    <x v="1586"/>
    <x v="6"/>
    <n v="20186"/>
    <s v="Comedy"/>
    <m/>
    <m/>
    <m/>
    <m/>
    <m/>
    <m/>
    <m/>
    <m/>
    <m/>
    <m/>
    <m/>
    <m/>
    <m/>
    <m/>
    <s v="LfeHappens"/>
    <s v="English"/>
    <n v="930000"/>
    <x v="20"/>
  </r>
  <r>
    <s v="Color"/>
    <x v="1587"/>
    <x v="17"/>
    <n v="1185783"/>
    <s v="Drama"/>
    <m/>
    <m/>
    <m/>
    <m/>
    <m/>
    <m/>
    <m/>
    <m/>
    <m/>
    <m/>
    <m/>
    <m/>
    <m/>
    <m/>
    <s v="4Months3Weeksand2Days"/>
    <s v="Romanian"/>
    <n v="590000"/>
    <x v="0"/>
  </r>
  <r>
    <s v="Color"/>
    <x v="296"/>
    <x v="26"/>
    <n v="1007962"/>
    <s v="Crime"/>
    <s v="Drama"/>
    <s v="Thriller"/>
    <m/>
    <m/>
    <m/>
    <m/>
    <m/>
    <m/>
    <m/>
    <m/>
    <m/>
    <m/>
    <m/>
    <m/>
    <s v="HardCandy"/>
    <s v="English"/>
    <n v="950000"/>
    <x v="1"/>
  </r>
  <r>
    <s v="Color"/>
    <x v="1547"/>
    <x v="42"/>
    <n v="381186"/>
    <s v="Drama"/>
    <s v="Thriller"/>
    <m/>
    <m/>
    <m/>
    <m/>
    <m/>
    <m/>
    <m/>
    <m/>
    <m/>
    <m/>
    <m/>
    <m/>
    <m/>
    <s v="TheQuiet"/>
    <s v="English"/>
    <n v="900000"/>
    <x v="21"/>
  </r>
  <r>
    <s v="Color"/>
    <x v="570"/>
    <x v="77"/>
    <n v="16097842"/>
    <s v="Biography"/>
    <s v="Drama"/>
    <s v="Romance"/>
    <m/>
    <m/>
    <m/>
    <m/>
    <m/>
    <m/>
    <m/>
    <m/>
    <m/>
    <m/>
    <m/>
    <m/>
    <s v="FruitvaleStation"/>
    <s v="English"/>
    <n v="900000"/>
    <x v="7"/>
  </r>
  <r>
    <s v="Color"/>
    <x v="1588"/>
    <x v="57"/>
    <n v="6643"/>
    <s v="Comedy"/>
    <s v="Fantasy"/>
    <s v="Thriller"/>
    <m/>
    <m/>
    <m/>
    <m/>
    <m/>
    <m/>
    <m/>
    <m/>
    <m/>
    <m/>
    <m/>
    <m/>
    <s v="TheBrassTeapot"/>
    <s v="English"/>
    <n v="900000"/>
    <x v="21"/>
  </r>
  <r>
    <s v="Color"/>
    <x v="976"/>
    <x v="51"/>
    <n v="42919096"/>
    <s v="Action"/>
    <s v="Drama"/>
    <s v="Thriller"/>
    <m/>
    <m/>
    <m/>
    <m/>
    <m/>
    <m/>
    <m/>
    <m/>
    <m/>
    <m/>
    <m/>
    <m/>
    <s v="Snitch"/>
    <s v="English"/>
    <n v="15000000"/>
    <x v="12"/>
  </r>
  <r>
    <s v="Color"/>
    <x v="1589"/>
    <x v="83"/>
    <n v="819939"/>
    <s v="Comedy"/>
    <s v="Drama"/>
    <s v="Romance"/>
    <m/>
    <m/>
    <m/>
    <m/>
    <m/>
    <m/>
    <m/>
    <m/>
    <m/>
    <m/>
    <m/>
    <m/>
    <s v="LatterDays"/>
    <s v="English"/>
    <n v="850000"/>
    <x v="13"/>
  </r>
  <r>
    <s v="Color"/>
    <x v="1590"/>
    <x v="74"/>
    <n v="1243961"/>
    <s v="Comedy"/>
    <m/>
    <m/>
    <m/>
    <m/>
    <m/>
    <m/>
    <m/>
    <m/>
    <m/>
    <m/>
    <m/>
    <m/>
    <m/>
    <m/>
    <s v="ForaGoodTimeCall..."/>
    <s v="English"/>
    <n v="850000"/>
    <x v="19"/>
  </r>
  <r>
    <s v="Color"/>
    <x v="1591"/>
    <x v="53"/>
    <n v="15278"/>
    <s v="Drama"/>
    <s v="Fantasy"/>
    <s v="SciFi"/>
    <m/>
    <m/>
    <m/>
    <m/>
    <m/>
    <m/>
    <m/>
    <m/>
    <m/>
    <m/>
    <m/>
    <m/>
    <s v="TimeChanger"/>
    <s v="English"/>
    <n v="825000"/>
    <x v="23"/>
  </r>
  <r>
    <s v="Color"/>
    <x v="1592"/>
    <x v="31"/>
    <n v="7098492"/>
    <s v="Drama"/>
    <s v="Mystery"/>
    <m/>
    <m/>
    <m/>
    <m/>
    <m/>
    <m/>
    <m/>
    <m/>
    <m/>
    <m/>
    <m/>
    <m/>
    <m/>
    <s v="ASeparation"/>
    <s v="Persian"/>
    <n v="500000"/>
    <x v="26"/>
  </r>
  <r>
    <s v="Color"/>
    <x v="1593"/>
    <x v="74"/>
    <n v="4771000"/>
    <s v="Comedy"/>
    <s v="Drama"/>
    <m/>
    <m/>
    <m/>
    <m/>
    <m/>
    <m/>
    <m/>
    <m/>
    <m/>
    <m/>
    <m/>
    <m/>
    <m/>
    <s v="WelcometotheDollhouse"/>
    <s v="English"/>
    <n v="800000"/>
    <x v="7"/>
  </r>
  <r>
    <s v="Color"/>
    <x v="1466"/>
    <x v="36"/>
    <n v="1001437"/>
    <s v="Drama"/>
    <s v="Romance"/>
    <m/>
    <m/>
    <m/>
    <m/>
    <m/>
    <m/>
    <m/>
    <m/>
    <m/>
    <m/>
    <m/>
    <m/>
    <m/>
    <s v="RubyinParadise"/>
    <s v="English"/>
    <n v="800000"/>
    <x v="13"/>
  </r>
  <r>
    <s v="Color"/>
    <x v="1157"/>
    <x v="74"/>
    <n v="2073984"/>
    <s v="Drama"/>
    <s v="Romance"/>
    <m/>
    <m/>
    <m/>
    <m/>
    <m/>
    <m/>
    <m/>
    <m/>
    <m/>
    <m/>
    <m/>
    <m/>
    <m/>
    <s v="RaisingVictorVargas"/>
    <s v="English"/>
    <n v="800000"/>
    <x v="13"/>
  </r>
  <r>
    <s v="Color"/>
    <x v="362"/>
    <x v="26"/>
    <n v="144583"/>
    <s v="Drama"/>
    <s v="Thriller"/>
    <m/>
    <m/>
    <m/>
    <m/>
    <m/>
    <m/>
    <m/>
    <m/>
    <m/>
    <m/>
    <m/>
    <m/>
    <m/>
    <s v="Deterrence"/>
    <s v="English"/>
    <n v="800000"/>
    <x v="12"/>
  </r>
  <r>
    <s v="Color"/>
    <x v="427"/>
    <x v="42"/>
    <n v="41709"/>
    <s v="Comedy"/>
    <s v="Horror"/>
    <m/>
    <m/>
    <m/>
    <m/>
    <m/>
    <m/>
    <m/>
    <m/>
    <m/>
    <m/>
    <m/>
    <m/>
    <m/>
    <s v="DeadSnow"/>
    <s v="Norwegian"/>
    <n v="800000"/>
    <x v="21"/>
  </r>
  <r>
    <s v="Color"/>
    <x v="136"/>
    <x v="51"/>
    <n v="115000000"/>
    <s v="Comedy"/>
    <s v="Drama"/>
    <s v="Music"/>
    <m/>
    <m/>
    <m/>
    <m/>
    <m/>
    <m/>
    <m/>
    <m/>
    <m/>
    <m/>
    <m/>
    <m/>
    <s v="AmericanGraffiti"/>
    <s v="English"/>
    <n v="777000"/>
    <x v="7"/>
  </r>
  <r>
    <s v="Color"/>
    <x v="1594"/>
    <x v="102"/>
    <n v="5518918"/>
    <s v="Action"/>
    <s v="Adventure"/>
    <s v="Animation"/>
    <s v="Comedy"/>
    <s v="Fantasy"/>
    <s v="SciFi"/>
    <m/>
    <m/>
    <m/>
    <m/>
    <m/>
    <m/>
    <m/>
    <m/>
    <m/>
    <s v="AquaTeenHungerForceColonMovieFilmforTheaters"/>
    <s v="English"/>
    <n v="750000"/>
    <x v="8"/>
  </r>
  <r>
    <s v="Color"/>
    <x v="21"/>
    <x v="102"/>
    <n v="4007792"/>
    <s v="Comedy"/>
    <s v="Drama"/>
    <s v="Romance"/>
    <m/>
    <m/>
    <m/>
    <m/>
    <m/>
    <m/>
    <m/>
    <m/>
    <m/>
    <m/>
    <m/>
    <m/>
    <s v="SafetyNotGuaranteed"/>
    <s v="English"/>
    <n v="750000"/>
    <x v="15"/>
  </r>
  <r>
    <s v="Color"/>
    <x v="1595"/>
    <x v="53"/>
    <n v="26297"/>
    <s v="Crime"/>
    <s v="Horror"/>
    <s v="Thriller"/>
    <m/>
    <m/>
    <m/>
    <m/>
    <m/>
    <m/>
    <m/>
    <m/>
    <m/>
    <m/>
    <m/>
    <m/>
    <s v="KillList"/>
    <s v="English"/>
    <n v="500000"/>
    <x v="22"/>
  </r>
  <r>
    <s v="Color"/>
    <x v="1579"/>
    <x v="57"/>
    <n v="77501"/>
    <s v="Horror"/>
    <m/>
    <m/>
    <m/>
    <m/>
    <m/>
    <m/>
    <m/>
    <m/>
    <m/>
    <m/>
    <m/>
    <m/>
    <m/>
    <m/>
    <s v="TheInnkeepers"/>
    <s v="English"/>
    <n v="750000"/>
    <x v="33"/>
  </r>
  <r>
    <s v="Color"/>
    <x v="314"/>
    <x v="69"/>
    <n v="42638165"/>
    <s v="Drama"/>
    <s v="Fantasy"/>
    <s v="Horror"/>
    <s v="Mystery"/>
    <s v="Thriller"/>
    <m/>
    <m/>
    <m/>
    <m/>
    <m/>
    <m/>
    <m/>
    <m/>
    <m/>
    <m/>
    <s v="TheUnborn"/>
    <s v="English"/>
    <n v="16000000"/>
    <x v="30"/>
  </r>
  <r>
    <s v="Color"/>
    <x v="212"/>
    <x v="74"/>
    <n v="47329"/>
    <s v="Drama"/>
    <m/>
    <m/>
    <m/>
    <m/>
    <m/>
    <m/>
    <m/>
    <m/>
    <m/>
    <m/>
    <m/>
    <m/>
    <m/>
    <m/>
    <s v="InterviewwiththeAssassin"/>
    <s v="English"/>
    <n v="750000"/>
    <x v="4"/>
  </r>
  <r>
    <s v="Color"/>
    <x v="1596"/>
    <x v="75"/>
    <n v="18378"/>
    <s v="Crime"/>
    <s v="Drama"/>
    <s v="Horror"/>
    <s v="Thriller"/>
    <m/>
    <m/>
    <m/>
    <m/>
    <m/>
    <m/>
    <m/>
    <m/>
    <m/>
    <m/>
    <m/>
    <s v="DonkeyPunch"/>
    <s v="English"/>
    <n v="900000"/>
    <x v="31"/>
  </r>
  <r>
    <s v="Color"/>
    <x v="1251"/>
    <x v="89"/>
    <n v="7830611"/>
    <s v="Documentary"/>
    <s v="Drama"/>
    <s v="Sport"/>
    <m/>
    <m/>
    <m/>
    <m/>
    <m/>
    <m/>
    <m/>
    <m/>
    <m/>
    <m/>
    <m/>
    <m/>
    <s v="HoopDreams"/>
    <s v="English"/>
    <n v="700000"/>
    <x v="24"/>
  </r>
  <r>
    <s v="Color"/>
    <x v="1377"/>
    <x v="54"/>
    <n v="1141829"/>
    <s v="Crime"/>
    <s v="Drama"/>
    <m/>
    <m/>
    <m/>
    <m/>
    <m/>
    <m/>
    <m/>
    <m/>
    <m/>
    <m/>
    <m/>
    <m/>
    <m/>
    <s v="L.I.E."/>
    <s v="English"/>
    <n v="700000"/>
    <x v="13"/>
  </r>
  <r>
    <s v="Color"/>
    <x v="15"/>
    <x v="18"/>
    <n v="218051260"/>
    <s v="Action"/>
    <s v="Adventure"/>
    <s v="Drama"/>
    <s v="Romance"/>
    <m/>
    <m/>
    <m/>
    <m/>
    <m/>
    <m/>
    <m/>
    <m/>
    <m/>
    <m/>
    <m/>
    <s v="KingKong"/>
    <s v="English"/>
    <n v="207000000"/>
    <x v="13"/>
  </r>
  <r>
    <s v="Color"/>
    <x v="421"/>
    <x v="25"/>
    <n v="32048809"/>
    <s v="Horror"/>
    <m/>
    <m/>
    <m/>
    <m/>
    <m/>
    <m/>
    <m/>
    <m/>
    <m/>
    <m/>
    <m/>
    <m/>
    <m/>
    <m/>
    <s v="HouseofWax"/>
    <s v="English"/>
    <n v="30000000"/>
    <x v="42"/>
  </r>
  <r>
    <s v="Color"/>
    <x v="1597"/>
    <x v="10"/>
    <n v="2694973"/>
    <s v="Drama"/>
    <m/>
    <m/>
    <m/>
    <m/>
    <m/>
    <m/>
    <m/>
    <m/>
    <m/>
    <m/>
    <m/>
    <m/>
    <m/>
    <m/>
    <s v="HalfNelson"/>
    <s v="English"/>
    <n v="700000"/>
    <x v="13"/>
  </r>
  <r>
    <s v="BlackandWhite"/>
    <x v="1598"/>
    <x v="112"/>
    <n v="3000000"/>
    <s v="Comedy"/>
    <s v="Musical"/>
    <s v="Romance"/>
    <m/>
    <m/>
    <m/>
    <m/>
    <m/>
    <m/>
    <m/>
    <m/>
    <m/>
    <m/>
    <m/>
    <m/>
    <s v="TopHat"/>
    <s v="English"/>
    <n v="609000"/>
    <x v="6"/>
  </r>
  <r>
    <s v="BlackandWhite"/>
    <x v="1599"/>
    <x v="112"/>
    <n v="140530114"/>
    <s v="Horror"/>
    <m/>
    <m/>
    <m/>
    <m/>
    <m/>
    <m/>
    <m/>
    <m/>
    <m/>
    <m/>
    <m/>
    <m/>
    <m/>
    <m/>
    <s v="TheBlairWitchProject"/>
    <s v="English"/>
    <n v="60000"/>
    <x v="21"/>
  </r>
  <r>
    <s v="Color"/>
    <x v="1600"/>
    <x v="81"/>
    <n v="13300000"/>
    <s v="Documentary"/>
    <s v="History"/>
    <s v="Music"/>
    <m/>
    <m/>
    <m/>
    <m/>
    <m/>
    <m/>
    <m/>
    <m/>
    <m/>
    <m/>
    <m/>
    <m/>
    <s v="Woodstock"/>
    <s v="English"/>
    <n v="600000"/>
    <x v="14"/>
  </r>
  <r>
    <s v="Color"/>
    <x v="1601"/>
    <x v="10"/>
    <n v="171988"/>
    <s v="Action"/>
    <s v="Crime"/>
    <s v="Drama"/>
    <m/>
    <m/>
    <m/>
    <m/>
    <m/>
    <m/>
    <m/>
    <m/>
    <m/>
    <m/>
    <m/>
    <m/>
    <s v="MercyStreets"/>
    <s v="English"/>
    <n v="600000"/>
    <x v="23"/>
  </r>
  <r>
    <s v="Color"/>
    <x v="1602"/>
    <x v="76"/>
    <n v="13493"/>
    <s v="Drama"/>
    <m/>
    <m/>
    <m/>
    <m/>
    <m/>
    <m/>
    <m/>
    <m/>
    <m/>
    <m/>
    <m/>
    <m/>
    <m/>
    <m/>
    <s v="BrokenVessels"/>
    <s v="English"/>
    <n v="600000"/>
    <x v="4"/>
  </r>
  <r>
    <s v="BlackandWhite"/>
    <x v="400"/>
    <x v="97"/>
    <n v="515005"/>
    <s v="Comedy"/>
    <s v="Musical"/>
    <m/>
    <m/>
    <m/>
    <m/>
    <m/>
    <m/>
    <m/>
    <m/>
    <m/>
    <m/>
    <m/>
    <m/>
    <m/>
    <s v="AHardDaysNight"/>
    <s v="English"/>
    <n v="560000"/>
    <x v="16"/>
  </r>
  <r>
    <s v="Color"/>
    <x v="1491"/>
    <x v="39"/>
    <n v="33451479"/>
    <s v="Drama"/>
    <s v="Romance"/>
    <m/>
    <m/>
    <m/>
    <m/>
    <m/>
    <m/>
    <m/>
    <m/>
    <m/>
    <m/>
    <m/>
    <m/>
    <m/>
    <s v="Fireproof"/>
    <s v="English"/>
    <n v="500000"/>
    <x v="12"/>
  </r>
  <r>
    <s v="Color"/>
    <x v="1603"/>
    <x v="102"/>
    <n v="39552600"/>
    <s v="Adventure"/>
    <s v="Family"/>
    <s v="Romance"/>
    <m/>
    <m/>
    <m/>
    <m/>
    <m/>
    <m/>
    <m/>
    <m/>
    <m/>
    <m/>
    <m/>
    <m/>
    <s v="Benji"/>
    <s v="English"/>
    <n v="500000"/>
    <x v="9"/>
  </r>
  <r>
    <s v="Color"/>
    <x v="1490"/>
    <x v="126"/>
    <n v="30500882"/>
    <s v="Adventure"/>
    <s v="Biography"/>
    <s v="Drama"/>
    <s v="Horror"/>
    <s v="Thriller"/>
    <m/>
    <m/>
    <m/>
    <m/>
    <m/>
    <m/>
    <m/>
    <m/>
    <m/>
    <m/>
    <s v="OpenWater"/>
    <s v="English"/>
    <n v="500000"/>
    <x v="20"/>
  </r>
  <r>
    <s v="Color"/>
    <x v="1604"/>
    <x v="54"/>
    <n v="17000000"/>
    <s v="Horror"/>
    <s v="SciFi"/>
    <m/>
    <m/>
    <m/>
    <m/>
    <m/>
    <m/>
    <m/>
    <m/>
    <m/>
    <m/>
    <m/>
    <m/>
    <m/>
    <s v="KingdomoftheSpiders"/>
    <s v="English"/>
    <n v="500000"/>
    <x v="18"/>
  </r>
  <r>
    <s v="Color"/>
    <x v="835"/>
    <x v="69"/>
    <n v="5739376"/>
    <s v="Comedy"/>
    <s v="Drama"/>
    <m/>
    <m/>
    <m/>
    <m/>
    <m/>
    <m/>
    <m/>
    <m/>
    <m/>
    <m/>
    <m/>
    <m/>
    <m/>
    <s v="TheStationAgent"/>
    <s v="English"/>
    <n v="500000"/>
    <x v="16"/>
  </r>
  <r>
    <s v="Color"/>
    <x v="1605"/>
    <x v="58"/>
    <n v="3773863"/>
    <s v="Drama"/>
    <m/>
    <m/>
    <m/>
    <m/>
    <m/>
    <m/>
    <m/>
    <m/>
    <m/>
    <m/>
    <m/>
    <m/>
    <m/>
    <m/>
    <s v="ToSaveaLife"/>
    <s v="English"/>
    <n v="1000000"/>
    <x v="1"/>
  </r>
  <r>
    <s v="Color"/>
    <x v="1606"/>
    <x v="25"/>
    <n v="2047570"/>
    <s v="Biography"/>
    <s v="Documentary"/>
    <s v="Sport"/>
    <m/>
    <m/>
    <m/>
    <m/>
    <m/>
    <m/>
    <m/>
    <m/>
    <m/>
    <m/>
    <m/>
    <m/>
    <s v="BeyondtheMat"/>
    <s v="English"/>
    <n v="500000"/>
    <x v="32"/>
  </r>
  <r>
    <s v="Color"/>
    <x v="1607"/>
    <x v="100"/>
    <n v="1127331"/>
    <s v="Drama"/>
    <m/>
    <m/>
    <m/>
    <m/>
    <m/>
    <m/>
    <m/>
    <m/>
    <m/>
    <m/>
    <m/>
    <m/>
    <m/>
    <m/>
    <s v="Osama"/>
    <s v="Dari"/>
    <n v="46000"/>
    <x v="37"/>
  </r>
  <r>
    <s v="Color"/>
    <x v="1608"/>
    <x v="40"/>
    <n v="906666"/>
    <s v="Documentary"/>
    <m/>
    <m/>
    <m/>
    <m/>
    <m/>
    <m/>
    <m/>
    <m/>
    <m/>
    <m/>
    <m/>
    <m/>
    <m/>
    <m/>
    <s v="SholemAleichem:LaughingintheDarkness"/>
    <s v="English"/>
    <n v="500000"/>
    <x v="2"/>
  </r>
  <r>
    <s v="Color"/>
    <x v="1609"/>
    <x v="102"/>
    <n v="1114943"/>
    <s v="Drama"/>
    <s v="Music"/>
    <m/>
    <m/>
    <m/>
    <m/>
    <m/>
    <m/>
    <m/>
    <m/>
    <m/>
    <m/>
    <m/>
    <m/>
    <m/>
    <s v="Groove"/>
    <s v="English"/>
    <n v="500000"/>
    <x v="12"/>
  </r>
  <r>
    <s v="Color"/>
    <x v="1068"/>
    <x v="68"/>
    <n v="985341"/>
    <s v="Drama"/>
    <m/>
    <m/>
    <m/>
    <m/>
    <m/>
    <m/>
    <m/>
    <m/>
    <m/>
    <m/>
    <m/>
    <m/>
    <m/>
    <m/>
    <s v="TwinFallsIdaho"/>
    <s v="English"/>
    <n v="500000"/>
    <x v="11"/>
  </r>
  <r>
    <s v="Color"/>
    <x v="1610"/>
    <x v="76"/>
    <n v="603943"/>
    <s v="Crime"/>
    <s v="Drama"/>
    <m/>
    <m/>
    <m/>
    <m/>
    <m/>
    <m/>
    <m/>
    <m/>
    <m/>
    <m/>
    <m/>
    <m/>
    <m/>
    <s v="MeanCreek"/>
    <s v="English"/>
    <n v="500000"/>
    <x v="11"/>
  </r>
  <r>
    <s v="BlackandWhite"/>
    <x v="1381"/>
    <x v="102"/>
    <n v="334041"/>
    <s v="Crime"/>
    <s v="Drama"/>
    <s v="Romance"/>
    <m/>
    <m/>
    <m/>
    <m/>
    <m/>
    <m/>
    <m/>
    <m/>
    <m/>
    <m/>
    <m/>
    <m/>
    <s v="HurricaneStreets"/>
    <s v="English"/>
    <n v="500000"/>
    <x v="12"/>
  </r>
  <r>
    <s v="Color"/>
    <x v="1611"/>
    <x v="41"/>
    <n v="295468"/>
    <s v="Comedy"/>
    <s v="Romance"/>
    <m/>
    <m/>
    <m/>
    <m/>
    <m/>
    <m/>
    <m/>
    <m/>
    <m/>
    <m/>
    <m/>
    <m/>
    <m/>
    <s v="NeverAgain"/>
    <s v="English"/>
    <n v="500000"/>
    <x v="19"/>
  </r>
  <r>
    <s v="Color"/>
    <x v="1612"/>
    <x v="42"/>
    <n v="243347"/>
    <s v="Crime"/>
    <s v="Drama"/>
    <s v="Thriller"/>
    <m/>
    <m/>
    <m/>
    <m/>
    <m/>
    <m/>
    <m/>
    <m/>
    <m/>
    <m/>
    <m/>
    <m/>
    <s v="CivilBrand"/>
    <s v="English"/>
    <n v="500000"/>
    <x v="42"/>
  </r>
  <r>
    <s v="Color"/>
    <x v="1543"/>
    <x v="42"/>
    <n v="154077"/>
    <s v="Comedy"/>
    <s v="Drama"/>
    <m/>
    <m/>
    <m/>
    <m/>
    <m/>
    <m/>
    <m/>
    <m/>
    <m/>
    <m/>
    <m/>
    <m/>
    <m/>
    <s v="LonesomeJim"/>
    <s v="English"/>
    <n v="500000"/>
    <x v="4"/>
  </r>
  <r>
    <s v="BlackandWhite"/>
    <x v="1613"/>
    <x v="122"/>
    <n v="269061"/>
    <s v="Action"/>
    <s v="Adventure"/>
    <s v="Drama"/>
    <m/>
    <m/>
    <m/>
    <m/>
    <m/>
    <m/>
    <m/>
    <m/>
    <m/>
    <m/>
    <m/>
    <m/>
    <s v="SevenSamurai"/>
    <s v="Japanese"/>
    <n v="2000000"/>
    <x v="49"/>
  </r>
  <r>
    <s v="Color"/>
    <x v="39"/>
    <x v="92"/>
    <n v="52850"/>
    <s v="Comedy"/>
    <m/>
    <m/>
    <m/>
    <m/>
    <m/>
    <m/>
    <m/>
    <m/>
    <m/>
    <m/>
    <m/>
    <m/>
    <m/>
    <m/>
    <s v="FinishingtheGame:TheSearchforaNewBruceLee"/>
    <s v="English"/>
    <n v="500000"/>
    <x v="5"/>
  </r>
  <r>
    <s v="Color"/>
    <x v="1614"/>
    <x v="84"/>
    <n v="98017"/>
    <s v="Comedy"/>
    <s v="Fantasy"/>
    <s v="Horror"/>
    <m/>
    <m/>
    <m/>
    <m/>
    <m/>
    <m/>
    <m/>
    <m/>
    <m/>
    <m/>
    <m/>
    <m/>
    <s v="Rubber"/>
    <s v="English"/>
    <n v="500000"/>
    <x v="27"/>
  </r>
  <r>
    <s v="Color"/>
    <x v="114"/>
    <x v="49"/>
    <n v="177343675"/>
    <s v="Adventure"/>
    <s v="Animation"/>
    <s v="Comedy"/>
    <s v="Family"/>
    <s v="Fantasy"/>
    <s v="SciFi"/>
    <m/>
    <m/>
    <m/>
    <m/>
    <m/>
    <m/>
    <m/>
    <m/>
    <m/>
    <s v="Home"/>
    <s v="English"/>
    <n v="135000000"/>
    <x v="10"/>
  </r>
  <r>
    <s v="Color"/>
    <x v="1589"/>
    <x v="6"/>
    <n v="31937"/>
    <s v="Comedy"/>
    <s v="Romance"/>
    <m/>
    <m/>
    <m/>
    <m/>
    <m/>
    <m/>
    <m/>
    <m/>
    <m/>
    <m/>
    <m/>
    <m/>
    <m/>
    <s v="KisstheBride"/>
    <s v="English"/>
    <n v="500000"/>
    <x v="20"/>
  </r>
  <r>
    <s v="Color"/>
    <x v="1615"/>
    <x v="51"/>
    <n v="13134"/>
    <s v="Drama"/>
    <s v="Sport"/>
    <m/>
    <m/>
    <m/>
    <m/>
    <m/>
    <m/>
    <m/>
    <m/>
    <m/>
    <m/>
    <m/>
    <m/>
    <m/>
    <s v="TheSlaughterRule"/>
    <s v="English"/>
    <n v="500000"/>
    <x v="9"/>
  </r>
  <r>
    <s v="Color"/>
    <x v="1616"/>
    <x v="49"/>
    <n v="237301"/>
    <s v="Drama"/>
    <s v="SciFi"/>
    <s v="Thriller"/>
    <m/>
    <m/>
    <m/>
    <m/>
    <m/>
    <m/>
    <m/>
    <m/>
    <m/>
    <m/>
    <m/>
    <m/>
    <s v="Monsters"/>
    <s v="English"/>
    <n v="500000"/>
    <x v="21"/>
  </r>
  <r>
    <s v="Color"/>
    <x v="1617"/>
    <x v="97"/>
    <n v="1332"/>
    <s v="Comedy"/>
    <s v="Horror"/>
    <m/>
    <m/>
    <m/>
    <m/>
    <m/>
    <m/>
    <m/>
    <m/>
    <m/>
    <m/>
    <m/>
    <m/>
    <m/>
    <s v="DetentionoftheDead"/>
    <s v="English"/>
    <n v="500000"/>
    <x v="50"/>
  </r>
  <r>
    <s v="Color"/>
    <x v="1096"/>
    <x v="40"/>
    <n v="37188667"/>
    <s v="Comedy"/>
    <s v="Drama"/>
    <m/>
    <m/>
    <m/>
    <m/>
    <m/>
    <m/>
    <m/>
    <m/>
    <m/>
    <m/>
    <m/>
    <m/>
    <m/>
    <s v="Crossroads"/>
    <s v="English"/>
    <n v="12000000"/>
    <x v="46"/>
  </r>
  <r>
    <s v="Color"/>
    <x v="5"/>
    <x v="28"/>
    <n v="234903076"/>
    <s v="Adventure"/>
    <s v="Family"/>
    <s v="Fantasy"/>
    <m/>
    <m/>
    <m/>
    <m/>
    <m/>
    <m/>
    <m/>
    <m/>
    <m/>
    <m/>
    <m/>
    <m/>
    <s v="OztheGreatandPowerful"/>
    <s v="English"/>
    <n v="215000000"/>
    <x v="21"/>
  </r>
  <r>
    <s v="Color"/>
    <x v="1618"/>
    <x v="42"/>
    <n v="2712293"/>
    <s v="Crime"/>
    <s v="Drama"/>
    <m/>
    <m/>
    <m/>
    <m/>
    <m/>
    <m/>
    <m/>
    <m/>
    <m/>
    <m/>
    <m/>
    <m/>
    <m/>
    <s v="StraightOutofBrooklyn"/>
    <s v="English"/>
    <n v="450000"/>
    <x v="18"/>
  </r>
  <r>
    <s v="Color"/>
    <x v="111"/>
    <x v="83"/>
    <n v="768045"/>
    <s v="Drama"/>
    <s v="History"/>
    <s v="War"/>
    <m/>
    <m/>
    <m/>
    <m/>
    <m/>
    <m/>
    <m/>
    <m/>
    <m/>
    <m/>
    <m/>
    <m/>
    <s v="BloodySunday"/>
    <s v="English"/>
    <n v="2000000"/>
    <x v="16"/>
  </r>
  <r>
    <s v="Color"/>
    <x v="1619"/>
    <x v="92"/>
    <n v="379122"/>
    <s v="Comedy"/>
    <s v="Drama"/>
    <s v="Romance"/>
    <m/>
    <m/>
    <m/>
    <m/>
    <m/>
    <m/>
    <m/>
    <m/>
    <m/>
    <m/>
    <m/>
    <m/>
    <s v="ConversationswithOtherWomen"/>
    <s v="English"/>
    <n v="450000"/>
    <x v="1"/>
  </r>
  <r>
    <s v="Color"/>
    <x v="1620"/>
    <x v="32"/>
    <n v="23000"/>
    <s v="Comedy"/>
    <s v="Horror"/>
    <s v="Musical"/>
    <m/>
    <m/>
    <m/>
    <m/>
    <m/>
    <m/>
    <m/>
    <m/>
    <m/>
    <m/>
    <m/>
    <m/>
    <s v="Poultrygeist:NightoftheChickenDead"/>
    <s v="English"/>
    <n v="500000"/>
    <x v="5"/>
  </r>
  <r>
    <s v="BlackandWhite"/>
    <x v="1621"/>
    <x v="69"/>
    <n v="2300000"/>
    <s v="Comedy"/>
    <s v="Musical"/>
    <s v="Romance"/>
    <m/>
    <m/>
    <m/>
    <m/>
    <m/>
    <m/>
    <m/>
    <m/>
    <m/>
    <m/>
    <m/>
    <m/>
    <s v="42ndStreet"/>
    <s v="English"/>
    <n v="439000"/>
    <x v="16"/>
  </r>
  <r>
    <s v="Color"/>
    <x v="1622"/>
    <x v="41"/>
    <n v="2938208"/>
    <s v="Comedy"/>
    <s v="Drama"/>
    <s v="Romance"/>
    <m/>
    <m/>
    <m/>
    <m/>
    <m/>
    <m/>
    <m/>
    <m/>
    <m/>
    <m/>
    <m/>
    <m/>
    <s v="Metropolitan"/>
    <s v="English"/>
    <n v="225000"/>
    <x v="7"/>
  </r>
  <r>
    <s v="Color"/>
    <x v="624"/>
    <x v="78"/>
    <n v="44540956"/>
    <s v="Comedy"/>
    <m/>
    <m/>
    <m/>
    <m/>
    <m/>
    <m/>
    <m/>
    <m/>
    <m/>
    <m/>
    <m/>
    <m/>
    <m/>
    <m/>
    <s v="NapoleonDynamite"/>
    <s v="English"/>
    <n v="400000"/>
    <x v="8"/>
  </r>
  <r>
    <s v="Color"/>
    <x v="1379"/>
    <x v="76"/>
    <n v="258113"/>
    <s v="Crime"/>
    <s v="Drama"/>
    <s v="Thriller"/>
    <m/>
    <m/>
    <m/>
    <m/>
    <m/>
    <m/>
    <m/>
    <m/>
    <m/>
    <m/>
    <m/>
    <m/>
    <s v="BlueRuin"/>
    <s v="English"/>
    <n v="1066167"/>
    <x v="1"/>
  </r>
  <r>
    <s v="Color"/>
    <x v="1623"/>
    <x v="92"/>
    <n v="107917283"/>
    <s v="Horror"/>
    <m/>
    <m/>
    <m/>
    <m/>
    <m/>
    <m/>
    <m/>
    <m/>
    <m/>
    <m/>
    <m/>
    <m/>
    <m/>
    <m/>
    <s v="ParanormalActivity"/>
    <s v="English"/>
    <n v="15000"/>
    <x v="22"/>
  </r>
  <r>
    <s v="Color"/>
    <x v="241"/>
    <x v="42"/>
    <n v="1229197"/>
    <s v="Adventure"/>
    <s v="Comedy"/>
    <s v="Fantasy"/>
    <m/>
    <m/>
    <m/>
    <m/>
    <m/>
    <m/>
    <m/>
    <m/>
    <m/>
    <m/>
    <m/>
    <m/>
    <s v="MontyPythonandtheHolyGrail"/>
    <s v="English"/>
    <n v="229575"/>
    <x v="24"/>
  </r>
  <r>
    <s v="Color"/>
    <x v="1358"/>
    <x v="76"/>
    <n v="1689999"/>
    <s v="Drama"/>
    <m/>
    <m/>
    <m/>
    <m/>
    <m/>
    <m/>
    <m/>
    <m/>
    <m/>
    <m/>
    <m/>
    <m/>
    <m/>
    <m/>
    <s v="Quinceaera"/>
    <s v="Spanish"/>
    <n v="400000"/>
    <x v="1"/>
  </r>
  <r>
    <s v="Color"/>
    <x v="1624"/>
    <x v="74"/>
    <n v="592014"/>
    <s v="Biography"/>
    <s v="Documentary"/>
    <m/>
    <m/>
    <m/>
    <m/>
    <m/>
    <m/>
    <m/>
    <m/>
    <m/>
    <m/>
    <m/>
    <m/>
    <m/>
    <s v="Tarnation"/>
    <s v="English"/>
    <n v="218"/>
    <x v="13"/>
  </r>
  <r>
    <s v="BlackandWhite"/>
    <x v="1625"/>
    <x v="84"/>
    <n v="126387"/>
    <s v="Horror"/>
    <m/>
    <m/>
    <m/>
    <m/>
    <m/>
    <m/>
    <m/>
    <m/>
    <m/>
    <m/>
    <m/>
    <m/>
    <m/>
    <m/>
    <s v="TheBeyond"/>
    <s v="Italian"/>
    <n v="400000"/>
    <x v="8"/>
  </r>
  <r>
    <s v="Color"/>
    <x v="639"/>
    <x v="57"/>
    <n v="80276912"/>
    <s v="Comedy"/>
    <s v="Romance"/>
    <m/>
    <m/>
    <m/>
    <m/>
    <m/>
    <m/>
    <m/>
    <m/>
    <m/>
    <m/>
    <m/>
    <m/>
    <m/>
    <s v="WhatHappensinVegas"/>
    <s v="English"/>
    <n v="35000000"/>
    <x v="9"/>
  </r>
  <r>
    <s v="BlackandWhite"/>
    <x v="1626"/>
    <x v="6"/>
    <n v="2808000"/>
    <s v="Musical"/>
    <s v="Romance"/>
    <m/>
    <m/>
    <m/>
    <m/>
    <m/>
    <m/>
    <m/>
    <m/>
    <m/>
    <m/>
    <m/>
    <m/>
    <m/>
    <s v="TheBroadwayMelody"/>
    <s v="English"/>
    <n v="379000"/>
    <x v="22"/>
  </r>
  <r>
    <s v="Color"/>
    <x v="1627"/>
    <x v="69"/>
    <n v="12843"/>
    <s v="Horror"/>
    <s v="Thriller"/>
    <m/>
    <m/>
    <m/>
    <m/>
    <m/>
    <m/>
    <m/>
    <m/>
    <m/>
    <m/>
    <m/>
    <m/>
    <m/>
    <s v="Maniac"/>
    <s v="English"/>
    <n v="6000000"/>
    <x v="9"/>
  </r>
  <r>
    <s v="Color"/>
    <x v="1628"/>
    <x v="74"/>
    <n v="1523883"/>
    <s v="Documentary"/>
    <s v="Sport"/>
    <m/>
    <m/>
    <m/>
    <m/>
    <m/>
    <m/>
    <m/>
    <m/>
    <m/>
    <m/>
    <m/>
    <m/>
    <m/>
    <s v="Murderball"/>
    <s v="English"/>
    <n v="1750211"/>
    <x v="6"/>
  </r>
  <r>
    <s v="Color"/>
    <x v="1629"/>
    <x v="76"/>
    <n v="4000000"/>
    <s v="Action"/>
    <s v="Drama"/>
    <m/>
    <m/>
    <m/>
    <m/>
    <m/>
    <m/>
    <m/>
    <m/>
    <m/>
    <m/>
    <m/>
    <m/>
    <m/>
    <s v="AmericanNinja2:TheConfrontation"/>
    <s v="English"/>
    <n v="350000"/>
    <x v="54"/>
  </r>
  <r>
    <s v="Color"/>
    <x v="446"/>
    <x v="57"/>
    <n v="47000000"/>
    <s v="Horror"/>
    <s v="Thriller"/>
    <m/>
    <m/>
    <m/>
    <m/>
    <m/>
    <m/>
    <m/>
    <m/>
    <m/>
    <m/>
    <m/>
    <m/>
    <m/>
    <s v="Halloween"/>
    <s v="English"/>
    <n v="300000"/>
    <x v="0"/>
  </r>
  <r>
    <s v="Color"/>
    <x v="681"/>
    <x v="56"/>
    <n v="1281176"/>
    <s v="Comedy"/>
    <s v="Drama"/>
    <m/>
    <m/>
    <m/>
    <m/>
    <m/>
    <m/>
    <m/>
    <m/>
    <m/>
    <m/>
    <m/>
    <m/>
    <m/>
    <s v="Tumbleweeds"/>
    <s v="English"/>
    <n v="312000"/>
    <x v="10"/>
  </r>
  <r>
    <s v="Color"/>
    <x v="1630"/>
    <x v="41"/>
    <n v="16115878"/>
    <s v="Action"/>
    <s v="Fantasy"/>
    <s v="Horror"/>
    <s v="Mystery"/>
    <s v="Thriller"/>
    <m/>
    <m/>
    <m/>
    <m/>
    <m/>
    <m/>
    <m/>
    <m/>
    <m/>
    <m/>
    <s v="TheProphecy"/>
    <s v="English"/>
    <n v="8000000"/>
    <x v="4"/>
  </r>
  <r>
    <s v="Color"/>
    <x v="1329"/>
    <x v="42"/>
    <n v="1652472"/>
    <s v="Comedy"/>
    <s v="Romance"/>
    <m/>
    <m/>
    <m/>
    <m/>
    <m/>
    <m/>
    <m/>
    <m/>
    <m/>
    <m/>
    <m/>
    <m/>
    <m/>
    <s v="WhentheCatsAway"/>
    <s v="French"/>
    <n v="300000"/>
    <x v="8"/>
  </r>
  <r>
    <s v="Color"/>
    <x v="526"/>
    <x v="104"/>
    <n v="2360184"/>
    <s v="Comedy"/>
    <s v="Drama"/>
    <m/>
    <m/>
    <m/>
    <m/>
    <m/>
    <m/>
    <m/>
    <m/>
    <m/>
    <m/>
    <m/>
    <m/>
    <m/>
    <s v="PiecesofApril"/>
    <s v="English"/>
    <n v="300000"/>
    <x v="1"/>
  </r>
  <r>
    <s v="Color"/>
    <x v="1631"/>
    <x v="90"/>
    <n v="255352"/>
    <s v="Drama"/>
    <m/>
    <m/>
    <m/>
    <m/>
    <m/>
    <m/>
    <m/>
    <m/>
    <m/>
    <m/>
    <m/>
    <m/>
    <m/>
    <m/>
    <s v="OldJoy"/>
    <s v="English"/>
    <n v="300000"/>
    <x v="10"/>
  </r>
  <r>
    <s v="Color"/>
    <x v="1631"/>
    <x v="104"/>
    <n v="856942"/>
    <s v="Drama"/>
    <m/>
    <m/>
    <m/>
    <m/>
    <m/>
    <m/>
    <m/>
    <m/>
    <m/>
    <m/>
    <m/>
    <m/>
    <m/>
    <m/>
    <s v="WendyandLucy"/>
    <s v="English"/>
    <n v="200000"/>
    <x v="1"/>
  </r>
  <r>
    <s v="Color"/>
    <x v="1632"/>
    <x v="59"/>
    <n v="5199"/>
    <s v="Drama"/>
    <s v="Sport"/>
    <m/>
    <m/>
    <m/>
    <m/>
    <m/>
    <m/>
    <m/>
    <m/>
    <m/>
    <m/>
    <m/>
    <m/>
    <m/>
    <s v="FightingTommyRiley"/>
    <s v="English"/>
    <n v="200000"/>
    <x v="4"/>
  </r>
  <r>
    <s v="Color"/>
    <x v="479"/>
    <x v="80"/>
    <n v="24343673"/>
    <s v="Drama"/>
    <s v="Fantasy"/>
    <s v="Musical"/>
    <s v="Romance"/>
    <m/>
    <m/>
    <m/>
    <m/>
    <m/>
    <m/>
    <m/>
    <m/>
    <m/>
    <m/>
    <m/>
    <s v="AcrosstheUniverse"/>
    <s v="English"/>
    <n v="45000000"/>
    <x v="37"/>
  </r>
  <r>
    <s v="Color"/>
    <x v="1633"/>
    <x v="53"/>
    <n v="2468"/>
    <s v="Thriller"/>
    <m/>
    <m/>
    <m/>
    <m/>
    <m/>
    <m/>
    <m/>
    <m/>
    <m/>
    <m/>
    <m/>
    <m/>
    <m/>
    <m/>
    <s v="Locker13"/>
    <s v="English"/>
    <n v="300000"/>
    <x v="30"/>
  </r>
  <r>
    <s v="Color"/>
    <x v="1634"/>
    <x v="76"/>
    <n v="318622"/>
    <s v="Biography"/>
    <s v="Crime"/>
    <s v="Drama"/>
    <s v="Thriller"/>
    <m/>
    <m/>
    <m/>
    <m/>
    <m/>
    <m/>
    <m/>
    <m/>
    <m/>
    <m/>
    <m/>
    <s v="Compliance"/>
    <s v="English"/>
    <n v="270000"/>
    <x v="21"/>
  </r>
  <r>
    <s v="Color"/>
    <x v="574"/>
    <x v="17"/>
    <n v="12006514"/>
    <s v="Comedy"/>
    <s v="Drama"/>
    <s v="Romance"/>
    <m/>
    <m/>
    <m/>
    <m/>
    <m/>
    <m/>
    <m/>
    <m/>
    <m/>
    <m/>
    <m/>
    <m/>
    <s v="ChasingAmy"/>
    <s v="English"/>
    <n v="250000"/>
    <x v="11"/>
  </r>
  <r>
    <s v="Color"/>
    <x v="1246"/>
    <x v="42"/>
    <n v="4186931"/>
    <s v="Comedy"/>
    <s v="Drama"/>
    <s v="Romance"/>
    <m/>
    <m/>
    <m/>
    <m/>
    <m/>
    <m/>
    <m/>
    <m/>
    <m/>
    <m/>
    <m/>
    <m/>
    <s v="LovelyAmazing"/>
    <s v="English"/>
    <n v="250000"/>
    <x v="8"/>
  </r>
  <r>
    <s v="Color"/>
    <x v="39"/>
    <x v="41"/>
    <n v="3799339"/>
    <s v="Crime"/>
    <s v="Drama"/>
    <s v="Romance"/>
    <m/>
    <m/>
    <m/>
    <m/>
    <m/>
    <m/>
    <m/>
    <m/>
    <m/>
    <m/>
    <m/>
    <m/>
    <s v="BetterLuckTomorrow"/>
    <s v="English"/>
    <n v="250000"/>
    <x v="13"/>
  </r>
  <r>
    <s v="Color"/>
    <x v="1635"/>
    <x v="49"/>
    <n v="1977544"/>
    <s v="Comedy"/>
    <s v="Drama"/>
    <s v="Romance"/>
    <m/>
    <m/>
    <m/>
    <m/>
    <m/>
    <m/>
    <m/>
    <m/>
    <m/>
    <m/>
    <m/>
    <m/>
    <s v="TheIncrediblyTrueAdventureofTwoGirlsinLove"/>
    <s v="English"/>
    <n v="250000"/>
    <x v="12"/>
  </r>
  <r>
    <s v="Color"/>
    <x v="704"/>
    <x v="44"/>
    <n v="1050600"/>
    <s v="Comedy"/>
    <s v="Drama"/>
    <m/>
    <m/>
    <m/>
    <m/>
    <m/>
    <m/>
    <m/>
    <m/>
    <m/>
    <m/>
    <m/>
    <m/>
    <m/>
    <s v="ChuckBuck"/>
    <s v="English"/>
    <n v="250000"/>
    <x v="4"/>
  </r>
  <r>
    <s v="Color"/>
    <x v="1636"/>
    <x v="6"/>
    <n v="902835"/>
    <s v="Comedy"/>
    <s v="Drama"/>
    <s v="Romance"/>
    <m/>
    <m/>
    <m/>
    <m/>
    <m/>
    <m/>
    <m/>
    <m/>
    <m/>
    <m/>
    <m/>
    <m/>
    <s v="AmericanDesi"/>
    <s v="English"/>
    <n v="250000"/>
    <x v="10"/>
  </r>
  <r>
    <s v="Color"/>
    <x v="679"/>
    <x v="76"/>
    <n v="489220"/>
    <s v="Mystery"/>
    <s v="SciFi"/>
    <s v="Thriller"/>
    <m/>
    <m/>
    <m/>
    <m/>
    <m/>
    <m/>
    <m/>
    <m/>
    <m/>
    <m/>
    <m/>
    <m/>
    <s v="Cube"/>
    <s v="English"/>
    <n v="365000"/>
    <x v="11"/>
  </r>
  <r>
    <s v="Color"/>
    <x v="1637"/>
    <x v="117"/>
    <n v="203134"/>
    <s v="Animation"/>
    <s v="Comedy"/>
    <s v="Drama"/>
    <s v="Fantasy"/>
    <s v="SciFi"/>
    <m/>
    <m/>
    <m/>
    <m/>
    <m/>
    <m/>
    <m/>
    <m/>
    <m/>
    <m/>
    <s v="IMarriedaStrangePerson"/>
    <s v="English"/>
    <n v="250000"/>
    <x v="15"/>
  </r>
  <r>
    <s v="Color"/>
    <x v="1609"/>
    <x v="94"/>
    <n v="191309"/>
    <s v="Drama"/>
    <s v="Mystery"/>
    <s v="Thriller"/>
    <m/>
    <m/>
    <m/>
    <m/>
    <m/>
    <m/>
    <m/>
    <m/>
    <m/>
    <m/>
    <m/>
    <m/>
    <s v="November"/>
    <s v="English"/>
    <n v="150000"/>
    <x v="33"/>
  </r>
  <r>
    <s v="Color"/>
    <x v="1638"/>
    <x v="76"/>
    <n v="3388210"/>
    <s v="Drama"/>
    <s v="Romance"/>
    <m/>
    <m/>
    <m/>
    <m/>
    <m/>
    <m/>
    <m/>
    <m/>
    <m/>
    <m/>
    <m/>
    <m/>
    <m/>
    <s v="LikeCrazy"/>
    <s v="English"/>
    <n v="250000"/>
    <x v="10"/>
  </r>
  <r>
    <s v="Color"/>
    <x v="1282"/>
    <x v="75"/>
    <n v="49494"/>
    <s v="Drama"/>
    <s v="Thriller"/>
    <m/>
    <m/>
    <m/>
    <m/>
    <m/>
    <m/>
    <m/>
    <m/>
    <m/>
    <m/>
    <m/>
    <m/>
    <m/>
    <s v="TheCanyons"/>
    <s v="English"/>
    <n v="250000"/>
    <x v="64"/>
  </r>
  <r>
    <s v="Color"/>
    <x v="1639"/>
    <x v="102"/>
    <n v="111300"/>
    <s v="Documentary"/>
    <m/>
    <m/>
    <m/>
    <m/>
    <m/>
    <m/>
    <m/>
    <m/>
    <m/>
    <m/>
    <m/>
    <m/>
    <m/>
    <m/>
    <s v="Burn"/>
    <s v="English"/>
    <n v="225000"/>
    <x v="7"/>
  </r>
  <r>
    <s v="Color"/>
    <x v="1640"/>
    <x v="10"/>
    <n v="1027119"/>
    <s v="Drama"/>
    <m/>
    <m/>
    <m/>
    <m/>
    <m/>
    <m/>
    <m/>
    <m/>
    <m/>
    <m/>
    <m/>
    <m/>
    <m/>
    <m/>
    <s v="Urbania"/>
    <s v="English"/>
    <n v="225000"/>
    <x v="15"/>
  </r>
  <r>
    <s v="BlackandWhite"/>
    <x v="1641"/>
    <x v="104"/>
    <n v="5000000"/>
    <s v="Adventure"/>
    <s v="Horror"/>
    <s v="SciFi"/>
    <m/>
    <m/>
    <m/>
    <m/>
    <m/>
    <m/>
    <m/>
    <m/>
    <m/>
    <m/>
    <m/>
    <m/>
    <s v="TheBeastfrom20000Fathoms"/>
    <s v="English"/>
    <n v="210000"/>
    <x v="10"/>
  </r>
  <r>
    <s v="Color"/>
    <x v="50"/>
    <x v="44"/>
    <n v="4505922"/>
    <s v="Comedy"/>
    <s v="Drama"/>
    <m/>
    <m/>
    <m/>
    <m/>
    <m/>
    <m/>
    <m/>
    <m/>
    <m/>
    <m/>
    <m/>
    <m/>
    <m/>
    <s v="Swingers"/>
    <s v="English"/>
    <n v="200000"/>
    <x v="37"/>
  </r>
  <r>
    <s v="Color"/>
    <x v="689"/>
    <x v="75"/>
    <n v="3500000"/>
    <s v="Action"/>
    <s v="Drama"/>
    <s v="Western"/>
    <m/>
    <m/>
    <m/>
    <m/>
    <m/>
    <m/>
    <m/>
    <m/>
    <m/>
    <m/>
    <m/>
    <m/>
    <s v="AFistfulofDollars"/>
    <s v="Italian"/>
    <n v="200000"/>
    <x v="25"/>
  </r>
  <r>
    <s v="Color"/>
    <x v="143"/>
    <x v="10"/>
    <n v="32154410"/>
    <s v="Crime"/>
    <s v="Drama"/>
    <s v="Thriller"/>
    <m/>
    <m/>
    <m/>
    <m/>
    <m/>
    <m/>
    <m/>
    <m/>
    <m/>
    <m/>
    <m/>
    <m/>
    <s v="SideEffects"/>
    <s v="English"/>
    <n v="30000000"/>
    <x v="1"/>
  </r>
  <r>
    <s v="Color"/>
    <x v="1642"/>
    <x v="10"/>
    <n v="1111"/>
    <s v="Crime"/>
    <s v="Documentary"/>
    <m/>
    <m/>
    <m/>
    <m/>
    <m/>
    <m/>
    <m/>
    <m/>
    <m/>
    <m/>
    <m/>
    <m/>
    <m/>
    <s v="TheTrialsofDarrylHunt"/>
    <s v="English"/>
    <n v="200000"/>
    <x v="16"/>
  </r>
  <r>
    <s v="Color"/>
    <x v="1643"/>
    <x v="69"/>
    <n v="925402"/>
    <s v="Drama"/>
    <s v="Family"/>
    <m/>
    <m/>
    <m/>
    <m/>
    <m/>
    <m/>
    <m/>
    <m/>
    <m/>
    <m/>
    <m/>
    <m/>
    <m/>
    <s v="ChildrenofHeaven"/>
    <s v="Persian"/>
    <n v="180000"/>
    <x v="3"/>
  </r>
  <r>
    <s v="Color"/>
    <x v="1644"/>
    <x v="54"/>
    <n v="469947"/>
    <s v="Drama"/>
    <s v="Romance"/>
    <m/>
    <m/>
    <m/>
    <m/>
    <m/>
    <m/>
    <m/>
    <m/>
    <m/>
    <m/>
    <m/>
    <m/>
    <m/>
    <s v="Weekend"/>
    <s v="English"/>
    <n v="120000"/>
    <x v="16"/>
  </r>
  <r>
    <s v="BlackandWhite"/>
    <x v="415"/>
    <x v="74"/>
    <n v="7137502"/>
    <s v="Comedy"/>
    <s v="Romance"/>
    <m/>
    <m/>
    <m/>
    <m/>
    <m/>
    <m/>
    <m/>
    <m/>
    <m/>
    <m/>
    <m/>
    <m/>
    <m/>
    <s v="ShesGottaHaveIt"/>
    <s v="English"/>
    <n v="175000"/>
    <x v="12"/>
  </r>
  <r>
    <s v="Color"/>
    <x v="1645"/>
    <x v="78"/>
    <n v="1316074"/>
    <s v="Drama"/>
    <s v="Romance"/>
    <s v="SciFi"/>
    <m/>
    <m/>
    <m/>
    <m/>
    <m/>
    <m/>
    <m/>
    <m/>
    <m/>
    <m/>
    <m/>
    <m/>
    <s v="AnotherEarth"/>
    <s v="English"/>
    <n v="100000"/>
    <x v="15"/>
  </r>
  <r>
    <s v="Color"/>
    <x v="1646"/>
    <x v="54"/>
    <n v="15180000"/>
    <s v="Crime"/>
    <s v="Drama"/>
    <s v="Thriller"/>
    <m/>
    <m/>
    <m/>
    <m/>
    <m/>
    <m/>
    <m/>
    <m/>
    <m/>
    <m/>
    <m/>
    <m/>
    <s v="SweetSweetbacksBaadasssssSong"/>
    <s v="English"/>
    <n v="500000"/>
    <x v="33"/>
  </r>
  <r>
    <s v="Color"/>
    <x v="649"/>
    <x v="94"/>
    <n v="2882062"/>
    <s v="Comedy"/>
    <s v="Drama"/>
    <s v="Romance"/>
    <m/>
    <m/>
    <m/>
    <m/>
    <m/>
    <m/>
    <m/>
    <m/>
    <m/>
    <m/>
    <m/>
    <m/>
    <s v="Tadpole"/>
    <s v="English"/>
    <n v="150000"/>
    <x v="22"/>
  </r>
  <r>
    <s v="Color"/>
    <x v="1253"/>
    <x v="77"/>
    <n v="9437933"/>
    <s v="Drama"/>
    <s v="Music"/>
    <s v="Romance"/>
    <m/>
    <m/>
    <m/>
    <m/>
    <m/>
    <m/>
    <m/>
    <m/>
    <m/>
    <m/>
    <m/>
    <m/>
    <s v="Once"/>
    <s v="English"/>
    <n v="180000"/>
    <x v="0"/>
  </r>
  <r>
    <s v="Color"/>
    <x v="1647"/>
    <x v="40"/>
    <n v="155984"/>
    <s v="Documentary"/>
    <m/>
    <m/>
    <m/>
    <m/>
    <m/>
    <m/>
    <m/>
    <m/>
    <m/>
    <m/>
    <m/>
    <m/>
    <m/>
    <m/>
    <s v="TheHorseBoy"/>
    <s v="English"/>
    <n v="160000"/>
    <x v="37"/>
  </r>
  <r>
    <s v="Color"/>
    <x v="589"/>
    <x v="74"/>
    <n v="30859000"/>
    <s v="Horror"/>
    <s v="Thriller"/>
    <m/>
    <m/>
    <m/>
    <m/>
    <m/>
    <m/>
    <m/>
    <m/>
    <m/>
    <m/>
    <m/>
    <m/>
    <m/>
    <s v="TheTexasChainSawMassacre"/>
    <s v="English"/>
    <n v="83532"/>
    <x v="7"/>
  </r>
  <r>
    <s v="Color"/>
    <x v="1218"/>
    <x v="42"/>
    <n v="6706368"/>
    <s v="Documentary"/>
    <m/>
    <m/>
    <m/>
    <m/>
    <m/>
    <m/>
    <m/>
    <m/>
    <m/>
    <m/>
    <m/>
    <m/>
    <m/>
    <m/>
    <s v="RogerMe"/>
    <s v="English"/>
    <n v="160000"/>
    <x v="7"/>
  </r>
  <r>
    <s v="Color"/>
    <x v="1491"/>
    <x v="68"/>
    <n v="10174663"/>
    <s v="Drama"/>
    <s v="Sport"/>
    <m/>
    <m/>
    <m/>
    <m/>
    <m/>
    <m/>
    <m/>
    <m/>
    <m/>
    <m/>
    <m/>
    <m/>
    <m/>
    <s v="FacingtheGiants"/>
    <s v="English"/>
    <n v="100000"/>
    <x v="10"/>
  </r>
  <r>
    <s v="Color"/>
    <x v="1648"/>
    <x v="112"/>
    <n v="22757819"/>
    <s v="Horror"/>
    <s v="Thriller"/>
    <m/>
    <m/>
    <m/>
    <m/>
    <m/>
    <m/>
    <m/>
    <m/>
    <m/>
    <m/>
    <m/>
    <m/>
    <m/>
    <s v="TheGallows"/>
    <s v="English"/>
    <n v="100000"/>
    <x v="38"/>
  </r>
  <r>
    <s v="Color"/>
    <x v="1649"/>
    <x v="112"/>
    <n v="5228617"/>
    <s v="Comedy"/>
    <m/>
    <m/>
    <m/>
    <m/>
    <m/>
    <m/>
    <m/>
    <m/>
    <m/>
    <m/>
    <m/>
    <m/>
    <m/>
    <m/>
    <s v="HollywoodShuffle"/>
    <s v="English"/>
    <n v="100000"/>
    <x v="15"/>
  </r>
  <r>
    <s v="BlackandWhite"/>
    <x v="1650"/>
    <x v="76"/>
    <n v="110536"/>
    <s v="Comedy"/>
    <s v="Horror"/>
    <s v="SciFi"/>
    <m/>
    <m/>
    <m/>
    <m/>
    <m/>
    <m/>
    <m/>
    <m/>
    <m/>
    <m/>
    <m/>
    <m/>
    <s v="TheLostSkeletonofCadavra"/>
    <s v="English"/>
    <n v="40000"/>
    <x v="15"/>
  </r>
  <r>
    <s v="Color"/>
    <x v="1651"/>
    <x v="74"/>
    <n v="59379"/>
    <s v="Comedy"/>
    <s v="Crime"/>
    <s v="Drama"/>
    <s v="Horror"/>
    <s v="Thriller"/>
    <m/>
    <m/>
    <m/>
    <m/>
    <m/>
    <m/>
    <m/>
    <m/>
    <m/>
    <m/>
    <s v="CheapThrills"/>
    <s v="English"/>
    <n v="200000"/>
    <x v="2"/>
  </r>
  <r>
    <s v="Color"/>
    <x v="982"/>
    <x v="36"/>
    <n v="32721635"/>
    <s v="Crime"/>
    <s v="Horror"/>
    <s v="Thriller"/>
    <m/>
    <m/>
    <m/>
    <m/>
    <m/>
    <m/>
    <m/>
    <m/>
    <m/>
    <m/>
    <m/>
    <m/>
    <s v="TheLastHouseontheLeft"/>
    <s v="English"/>
    <n v="15000000"/>
    <x v="4"/>
  </r>
  <r>
    <s v="BlackandWhite"/>
    <x v="116"/>
    <x v="92"/>
    <n v="3216970"/>
    <s v="Drama"/>
    <s v="Mystery"/>
    <s v="Thriller"/>
    <m/>
    <m/>
    <m/>
    <m/>
    <m/>
    <m/>
    <m/>
    <m/>
    <m/>
    <m/>
    <m/>
    <m/>
    <s v="Pi"/>
    <s v="English"/>
    <n v="60000"/>
    <x v="7"/>
  </r>
  <r>
    <s v="Color"/>
    <x v="1652"/>
    <x v="97"/>
    <n v="536767"/>
    <s v="Biography"/>
    <s v="Comedy"/>
    <s v="Romance"/>
    <m/>
    <m/>
    <m/>
    <m/>
    <m/>
    <m/>
    <m/>
    <m/>
    <m/>
    <m/>
    <m/>
    <m/>
    <s v="20Dates"/>
    <s v="English"/>
    <n v="60000"/>
    <x v="42"/>
  </r>
  <r>
    <s v="Color"/>
    <x v="1168"/>
    <x v="6"/>
    <n v="11529368"/>
    <s v="Comedy"/>
    <s v="Documentary"/>
    <s v="Drama"/>
    <m/>
    <m/>
    <m/>
    <m/>
    <m/>
    <m/>
    <m/>
    <m/>
    <m/>
    <m/>
    <m/>
    <m/>
    <s v="SuperSizeMe"/>
    <s v="English"/>
    <n v="65000"/>
    <x v="11"/>
  </r>
  <r>
    <s v="Color"/>
    <x v="1653"/>
    <x v="84"/>
    <n v="40557"/>
    <s v="Comedy"/>
    <m/>
    <m/>
    <m/>
    <m/>
    <m/>
    <m/>
    <m/>
    <m/>
    <m/>
    <m/>
    <m/>
    <m/>
    <m/>
    <m/>
    <s v="TheFP"/>
    <s v="English"/>
    <n v="60000"/>
    <x v="23"/>
  </r>
  <r>
    <s v="Color"/>
    <x v="1654"/>
    <x v="84"/>
    <n v="30084"/>
    <s v="Comedy"/>
    <s v="Drama"/>
    <m/>
    <m/>
    <m/>
    <m/>
    <m/>
    <m/>
    <m/>
    <m/>
    <m/>
    <m/>
    <m/>
    <m/>
    <m/>
    <s v="HappyChristmas"/>
    <s v="English"/>
    <n v="70000"/>
    <x v="23"/>
  </r>
  <r>
    <s v="Color"/>
    <x v="1428"/>
    <x v="41"/>
    <n v="10246600"/>
    <s v="Comedy"/>
    <s v="Drama"/>
    <s v="Romance"/>
    <m/>
    <m/>
    <m/>
    <m/>
    <m/>
    <m/>
    <m/>
    <m/>
    <m/>
    <m/>
    <m/>
    <m/>
    <s v="TheBrothersMcMullen"/>
    <s v="English"/>
    <n v="25000"/>
    <x v="4"/>
  </r>
  <r>
    <s v="Color"/>
    <x v="1655"/>
    <x v="41"/>
    <n v="389804"/>
    <s v="Comedy"/>
    <s v="Drama"/>
    <s v="Romance"/>
    <m/>
    <m/>
    <m/>
    <m/>
    <m/>
    <m/>
    <m/>
    <m/>
    <m/>
    <m/>
    <m/>
    <m/>
    <s v="TinyFurniture"/>
    <s v="English"/>
    <n v="65000"/>
    <x v="22"/>
  </r>
  <r>
    <s v="Color"/>
    <x v="450"/>
    <x v="76"/>
    <n v="241816"/>
    <s v="Drama"/>
    <m/>
    <m/>
    <m/>
    <m/>
    <m/>
    <m/>
    <m/>
    <m/>
    <m/>
    <m/>
    <m/>
    <m/>
    <m/>
    <m/>
    <s v="GeorgeWashington"/>
    <s v="English"/>
    <n v="42000"/>
    <x v="7"/>
  </r>
  <r>
    <s v="Color"/>
    <x v="1656"/>
    <x v="76"/>
    <n v="277233"/>
    <s v="Comedy"/>
    <s v="Romance"/>
    <m/>
    <m/>
    <m/>
    <m/>
    <m/>
    <m/>
    <m/>
    <m/>
    <m/>
    <m/>
    <m/>
    <m/>
    <m/>
    <s v="SmilingFishGoatonFire"/>
    <s v="English"/>
    <n v="40000"/>
    <x v="32"/>
  </r>
  <r>
    <s v="BlackandWhite"/>
    <x v="574"/>
    <x v="56"/>
    <n v="3151130"/>
    <s v="Comedy"/>
    <m/>
    <m/>
    <m/>
    <m/>
    <m/>
    <m/>
    <m/>
    <m/>
    <m/>
    <m/>
    <m/>
    <m/>
    <m/>
    <m/>
    <s v="Clerks"/>
    <s v="English"/>
    <n v="230000"/>
    <x v="6"/>
  </r>
  <r>
    <s v="Color"/>
    <x v="784"/>
    <x v="54"/>
    <n v="2856622"/>
    <s v="Comedy"/>
    <s v="Drama"/>
    <m/>
    <m/>
    <m/>
    <m/>
    <m/>
    <m/>
    <m/>
    <m/>
    <m/>
    <m/>
    <m/>
    <m/>
    <m/>
    <s v="IntheCompanyofMen"/>
    <s v="English"/>
    <n v="25000"/>
    <x v="11"/>
  </r>
  <r>
    <s v="Color"/>
    <x v="48"/>
    <x v="59"/>
    <n v="10499968"/>
    <s v="Action"/>
    <s v="Crime"/>
    <s v="Drama"/>
    <s v="Thriller"/>
    <m/>
    <m/>
    <m/>
    <m/>
    <m/>
    <m/>
    <m/>
    <m/>
    <m/>
    <m/>
    <m/>
    <s v="Sabotage"/>
    <s v="English"/>
    <n v="35000000"/>
    <x v="20"/>
  </r>
  <r>
    <s v="BlackandWhite"/>
    <x v="719"/>
    <x v="6"/>
    <n v="1227508"/>
    <s v="Comedy"/>
    <s v="Drama"/>
    <m/>
    <m/>
    <m/>
    <m/>
    <m/>
    <m/>
    <m/>
    <m/>
    <m/>
    <m/>
    <m/>
    <m/>
    <m/>
    <s v="Slacker"/>
    <s v="English"/>
    <n v="23000"/>
    <x v="1"/>
  </r>
  <r>
    <s v="Color"/>
    <x v="1071"/>
    <x v="25"/>
    <n v="180483"/>
    <s v="Comedy"/>
    <s v="Crime"/>
    <s v="Horror"/>
    <m/>
    <m/>
    <m/>
    <m/>
    <m/>
    <m/>
    <m/>
    <m/>
    <m/>
    <m/>
    <m/>
    <m/>
    <s v="PinkFlamingos"/>
    <s v="English"/>
    <n v="10000"/>
    <x v="9"/>
  </r>
  <r>
    <s v="Color"/>
    <x v="1077"/>
    <x v="46"/>
    <n v="136007"/>
    <s v="Drama"/>
    <s v="Music"/>
    <s v="Romance"/>
    <m/>
    <m/>
    <m/>
    <m/>
    <m/>
    <m/>
    <m/>
    <m/>
    <m/>
    <m/>
    <m/>
    <m/>
    <s v="Clean"/>
    <s v="French"/>
    <n v="4500"/>
    <x v="8"/>
  </r>
  <r>
    <s v="Color"/>
    <x v="1657"/>
    <x v="76"/>
    <n v="673780"/>
    <s v="Drama"/>
    <m/>
    <m/>
    <m/>
    <m/>
    <m/>
    <m/>
    <m/>
    <m/>
    <m/>
    <m/>
    <m/>
    <m/>
    <m/>
    <m/>
    <s v="TheCircle"/>
    <s v="Persian"/>
    <n v="10000"/>
    <x v="7"/>
  </r>
  <r>
    <s v="Color"/>
    <x v="1658"/>
    <x v="88"/>
    <n v="424760"/>
    <s v="Drama"/>
    <s v="SciFi"/>
    <s v="Thriller"/>
    <m/>
    <m/>
    <m/>
    <m/>
    <m/>
    <m/>
    <m/>
    <m/>
    <m/>
    <m/>
    <m/>
    <m/>
    <s v="Primer"/>
    <s v="English"/>
    <n v="7000"/>
    <x v="15"/>
  </r>
  <r>
    <s v="Color"/>
    <x v="402"/>
    <x v="112"/>
    <n v="2040920"/>
    <s v="Action"/>
    <s v="Crime"/>
    <s v="Drama"/>
    <s v="Romance"/>
    <s v="Thriller"/>
    <m/>
    <m/>
    <m/>
    <m/>
    <m/>
    <m/>
    <m/>
    <m/>
    <m/>
    <m/>
    <s v="ElMariachi"/>
    <s v="Spanish"/>
    <n v="7000"/>
    <x v="8"/>
  </r>
  <r>
    <s v="Color"/>
    <x v="1601"/>
    <x v="76"/>
    <n v="85222"/>
    <s v="Documentary"/>
    <m/>
    <m/>
    <m/>
    <m/>
    <m/>
    <m/>
    <m/>
    <m/>
    <m/>
    <m/>
    <m/>
    <m/>
    <m/>
    <m/>
    <s v="MyDatewithDrew"/>
    <s v="English"/>
    <n v="1100"/>
    <x v="4"/>
  </r>
  <r>
    <m/>
    <x v="1659"/>
    <x v="151"/>
    <m/>
    <m/>
    <m/>
    <m/>
    <m/>
    <m/>
    <m/>
    <m/>
    <m/>
    <m/>
    <m/>
    <m/>
    <m/>
    <m/>
    <m/>
    <m/>
    <m/>
    <m/>
    <m/>
    <x v="7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7">
  <r>
    <s v="Color"/>
    <s v="JamesCameron"/>
    <x v="0"/>
    <n v="7.9142857142857137"/>
    <x v="0"/>
    <n v="178"/>
    <s v="Action"/>
    <s v="Adventure"/>
    <s v="Fantasy"/>
    <s v="SciFi"/>
    <m/>
    <m/>
    <m/>
    <m/>
    <x v="0"/>
    <n v="959"/>
    <n v="6.2897810218978165"/>
    <n v="6.3"/>
    <n v="9"/>
    <n v="2.1"/>
    <n v="1.0792482818522593"/>
    <s v="Avatar"/>
    <x v="0"/>
    <x v="0"/>
    <n v="3598"/>
    <n v="6.4270428015564036"/>
    <n v="6.5"/>
    <n v="1.1033237174566775"/>
    <n v="237000000"/>
    <n v="7.9"/>
    <n v="760505847"/>
    <n v="9.9496423270245327E-2"/>
    <n v="523505847"/>
    <n v="523505847"/>
    <x v="0"/>
  </r>
  <r>
    <s v="Color"/>
    <s v="GoreVerbinski"/>
    <x v="1"/>
    <n v="6.9857142857142858"/>
    <x v="1"/>
    <n v="169"/>
    <s v="Action"/>
    <s v="Adventure"/>
    <s v="Fantasy"/>
    <m/>
    <m/>
    <m/>
    <m/>
    <m/>
    <x v="1"/>
    <n v="781"/>
    <n v="6.4498079385403368"/>
    <n v="6.6"/>
    <n v="8.9"/>
    <n v="2.2999999999999998"/>
    <n v="1.2409903476804827"/>
    <s v="PiratesoftheCaribbean:AtWorldsEnd"/>
    <x v="0"/>
    <x v="1"/>
    <n v="15"/>
    <n v="7.080000000000001"/>
    <n v="7.4"/>
    <n v="0.55626666666664182"/>
    <n v="300000000"/>
    <n v="7.1"/>
    <n v="309404152"/>
    <n v="9.8581980123886304E-2"/>
    <n v="9404152"/>
    <n v="458672302"/>
    <x v="1"/>
  </r>
  <r>
    <s v="Color"/>
    <s v="SamMendes"/>
    <x v="2"/>
    <n v="7.4999999999999991"/>
    <x v="2"/>
    <n v="148"/>
    <s v="Action"/>
    <s v="Adventure"/>
    <s v="Thriller"/>
    <m/>
    <m/>
    <m/>
    <m/>
    <m/>
    <x v="2"/>
    <n v="442"/>
    <n v="6.2135746606334887"/>
    <n v="6.3"/>
    <n v="8.6"/>
    <n v="1.9"/>
    <n v="1.3500647438461508"/>
    <s v="Spectre"/>
    <x v="0"/>
    <x v="2"/>
    <n v="2"/>
    <n v="6.95"/>
    <n v="6.95"/>
    <n v="0.30249999999999982"/>
    <n v="245000000"/>
    <n v="6.8"/>
    <n v="200074175"/>
    <n v="9.7668648341852751E-2"/>
    <n v="-44925825"/>
    <n v="449935665"/>
    <x v="2"/>
  </r>
  <r>
    <s v="Color"/>
    <s v="ChristopherNolan"/>
    <x v="3"/>
    <n v="8.4250000000000007"/>
    <x v="3"/>
    <n v="164"/>
    <s v="Action"/>
    <s v="Thriller"/>
    <m/>
    <m/>
    <m/>
    <m/>
    <m/>
    <m/>
    <x v="3"/>
    <n v="152"/>
    <n v="7.0565789473684237"/>
    <n v="7.1"/>
    <n v="8.6"/>
    <n v="4.3"/>
    <n v="0.64273788776572116"/>
    <s v="TheDarkKnightRises"/>
    <x v="0"/>
    <x v="3"/>
    <n v="23"/>
    <n v="7.0826086956521745"/>
    <n v="7.2"/>
    <n v="0.70839319470699735"/>
    <n v="250000000"/>
    <n v="8.5"/>
    <n v="448130642"/>
    <n v="9.723739282023193E-2"/>
    <n v="198130642"/>
    <n v="424449459"/>
    <x v="3"/>
  </r>
  <r>
    <s v="Color"/>
    <s v="AndrewStanton"/>
    <x v="4"/>
    <n v="7.7333333333333334"/>
    <x v="4"/>
    <n v="132"/>
    <s v="Action"/>
    <s v="Adventure"/>
    <s v="SciFi"/>
    <m/>
    <m/>
    <m/>
    <m/>
    <m/>
    <x v="4"/>
    <n v="247"/>
    <n v="6.3437086092715242"/>
    <n v="6.5"/>
    <n v="8.5"/>
    <n v="1.6"/>
    <n v="1.5028768211920396"/>
    <s v="JohnCarter"/>
    <x v="0"/>
    <x v="4"/>
    <n v="34"/>
    <n v="7.3558823529411761"/>
    <n v="7.3"/>
    <n v="0.26187716262975785"/>
    <n v="263700000"/>
    <n v="6.6"/>
    <n v="73058679"/>
    <n v="9.6292921056572764E-2"/>
    <n v="-190641321"/>
    <n v="403279547"/>
    <x v="4"/>
  </r>
  <r>
    <s v="Color"/>
    <s v="SamRaimi"/>
    <x v="5"/>
    <n v="6.8500000000000005"/>
    <x v="5"/>
    <n v="156"/>
    <s v="Action"/>
    <s v="Adventure"/>
    <s v="Romance"/>
    <m/>
    <m/>
    <m/>
    <m/>
    <m/>
    <x v="5"/>
    <n v="96"/>
    <n v="6.5968750000000016"/>
    <n v="6.75"/>
    <n v="8.5"/>
    <n v="2.1"/>
    <n v="1.2142006578946931"/>
    <s v="SpiderMan3"/>
    <x v="0"/>
    <x v="5"/>
    <n v="1"/>
    <n v="6.7"/>
    <n v="6.7"/>
    <n v="0"/>
    <n v="258000000"/>
    <n v="6.2"/>
    <n v="336530303"/>
    <n v="9.6228315988047125E-2"/>
    <n v="78530303"/>
    <n v="403279547"/>
    <x v="4"/>
  </r>
  <r>
    <s v="Color"/>
    <s v="NathanGreno"/>
    <x v="6"/>
    <n v="7.8"/>
    <x v="6"/>
    <n v="100"/>
    <s v="Adventure"/>
    <s v="Animation"/>
    <s v="Comedy"/>
    <s v="Family"/>
    <s v="Fantasy"/>
    <s v="Musical"/>
    <s v="Romance"/>
    <m/>
    <x v="6"/>
    <n v="507"/>
    <n v="6.2775147928994111"/>
    <n v="6.4"/>
    <n v="8.9"/>
    <n v="2.2000000000000002"/>
    <n v="1.2857384755712169"/>
    <s v="Tangled"/>
    <x v="0"/>
    <x v="6"/>
    <n v="1"/>
    <n v="7.8"/>
    <n v="7.8"/>
    <n v="0"/>
    <n v="260000000"/>
    <n v="7.8"/>
    <n v="200807262"/>
    <n v="9.5424121783329388E-2"/>
    <n v="-59192738"/>
    <n v="377783777"/>
    <x v="5"/>
  </r>
  <r>
    <s v="Color"/>
    <s v="JossWhedon"/>
    <x v="7"/>
    <n v="7.9249999999999998"/>
    <x v="7"/>
    <n v="141"/>
    <s v="Action"/>
    <s v="Adventure"/>
    <s v="SciFi"/>
    <m/>
    <m/>
    <m/>
    <m/>
    <m/>
    <x v="7"/>
    <n v="384"/>
    <n v="6.4739583333333286"/>
    <n v="6.5"/>
    <n v="8.6"/>
    <n v="3.1"/>
    <n v="1.0324271105309226"/>
    <s v="Avengers:AgeofUltron"/>
    <x v="0"/>
    <x v="7"/>
    <n v="1"/>
    <n v="6"/>
    <n v="6"/>
    <n v="0"/>
    <n v="250000000"/>
    <n v="7.5"/>
    <n v="458991599"/>
    <n v="9.4948425193147903E-2"/>
    <n v="208991599"/>
    <n v="359544677"/>
    <x v="6"/>
  </r>
  <r>
    <s v="Color"/>
    <s v="DavidYates"/>
    <x v="8"/>
    <n v="7.0500000000000007"/>
    <x v="8"/>
    <n v="153"/>
    <s v="Adventure"/>
    <s v="Family"/>
    <s v="Fantasy"/>
    <s v="Mystery"/>
    <m/>
    <m/>
    <m/>
    <m/>
    <x v="8"/>
    <n v="1117"/>
    <n v="6.3769919427036834"/>
    <n v="6.4"/>
    <n v="9"/>
    <n v="2.7"/>
    <n v="0.94442535208535805"/>
    <s v="HarryPotterandtheHalfBloodPrince"/>
    <x v="0"/>
    <x v="8"/>
    <n v="7"/>
    <n v="7.3428571428571425"/>
    <n v="7.3"/>
    <n v="0.10530612244897952"/>
    <n v="250000000"/>
    <n v="7.5"/>
    <n v="301956980"/>
    <n v="9.3972231059328754E-2"/>
    <n v="51956980"/>
    <n v="348316061"/>
    <x v="7"/>
  </r>
  <r>
    <s v="Color"/>
    <s v="ZackSnyder"/>
    <x v="9"/>
    <n v="7.1749999999999998"/>
    <x v="9"/>
    <n v="183"/>
    <s v="Action"/>
    <s v="Adventure"/>
    <s v="SciFi"/>
    <m/>
    <m/>
    <m/>
    <m/>
    <m/>
    <x v="9"/>
    <n v="859"/>
    <n v="6.4383003492433062"/>
    <n v="6.5"/>
    <n v="8.5"/>
    <n v="2.1"/>
    <n v="0.91103720106043717"/>
    <s v="BatmanvSuperman:DawnofJustice"/>
    <x v="0"/>
    <x v="9"/>
    <n v="10"/>
    <n v="7.660000000000001"/>
    <n v="8"/>
    <n v="0.88239999999998875"/>
    <n v="250000000"/>
    <n v="6.9"/>
    <n v="330249062"/>
    <n v="9.3267716415040752E-2"/>
    <n v="80249062"/>
    <m/>
    <x v="8"/>
  </r>
  <r>
    <s v="Color"/>
    <s v="BryanSinger"/>
    <x v="10"/>
    <n v="7.2875000000000005"/>
    <x v="10"/>
    <n v="169"/>
    <s v="Action"/>
    <s v="Adventure"/>
    <s v="SciFi"/>
    <m/>
    <m/>
    <m/>
    <m/>
    <m/>
    <x v="10"/>
    <n v="45"/>
    <n v="6.9888888888888889"/>
    <n v="7.4"/>
    <n v="8.5"/>
    <n v="1.6"/>
    <n v="1.9173737373737263"/>
    <s v="SupermanReturns"/>
    <x v="0"/>
    <x v="10"/>
    <n v="1"/>
    <n v="7.1"/>
    <n v="7.1"/>
    <n v="0"/>
    <n v="209000000"/>
    <n v="6.1"/>
    <n v="200069408"/>
    <n v="9.2500000278668421E-2"/>
    <n v="-8930592"/>
    <m/>
    <x v="8"/>
  </r>
  <r>
    <s v="Color"/>
    <s v="MarcForster"/>
    <x v="11"/>
    <n v="7.2285714285714286"/>
    <x v="11"/>
    <n v="106"/>
    <s v="Action"/>
    <s v="Adventure"/>
    <m/>
    <m/>
    <m/>
    <m/>
    <m/>
    <m/>
    <x v="11"/>
    <n v="1893"/>
    <n v="6.7891706286318154"/>
    <n v="6.9"/>
    <n v="9.3000000000000007"/>
    <n v="2.1"/>
    <n v="0.80408456547907037"/>
    <s v="QuantumofSolace"/>
    <x v="0"/>
    <x v="11"/>
    <n v="7"/>
    <n v="7.1857142857142851"/>
    <n v="7"/>
    <n v="1.1440816326530787"/>
    <n v="200000000"/>
    <n v="6.7"/>
    <n v="168368427"/>
    <n v="9.2145079050527323E-2"/>
    <n v="-31631573"/>
    <m/>
    <x v="8"/>
  </r>
  <r>
    <s v="Color"/>
    <s v="GoreVerbinski"/>
    <x v="12"/>
    <n v="7.15"/>
    <x v="12"/>
    <n v="151"/>
    <s v="Action"/>
    <s v="Adventure"/>
    <s v="Fantasy"/>
    <m/>
    <m/>
    <m/>
    <m/>
    <m/>
    <x v="12"/>
    <n v="148"/>
    <n v="6.5932432432432435"/>
    <n v="6.8"/>
    <n v="8.3000000000000007"/>
    <n v="2"/>
    <n v="1.0851241036955359"/>
    <s v="PiratesoftheCaribbean:DeadMansChest"/>
    <x v="0"/>
    <x v="12"/>
    <n v="3"/>
    <n v="7.5666666666666664"/>
    <n v="7.8"/>
    <n v="0.10888888888888894"/>
    <n v="225000000"/>
    <n v="7.3"/>
    <n v="423032628"/>
    <n v="9.1874676879600561E-2"/>
    <n v="198032628"/>
    <m/>
    <x v="8"/>
  </r>
  <r>
    <s v="Color"/>
    <s v="GoreVerbinski"/>
    <x v="13"/>
    <n v="6.6"/>
    <x v="13"/>
    <n v="150"/>
    <s v="Action"/>
    <s v="Adventure"/>
    <s v="Western"/>
    <m/>
    <m/>
    <m/>
    <m/>
    <m/>
    <x v="13"/>
    <n v="1461"/>
    <n v="6.1878165639972753"/>
    <n v="6.3"/>
    <n v="8.8000000000000007"/>
    <n v="1.9"/>
    <n v="1.0732761197526548"/>
    <s v="TheLoneRanger"/>
    <x v="0"/>
    <x v="13"/>
    <n v="17"/>
    <n v="7.5"/>
    <n v="7.5"/>
    <n v="9.9999999999999291E-3"/>
    <n v="215000000"/>
    <n v="6.5"/>
    <n v="89289910"/>
    <n v="9.1088849815108258E-2"/>
    <n v="-125710090"/>
    <m/>
    <x v="8"/>
  </r>
  <r>
    <s v="Color"/>
    <s v="ZackSnyder"/>
    <x v="14"/>
    <n v="6.4571428571428564"/>
    <x v="14"/>
    <n v="143"/>
    <s v="Action"/>
    <s v="Adventure"/>
    <s v="Fantasy"/>
    <s v="SciFi"/>
    <m/>
    <m/>
    <m/>
    <m/>
    <x v="14"/>
    <n v="709"/>
    <n v="6.5451339915373801"/>
    <n v="6.6"/>
    <n v="9.3000000000000007"/>
    <n v="2.4"/>
    <n v="0.96753631676660068"/>
    <s v="ManofSteel"/>
    <x v="0"/>
    <x v="14"/>
    <n v="10"/>
    <n v="7.7700000000000005"/>
    <n v="7.8"/>
    <n v="0.45610000000000028"/>
    <n v="225000000"/>
    <n v="7.2"/>
    <n v="291021565"/>
    <n v="9.0988371828192166E-2"/>
    <n v="66021565"/>
    <m/>
    <x v="8"/>
  </r>
  <r>
    <s v="Color"/>
    <s v="AndrewAdamson"/>
    <x v="15"/>
    <n v="7.6545454545454561"/>
    <x v="15"/>
    <n v="150"/>
    <s v="Action"/>
    <s v="Adventure"/>
    <s v="Family"/>
    <s v="Fantasy"/>
    <m/>
    <m/>
    <m/>
    <m/>
    <x v="15"/>
    <n v="392"/>
    <n v="5.924489795918368"/>
    <n v="6"/>
    <n v="8.6"/>
    <n v="2.2999999999999998"/>
    <n v="0.99684117125108451"/>
    <s v="TheChroniclesofNarnia:PrinceCaspian"/>
    <x v="0"/>
    <x v="15"/>
    <n v="1"/>
    <n v="7.3"/>
    <n v="7.3"/>
    <n v="0"/>
    <n v="225000000"/>
    <n v="6.6"/>
    <n v="141614023"/>
    <n v="9.0397855434281971E-2"/>
    <n v="-83385977"/>
    <m/>
    <x v="8"/>
  </r>
  <r>
    <s v="Color"/>
    <s v="JossWhedon"/>
    <x v="16"/>
    <n v="7.1333333333333329"/>
    <x v="16"/>
    <n v="173"/>
    <s v="Action"/>
    <s v="Adventure"/>
    <s v="SciFi"/>
    <m/>
    <m/>
    <m/>
    <m/>
    <m/>
    <x v="16"/>
    <n v="496"/>
    <n v="6.327016129032252"/>
    <n v="6.4"/>
    <n v="8.8000000000000007"/>
    <n v="1.9"/>
    <n v="1.34799592701213"/>
    <s v="TheAvengers"/>
    <x v="0"/>
    <x v="16"/>
    <n v="3"/>
    <n v="6.6333333333333329"/>
    <n v="6.6"/>
    <n v="0.1355555555555554"/>
    <n v="220000000"/>
    <n v="8.1"/>
    <n v="623279547"/>
    <n v="9.014465469840488E-2"/>
    <n v="403279547"/>
    <m/>
    <x v="8"/>
  </r>
  <r>
    <s v="Color"/>
    <s v="RobMarshall"/>
    <x v="17"/>
    <n v="7.0705882352941174"/>
    <x v="17"/>
    <n v="136"/>
    <s v="Action"/>
    <s v="Adventure"/>
    <s v="Fantasy"/>
    <m/>
    <m/>
    <m/>
    <m/>
    <m/>
    <x v="17"/>
    <n v="196"/>
    <n v="6.7025510204081646"/>
    <n v="6.8"/>
    <n v="8.6"/>
    <n v="2.8"/>
    <n v="0.97912166405023104"/>
    <s v="PiratesoftheCaribbean:OnStrangerTides"/>
    <x v="0"/>
    <x v="17"/>
    <n v="1"/>
    <n v="4.3"/>
    <n v="4.3"/>
    <n v="0"/>
    <n v="250000000"/>
    <n v="6.7"/>
    <n v="241063875"/>
    <n v="8.9262953849165494E-2"/>
    <n v="-8936125"/>
    <m/>
    <x v="8"/>
  </r>
  <r>
    <s v="Color"/>
    <s v="BarrySonnenfeld"/>
    <x v="18"/>
    <n v="6.08"/>
    <x v="18"/>
    <n v="106"/>
    <s v="Action"/>
    <s v="Adventure"/>
    <s v="Comedy"/>
    <s v="Family"/>
    <s v="Fantasy"/>
    <s v="SciFi"/>
    <m/>
    <m/>
    <x v="18"/>
    <n v="149"/>
    <n v="7.1550335570469779"/>
    <n v="7.2"/>
    <n v="8.9"/>
    <n v="5.5"/>
    <n v="0.45181570832577528"/>
    <s v="MeninBlack3"/>
    <x v="0"/>
    <x v="18"/>
    <n v="5"/>
    <n v="7.7"/>
    <n v="7.7"/>
    <n v="0.26000000000000012"/>
    <n v="225000000"/>
    <n v="6.8"/>
    <n v="179020854"/>
    <n v="8.8683295354937547E-2"/>
    <n v="-45979146"/>
    <m/>
    <x v="8"/>
  </r>
  <r>
    <s v="Color"/>
    <s v="PeterJackson"/>
    <x v="19"/>
    <n v="7"/>
    <x v="19"/>
    <n v="164"/>
    <s v="Adventure"/>
    <s v="Fantasy"/>
    <m/>
    <m/>
    <m/>
    <m/>
    <m/>
    <m/>
    <x v="19"/>
    <n v="239"/>
    <n v="7.1577405857740555"/>
    <n v="7.2"/>
    <n v="8.9"/>
    <n v="4.5"/>
    <n v="0.47757638620301601"/>
    <s v="TheHobbit:TheBattleoftheFiveArmies"/>
    <x v="0"/>
    <x v="19"/>
    <n v="1"/>
    <n v="7.1"/>
    <n v="7.1"/>
    <n v="0"/>
    <n v="250000000"/>
    <n v="7.5"/>
    <n v="255108370"/>
    <n v="8.8328760529995748E-2"/>
    <n v="5108370"/>
    <m/>
    <x v="8"/>
  </r>
  <r>
    <s v="Color"/>
    <s v="MarcWebb"/>
    <x v="20"/>
    <n v="6.666666666666667"/>
    <x v="20"/>
    <n v="153"/>
    <s v="Action"/>
    <s v="Adventure"/>
    <s v="Fantasy"/>
    <m/>
    <m/>
    <m/>
    <m/>
    <m/>
    <x v="20"/>
    <n v="59"/>
    <n v="6.7932203389830521"/>
    <n v="6.8"/>
    <n v="8.9"/>
    <n v="4.7"/>
    <n v="0.86788427819988101"/>
    <s v="TheAmazingSpiderMan"/>
    <x v="0"/>
    <x v="20"/>
    <n v="5"/>
    <n v="7.2200000000000006"/>
    <n v="7.4"/>
    <n v="0.51359999999999995"/>
    <n v="230000000"/>
    <n v="7"/>
    <n v="262030663"/>
    <n v="8.7710171251703217E-2"/>
    <n v="32030663"/>
    <m/>
    <x v="8"/>
  </r>
  <r>
    <s v="Color"/>
    <s v="RidleyScott"/>
    <x v="21"/>
    <n v="7"/>
    <x v="21"/>
    <n v="156"/>
    <s v="Action"/>
    <s v="Adventure"/>
    <s v="Drama"/>
    <s v="History"/>
    <m/>
    <m/>
    <m/>
    <m/>
    <x v="21"/>
    <m/>
    <m/>
    <m/>
    <m/>
    <m/>
    <m/>
    <s v="RobinHood"/>
    <x v="0"/>
    <x v="21"/>
    <n v="3"/>
    <n v="7.9000000000000012"/>
    <n v="8.1"/>
    <n v="0.1866666666666669"/>
    <n v="200000000"/>
    <n v="6.7"/>
    <n v="105219735"/>
    <n v="8.7144926741058129E-2"/>
    <n v="-94780265"/>
    <m/>
    <x v="8"/>
  </r>
  <r>
    <s v="Color"/>
    <s v="PeterJackson"/>
    <x v="22"/>
    <n v="7.4"/>
    <x v="22"/>
    <n v="186"/>
    <s v="Adventure"/>
    <s v="Fantasy"/>
    <m/>
    <m/>
    <m/>
    <m/>
    <m/>
    <m/>
    <x v="21"/>
    <m/>
    <m/>
    <m/>
    <m/>
    <m/>
    <m/>
    <s v="TheHobbit:TheDesolationofSmaug"/>
    <x v="0"/>
    <x v="22"/>
    <n v="5"/>
    <n v="7.76"/>
    <n v="8"/>
    <n v="0.7664000000000124"/>
    <n v="225000000"/>
    <n v="7.9"/>
    <n v="258355354"/>
    <n v="8.7009927799731657E-2"/>
    <n v="33355354"/>
    <m/>
    <x v="8"/>
  </r>
  <r>
    <s v="Color"/>
    <s v="ChrisWeitz"/>
    <x v="23"/>
    <n v="6.9312500000000004"/>
    <x v="23"/>
    <n v="113"/>
    <s v="Adventure"/>
    <s v="Family"/>
    <s v="Fantasy"/>
    <m/>
    <m/>
    <m/>
    <m/>
    <m/>
    <x v="21"/>
    <m/>
    <m/>
    <m/>
    <m/>
    <m/>
    <m/>
    <s v="TheGoldenCompass"/>
    <x v="0"/>
    <x v="23"/>
    <n v="4"/>
    <n v="7.15"/>
    <n v="7.3"/>
    <n v="0.24749999999999969"/>
    <n v="180000000"/>
    <n v="6.1"/>
    <n v="70083519"/>
    <n v="8.6468468780444632E-2"/>
    <n v="-109916481"/>
    <m/>
    <x v="8"/>
  </r>
  <r>
    <s v="Color"/>
    <s v="PeterJackson"/>
    <x v="24"/>
    <n v="6.4099999999999993"/>
    <x v="24"/>
    <n v="201"/>
    <s v="Action"/>
    <s v="Adventure"/>
    <s v="Drama"/>
    <s v="Romance"/>
    <m/>
    <m/>
    <m/>
    <m/>
    <x v="21"/>
    <m/>
    <m/>
    <m/>
    <m/>
    <m/>
    <m/>
    <s v="KingKong"/>
    <x v="0"/>
    <x v="24"/>
    <n v="1"/>
    <n v="7.4"/>
    <n v="7.4"/>
    <n v="0"/>
    <n v="207000000"/>
    <n v="7.2"/>
    <n v="218051260"/>
    <n v="8.642822018902109E-2"/>
    <n v="11051260"/>
    <m/>
    <x v="8"/>
  </r>
  <r>
    <s v="Color"/>
    <s v="JamesCameron"/>
    <x v="25"/>
    <n v="7.3"/>
    <x v="25"/>
    <n v="194"/>
    <s v="Drama"/>
    <s v="Romance"/>
    <m/>
    <m/>
    <m/>
    <m/>
    <m/>
    <m/>
    <x v="21"/>
    <m/>
    <m/>
    <m/>
    <m/>
    <m/>
    <m/>
    <s v="Titanic"/>
    <x v="0"/>
    <x v="25"/>
    <n v="1"/>
    <n v="6.5"/>
    <n v="6.5"/>
    <n v="0"/>
    <n v="200000000"/>
    <n v="7.7"/>
    <n v="658672302"/>
    <n v="8.6026635252574604E-2"/>
    <n v="458672302"/>
    <m/>
    <x v="8"/>
  </r>
  <r>
    <s v="Color"/>
    <s v="AnthonyRusso"/>
    <x v="26"/>
    <n v="6.6384615384615397"/>
    <x v="26"/>
    <n v="147"/>
    <s v="Action"/>
    <s v="Adventure"/>
    <s v="SciFi"/>
    <m/>
    <m/>
    <m/>
    <m/>
    <m/>
    <x v="21"/>
    <m/>
    <m/>
    <m/>
    <m/>
    <m/>
    <m/>
    <s v="CaptainAmerica:CivilWar"/>
    <x v="0"/>
    <x v="26"/>
    <n v="1"/>
    <n v="8.5"/>
    <n v="8.5"/>
    <n v="0"/>
    <n v="250000000"/>
    <n v="8.1999999999999993"/>
    <n v="407197282"/>
    <n v="8.5312299501426089E-2"/>
    <n v="157197282"/>
    <m/>
    <x v="8"/>
  </r>
  <r>
    <s v="Color"/>
    <s v="PeterBerg"/>
    <x v="27"/>
    <n v="6.8666666666666671"/>
    <x v="27"/>
    <n v="131"/>
    <s v="Action"/>
    <s v="Adventure"/>
    <s v="SciFi"/>
    <s v="Thriller"/>
    <m/>
    <m/>
    <m/>
    <m/>
    <x v="21"/>
    <m/>
    <m/>
    <m/>
    <m/>
    <m/>
    <m/>
    <s v="Battleship"/>
    <x v="0"/>
    <x v="27"/>
    <n v="1"/>
    <n v="7.3"/>
    <n v="7.3"/>
    <n v="0"/>
    <n v="209000000"/>
    <n v="5.9"/>
    <n v="65173160"/>
    <n v="8.4339848421221761E-2"/>
    <n v="-143826840"/>
    <m/>
    <x v="8"/>
  </r>
  <r>
    <s v="Color"/>
    <s v="ColinTrevorrow"/>
    <x v="28"/>
    <n v="7.38"/>
    <x v="28"/>
    <n v="124"/>
    <s v="Action"/>
    <s v="Adventure"/>
    <s v="SciFi"/>
    <s v="Thriller"/>
    <m/>
    <m/>
    <m/>
    <m/>
    <x v="21"/>
    <m/>
    <m/>
    <m/>
    <m/>
    <m/>
    <m/>
    <s v="JurassicWorld"/>
    <x v="0"/>
    <x v="28"/>
    <n v="1"/>
    <n v="8"/>
    <n v="8"/>
    <n v="0"/>
    <n v="150000000"/>
    <n v="7"/>
    <n v="652177271"/>
    <n v="8.4303950800991331E-2"/>
    <n v="502177271"/>
    <m/>
    <x v="8"/>
  </r>
  <r>
    <s v="Color"/>
    <s v="SamMendes"/>
    <x v="29"/>
    <n v="6.7111111111111121"/>
    <x v="29"/>
    <n v="143"/>
    <s v="Action"/>
    <s v="Adventure"/>
    <s v="Thriller"/>
    <m/>
    <m/>
    <m/>
    <m/>
    <m/>
    <x v="21"/>
    <m/>
    <m/>
    <m/>
    <m/>
    <m/>
    <m/>
    <s v="Skyfall"/>
    <x v="0"/>
    <x v="29"/>
    <n v="1"/>
    <n v="7.2"/>
    <n v="7.2"/>
    <n v="0"/>
    <n v="200000000"/>
    <n v="7.8"/>
    <n v="304360277"/>
    <n v="8.4114483978475388E-2"/>
    <n v="104360277"/>
    <m/>
    <x v="8"/>
  </r>
  <r>
    <s v="Color"/>
    <s v="SamRaimi"/>
    <x v="30"/>
    <n v="8.3000000000000007"/>
    <x v="30"/>
    <n v="135"/>
    <s v="Action"/>
    <s v="Adventure"/>
    <s v="Fantasy"/>
    <s v="Romance"/>
    <m/>
    <m/>
    <m/>
    <m/>
    <x v="21"/>
    <m/>
    <m/>
    <m/>
    <m/>
    <m/>
    <m/>
    <s v="SpiderMan2"/>
    <x v="0"/>
    <x v="30"/>
    <n v="1"/>
    <n v="7.4"/>
    <n v="7.4"/>
    <n v="0"/>
    <n v="200000000"/>
    <n v="7.3"/>
    <n v="373377893"/>
    <n v="8.3572648924891163E-2"/>
    <n v="173377893"/>
    <m/>
    <x v="8"/>
  </r>
  <r>
    <s v="Color"/>
    <s v="ShaneBlack"/>
    <x v="31"/>
    <n v="6.083333333333333"/>
    <x v="31"/>
    <n v="195"/>
    <s v="Action"/>
    <s v="Adventure"/>
    <s v="SciFi"/>
    <m/>
    <m/>
    <m/>
    <m/>
    <m/>
    <x v="21"/>
    <m/>
    <m/>
    <m/>
    <m/>
    <m/>
    <m/>
    <s v="IronMan3"/>
    <x v="0"/>
    <x v="31"/>
    <n v="2"/>
    <n v="7.8999999999999995"/>
    <n v="7.8999999999999995"/>
    <n v="8.99999999999999E-2"/>
    <n v="200000000"/>
    <n v="7.2"/>
    <n v="408992272"/>
    <n v="8.293795000672731E-2"/>
    <n v="208992272"/>
    <m/>
    <x v="8"/>
  </r>
  <r>
    <s v="Color"/>
    <s v="TimBurton"/>
    <x v="32"/>
    <n v="7.2"/>
    <x v="32"/>
    <n v="108"/>
    <s v="Adventure"/>
    <s v="Family"/>
    <s v="Fantasy"/>
    <m/>
    <m/>
    <m/>
    <m/>
    <m/>
    <x v="21"/>
    <m/>
    <m/>
    <m/>
    <m/>
    <m/>
    <m/>
    <s v="AliceinWonderland"/>
    <x v="0"/>
    <x v="32"/>
    <n v="1"/>
    <n v="7.9"/>
    <n v="7.9"/>
    <n v="0"/>
    <n v="200000000"/>
    <n v="6.5"/>
    <n v="334185206"/>
    <n v="8.2262163936438454E-2"/>
    <n v="134185206"/>
    <m/>
    <x v="8"/>
  </r>
  <r>
    <s v="Color"/>
    <s v="BrettRatner"/>
    <x v="33"/>
    <n v="7.4499999999999993"/>
    <x v="33"/>
    <n v="104"/>
    <s v="Action"/>
    <s v="Adventure"/>
    <s v="Fantasy"/>
    <s v="SciFi"/>
    <s v="Thriller"/>
    <m/>
    <m/>
    <m/>
    <x v="21"/>
    <m/>
    <m/>
    <m/>
    <m/>
    <m/>
    <m/>
    <s v="XMen:TheLastStand"/>
    <x v="0"/>
    <x v="33"/>
    <n v="3"/>
    <n v="8.1333333333333329"/>
    <n v="8.4"/>
    <n v="0.2022222222222223"/>
    <n v="210000000"/>
    <n v="6.8"/>
    <n v="234360014"/>
    <n v="8.1668713298236537E-2"/>
    <n v="24360014"/>
    <m/>
    <x v="8"/>
  </r>
  <r>
    <s v="Color"/>
    <s v="DanScanlon"/>
    <x v="34"/>
    <n v="7.12"/>
    <x v="34"/>
    <n v="104"/>
    <s v="Adventure"/>
    <s v="Animation"/>
    <s v="Comedy"/>
    <s v="Family"/>
    <s v="Fantasy"/>
    <m/>
    <m/>
    <m/>
    <x v="21"/>
    <m/>
    <m/>
    <m/>
    <m/>
    <m/>
    <m/>
    <s v="MonstersUniversity"/>
    <x v="0"/>
    <x v="34"/>
    <m/>
    <m/>
    <m/>
    <m/>
    <n v="200000000"/>
    <n v="7.3"/>
    <n v="268488329"/>
    <n v="8.1202223718378916E-2"/>
    <n v="68488329"/>
    <m/>
    <x v="8"/>
  </r>
  <r>
    <s v="Color"/>
    <s v="MichaelBay"/>
    <x v="35"/>
    <n v="6.8428571428571425"/>
    <x v="35"/>
    <n v="150"/>
    <s v="Action"/>
    <s v="Adventure"/>
    <s v="SciFi"/>
    <m/>
    <m/>
    <m/>
    <m/>
    <m/>
    <x v="21"/>
    <m/>
    <m/>
    <m/>
    <m/>
    <m/>
    <m/>
    <s v="Transformers:RevengeoftheFallen"/>
    <x v="0"/>
    <x v="34"/>
    <m/>
    <m/>
    <m/>
    <m/>
    <n v="200000000"/>
    <n v="6"/>
    <n v="402076689"/>
    <n v="8.0705873017506063E-2"/>
    <n v="202076689"/>
    <m/>
    <x v="8"/>
  </r>
  <r>
    <s v="Color"/>
    <s v="MichaelBay"/>
    <x v="36"/>
    <n v="7.1400000000000006"/>
    <x v="36"/>
    <n v="165"/>
    <s v="Action"/>
    <s v="Adventure"/>
    <s v="SciFi"/>
    <m/>
    <m/>
    <m/>
    <m/>
    <m/>
    <x v="21"/>
    <m/>
    <m/>
    <m/>
    <m/>
    <m/>
    <m/>
    <s v="Transformers:AgeofExtinction"/>
    <x v="0"/>
    <x v="34"/>
    <m/>
    <m/>
    <m/>
    <m/>
    <n v="210000000"/>
    <n v="5.7"/>
    <n v="245428137"/>
    <n v="8.0022692596595654E-2"/>
    <n v="35428137"/>
    <m/>
    <x v="8"/>
  </r>
  <r>
    <s v="Color"/>
    <s v="SamRaimi"/>
    <x v="37"/>
    <n v="7.5439999999999996"/>
    <x v="37"/>
    <n v="130"/>
    <s v="Adventure"/>
    <s v="Family"/>
    <s v="Fantasy"/>
    <m/>
    <m/>
    <m/>
    <m/>
    <m/>
    <x v="21"/>
    <m/>
    <m/>
    <m/>
    <m/>
    <m/>
    <m/>
    <s v="OztheGreatandPowerful"/>
    <x v="0"/>
    <x v="34"/>
    <m/>
    <m/>
    <m/>
    <m/>
    <n v="215000000"/>
    <n v="6.4"/>
    <n v="234903076"/>
    <n v="7.9527638622400934E-2"/>
    <n v="19903076"/>
    <m/>
    <x v="8"/>
  </r>
  <r>
    <s v="Color"/>
    <s v="MarcWebb"/>
    <x v="38"/>
    <n v="7.2"/>
    <x v="38"/>
    <n v="142"/>
    <s v="Action"/>
    <s v="Adventure"/>
    <s v="Fantasy"/>
    <s v="SciFi"/>
    <m/>
    <m/>
    <m/>
    <m/>
    <x v="21"/>
    <m/>
    <m/>
    <m/>
    <m/>
    <m/>
    <m/>
    <s v="TheAmazingSpiderMan2"/>
    <x v="0"/>
    <x v="34"/>
    <m/>
    <m/>
    <m/>
    <m/>
    <n v="200000000"/>
    <n v="6.7"/>
    <n v="202853933"/>
    <n v="7.9036245089572368E-2"/>
    <n v="2853933"/>
    <m/>
    <x v="8"/>
  </r>
  <r>
    <s v="Color"/>
    <s v="JosephKosinski"/>
    <x v="39"/>
    <n v="6.8400000000000007"/>
    <x v="39"/>
    <n v="125"/>
    <s v="Action"/>
    <s v="Adventure"/>
    <s v="SciFi"/>
    <m/>
    <m/>
    <m/>
    <m/>
    <m/>
    <x v="21"/>
    <m/>
    <m/>
    <m/>
    <m/>
    <m/>
    <m/>
    <s v="TRON:Legacy"/>
    <x v="0"/>
    <x v="34"/>
    <m/>
    <m/>
    <m/>
    <m/>
    <n v="170000000"/>
    <n v="6.8"/>
    <n v="172051787"/>
    <n v="7.8659018931251171E-2"/>
    <n v="2051787"/>
    <m/>
    <x v="8"/>
  </r>
  <r>
    <s v="Color"/>
    <s v="JohnLasseter"/>
    <x v="40"/>
    <n v="6.1875"/>
    <x v="40"/>
    <n v="106"/>
    <s v="Adventure"/>
    <s v="Animation"/>
    <s v="Comedy"/>
    <s v="Family"/>
    <s v="Sport"/>
    <m/>
    <m/>
    <m/>
    <x v="21"/>
    <m/>
    <m/>
    <m/>
    <m/>
    <m/>
    <m/>
    <s v="Cars2"/>
    <x v="0"/>
    <x v="34"/>
    <m/>
    <m/>
    <m/>
    <m/>
    <n v="200000000"/>
    <n v="6.3"/>
    <n v="191450875"/>
    <n v="7.8415045554800861E-2"/>
    <n v="-8549125"/>
    <m/>
    <x v="8"/>
  </r>
  <r>
    <s v="Color"/>
    <s v="MartinCampbell"/>
    <x v="41"/>
    <n v="7.3076923076923084"/>
    <x v="41"/>
    <n v="123"/>
    <s v="Action"/>
    <s v="Adventure"/>
    <s v="SciFi"/>
    <m/>
    <m/>
    <m/>
    <m/>
    <m/>
    <x v="21"/>
    <m/>
    <m/>
    <m/>
    <m/>
    <m/>
    <m/>
    <s v="GreenLantern"/>
    <x v="0"/>
    <x v="34"/>
    <m/>
    <m/>
    <m/>
    <m/>
    <n v="200000000"/>
    <n v="5.6"/>
    <n v="116593191"/>
    <n v="7.8060923088677514E-2"/>
    <n v="-83406809"/>
    <m/>
    <x v="8"/>
  </r>
  <r>
    <s v="Color"/>
    <s v="LeeUnkrich"/>
    <x v="42"/>
    <n v="6.9166666666666652"/>
    <x v="42"/>
    <n v="103"/>
    <s v="Adventure"/>
    <s v="Animation"/>
    <s v="Comedy"/>
    <s v="Family"/>
    <s v="Fantasy"/>
    <m/>
    <m/>
    <m/>
    <x v="21"/>
    <m/>
    <m/>
    <m/>
    <m/>
    <m/>
    <m/>
    <s v="ToyStory3"/>
    <x v="0"/>
    <x v="34"/>
    <m/>
    <m/>
    <m/>
    <m/>
    <n v="200000000"/>
    <n v="8.3000000000000007"/>
    <n v="414984497"/>
    <n v="7.7883573691002461E-2"/>
    <n v="214984497"/>
    <m/>
    <x v="8"/>
  </r>
  <r>
    <s v="Color"/>
    <s v="McG"/>
    <x v="43"/>
    <n v="8.2333333333333343"/>
    <x v="43"/>
    <n v="118"/>
    <s v="Action"/>
    <s v="Adventure"/>
    <s v="SciFi"/>
    <m/>
    <m/>
    <m/>
    <m/>
    <m/>
    <x v="21"/>
    <m/>
    <m/>
    <m/>
    <m/>
    <m/>
    <m/>
    <s v="TerminatorSalvation"/>
    <x v="0"/>
    <x v="34"/>
    <m/>
    <m/>
    <m/>
    <m/>
    <n v="200000000"/>
    <n v="6.6"/>
    <n v="125320003"/>
    <n v="7.7168953143569696E-2"/>
    <n v="-74679997"/>
    <m/>
    <x v="8"/>
  </r>
  <r>
    <s v="Color"/>
    <s v="JamesWan"/>
    <x v="44"/>
    <n v="6.0500000000000007"/>
    <x v="44"/>
    <n v="140"/>
    <s v="Action"/>
    <s v="Crime"/>
    <s v="Thriller"/>
    <m/>
    <m/>
    <m/>
    <m/>
    <m/>
    <x v="21"/>
    <m/>
    <m/>
    <m/>
    <m/>
    <m/>
    <m/>
    <s v="Furious7"/>
    <x v="0"/>
    <x v="34"/>
    <m/>
    <m/>
    <m/>
    <m/>
    <n v="190000000"/>
    <n v="7.2"/>
    <n v="350034110"/>
    <n v="7.6967896893259474E-2"/>
    <n v="160034110"/>
    <m/>
    <x v="8"/>
  </r>
  <r>
    <s v="Color"/>
    <s v="MarcForster"/>
    <x v="45"/>
    <n v="7.1285714285714272"/>
    <x v="45"/>
    <n v="123"/>
    <s v="Action"/>
    <s v="Adventure"/>
    <s v="Horror"/>
    <s v="SciFi"/>
    <s v="Thriller"/>
    <m/>
    <m/>
    <m/>
    <x v="21"/>
    <m/>
    <m/>
    <m/>
    <m/>
    <m/>
    <m/>
    <s v="WorldWarZ"/>
    <x v="0"/>
    <x v="34"/>
    <m/>
    <m/>
    <m/>
    <m/>
    <n v="190000000"/>
    <n v="7"/>
    <n v="202351611"/>
    <n v="7.638171950187686E-2"/>
    <n v="12351611"/>
    <m/>
    <x v="8"/>
  </r>
  <r>
    <s v="Color"/>
    <s v="BryanSinger"/>
    <x v="46"/>
    <n v="7.6749999999999998"/>
    <x v="46"/>
    <n v="149"/>
    <s v="Action"/>
    <s v="Adventure"/>
    <s v="Fantasy"/>
    <s v="SciFi"/>
    <s v="Thriller"/>
    <m/>
    <m/>
    <m/>
    <x v="21"/>
    <m/>
    <m/>
    <m/>
    <m/>
    <m/>
    <m/>
    <s v="XMen:DaysofFuturePast"/>
    <x v="0"/>
    <x v="34"/>
    <m/>
    <m/>
    <m/>
    <m/>
    <n v="200000000"/>
    <n v="8"/>
    <n v="233914986"/>
    <n v="7.6026634855925299E-2"/>
    <n v="33914986"/>
    <m/>
    <x v="8"/>
  </r>
  <r>
    <s v="Color"/>
    <s v="J.J.Abrams"/>
    <x v="47"/>
    <n v="5.7818181818181822"/>
    <x v="47"/>
    <n v="132"/>
    <s v="Action"/>
    <s v="Adventure"/>
    <s v="SciFi"/>
    <m/>
    <m/>
    <m/>
    <m/>
    <m/>
    <x v="21"/>
    <m/>
    <m/>
    <m/>
    <m/>
    <m/>
    <m/>
    <s v="StarTrekIntoDarkness"/>
    <x v="0"/>
    <x v="34"/>
    <m/>
    <m/>
    <m/>
    <m/>
    <n v="190000000"/>
    <n v="7.8"/>
    <n v="228756232"/>
    <n v="7.5577021228600286E-2"/>
    <n v="38756232"/>
    <m/>
    <x v="8"/>
  </r>
  <r>
    <s v="Color"/>
    <s v="BryanSinger"/>
    <x v="48"/>
    <n v="6.7714285714285722"/>
    <x v="48"/>
    <n v="114"/>
    <s v="Adventure"/>
    <s v="Fantasy"/>
    <m/>
    <m/>
    <m/>
    <m/>
    <m/>
    <m/>
    <x v="21"/>
    <m/>
    <m/>
    <m/>
    <m/>
    <m/>
    <m/>
    <s v="JacktheGiantSlayer"/>
    <x v="0"/>
    <x v="34"/>
    <m/>
    <m/>
    <m/>
    <m/>
    <n v="195000000"/>
    <n v="6.3"/>
    <n v="65171860"/>
    <n v="7.5169806908477521E-2"/>
    <n v="-129828140"/>
    <m/>
    <x v="8"/>
  </r>
  <r>
    <s v="Color"/>
    <s v="BazLuhrmann"/>
    <x v="49"/>
    <n v="6.3142857142857149"/>
    <x v="49"/>
    <n v="143"/>
    <s v="Drama"/>
    <s v="Romance"/>
    <m/>
    <m/>
    <m/>
    <m/>
    <m/>
    <m/>
    <x v="21"/>
    <m/>
    <m/>
    <m/>
    <m/>
    <m/>
    <m/>
    <s v="TheGreatGatsby"/>
    <x v="0"/>
    <x v="34"/>
    <m/>
    <m/>
    <m/>
    <m/>
    <n v="105000000"/>
    <n v="7.3"/>
    <n v="144812796"/>
    <n v="7.5130468424442903E-2"/>
    <n v="39812796"/>
    <m/>
    <x v="8"/>
  </r>
  <r>
    <s v="Color"/>
    <s v="MikeNewell"/>
    <x v="50"/>
    <n v="7.1285714285714272"/>
    <x v="50"/>
    <n v="116"/>
    <s v="Action"/>
    <s v="Adventure"/>
    <s v="Fantasy"/>
    <s v="Romance"/>
    <m/>
    <m/>
    <m/>
    <m/>
    <x v="21"/>
    <m/>
    <m/>
    <m/>
    <m/>
    <m/>
    <m/>
    <s v="PrinceofPersia:TheSandsofTime"/>
    <x v="0"/>
    <x v="34"/>
    <m/>
    <m/>
    <m/>
    <m/>
    <n v="200000000"/>
    <n v="6.6"/>
    <n v="90755643"/>
    <n v="7.5044548806832437E-2"/>
    <n v="-109244357"/>
    <m/>
    <x v="8"/>
  </r>
  <r>
    <s v="Color"/>
    <s v="GuillermodelToro"/>
    <x v="51"/>
    <n v="6.68"/>
    <x v="51"/>
    <n v="131"/>
    <s v="Action"/>
    <s v="Adventure"/>
    <s v="SciFi"/>
    <m/>
    <m/>
    <m/>
    <m/>
    <m/>
    <x v="21"/>
    <m/>
    <m/>
    <m/>
    <m/>
    <m/>
    <m/>
    <s v="PacificRim"/>
    <x v="0"/>
    <x v="34"/>
    <m/>
    <m/>
    <m/>
    <m/>
    <n v="190000000"/>
    <n v="7"/>
    <n v="101785482"/>
    <n v="7.4932191089491326E-2"/>
    <n v="-88214518"/>
    <m/>
    <x v="8"/>
  </r>
  <r>
    <s v="Color"/>
    <s v="MichaelBay"/>
    <x v="52"/>
    <n v="6.0750000000000002"/>
    <x v="52"/>
    <n v="154"/>
    <s v="Action"/>
    <s v="Adventure"/>
    <s v="SciFi"/>
    <m/>
    <m/>
    <m/>
    <m/>
    <m/>
    <x v="21"/>
    <m/>
    <m/>
    <m/>
    <m/>
    <m/>
    <m/>
    <s v="Transformers:DarkoftheMoon"/>
    <x v="0"/>
    <x v="34"/>
    <m/>
    <m/>
    <m/>
    <m/>
    <n v="195000000"/>
    <n v="6.3"/>
    <n v="352358779"/>
    <n v="7.4799111767748713E-2"/>
    <n v="157358779"/>
    <m/>
    <x v="8"/>
  </r>
  <r>
    <s v="Color"/>
    <s v="StevenSpielberg"/>
    <x v="53"/>
    <n v="6.1"/>
    <x v="53"/>
    <n v="122"/>
    <s v="Action"/>
    <s v="Adventure"/>
    <s v="Fantasy"/>
    <m/>
    <m/>
    <m/>
    <m/>
    <m/>
    <x v="21"/>
    <m/>
    <m/>
    <m/>
    <m/>
    <m/>
    <m/>
    <s v="IndianaJonesandtheKingdomoftheCrystalSkull"/>
    <x v="0"/>
    <x v="34"/>
    <m/>
    <m/>
    <m/>
    <m/>
    <n v="185000000"/>
    <n v="6.2"/>
    <n v="317011114"/>
    <n v="7.4170128097726093E-2"/>
    <n v="132011114"/>
    <m/>
    <x v="8"/>
  </r>
  <r>
    <s v="Color"/>
    <s v="MarkAndrews"/>
    <x v="54"/>
    <n v="7"/>
    <x v="54"/>
    <n v="93"/>
    <s v="Adventure"/>
    <s v="Animation"/>
    <s v="Comedy"/>
    <s v="Family"/>
    <s v="Fantasy"/>
    <m/>
    <m/>
    <m/>
    <x v="21"/>
    <m/>
    <m/>
    <m/>
    <m/>
    <m/>
    <m/>
    <s v="Brave"/>
    <x v="0"/>
    <x v="34"/>
    <m/>
    <m/>
    <m/>
    <m/>
    <n v="185000000"/>
    <n v="7.2"/>
    <n v="237282182"/>
    <n v="7.363835803867734E-2"/>
    <n v="52282182"/>
    <m/>
    <x v="8"/>
  </r>
  <r>
    <s v="Color"/>
    <s v="JustinLin"/>
    <x v="55"/>
    <n v="7.2666666666666666"/>
    <x v="55"/>
    <n v="122"/>
    <s v="Action"/>
    <s v="Adventure"/>
    <s v="SciFi"/>
    <s v="Thriller"/>
    <m/>
    <m/>
    <m/>
    <m/>
    <x v="21"/>
    <m/>
    <m/>
    <m/>
    <m/>
    <m/>
    <m/>
    <s v="StarTrekBeyond"/>
    <x v="0"/>
    <x v="34"/>
    <m/>
    <m/>
    <m/>
    <m/>
    <n v="185000000"/>
    <n v="7.5"/>
    <n v="130468626"/>
    <n v="7.3226794572225251E-2"/>
    <n v="-54531374"/>
    <m/>
    <x v="8"/>
  </r>
  <r>
    <s v="Color"/>
    <s v="AndrewStanton"/>
    <x v="56"/>
    <n v="6.3"/>
    <x v="56"/>
    <n v="98"/>
    <s v="Adventure"/>
    <s v="Animation"/>
    <s v="Family"/>
    <s v="SciFi"/>
    <m/>
    <m/>
    <m/>
    <m/>
    <x v="21"/>
    <m/>
    <m/>
    <m/>
    <m/>
    <m/>
    <m/>
    <s v="WALLE"/>
    <x v="0"/>
    <x v="34"/>
    <m/>
    <m/>
    <m/>
    <m/>
    <n v="180000000"/>
    <n v="8.4"/>
    <n v="223806889"/>
    <n v="7.302908460347067E-2"/>
    <n v="43806889"/>
    <m/>
    <x v="8"/>
  </r>
  <r>
    <s v="Color"/>
    <s v="BrettRatner"/>
    <x v="57"/>
    <n v="5.6749999999999998"/>
    <x v="57"/>
    <n v="91"/>
    <s v="Action"/>
    <s v="Comedy"/>
    <s v="Crime"/>
    <s v="Thriller"/>
    <m/>
    <m/>
    <m/>
    <m/>
    <x v="21"/>
    <m/>
    <m/>
    <m/>
    <m/>
    <m/>
    <m/>
    <s v="RushHour3"/>
    <x v="0"/>
    <x v="34"/>
    <m/>
    <m/>
    <m/>
    <m/>
    <n v="140000000"/>
    <n v="6.2"/>
    <n v="140080850"/>
    <n v="7.2656220198464877E-2"/>
    <n v="80850"/>
    <m/>
    <x v="8"/>
  </r>
  <r>
    <s v="Color"/>
    <s v="RolandEmmerich"/>
    <x v="58"/>
    <n v="7.58"/>
    <x v="58"/>
    <n v="158"/>
    <s v="Action"/>
    <s v="Adventure"/>
    <s v="SciFi"/>
    <m/>
    <m/>
    <m/>
    <m/>
    <m/>
    <x v="21"/>
    <m/>
    <m/>
    <m/>
    <m/>
    <m/>
    <m/>
    <n v="2012"/>
    <x v="0"/>
    <x v="34"/>
    <m/>
    <m/>
    <m/>
    <m/>
    <n v="200000000"/>
    <n v="5.8"/>
    <n v="166112167"/>
    <n v="7.2511944582418705E-2"/>
    <n v="-33887833"/>
    <m/>
    <x v="8"/>
  </r>
  <r>
    <s v="Color"/>
    <s v="RobertZemeckis"/>
    <x v="59"/>
    <n v="7.9"/>
    <x v="59"/>
    <n v="96"/>
    <s v="Animation"/>
    <s v="Drama"/>
    <s v="Family"/>
    <s v="Fantasy"/>
    <m/>
    <m/>
    <m/>
    <m/>
    <x v="21"/>
    <m/>
    <m/>
    <m/>
    <m/>
    <m/>
    <m/>
    <s v="AChristmasCarol"/>
    <x v="0"/>
    <x v="34"/>
    <m/>
    <m/>
    <m/>
    <m/>
    <n v="200000000"/>
    <n v="6.8"/>
    <n v="137850096"/>
    <n v="7.2202337803574282E-2"/>
    <n v="-62149904"/>
    <m/>
    <x v="8"/>
  </r>
  <r>
    <s v="Color"/>
    <s v="LanaWachowski"/>
    <x v="60"/>
    <n v="7.8"/>
    <x v="60"/>
    <n v="127"/>
    <s v="Action"/>
    <s v="Adventure"/>
    <s v="SciFi"/>
    <m/>
    <m/>
    <m/>
    <m/>
    <m/>
    <x v="21"/>
    <m/>
    <m/>
    <m/>
    <m/>
    <m/>
    <m/>
    <s v="JupiterAscending"/>
    <x v="0"/>
    <x v="34"/>
    <m/>
    <m/>
    <m/>
    <m/>
    <n v="176000000"/>
    <n v="5.4"/>
    <n v="47375327"/>
    <n v="7.1962111536013604E-2"/>
    <n v="-128624673"/>
    <m/>
    <x v="8"/>
  </r>
  <r>
    <s v="Color"/>
    <s v="DavidYates"/>
    <x v="61"/>
    <n v="7.7666666666666666"/>
    <x v="61"/>
    <n v="110"/>
    <s v="Action"/>
    <s v="Adventure"/>
    <s v="Drama"/>
    <s v="Romance"/>
    <m/>
    <m/>
    <m/>
    <m/>
    <x v="21"/>
    <m/>
    <m/>
    <m/>
    <m/>
    <m/>
    <m/>
    <s v="TheLegendofTarzan"/>
    <x v="0"/>
    <x v="34"/>
    <m/>
    <m/>
    <m/>
    <m/>
    <n v="180000000"/>
    <n v="6.6"/>
    <n v="124051759"/>
    <n v="7.1969974195986344E-2"/>
    <n v="-55948241"/>
    <m/>
    <x v="8"/>
  </r>
  <r>
    <s v="Color"/>
    <s v="AndrewAdamson"/>
    <x v="62"/>
    <n v="6.5499999999999989"/>
    <x v="62"/>
    <n v="150"/>
    <s v="Adventure"/>
    <s v="Family"/>
    <s v="Fantasy"/>
    <m/>
    <m/>
    <m/>
    <m/>
    <m/>
    <x v="21"/>
    <m/>
    <m/>
    <m/>
    <m/>
    <m/>
    <m/>
    <s v="TheChroniclesofNarnia:TheLiontheWitchandtheWardrobe"/>
    <x v="0"/>
    <x v="34"/>
    <m/>
    <m/>
    <m/>
    <m/>
    <n v="180000000"/>
    <n v="6.9"/>
    <n v="291709845"/>
    <n v="7.1792464800618586E-2"/>
    <n v="111709845"/>
    <m/>
    <x v="8"/>
  </r>
  <r>
    <s v="Color"/>
    <s v="BryanSinger"/>
    <x v="63"/>
    <n v="7.1333333333333329"/>
    <x v="63"/>
    <n v="144"/>
    <s v="Action"/>
    <s v="Adventure"/>
    <s v="SciFi"/>
    <m/>
    <m/>
    <m/>
    <m/>
    <m/>
    <x v="21"/>
    <m/>
    <m/>
    <m/>
    <m/>
    <m/>
    <m/>
    <s v="XMen:Apocalypse"/>
    <x v="0"/>
    <x v="34"/>
    <m/>
    <m/>
    <m/>
    <m/>
    <n v="178000000"/>
    <n v="7.3"/>
    <n v="154985087"/>
    <n v="7.130945758476781E-2"/>
    <n v="-23014913"/>
    <m/>
    <x v="8"/>
  </r>
  <r>
    <s v="Color"/>
    <s v="ChristopherNolan"/>
    <x v="64"/>
    <n v="7.7499999999999982"/>
    <x v="64"/>
    <n v="152"/>
    <s v="Action"/>
    <s v="Crime"/>
    <s v="Drama"/>
    <s v="Thriller"/>
    <m/>
    <m/>
    <m/>
    <m/>
    <x v="21"/>
    <m/>
    <m/>
    <m/>
    <m/>
    <m/>
    <m/>
    <s v="TheDarkKnight"/>
    <x v="0"/>
    <x v="34"/>
    <m/>
    <m/>
    <m/>
    <m/>
    <n v="185000000"/>
    <n v="9"/>
    <n v="533316061"/>
    <n v="7.1068086226118737E-2"/>
    <n v="348316061"/>
    <m/>
    <x v="8"/>
  </r>
  <r>
    <s v="Color"/>
    <s v="PeteDocter"/>
    <x v="65"/>
    <n v="7.65"/>
    <x v="65"/>
    <n v="96"/>
    <s v="Adventure"/>
    <s v="Animation"/>
    <s v="Comedy"/>
    <s v="Family"/>
    <m/>
    <m/>
    <m/>
    <m/>
    <x v="21"/>
    <m/>
    <m/>
    <m/>
    <m/>
    <m/>
    <m/>
    <s v="Up"/>
    <x v="0"/>
    <x v="34"/>
    <m/>
    <m/>
    <m/>
    <m/>
    <n v="175000000"/>
    <n v="8.3000000000000007"/>
    <n v="292979556"/>
    <n v="7.0336064664688475E-2"/>
    <n v="117979556"/>
    <m/>
    <x v="8"/>
  </r>
  <r>
    <s v="Color"/>
    <s v="RobLetterman"/>
    <x v="66"/>
    <n v="7"/>
    <x v="66"/>
    <n v="94"/>
    <s v="Action"/>
    <s v="Adventure"/>
    <s v="Animation"/>
    <s v="Comedy"/>
    <s v="Family"/>
    <s v="SciFi"/>
    <m/>
    <m/>
    <x v="21"/>
    <m/>
    <m/>
    <m/>
    <m/>
    <m/>
    <m/>
    <s v="Monstersvs.Aliens"/>
    <x v="0"/>
    <x v="34"/>
    <m/>
    <m/>
    <m/>
    <m/>
    <n v="175000000"/>
    <n v="6.5"/>
    <n v="198332128"/>
    <n v="6.9866892875568451E-2"/>
    <n v="23332128"/>
    <m/>
    <x v="8"/>
  </r>
  <r>
    <s v="Color"/>
    <s v="JonFavreau"/>
    <x v="67"/>
    <n v="6.5"/>
    <x v="67"/>
    <n v="126"/>
    <s v="Action"/>
    <s v="Adventure"/>
    <s v="SciFi"/>
    <m/>
    <m/>
    <m/>
    <m/>
    <m/>
    <x v="21"/>
    <m/>
    <m/>
    <m/>
    <m/>
    <m/>
    <m/>
    <s v="IronMan"/>
    <x v="0"/>
    <x v="34"/>
    <m/>
    <m/>
    <m/>
    <m/>
    <n v="140000000"/>
    <n v="7.9"/>
    <n v="318298180"/>
    <n v="6.9544835224541884E-2"/>
    <n v="178298180"/>
    <m/>
    <x v="8"/>
  </r>
  <r>
    <s v="Color"/>
    <s v="MartinScorsese"/>
    <x v="68"/>
    <n v="6.7666666666666666"/>
    <x v="68"/>
    <n v="126"/>
    <s v="Adventure"/>
    <s v="Drama"/>
    <s v="Family"/>
    <s v="Mystery"/>
    <m/>
    <m/>
    <m/>
    <m/>
    <x v="21"/>
    <m/>
    <m/>
    <m/>
    <m/>
    <m/>
    <m/>
    <s v="Hugo"/>
    <x v="0"/>
    <x v="34"/>
    <m/>
    <m/>
    <m/>
    <m/>
    <n v="170000000"/>
    <n v="7.5"/>
    <n v="73820094"/>
    <n v="6.9221407043050742E-2"/>
    <n v="-96179906"/>
    <m/>
    <x v="8"/>
  </r>
  <r>
    <s v="Color"/>
    <s v="BarrySonnenfeld"/>
    <x v="69"/>
    <n v="6.6333333333333329"/>
    <x v="69"/>
    <n v="106"/>
    <s v="Action"/>
    <s v="Comedy"/>
    <s v="SciFi"/>
    <s v="Western"/>
    <m/>
    <m/>
    <m/>
    <m/>
    <x v="21"/>
    <m/>
    <m/>
    <m/>
    <m/>
    <m/>
    <m/>
    <s v="WildWildWest"/>
    <x v="0"/>
    <x v="34"/>
    <m/>
    <m/>
    <m/>
    <m/>
    <n v="170000000"/>
    <n v="4.8"/>
    <n v="113745408"/>
    <n v="6.9164250559828264E-2"/>
    <n v="-56254592"/>
    <m/>
    <x v="8"/>
  </r>
  <r>
    <s v="Color"/>
    <s v="RobCohen"/>
    <x v="70"/>
    <n v="6.4"/>
    <x v="70"/>
    <n v="112"/>
    <s v="Action"/>
    <s v="Adventure"/>
    <s v="Fantasy"/>
    <s v="Horror"/>
    <s v="Thriller"/>
    <m/>
    <m/>
    <m/>
    <x v="21"/>
    <m/>
    <m/>
    <m/>
    <m/>
    <m/>
    <m/>
    <s v="TheMummy:TomboftheDragonEmperor"/>
    <x v="0"/>
    <x v="34"/>
    <m/>
    <m/>
    <m/>
    <m/>
    <n v="145000000"/>
    <n v="5.2"/>
    <n v="102176165"/>
    <n v="6.9017754087599109E-2"/>
    <n v="-42823835"/>
    <m/>
    <x v="8"/>
  </r>
  <r>
    <s v="Color"/>
    <s v="DavidAyer"/>
    <x v="71"/>
    <n v="7.5666666666666673"/>
    <x v="71"/>
    <n v="123"/>
    <s v="Action"/>
    <s v="Adventure"/>
    <s v="Comedy"/>
    <s v="SciFi"/>
    <m/>
    <m/>
    <m/>
    <m/>
    <x v="21"/>
    <m/>
    <m/>
    <m/>
    <m/>
    <m/>
    <m/>
    <s v="SuicideSquad"/>
    <x v="0"/>
    <x v="34"/>
    <m/>
    <m/>
    <m/>
    <m/>
    <n v="175000000"/>
    <n v="6.9"/>
    <n v="161087183"/>
    <n v="6.8921109250383625E-2"/>
    <n v="-13912817"/>
    <m/>
    <x v="8"/>
  </r>
  <r>
    <s v="Color"/>
    <s v="TomShadyac"/>
    <x v="72"/>
    <n v="6.85"/>
    <x v="72"/>
    <n v="96"/>
    <s v="Comedy"/>
    <s v="Family"/>
    <s v="Fantasy"/>
    <m/>
    <m/>
    <m/>
    <m/>
    <m/>
    <x v="21"/>
    <m/>
    <m/>
    <m/>
    <m/>
    <m/>
    <m/>
    <s v="EvanAlmighty"/>
    <x v="0"/>
    <x v="34"/>
    <m/>
    <m/>
    <m/>
    <m/>
    <n v="175000000"/>
    <n v="5.4"/>
    <n v="100289690"/>
    <n v="6.8667814720906925E-2"/>
    <n v="-74710310"/>
    <m/>
    <x v="8"/>
  </r>
  <r>
    <s v="Color"/>
    <s v="DougLiman"/>
    <x v="73"/>
    <n v="6.3199999999999994"/>
    <x v="73"/>
    <n v="113"/>
    <s v="Action"/>
    <s v="Adventure"/>
    <s v="SciFi"/>
    <m/>
    <m/>
    <m/>
    <m/>
    <m/>
    <x v="21"/>
    <m/>
    <m/>
    <m/>
    <m/>
    <m/>
    <m/>
    <s v="EdgeofTomorrow"/>
    <x v="0"/>
    <x v="34"/>
    <m/>
    <m/>
    <m/>
    <m/>
    <n v="178000000"/>
    <n v="7.9"/>
    <n v="100189501"/>
    <n v="6.8545365828251686E-2"/>
    <n v="-77810499"/>
    <m/>
    <x v="8"/>
  </r>
  <r>
    <s v="Color"/>
    <s v="KevinReynolds"/>
    <x v="74"/>
    <n v="6.9076923076923071"/>
    <x v="74"/>
    <n v="176"/>
    <s v="Action"/>
    <s v="Adventure"/>
    <s v="SciFi"/>
    <s v="Thriller"/>
    <m/>
    <m/>
    <m/>
    <m/>
    <x v="21"/>
    <m/>
    <m/>
    <m/>
    <m/>
    <m/>
    <m/>
    <s v="Waterworld"/>
    <x v="0"/>
    <x v="34"/>
    <m/>
    <m/>
    <m/>
    <m/>
    <n v="175000000"/>
    <n v="6.1"/>
    <n v="88246220"/>
    <n v="6.8420189114958008E-2"/>
    <n v="-86753780"/>
    <m/>
    <x v="8"/>
  </r>
  <r>
    <s v="Color"/>
    <s v="StephenSommers"/>
    <x v="75"/>
    <n v="6.7600000000000007"/>
    <x v="75"/>
    <n v="118"/>
    <s v="Action"/>
    <s v="Adventure"/>
    <s v="SciFi"/>
    <s v="Thriller"/>
    <m/>
    <m/>
    <m/>
    <m/>
    <x v="21"/>
    <m/>
    <m/>
    <m/>
    <m/>
    <m/>
    <m/>
    <s v="G.I.Joe:TheRiseofCobra"/>
    <x v="0"/>
    <x v="34"/>
    <m/>
    <m/>
    <m/>
    <m/>
    <n v="175000000"/>
    <n v="5.8"/>
    <n v="150167630"/>
    <n v="6.8325707270090186E-2"/>
    <n v="-24832370"/>
    <m/>
    <x v="8"/>
  </r>
  <r>
    <s v="Color"/>
    <s v="PeteDocter"/>
    <x v="76"/>
    <n v="6.0333333333333341"/>
    <x v="76"/>
    <n v="95"/>
    <s v="Adventure"/>
    <s v="Animation"/>
    <s v="Comedy"/>
    <s v="Drama"/>
    <s v="Family"/>
    <s v="Fantasy"/>
    <m/>
    <m/>
    <x v="21"/>
    <m/>
    <m/>
    <m/>
    <m/>
    <m/>
    <m/>
    <s v="InsideOut"/>
    <x v="0"/>
    <x v="34"/>
    <m/>
    <m/>
    <m/>
    <m/>
    <n v="175000000"/>
    <n v="8.3000000000000007"/>
    <n v="356454367"/>
    <n v="6.8093756205726302E-2"/>
    <n v="181454367"/>
    <m/>
    <x v="8"/>
  </r>
  <r>
    <s v="Color"/>
    <s v="JonFavreau"/>
    <x v="77"/>
    <n v="6.875"/>
    <x v="77"/>
    <n v="106"/>
    <s v="Adventure"/>
    <s v="Drama"/>
    <s v="Family"/>
    <s v="Fantasy"/>
    <m/>
    <m/>
    <m/>
    <m/>
    <x v="21"/>
    <m/>
    <m/>
    <m/>
    <m/>
    <m/>
    <m/>
    <s v="TheJungleBook"/>
    <x v="0"/>
    <x v="34"/>
    <m/>
    <m/>
    <m/>
    <m/>
    <n v="175000000"/>
    <n v="7.8"/>
    <n v="362645141"/>
    <n v="6.7537078416482696E-2"/>
    <n v="187645141"/>
    <m/>
    <x v="8"/>
  </r>
  <r>
    <s v="Color"/>
    <s v="JonFavreau"/>
    <x v="78"/>
    <n v="7.6"/>
    <x v="78"/>
    <n v="124"/>
    <s v="Action"/>
    <s v="Adventure"/>
    <s v="SciFi"/>
    <m/>
    <m/>
    <m/>
    <m/>
    <m/>
    <x v="21"/>
    <m/>
    <m/>
    <m/>
    <m/>
    <m/>
    <m/>
    <s v="IronMan2"/>
    <x v="0"/>
    <x v="34"/>
    <m/>
    <m/>
    <m/>
    <m/>
    <n v="200000000"/>
    <n v="7"/>
    <n v="312057433"/>
    <n v="6.697037309921787E-2"/>
    <n v="112057433"/>
    <m/>
    <x v="8"/>
  </r>
  <r>
    <s v="Color"/>
    <s v="RupertSanders"/>
    <x v="79"/>
    <n v="6.6833333333333336"/>
    <x v="79"/>
    <n v="132"/>
    <s v="Action"/>
    <s v="Adventure"/>
    <s v="Drama"/>
    <s v="Fantasy"/>
    <m/>
    <m/>
    <m/>
    <m/>
    <x v="21"/>
    <m/>
    <m/>
    <m/>
    <m/>
    <m/>
    <m/>
    <s v="SnowWhiteandtheHuntsman"/>
    <x v="0"/>
    <x v="34"/>
    <m/>
    <m/>
    <m/>
    <m/>
    <n v="170000000"/>
    <n v="6.1"/>
    <n v="155111815"/>
    <n v="6.6332163127789959E-2"/>
    <n v="-14888185"/>
    <m/>
    <x v="8"/>
  </r>
  <r>
    <s v="Color"/>
    <s v="RobertStromberg"/>
    <x v="80"/>
    <n v="6.9307692307692301"/>
    <x v="80"/>
    <n v="97"/>
    <s v="Action"/>
    <s v="Adventure"/>
    <s v="Family"/>
    <s v="Fantasy"/>
    <s v="Romance"/>
    <m/>
    <m/>
    <m/>
    <x v="21"/>
    <m/>
    <m/>
    <m/>
    <m/>
    <m/>
    <m/>
    <s v="Maleficent"/>
    <x v="0"/>
    <x v="34"/>
    <m/>
    <m/>
    <m/>
    <m/>
    <n v="180000000"/>
    <n v="7"/>
    <n v="241407328"/>
    <n v="6.6096299702008601E-2"/>
    <n v="61407328"/>
    <m/>
    <x v="8"/>
  </r>
  <r>
    <s v="Color"/>
    <s v="MattReeves"/>
    <x v="81"/>
    <n v="7.2374999999999998"/>
    <x v="81"/>
    <n v="130"/>
    <s v="Action"/>
    <s v="Adventure"/>
    <s v="Drama"/>
    <s v="SciFi"/>
    <m/>
    <m/>
    <m/>
    <m/>
    <x v="21"/>
    <m/>
    <m/>
    <m/>
    <m/>
    <m/>
    <m/>
    <s v="DawnofthePlanetoftheApes"/>
    <x v="0"/>
    <x v="34"/>
    <m/>
    <m/>
    <m/>
    <m/>
    <n v="170000000"/>
    <n v="7.6"/>
    <n v="208543795"/>
    <n v="6.5669380528931329E-2"/>
    <n v="38543795"/>
    <m/>
    <x v="8"/>
  </r>
  <r>
    <s v="Color"/>
    <s v="CarlRinsch"/>
    <x v="82"/>
    <n v="6.9"/>
    <x v="82"/>
    <n v="128"/>
    <s v="Action"/>
    <s v="Adventure"/>
    <s v="Drama"/>
    <s v="Fantasy"/>
    <m/>
    <m/>
    <m/>
    <m/>
    <x v="21"/>
    <m/>
    <m/>
    <m/>
    <m/>
    <m/>
    <m/>
    <s v="47Ronin"/>
    <x v="0"/>
    <x v="34"/>
    <m/>
    <m/>
    <m/>
    <m/>
    <n v="175000000"/>
    <n v="6.3"/>
    <n v="38297305"/>
    <n v="6.5333082029225872E-2"/>
    <n v="-136702695"/>
    <m/>
    <x v="8"/>
  </r>
  <r>
    <s v="Color"/>
    <s v="AnthonyRusso"/>
    <x v="83"/>
    <n v="5.0999999999999996"/>
    <x v="83"/>
    <n v="136"/>
    <s v="Action"/>
    <s v="Adventure"/>
    <s v="SciFi"/>
    <m/>
    <m/>
    <m/>
    <m/>
    <m/>
    <x v="21"/>
    <m/>
    <m/>
    <m/>
    <m/>
    <m/>
    <m/>
    <s v="CaptainAmerica:TheWinterSoldier"/>
    <x v="0"/>
    <x v="34"/>
    <m/>
    <m/>
    <m/>
    <m/>
    <n v="170000000"/>
    <n v="7.8"/>
    <n v="259746958"/>
    <n v="6.5362203801645771E-2"/>
    <n v="89746958"/>
    <m/>
    <x v="8"/>
  </r>
  <r>
    <s v="Color"/>
    <s v="MikeMitchell"/>
    <x v="84"/>
    <n v="5.6999999999999993"/>
    <x v="84"/>
    <n v="93"/>
    <s v="Adventure"/>
    <s v="Animation"/>
    <s v="Comedy"/>
    <s v="Family"/>
    <s v="Fantasy"/>
    <m/>
    <m/>
    <m/>
    <x v="21"/>
    <m/>
    <m/>
    <m/>
    <m/>
    <m/>
    <m/>
    <s v="ShrekForeverAfter"/>
    <x v="0"/>
    <x v="34"/>
    <m/>
    <m/>
    <m/>
    <m/>
    <n v="165000000"/>
    <n v="6.4"/>
    <n v="238371987"/>
    <n v="6.4942188624738384E-2"/>
    <n v="73371987"/>
    <m/>
    <x v="8"/>
  </r>
  <r>
    <s v="Color"/>
    <s v="BradBird"/>
    <x v="85"/>
    <n v="7.0250000000000004"/>
    <x v="85"/>
    <n v="130"/>
    <s v="Action"/>
    <s v="Adventure"/>
    <s v="Family"/>
    <s v="Mystery"/>
    <s v="SciFi"/>
    <m/>
    <m/>
    <m/>
    <x v="21"/>
    <m/>
    <m/>
    <m/>
    <m/>
    <m/>
    <m/>
    <s v="Tomorrowland"/>
    <x v="0"/>
    <x v="34"/>
    <m/>
    <m/>
    <m/>
    <m/>
    <n v="190000000"/>
    <n v="6.5"/>
    <n v="93417865"/>
    <n v="6.4572471678179616E-2"/>
    <n v="-96582135"/>
    <m/>
    <x v="8"/>
  </r>
  <r>
    <s v="Color"/>
    <s v="DonHall"/>
    <x v="86"/>
    <n v="6.3250000000000002"/>
    <x v="86"/>
    <n v="102"/>
    <s v="Action"/>
    <s v="Adventure"/>
    <s v="Animation"/>
    <s v="Comedy"/>
    <s v="Drama"/>
    <s v="Family"/>
    <s v="SciFi"/>
    <m/>
    <x v="21"/>
    <m/>
    <m/>
    <m/>
    <m/>
    <m/>
    <m/>
    <s v="BigHero6"/>
    <x v="0"/>
    <x v="34"/>
    <m/>
    <m/>
    <m/>
    <m/>
    <n v="165000000"/>
    <n v="7.9"/>
    <n v="222487711"/>
    <n v="6.4449381982280424E-2"/>
    <n v="57487711"/>
    <m/>
    <x v="8"/>
  </r>
  <r>
    <s v="Color"/>
    <s v="RichMoore"/>
    <x v="87"/>
    <n v="6.2"/>
    <x v="87"/>
    <n v="101"/>
    <s v="Adventure"/>
    <s v="Animation"/>
    <s v="Comedy"/>
    <s v="Family"/>
    <s v="SciFi"/>
    <m/>
    <m/>
    <m/>
    <x v="21"/>
    <m/>
    <m/>
    <m/>
    <m/>
    <m/>
    <m/>
    <s v="WreckItRalph"/>
    <x v="0"/>
    <x v="34"/>
    <m/>
    <m/>
    <m/>
    <m/>
    <n v="165000000"/>
    <n v="7.8"/>
    <n v="189412677"/>
    <n v="6.4102831634770846E-2"/>
    <n v="24412677"/>
    <m/>
    <x v="8"/>
  </r>
  <r>
    <s v="Color"/>
    <s v="RobertZemeckis"/>
    <x v="88"/>
    <n v="7.3"/>
    <x v="88"/>
    <n v="100"/>
    <s v="Adventure"/>
    <s v="Animation"/>
    <s v="Family"/>
    <s v="Fantasy"/>
    <m/>
    <m/>
    <m/>
    <m/>
    <x v="21"/>
    <m/>
    <m/>
    <m/>
    <m/>
    <m/>
    <m/>
    <s v="ThePolarExpress"/>
    <x v="0"/>
    <x v="34"/>
    <m/>
    <m/>
    <m/>
    <m/>
    <n v="165000000"/>
    <n v="6.6"/>
    <n v="665426"/>
    <n v="6.3810721973571752E-2"/>
    <n v="-164334574"/>
    <m/>
    <x v="8"/>
  </r>
  <r>
    <s v="Color"/>
    <s v="RolandEmmerich"/>
    <x v="89"/>
    <n v="6.0250000000000004"/>
    <x v="89"/>
    <n v="120"/>
    <s v="Action"/>
    <s v="Adventure"/>
    <s v="SciFi"/>
    <m/>
    <m/>
    <m/>
    <m/>
    <m/>
    <x v="21"/>
    <m/>
    <m/>
    <m/>
    <m/>
    <m/>
    <m/>
    <s v="IndependenceDay:Resurgence"/>
    <x v="0"/>
    <x v="34"/>
    <m/>
    <m/>
    <m/>
    <m/>
    <n v="165000000"/>
    <n v="5.5"/>
    <n v="102315545"/>
    <n v="6.393327117024919E-2"/>
    <n v="-62684455"/>
    <m/>
    <x v="8"/>
  </r>
  <r>
    <s v="Color"/>
    <s v="DeanDeBlois"/>
    <x v="90"/>
    <n v="5.65"/>
    <x v="90"/>
    <n v="98"/>
    <s v="Adventure"/>
    <s v="Animation"/>
    <s v="Family"/>
    <s v="Fantasy"/>
    <m/>
    <m/>
    <m/>
    <m/>
    <x v="21"/>
    <m/>
    <m/>
    <m/>
    <m/>
    <m/>
    <m/>
    <s v="HowtoTrainYourDragon"/>
    <x v="0"/>
    <x v="34"/>
    <m/>
    <m/>
    <m/>
    <m/>
    <n v="165000000"/>
    <n v="8.1999999999999993"/>
    <n v="217387997"/>
    <n v="6.3811325112029818E-2"/>
    <n v="52387997"/>
    <m/>
    <x v="8"/>
  </r>
  <r>
    <s v="Color"/>
    <s v="JonathanMostow"/>
    <x v="91"/>
    <n v="6.5"/>
    <x v="91"/>
    <n v="109"/>
    <s v="Action"/>
    <s v="SciFi"/>
    <m/>
    <m/>
    <m/>
    <m/>
    <m/>
    <m/>
    <x v="21"/>
    <m/>
    <m/>
    <m/>
    <m/>
    <m/>
    <m/>
    <s v="Terminator3:RiseoftheMachines"/>
    <x v="0"/>
    <x v="34"/>
    <m/>
    <m/>
    <m/>
    <m/>
    <n v="200000000"/>
    <n v="6.4"/>
    <n v="150350192"/>
    <n v="6.347102954070645E-2"/>
    <n v="-49649808"/>
    <m/>
    <x v="8"/>
  </r>
  <r>
    <s v="Color"/>
    <s v="JamesGunn"/>
    <x v="92"/>
    <n v="6.6428571428571415"/>
    <x v="92"/>
    <n v="121"/>
    <s v="Action"/>
    <s v="Adventure"/>
    <s v="SciFi"/>
    <m/>
    <m/>
    <m/>
    <m/>
    <m/>
    <x v="21"/>
    <m/>
    <m/>
    <m/>
    <m/>
    <m/>
    <m/>
    <s v="GuardiansoftheGalaxy"/>
    <x v="0"/>
    <x v="34"/>
    <m/>
    <m/>
    <m/>
    <m/>
    <n v="170000000"/>
    <n v="8.1"/>
    <n v="333130696"/>
    <n v="6.3180436228585546E-2"/>
    <n v="163130696"/>
    <m/>
    <x v="8"/>
  </r>
  <r>
    <s v="Color"/>
    <s v="ChristopherNolan"/>
    <x v="93"/>
    <n v="5.94"/>
    <x v="93"/>
    <n v="169"/>
    <s v="Adventure"/>
    <s v="Drama"/>
    <s v="SciFi"/>
    <m/>
    <m/>
    <m/>
    <m/>
    <m/>
    <x v="21"/>
    <m/>
    <m/>
    <m/>
    <m/>
    <m/>
    <m/>
    <s v="Interstellar"/>
    <x v="0"/>
    <x v="34"/>
    <m/>
    <m/>
    <m/>
    <m/>
    <n v="165000000"/>
    <n v="8.6"/>
    <n v="187991439"/>
    <n v="6.2652191018828643E-2"/>
    <n v="22991439"/>
    <m/>
    <x v="8"/>
  </r>
  <r>
    <s v="Color"/>
    <s v="ChristopherNolan"/>
    <x v="94"/>
    <n v="5.9499999999999993"/>
    <x v="94"/>
    <n v="148"/>
    <s v="Action"/>
    <s v="Adventure"/>
    <s v="SciFi"/>
    <s v="Thriller"/>
    <m/>
    <m/>
    <m/>
    <m/>
    <x v="21"/>
    <m/>
    <m/>
    <m/>
    <m/>
    <m/>
    <m/>
    <s v="Inception"/>
    <x v="0"/>
    <x v="34"/>
    <m/>
    <m/>
    <m/>
    <m/>
    <n v="160000000"/>
    <n v="8.8000000000000007"/>
    <n v="292568851"/>
    <n v="6.2359105047281399E-2"/>
    <n v="132568851"/>
    <m/>
    <x v="8"/>
  </r>
  <r>
    <s v="Color"/>
    <s v="RobCohen"/>
    <x v="95"/>
    <n v="5.9"/>
    <x v="95"/>
    <n v="106"/>
    <s v="Action"/>
    <s v="Crime"/>
    <s v="Thriller"/>
    <m/>
    <m/>
    <m/>
    <m/>
    <m/>
    <x v="21"/>
    <m/>
    <m/>
    <m/>
    <m/>
    <m/>
    <m/>
    <s v="TheFastandtheFurious"/>
    <x v="0"/>
    <x v="34"/>
    <m/>
    <m/>
    <m/>
    <m/>
    <n v="38000000"/>
    <n v="6.7"/>
    <n v="144512310"/>
    <n v="6.1927963020466902E-2"/>
    <n v="106512310"/>
    <m/>
    <x v="8"/>
  </r>
  <r>
    <s v="Color"/>
    <s v="DavidFincher"/>
    <x v="96"/>
    <n v="7.2"/>
    <x v="96"/>
    <n v="166"/>
    <s v="Drama"/>
    <s v="Fantasy"/>
    <s v="Romance"/>
    <m/>
    <m/>
    <m/>
    <m/>
    <m/>
    <x v="21"/>
    <m/>
    <m/>
    <m/>
    <m/>
    <m/>
    <m/>
    <s v="TheCuriousCaseofBenjaminButton"/>
    <x v="0"/>
    <x v="34"/>
    <m/>
    <m/>
    <m/>
    <m/>
    <n v="150000000"/>
    <n v="7.8"/>
    <n v="127490802"/>
    <n v="6.1958186325916882E-2"/>
    <n v="-22509198"/>
    <m/>
    <x v="8"/>
  </r>
  <r>
    <s v="Color"/>
    <s v="MatthewVaughn"/>
    <x v="97"/>
    <n v="7.3"/>
    <x v="97"/>
    <n v="132"/>
    <s v="Action"/>
    <s v="Adventure"/>
    <s v="SciFi"/>
    <m/>
    <m/>
    <m/>
    <m/>
    <m/>
    <x v="21"/>
    <m/>
    <m/>
    <m/>
    <m/>
    <m/>
    <m/>
    <s v="XMen:FirstClass"/>
    <x v="0"/>
    <x v="34"/>
    <m/>
    <m/>
    <m/>
    <m/>
    <n v="160000000"/>
    <n v="7.8"/>
    <n v="146405371"/>
    <n v="6.1803678134850784E-2"/>
    <n v="-13594629"/>
    <m/>
    <x v="8"/>
  </r>
  <r>
    <s v="Color"/>
    <s v="FrancisLawrence"/>
    <x v="98"/>
    <n v="6.2750000000000004"/>
    <x v="98"/>
    <n v="137"/>
    <s v="Adventure"/>
    <s v="SciFi"/>
    <m/>
    <m/>
    <m/>
    <m/>
    <m/>
    <m/>
    <x v="21"/>
    <m/>
    <m/>
    <m/>
    <m/>
    <m/>
    <m/>
    <s v="TheHungerGames:MockingjayPart2"/>
    <x v="0"/>
    <x v="34"/>
    <m/>
    <m/>
    <m/>
    <m/>
    <n v="160000000"/>
    <n v="6.6"/>
    <n v="281666058"/>
    <n v="6.159687676500411E-2"/>
    <n v="121666058"/>
    <m/>
    <x v="8"/>
  </r>
  <r>
    <s v="Color"/>
    <s v="JonTurteltaub"/>
    <x v="99"/>
    <n v="7.3250000000000002"/>
    <x v="99"/>
    <n v="109"/>
    <s v="Action"/>
    <s v="Adventure"/>
    <s v="Family"/>
    <s v="Fantasy"/>
    <m/>
    <m/>
    <m/>
    <m/>
    <x v="21"/>
    <m/>
    <m/>
    <m/>
    <m/>
    <m/>
    <m/>
    <s v="TheSorcerersApprentice"/>
    <x v="0"/>
    <x v="34"/>
    <m/>
    <m/>
    <m/>
    <m/>
    <n v="150000000"/>
    <n v="6.1"/>
    <n v="63143812"/>
    <n v="6.1175920821554014E-2"/>
    <n v="-86856188"/>
    <m/>
    <x v="8"/>
  </r>
  <r>
    <s v="Color"/>
    <s v="WolfgangPetersen"/>
    <x v="100"/>
    <n v="6.82"/>
    <x v="100"/>
    <n v="98"/>
    <s v="Action"/>
    <s v="Adventure"/>
    <s v="Drama"/>
    <s v="Thriller"/>
    <m/>
    <m/>
    <m/>
    <m/>
    <x v="21"/>
    <m/>
    <m/>
    <m/>
    <m/>
    <m/>
    <m/>
    <s v="Poseidon"/>
    <x v="0"/>
    <x v="34"/>
    <m/>
    <m/>
    <m/>
    <m/>
    <n v="160000000"/>
    <n v="5.6"/>
    <n v="60655503"/>
    <n v="6.114494095033831E-2"/>
    <n v="-99344497"/>
    <m/>
    <x v="8"/>
  </r>
  <r>
    <s v="Color"/>
    <s v="JamesBobin"/>
    <x v="101"/>
    <n v="6.6333333333333337"/>
    <x v="101"/>
    <n v="113"/>
    <s v="Adventure"/>
    <s v="Family"/>
    <s v="Fantasy"/>
    <m/>
    <m/>
    <m/>
    <m/>
    <m/>
    <x v="21"/>
    <m/>
    <m/>
    <m/>
    <m/>
    <m/>
    <m/>
    <s v="AliceThroughtheLookingGlass"/>
    <x v="0"/>
    <x v="34"/>
    <m/>
    <m/>
    <m/>
    <m/>
    <n v="170000000"/>
    <n v="6.4"/>
    <n v="76846624"/>
    <n v="6.1116901189760042E-2"/>
    <n v="-93153376"/>
    <m/>
    <x v="8"/>
  </r>
  <r>
    <s v="Color"/>
    <s v="ChrisMiller"/>
    <x v="102"/>
    <n v="7.2500000000000009"/>
    <x v="102"/>
    <n v="93"/>
    <s v="Adventure"/>
    <s v="Animation"/>
    <s v="Comedy"/>
    <s v="Family"/>
    <s v="Fantasy"/>
    <m/>
    <m/>
    <m/>
    <x v="21"/>
    <m/>
    <m/>
    <m/>
    <m/>
    <m/>
    <m/>
    <s v="ShrektheThird"/>
    <x v="0"/>
    <x v="34"/>
    <m/>
    <m/>
    <m/>
    <m/>
    <n v="160000000"/>
    <n v="6.1"/>
    <n v="320706665"/>
    <n v="6.1046822681402067E-2"/>
    <n v="160706665"/>
    <m/>
    <x v="8"/>
  </r>
  <r>
    <s v="Color"/>
    <s v="DuncanJones"/>
    <x v="103"/>
    <n v="5.34"/>
    <x v="103"/>
    <n v="123"/>
    <s v="Action"/>
    <s v="Adventure"/>
    <s v="Fantasy"/>
    <m/>
    <m/>
    <m/>
    <m/>
    <m/>
    <x v="21"/>
    <m/>
    <m/>
    <m/>
    <m/>
    <m/>
    <m/>
    <s v="Warcraft"/>
    <x v="0"/>
    <x v="34"/>
    <m/>
    <m/>
    <m/>
    <m/>
    <n v="160000000"/>
    <n v="7.3"/>
    <n v="46978995"/>
    <n v="6.0576716557917042E-2"/>
    <n v="-113021005"/>
    <m/>
    <x v="8"/>
  </r>
  <r>
    <s v="Color"/>
    <s v="AlanTaylor"/>
    <x v="104"/>
    <n v="6.166666666666667"/>
    <x v="104"/>
    <n v="126"/>
    <s v="Action"/>
    <s v="Adventure"/>
    <s v="SciFi"/>
    <m/>
    <m/>
    <m/>
    <m/>
    <m/>
    <x v="21"/>
    <m/>
    <m/>
    <m/>
    <m/>
    <m/>
    <m/>
    <s v="TerminatorGenisys"/>
    <x v="0"/>
    <x v="34"/>
    <m/>
    <m/>
    <m/>
    <m/>
    <n v="155000000"/>
    <n v="6.6"/>
    <n v="89732035"/>
    <n v="6.0580289082610143E-2"/>
    <n v="-65267965"/>
    <m/>
    <x v="8"/>
  </r>
  <r>
    <s v="Color"/>
    <s v="MichaelApted"/>
    <x v="105"/>
    <n v="6.4"/>
    <x v="105"/>
    <n v="113"/>
    <s v="Adventure"/>
    <s v="Family"/>
    <s v="Fantasy"/>
    <m/>
    <m/>
    <m/>
    <m/>
    <m/>
    <x v="21"/>
    <m/>
    <m/>
    <m/>
    <m/>
    <m/>
    <m/>
    <s v="TheChroniclesofNarnia:TheVoyageoftheDawnTreader"/>
    <x v="0"/>
    <x v="34"/>
    <m/>
    <m/>
    <m/>
    <m/>
    <n v="155000000"/>
    <n v="6.3"/>
    <n v="104383624"/>
    <n v="6.0490877360343392E-2"/>
    <n v="-50616376"/>
    <m/>
    <x v="8"/>
  </r>
  <r>
    <s v="BlackandWhite"/>
    <s v="MichaelBay"/>
    <x v="106"/>
    <n v="7.7249999999999996"/>
    <x v="106"/>
    <n v="184"/>
    <s v="Action"/>
    <s v="Drama"/>
    <s v="History"/>
    <s v="Romance"/>
    <s v="War"/>
    <m/>
    <m/>
    <m/>
    <x v="21"/>
    <m/>
    <m/>
    <m/>
    <m/>
    <m/>
    <m/>
    <s v="PearlHarbor"/>
    <x v="0"/>
    <x v="34"/>
    <m/>
    <m/>
    <m/>
    <m/>
    <n v="140000000"/>
    <n v="6.1"/>
    <n v="198539855"/>
    <n v="6.0371533920037954E-2"/>
    <n v="58539855"/>
    <m/>
    <x v="8"/>
  </r>
  <r>
    <s v="Color"/>
    <s v="MichaelBay"/>
    <x v="107"/>
    <n v="6.3833333333333329"/>
    <x v="107"/>
    <n v="144"/>
    <s v="Action"/>
    <s v="Adventure"/>
    <s v="SciFi"/>
    <m/>
    <m/>
    <m/>
    <m/>
    <m/>
    <x v="21"/>
    <m/>
    <m/>
    <m/>
    <m/>
    <m/>
    <m/>
    <s v="Transformers"/>
    <x v="0"/>
    <x v="34"/>
    <m/>
    <m/>
    <m/>
    <m/>
    <n v="150000000"/>
    <n v="7.1"/>
    <n v="318759914"/>
    <n v="6.0128460130946991E-2"/>
    <n v="168759914"/>
    <m/>
    <x v="8"/>
  </r>
  <r>
    <s v="Color"/>
    <s v="OliverStone"/>
    <x v="108"/>
    <n v="6.5428571428571418"/>
    <x v="108"/>
    <n v="206"/>
    <s v="Action"/>
    <s v="Adventure"/>
    <s v="Biography"/>
    <s v="Drama"/>
    <s v="History"/>
    <s v="Romance"/>
    <s v="War"/>
    <m/>
    <x v="21"/>
    <m/>
    <m/>
    <m/>
    <m/>
    <m/>
    <m/>
    <s v="Alexander"/>
    <x v="0"/>
    <x v="34"/>
    <m/>
    <m/>
    <m/>
    <m/>
    <n v="155000000"/>
    <n v="5.5"/>
    <n v="34293771"/>
    <n v="5.970989987560181E-2"/>
    <n v="-120706229"/>
    <m/>
    <x v="8"/>
  </r>
  <r>
    <s v="Color"/>
    <s v="DavidYates"/>
    <x v="109"/>
    <n v="7.8400000000000007"/>
    <x v="109"/>
    <n v="138"/>
    <s v="Adventure"/>
    <s v="Family"/>
    <s v="Fantasy"/>
    <s v="Mystery"/>
    <m/>
    <m/>
    <m/>
    <m/>
    <x v="21"/>
    <m/>
    <m/>
    <m/>
    <m/>
    <m/>
    <m/>
    <s v="HarryPotterandtheOrderofthePhoenix"/>
    <x v="0"/>
    <x v="34"/>
    <m/>
    <m/>
    <m/>
    <m/>
    <n v="150000000"/>
    <n v="7.5"/>
    <n v="292000866"/>
    <n v="5.9742163799317689E-2"/>
    <n v="142000866"/>
    <m/>
    <x v="8"/>
  </r>
  <r>
    <s v="Color"/>
    <s v="MikeNewell"/>
    <x v="110"/>
    <n v="6.5"/>
    <x v="110"/>
    <n v="157"/>
    <s v="Adventure"/>
    <s v="Family"/>
    <s v="Fantasy"/>
    <s v="Mystery"/>
    <m/>
    <m/>
    <m/>
    <m/>
    <x v="21"/>
    <m/>
    <m/>
    <m/>
    <m/>
    <m/>
    <m/>
    <s v="HarryPotterandtheGobletofFire"/>
    <x v="0"/>
    <x v="34"/>
    <m/>
    <m/>
    <m/>
    <m/>
    <n v="150000000"/>
    <n v="7.6"/>
    <n v="289994397"/>
    <n v="5.9348120747793949E-2"/>
    <n v="139994397"/>
    <m/>
    <x v="8"/>
  </r>
  <r>
    <s v="Color"/>
    <s v="PeterBerg"/>
    <x v="111"/>
    <n v="7.5857142857142872"/>
    <x v="111"/>
    <n v="102"/>
    <s v="Action"/>
    <s v="Drama"/>
    <m/>
    <m/>
    <m/>
    <m/>
    <m/>
    <m/>
    <x v="21"/>
    <m/>
    <m/>
    <m/>
    <m/>
    <m/>
    <m/>
    <s v="Hancock"/>
    <x v="0"/>
    <x v="34"/>
    <m/>
    <m/>
    <m/>
    <m/>
    <n v="150000000"/>
    <n v="6.4"/>
    <n v="227946274"/>
    <n v="5.8954475761511214E-2"/>
    <n v="77946274"/>
    <m/>
    <x v="8"/>
  </r>
  <r>
    <s v="Color"/>
    <s v="FrancisLawrence"/>
    <x v="112"/>
    <n v="7.6999999999999993"/>
    <x v="112"/>
    <n v="104"/>
    <s v="Drama"/>
    <s v="Horror"/>
    <s v="SciFi"/>
    <m/>
    <m/>
    <m/>
    <m/>
    <m/>
    <x v="21"/>
    <m/>
    <m/>
    <m/>
    <m/>
    <m/>
    <m/>
    <s v="IAmLegend"/>
    <x v="0"/>
    <x v="34"/>
    <m/>
    <m/>
    <m/>
    <m/>
    <n v="150000000"/>
    <n v="7.2"/>
    <n v="256386216"/>
    <n v="5.8635215790048066E-2"/>
    <n v="106386216"/>
    <m/>
    <x v="8"/>
  </r>
  <r>
    <s v="Color"/>
    <s v="TimBurton"/>
    <x v="113"/>
    <n v="6.4749999999999996"/>
    <x v="113"/>
    <n v="115"/>
    <s v="Adventure"/>
    <s v="Comedy"/>
    <s v="Family"/>
    <s v="Fantasy"/>
    <m/>
    <m/>
    <m/>
    <m/>
    <x v="21"/>
    <m/>
    <m/>
    <m/>
    <m/>
    <m/>
    <m/>
    <s v="CharlieandtheChocolateFactory"/>
    <x v="0"/>
    <x v="34"/>
    <m/>
    <m/>
    <m/>
    <m/>
    <n v="150000000"/>
    <n v="6.7"/>
    <n v="206456431"/>
    <n v="5.8277813072346023E-2"/>
    <n v="56456431"/>
    <m/>
    <x v="8"/>
  </r>
  <r>
    <s v="Color"/>
    <s v="BradBird"/>
    <x v="114"/>
    <n v="6.7249999999999996"/>
    <x v="114"/>
    <n v="111"/>
    <s v="Animation"/>
    <s v="Comedy"/>
    <s v="Family"/>
    <s v="Fantasy"/>
    <m/>
    <m/>
    <m/>
    <m/>
    <x v="21"/>
    <m/>
    <m/>
    <m/>
    <m/>
    <m/>
    <m/>
    <s v="Ratatouille"/>
    <x v="0"/>
    <x v="34"/>
    <m/>
    <m/>
    <m/>
    <m/>
    <n v="150000000"/>
    <n v="8"/>
    <n v="206435493"/>
    <n v="5.7987234215901511E-2"/>
    <n v="56435493"/>
    <m/>
    <x v="8"/>
  </r>
  <r>
    <s v="Color"/>
    <s v="ChristopherNolan"/>
    <x v="115"/>
    <n v="6.7666666666666675"/>
    <x v="115"/>
    <n v="128"/>
    <s v="Action"/>
    <s v="Adventure"/>
    <m/>
    <m/>
    <m/>
    <m/>
    <m/>
    <m/>
    <x v="21"/>
    <m/>
    <m/>
    <m/>
    <m/>
    <m/>
    <m/>
    <s v="BatmanBegins"/>
    <x v="0"/>
    <x v="34"/>
    <m/>
    <m/>
    <m/>
    <m/>
    <n v="150000000"/>
    <n v="8.3000000000000007"/>
    <n v="205343774"/>
    <n v="5.7695985215451294E-2"/>
    <n v="55343774"/>
    <m/>
    <x v="8"/>
  </r>
  <r>
    <s v="Color"/>
    <s v="EricDarnell"/>
    <x v="116"/>
    <n v="7.4833333333333334"/>
    <x v="116"/>
    <n v="89"/>
    <s v="Action"/>
    <s v="Adventure"/>
    <s v="Animation"/>
    <s v="Comedy"/>
    <s v="Family"/>
    <m/>
    <m/>
    <m/>
    <x v="21"/>
    <m/>
    <m/>
    <m/>
    <m/>
    <m/>
    <m/>
    <s v="Madagascar:Escape2Africa"/>
    <x v="0"/>
    <x v="34"/>
    <m/>
    <m/>
    <m/>
    <m/>
    <n v="150000000"/>
    <n v="6.7"/>
    <n v="179982968"/>
    <n v="5.7405657094171385E-2"/>
    <n v="29982968"/>
    <m/>
    <x v="8"/>
  </r>
  <r>
    <s v="Color"/>
    <s v="ShawnLevy"/>
    <x v="117"/>
    <n v="7.8"/>
    <x v="117"/>
    <n v="105"/>
    <s v="Adventure"/>
    <s v="Comedy"/>
    <s v="Family"/>
    <s v="Fantasy"/>
    <m/>
    <m/>
    <m/>
    <m/>
    <x v="21"/>
    <m/>
    <m/>
    <m/>
    <m/>
    <m/>
    <m/>
    <s v="NightattheMuseum:BattleoftheSmithsonian"/>
    <x v="0"/>
    <x v="34"/>
    <m/>
    <m/>
    <m/>
    <m/>
    <n v="150000000"/>
    <n v="5.9"/>
    <n v="177243721"/>
    <n v="5.7154004881265312E-2"/>
    <n v="27243721"/>
    <m/>
    <x v="8"/>
  </r>
  <r>
    <s v="Color"/>
    <s v="GavinHood"/>
    <x v="118"/>
    <n v="6.5"/>
    <x v="118"/>
    <n v="119"/>
    <s v="Action"/>
    <s v="Adventure"/>
    <s v="Fantasy"/>
    <s v="SciFi"/>
    <s v="Thriller"/>
    <m/>
    <m/>
    <m/>
    <x v="21"/>
    <m/>
    <m/>
    <m/>
    <m/>
    <m/>
    <m/>
    <s v="XMenOrigins:Wolverine"/>
    <x v="0"/>
    <x v="34"/>
    <m/>
    <m/>
    <m/>
    <m/>
    <n v="150000000"/>
    <n v="6.7"/>
    <n v="179883016"/>
    <n v="5.6906308882255105E-2"/>
    <n v="29883016"/>
    <m/>
    <x v="8"/>
  </r>
  <r>
    <s v="Color"/>
    <s v="LanaWachowski"/>
    <x v="119"/>
    <n v="7.3"/>
    <x v="119"/>
    <n v="129"/>
    <s v="Action"/>
    <s v="SciFi"/>
    <m/>
    <m/>
    <m/>
    <m/>
    <m/>
    <m/>
    <x v="21"/>
    <m/>
    <m/>
    <m/>
    <m/>
    <m/>
    <m/>
    <s v="TheMatrixRevolutions"/>
    <x v="0"/>
    <x v="34"/>
    <m/>
    <m/>
    <m/>
    <m/>
    <n v="150000000"/>
    <n v="6.7"/>
    <n v="139259759"/>
    <n v="5.6653869727585189E-2"/>
    <n v="-10740241"/>
    <m/>
    <x v="8"/>
  </r>
  <r>
    <s v="Color"/>
    <s v="ChrisBuck"/>
    <x v="120"/>
    <n v="6.6545454545454552"/>
    <x v="120"/>
    <n v="102"/>
    <s v="Adventure"/>
    <s v="Animation"/>
    <s v="Comedy"/>
    <s v="Family"/>
    <s v="Fantasy"/>
    <s v="Musical"/>
    <m/>
    <m/>
    <x v="21"/>
    <m/>
    <m/>
    <m/>
    <m/>
    <m/>
    <m/>
    <s v="Frozen"/>
    <x v="0"/>
    <x v="34"/>
    <m/>
    <m/>
    <m/>
    <m/>
    <n v="150000000"/>
    <n v="7.6"/>
    <n v="400736600"/>
    <n v="5.6470451010264433E-2"/>
    <n v="250736600"/>
    <m/>
    <x v="8"/>
  </r>
  <r>
    <s v="Color"/>
    <s v="LanaWachowski"/>
    <x v="121"/>
    <n v="6.3499999999999988"/>
    <x v="121"/>
    <n v="138"/>
    <s v="Action"/>
    <s v="SciFi"/>
    <m/>
    <m/>
    <m/>
    <m/>
    <m/>
    <m/>
    <x v="21"/>
    <m/>
    <m/>
    <m/>
    <m/>
    <m/>
    <m/>
    <s v="TheMatrixReloaded"/>
    <x v="0"/>
    <x v="34"/>
    <m/>
    <m/>
    <m/>
    <m/>
    <n v="150000000"/>
    <n v="7.2"/>
    <n v="281492479"/>
    <n v="5.5966206777757613E-2"/>
    <n v="131492479"/>
    <m/>
    <x v="8"/>
  </r>
  <r>
    <s v="Color"/>
    <s v="AlanTaylor"/>
    <x v="122"/>
    <n v="6.8249999999999993"/>
    <x v="122"/>
    <n v="112"/>
    <s v="Action"/>
    <s v="Adventure"/>
    <s v="Fantasy"/>
    <m/>
    <m/>
    <m/>
    <m/>
    <m/>
    <x v="21"/>
    <m/>
    <m/>
    <m/>
    <m/>
    <m/>
    <m/>
    <s v="Thor:TheDarkWorld"/>
    <x v="0"/>
    <x v="34"/>
    <m/>
    <m/>
    <m/>
    <m/>
    <n v="170000000"/>
    <n v="7.1"/>
    <n v="206360018"/>
    <n v="5.5567937771708729E-2"/>
    <n v="36360018"/>
    <m/>
    <x v="8"/>
  </r>
  <r>
    <s v="Color"/>
    <s v="GeorgeMiller"/>
    <x v="123"/>
    <n v="7.2624999999999993"/>
    <x v="123"/>
    <n v="120"/>
    <s v="Action"/>
    <s v="Adventure"/>
    <s v="SciFi"/>
    <s v="Thriller"/>
    <m/>
    <m/>
    <m/>
    <m/>
    <x v="21"/>
    <m/>
    <m/>
    <m/>
    <m/>
    <m/>
    <m/>
    <s v="MadMax:FuryRoad"/>
    <x v="0"/>
    <x v="34"/>
    <m/>
    <m/>
    <m/>
    <m/>
    <n v="150000000"/>
    <n v="8.1"/>
    <n v="153629485"/>
    <n v="5.5205086263587208E-2"/>
    <n v="3629485"/>
    <m/>
    <x v="8"/>
  </r>
  <r>
    <s v="Color"/>
    <s v="RonHoward"/>
    <x v="124"/>
    <n v="6.7166666666666659"/>
    <x v="124"/>
    <n v="146"/>
    <s v="Mystery"/>
    <s v="Thriller"/>
    <m/>
    <m/>
    <m/>
    <m/>
    <m/>
    <m/>
    <x v="21"/>
    <m/>
    <m/>
    <m/>
    <m/>
    <m/>
    <m/>
    <s v="AngelsDemons"/>
    <x v="0"/>
    <x v="34"/>
    <m/>
    <m/>
    <m/>
    <m/>
    <n v="150000000"/>
    <n v="6.7"/>
    <n v="133375846"/>
    <n v="5.4993249449090495E-2"/>
    <n v="-16624154"/>
    <m/>
    <x v="8"/>
  </r>
  <r>
    <s v="Color"/>
    <s v="KennethBranagh"/>
    <x v="125"/>
    <n v="6.63"/>
    <x v="125"/>
    <n v="115"/>
    <s v="Action"/>
    <s v="Adventure"/>
    <s v="Fantasy"/>
    <m/>
    <m/>
    <m/>
    <m/>
    <m/>
    <x v="21"/>
    <m/>
    <m/>
    <m/>
    <m/>
    <m/>
    <m/>
    <s v="Thor"/>
    <x v="0"/>
    <x v="34"/>
    <m/>
    <m/>
    <m/>
    <m/>
    <n v="150000000"/>
    <n v="7"/>
    <n v="181015141"/>
    <n v="5.481774629883452E-2"/>
    <n v="31015141"/>
    <m/>
    <x v="8"/>
  </r>
  <r>
    <s v="Color"/>
    <s v="ByronHoward"/>
    <x v="126"/>
    <n v="6.7333333333333334"/>
    <x v="126"/>
    <n v="96"/>
    <s v="Adventure"/>
    <s v="Animation"/>
    <s v="Comedy"/>
    <s v="Drama"/>
    <s v="Family"/>
    <m/>
    <m/>
    <m/>
    <x v="21"/>
    <m/>
    <m/>
    <m/>
    <m/>
    <m/>
    <m/>
    <s v="Bolt"/>
    <x v="0"/>
    <x v="34"/>
    <m/>
    <m/>
    <m/>
    <m/>
    <n v="150000000"/>
    <n v="6.9"/>
    <n v="114053579"/>
    <n v="5.4558563229123828E-2"/>
    <n v="-35946421"/>
    <m/>
    <x v="8"/>
  </r>
  <r>
    <s v="Color"/>
    <s v="HoytYeatman"/>
    <x v="127"/>
    <n v="6.3416666666666659"/>
    <x v="127"/>
    <n v="88"/>
    <s v="Action"/>
    <s v="Adventure"/>
    <s v="Animation"/>
    <s v="Comedy"/>
    <s v="Family"/>
    <s v="Fantasy"/>
    <s v="SciFi"/>
    <m/>
    <x v="21"/>
    <m/>
    <m/>
    <m/>
    <m/>
    <m/>
    <m/>
    <s v="GForce"/>
    <x v="0"/>
    <x v="34"/>
    <m/>
    <m/>
    <m/>
    <m/>
    <n v="150000000"/>
    <n v="5.0999999999999996"/>
    <n v="119420252"/>
    <n v="5.441925999820954E-2"/>
    <n v="-30579748"/>
    <m/>
    <x v="8"/>
  </r>
  <r>
    <s v="Color"/>
    <s v="JonathanLiebesman"/>
    <x v="128"/>
    <n v="6.5166666666666666"/>
    <x v="128"/>
    <n v="99"/>
    <s v="Action"/>
    <s v="Adventure"/>
    <s v="Fantasy"/>
    <m/>
    <m/>
    <m/>
    <m/>
    <m/>
    <x v="21"/>
    <m/>
    <m/>
    <m/>
    <m/>
    <m/>
    <m/>
    <s v="WrathoftheTitans"/>
    <x v="0"/>
    <x v="34"/>
    <m/>
    <m/>
    <m/>
    <m/>
    <n v="150000000"/>
    <n v="5.8"/>
    <n v="83640426"/>
    <n v="5.4269445107555894E-2"/>
    <n v="-66359574"/>
    <m/>
    <x v="8"/>
  </r>
  <r>
    <s v="Color"/>
    <s v="TimBurton"/>
    <x v="129"/>
    <n v="6.05"/>
    <x v="129"/>
    <n v="113"/>
    <s v="Comedy"/>
    <s v="Fantasy"/>
    <s v="Horror"/>
    <m/>
    <m/>
    <m/>
    <m/>
    <m/>
    <x v="21"/>
    <m/>
    <m/>
    <m/>
    <m/>
    <m/>
    <m/>
    <s v="DarkShadows"/>
    <x v="0"/>
    <x v="34"/>
    <m/>
    <m/>
    <m/>
    <m/>
    <n v="100000000"/>
    <n v="6.2"/>
    <n v="79711678"/>
    <n v="5.4191080696725985E-2"/>
    <n v="-20288322"/>
    <m/>
    <x v="8"/>
  </r>
  <r>
    <s v="Color"/>
    <s v="ChristopherMcQuarrie"/>
    <x v="130"/>
    <n v="6.0500000000000007"/>
    <x v="130"/>
    <n v="131"/>
    <s v="Action"/>
    <s v="Adventure"/>
    <s v="Thriller"/>
    <m/>
    <m/>
    <m/>
    <m/>
    <m/>
    <x v="21"/>
    <m/>
    <m/>
    <m/>
    <m/>
    <m/>
    <m/>
    <s v="Mission:ImpossibleRogueNation"/>
    <x v="0"/>
    <x v="34"/>
    <m/>
    <m/>
    <m/>
    <m/>
    <n v="150000000"/>
    <n v="7.4"/>
    <n v="195000874"/>
    <n v="5.4153857825502541E-2"/>
    <n v="45000874"/>
    <m/>
    <x v="8"/>
  </r>
  <r>
    <s v="Color"/>
    <s v="JoeJohnston"/>
    <x v="131"/>
    <n v="7.166666666666667"/>
    <x v="131"/>
    <n v="119"/>
    <s v="Drama"/>
    <s v="Fantasy"/>
    <s v="Horror"/>
    <s v="Thriller"/>
    <m/>
    <m/>
    <m/>
    <m/>
    <x v="21"/>
    <m/>
    <m/>
    <m/>
    <m/>
    <m/>
    <m/>
    <s v="TheWolfman"/>
    <x v="0"/>
    <x v="34"/>
    <m/>
    <m/>
    <m/>
    <m/>
    <n v="150000000"/>
    <n v="5.8"/>
    <n v="61937495"/>
    <n v="5.3870542577906959E-2"/>
    <n v="-88062505"/>
    <m/>
    <x v="8"/>
  </r>
  <r>
    <s v="Color"/>
    <s v="DavidYates"/>
    <x v="132"/>
    <n v="6.6750000000000007"/>
    <x v="132"/>
    <n v="110"/>
    <s v="Action"/>
    <s v="Adventure"/>
    <s v="Drama"/>
    <s v="Romance"/>
    <m/>
    <m/>
    <m/>
    <m/>
    <x v="21"/>
    <m/>
    <m/>
    <m/>
    <m/>
    <m/>
    <m/>
    <s v="TheLegendofTarzan"/>
    <x v="0"/>
    <x v="34"/>
    <m/>
    <m/>
    <m/>
    <m/>
    <n v="180000000"/>
    <n v="6.6"/>
    <n v="124051759"/>
    <n v="5.3838116942629952E-2"/>
    <n v="-55948241"/>
    <m/>
    <x v="8"/>
  </r>
  <r>
    <s v="Color"/>
    <s v="SteveHickner"/>
    <x v="133"/>
    <n v="6.833333333333333"/>
    <x v="133"/>
    <n v="91"/>
    <s v="Adventure"/>
    <s v="Animation"/>
    <s v="Comedy"/>
    <s v="Family"/>
    <m/>
    <m/>
    <m/>
    <m/>
    <x v="21"/>
    <m/>
    <m/>
    <m/>
    <m/>
    <m/>
    <m/>
    <s v="BeeMovie"/>
    <x v="0"/>
    <x v="34"/>
    <m/>
    <m/>
    <m/>
    <m/>
    <n v="150000000"/>
    <n v="6.2"/>
    <n v="126597121"/>
    <n v="5.3631721145012273E-2"/>
    <n v="-23402879"/>
    <m/>
    <x v="8"/>
  </r>
  <r>
    <s v="Color"/>
    <s v="JenniferYuhNelson"/>
    <x v="134"/>
    <n v="6.5"/>
    <x v="134"/>
    <n v="90"/>
    <s v="Action"/>
    <s v="Adventure"/>
    <s v="Animation"/>
    <s v="Comedy"/>
    <s v="Family"/>
    <m/>
    <m/>
    <m/>
    <x v="21"/>
    <m/>
    <m/>
    <m/>
    <m/>
    <m/>
    <m/>
    <s v="KungFuPanda2"/>
    <x v="0"/>
    <x v="34"/>
    <m/>
    <m/>
    <m/>
    <m/>
    <n v="150000000"/>
    <n v="7.3"/>
    <n v="165230261"/>
    <n v="5.3467260637338421E-2"/>
    <n v="15230261"/>
    <m/>
    <x v="8"/>
  </r>
  <r>
    <s v="Color"/>
    <s v="M.NightShyamalan"/>
    <x v="135"/>
    <n v="7.0749999999999993"/>
    <x v="135"/>
    <n v="103"/>
    <s v="Action"/>
    <s v="Adventure"/>
    <s v="Family"/>
    <s v="Fantasy"/>
    <m/>
    <m/>
    <m/>
    <m/>
    <x v="21"/>
    <m/>
    <m/>
    <m/>
    <m/>
    <m/>
    <m/>
    <s v="TheLastAirbender"/>
    <x v="0"/>
    <x v="34"/>
    <m/>
    <m/>
    <m/>
    <m/>
    <n v="150000000"/>
    <n v="4.2"/>
    <n v="131564731"/>
    <n v="5.3232264441001043E-2"/>
    <n v="-18435269"/>
    <m/>
    <x v="8"/>
  </r>
  <r>
    <s v="Color"/>
    <s v="J.J.Abrams"/>
    <x v="136"/>
    <n v="7.4"/>
    <x v="136"/>
    <n v="124"/>
    <s v="Action"/>
    <s v="Adventure"/>
    <s v="Thriller"/>
    <m/>
    <m/>
    <m/>
    <m/>
    <m/>
    <x v="21"/>
    <m/>
    <m/>
    <m/>
    <m/>
    <m/>
    <m/>
    <s v="Mission:ImpossibleIII"/>
    <x v="0"/>
    <x v="34"/>
    <m/>
    <m/>
    <m/>
    <m/>
    <n v="150000000"/>
    <n v="6.9"/>
    <n v="133382309"/>
    <n v="5.3057929628726713E-2"/>
    <n v="-16617691"/>
    <m/>
    <x v="8"/>
  </r>
  <r>
    <s v="Color"/>
    <s v="RolandEmmerich"/>
    <x v="137"/>
    <n v="5.9"/>
    <x v="137"/>
    <n v="131"/>
    <s v="Action"/>
    <s v="Drama"/>
    <s v="Thriller"/>
    <m/>
    <m/>
    <m/>
    <m/>
    <m/>
    <x v="21"/>
    <m/>
    <m/>
    <m/>
    <m/>
    <m/>
    <m/>
    <s v="WhiteHouseDown"/>
    <x v="0"/>
    <x v="34"/>
    <m/>
    <m/>
    <m/>
    <m/>
    <n v="150000000"/>
    <n v="6.4"/>
    <n v="73103784"/>
    <n v="5.2879965033215522E-2"/>
    <n v="-76896216"/>
    <m/>
    <x v="8"/>
  </r>
  <r>
    <s v="Color"/>
    <s v="SimonWells"/>
    <x v="138"/>
    <n v="6.1"/>
    <x v="138"/>
    <n v="88"/>
    <s v="Action"/>
    <s v="Adventure"/>
    <s v="Animation"/>
    <s v="Comedy"/>
    <s v="Family"/>
    <s v="SciFi"/>
    <m/>
    <m/>
    <x v="21"/>
    <m/>
    <m/>
    <m/>
    <m/>
    <m/>
    <m/>
    <s v="MarsNeedsMoms"/>
    <x v="0"/>
    <x v="34"/>
    <m/>
    <m/>
    <m/>
    <m/>
    <n v="150000000"/>
    <n v="5.4"/>
    <n v="21379315"/>
    <n v="5.282295761503164E-2"/>
    <n v="-128620685"/>
    <m/>
    <x v="8"/>
  </r>
  <r>
    <s v="Color"/>
    <s v="DavidBowers"/>
    <x v="139"/>
    <n v="6.7714285714285705"/>
    <x v="139"/>
    <n v="85"/>
    <s v="Adventure"/>
    <s v="Animation"/>
    <s v="Comedy"/>
    <s v="Family"/>
    <m/>
    <m/>
    <m/>
    <m/>
    <x v="21"/>
    <m/>
    <m/>
    <m/>
    <m/>
    <m/>
    <m/>
    <s v="FlushedAway"/>
    <x v="0"/>
    <x v="34"/>
    <m/>
    <m/>
    <m/>
    <m/>
    <n v="149000000"/>
    <n v="6.7"/>
    <n v="64459316"/>
    <n v="5.2882269978644016E-2"/>
    <n v="-84540684"/>
    <m/>
    <x v="8"/>
  </r>
  <r>
    <s v="Color"/>
    <s v="JoeWright"/>
    <x v="140"/>
    <n v="5.2333333333333334"/>
    <x v="140"/>
    <n v="111"/>
    <s v="Adventure"/>
    <s v="Family"/>
    <s v="Fantasy"/>
    <m/>
    <m/>
    <m/>
    <m/>
    <m/>
    <x v="21"/>
    <m/>
    <m/>
    <m/>
    <m/>
    <m/>
    <m/>
    <s v="Pan"/>
    <x v="0"/>
    <x v="34"/>
    <m/>
    <m/>
    <m/>
    <m/>
    <n v="150000000"/>
    <n v="5.8"/>
    <n v="34964818"/>
    <n v="5.2844224733467816E-2"/>
    <n v="-115035182"/>
    <m/>
    <x v="8"/>
  </r>
  <r>
    <s v="Color"/>
    <s v="RobMinkoff"/>
    <x v="141"/>
    <n v="5.3999999999999995"/>
    <x v="141"/>
    <n v="92"/>
    <s v="Adventure"/>
    <s v="Animation"/>
    <s v="Comedy"/>
    <s v="Family"/>
    <s v="SciFi"/>
    <m/>
    <m/>
    <m/>
    <x v="21"/>
    <m/>
    <m/>
    <m/>
    <m/>
    <m/>
    <m/>
    <s v="Mr.PeabodySherman"/>
    <x v="0"/>
    <x v="34"/>
    <m/>
    <m/>
    <m/>
    <m/>
    <n v="145000000"/>
    <n v="6.9"/>
    <n v="111505642"/>
    <n v="5.2871892428803899E-2"/>
    <n v="-33494358"/>
    <m/>
    <x v="8"/>
  </r>
  <r>
    <s v="Color"/>
    <s v="WolfgangPetersen"/>
    <x v="142"/>
    <n v="6.5"/>
    <x v="142"/>
    <n v="196"/>
    <s v="Adventure"/>
    <m/>
    <m/>
    <m/>
    <m/>
    <m/>
    <m/>
    <m/>
    <x v="21"/>
    <m/>
    <m/>
    <m/>
    <m/>
    <m/>
    <m/>
    <s v="Troy"/>
    <x v="0"/>
    <x v="34"/>
    <m/>
    <m/>
    <m/>
    <m/>
    <n v="175000000"/>
    <n v="7.2"/>
    <n v="133228348"/>
    <n v="5.2742302745122302E-2"/>
    <n v="-41771652"/>
    <m/>
    <x v="8"/>
  </r>
  <r>
    <s v="Color"/>
    <s v="EricDarnell"/>
    <x v="143"/>
    <n v="6.7062499999999998"/>
    <x v="143"/>
    <n v="93"/>
    <s v="Adventure"/>
    <s v="Animation"/>
    <s v="Comedy"/>
    <s v="Family"/>
    <m/>
    <m/>
    <m/>
    <m/>
    <x v="21"/>
    <m/>
    <m/>
    <m/>
    <m/>
    <m/>
    <m/>
    <s v="Madagascar3:EuropesMostWanted"/>
    <x v="0"/>
    <x v="34"/>
    <m/>
    <m/>
    <m/>
    <m/>
    <n v="145000000"/>
    <n v="6.9"/>
    <n v="216366733"/>
    <n v="5.2519887415390695E-2"/>
    <n v="71366733"/>
    <m/>
    <x v="8"/>
  </r>
  <r>
    <s v="BlackandWhite"/>
    <s v="LeeTamahori"/>
    <x v="144"/>
    <n v="6.9249999999999998"/>
    <x v="144"/>
    <n v="133"/>
    <s v="Action"/>
    <s v="Adventure"/>
    <s v="Thriller"/>
    <m/>
    <m/>
    <m/>
    <m/>
    <m/>
    <x v="21"/>
    <m/>
    <m/>
    <m/>
    <m/>
    <m/>
    <m/>
    <s v="DieAnotherDay"/>
    <x v="0"/>
    <x v="34"/>
    <m/>
    <m/>
    <m/>
    <m/>
    <n v="142000000"/>
    <n v="6.1"/>
    <n v="160201106"/>
    <n v="5.2216191721063981E-2"/>
    <n v="18201106"/>
    <m/>
    <x v="8"/>
  </r>
  <r>
    <s v="Color"/>
    <s v="PaulFeig"/>
    <x v="145"/>
    <n v="6.2"/>
    <x v="145"/>
    <n v="116"/>
    <s v="Action"/>
    <s v="Comedy"/>
    <s v="Fantasy"/>
    <s v="SciFi"/>
    <m/>
    <m/>
    <m/>
    <m/>
    <x v="21"/>
    <m/>
    <m/>
    <m/>
    <m/>
    <m/>
    <m/>
    <s v="Ghostbusters"/>
    <x v="0"/>
    <x v="34"/>
    <m/>
    <m/>
    <m/>
    <m/>
    <n v="144000000"/>
    <n v="5.5"/>
    <n v="118099659"/>
    <n v="5.200628421265685E-2"/>
    <n v="-25900341"/>
    <m/>
    <x v="8"/>
  </r>
  <r>
    <s v="Color"/>
    <s v="MichaelBay"/>
    <x v="146"/>
    <n v="4.9166666666666661"/>
    <x v="146"/>
    <n v="153"/>
    <s v="Action"/>
    <s v="Adventure"/>
    <s v="SciFi"/>
    <s v="Thriller"/>
    <m/>
    <m/>
    <m/>
    <m/>
    <x v="21"/>
    <m/>
    <m/>
    <m/>
    <m/>
    <m/>
    <m/>
    <s v="Armageddon"/>
    <x v="0"/>
    <x v="34"/>
    <m/>
    <m/>
    <m/>
    <m/>
    <n v="140000000"/>
    <n v="6.6"/>
    <n v="201573391"/>
    <n v="5.1864971085417738E-2"/>
    <n v="61573391"/>
    <m/>
    <x v="8"/>
  </r>
  <r>
    <s v="Color"/>
    <s v="BarrySonnenfeld"/>
    <x v="147"/>
    <n v="5.4"/>
    <x v="147"/>
    <n v="88"/>
    <s v="Action"/>
    <s v="Adventure"/>
    <s v="Comedy"/>
    <s v="Family"/>
    <s v="Fantasy"/>
    <s v="Mystery"/>
    <s v="SciFi"/>
    <m/>
    <x v="21"/>
    <m/>
    <m/>
    <m/>
    <m/>
    <m/>
    <m/>
    <s v="MeninBlackII"/>
    <x v="0"/>
    <x v="34"/>
    <m/>
    <m/>
    <m/>
    <m/>
    <n v="140000000"/>
    <n v="6.1"/>
    <n v="190418803"/>
    <n v="5.1597421943937904E-2"/>
    <n v="50418803"/>
    <m/>
    <x v="8"/>
  </r>
  <r>
    <s v="Color"/>
    <s v="RobertZemeckis"/>
    <x v="148"/>
    <n v="5.52"/>
    <x v="148"/>
    <n v="115"/>
    <s v="Action"/>
    <s v="Adventure"/>
    <s v="Animation"/>
    <s v="Fantasy"/>
    <m/>
    <m/>
    <m/>
    <m/>
    <x v="21"/>
    <m/>
    <m/>
    <m/>
    <m/>
    <m/>
    <m/>
    <s v="Beowulf"/>
    <x v="0"/>
    <x v="34"/>
    <m/>
    <m/>
    <m/>
    <m/>
    <n v="150000000"/>
    <n v="6.3"/>
    <n v="82161969"/>
    <n v="5.1345228951410173E-2"/>
    <n v="-67838031"/>
    <m/>
    <x v="8"/>
  </r>
  <r>
    <s v="Color"/>
    <s v="AlessandroCarloni"/>
    <x v="149"/>
    <n v="7"/>
    <x v="149"/>
    <n v="95"/>
    <s v="Action"/>
    <s v="Adventure"/>
    <s v="Animation"/>
    <s v="Comedy"/>
    <s v="Family"/>
    <m/>
    <m/>
    <m/>
    <x v="21"/>
    <m/>
    <m/>
    <m/>
    <m/>
    <m/>
    <m/>
    <s v="KungFuPanda3"/>
    <x v="0"/>
    <x v="34"/>
    <m/>
    <m/>
    <m/>
    <m/>
    <n v="145000000"/>
    <n v="7.2"/>
    <n v="143523463"/>
    <n v="5.1267837182541409E-2"/>
    <n v="-1476537"/>
    <m/>
    <x v="8"/>
  </r>
  <r>
    <s v="Color"/>
    <s v="BradBird"/>
    <x v="150"/>
    <n v="6.0428571428571427"/>
    <x v="150"/>
    <n v="133"/>
    <s v="Action"/>
    <s v="Adventure"/>
    <s v="Thriller"/>
    <m/>
    <m/>
    <m/>
    <m/>
    <m/>
    <x v="21"/>
    <m/>
    <m/>
    <m/>
    <m/>
    <m/>
    <m/>
    <s v="Mission:ImpossibleGhostProtocol"/>
    <x v="0"/>
    <x v="34"/>
    <m/>
    <m/>
    <m/>
    <m/>
    <n v="145000000"/>
    <n v="7.4"/>
    <n v="209364921"/>
    <n v="5.107808860426824E-2"/>
    <n v="64364921"/>
    <m/>
    <x v="8"/>
  </r>
  <r>
    <s v="Color"/>
    <s v="PeterRamsey"/>
    <x v="151"/>
    <n v="7.083333333333333"/>
    <x v="151"/>
    <n v="97"/>
    <s v="Adventure"/>
    <s v="Animation"/>
    <s v="Family"/>
    <s v="Fantasy"/>
    <m/>
    <m/>
    <m/>
    <m/>
    <x v="21"/>
    <m/>
    <m/>
    <m/>
    <m/>
    <m/>
    <m/>
    <s v="RiseoftheGuardians"/>
    <x v="0"/>
    <x v="34"/>
    <m/>
    <m/>
    <m/>
    <m/>
    <n v="145000000"/>
    <n v="7.3"/>
    <n v="103400692"/>
    <n v="5.0780882154763278E-2"/>
    <n v="-41599308"/>
    <m/>
    <x v="8"/>
  </r>
  <r>
    <s v="Color"/>
    <s v="DeanParisot"/>
    <x v="152"/>
    <n v="3.8"/>
    <x v="152"/>
    <n v="90"/>
    <s v="Comedy"/>
    <s v="Crime"/>
    <m/>
    <m/>
    <m/>
    <m/>
    <m/>
    <m/>
    <x v="21"/>
    <m/>
    <m/>
    <m/>
    <m/>
    <m/>
    <m/>
    <s v="FunwithDickandJane"/>
    <x v="0"/>
    <x v="34"/>
    <m/>
    <m/>
    <m/>
    <m/>
    <n v="100000000"/>
    <n v="6.1"/>
    <n v="110332737"/>
    <n v="5.0664690699333922E-2"/>
    <n v="10332737"/>
    <m/>
    <x v="8"/>
  </r>
  <r>
    <s v="Color"/>
    <s v="EdwardZwick"/>
    <x v="153"/>
    <n v="7.3999999999999995"/>
    <x v="153"/>
    <n v="154"/>
    <s v="Action"/>
    <s v="Drama"/>
    <s v="History"/>
    <s v="War"/>
    <m/>
    <m/>
    <m/>
    <m/>
    <x v="21"/>
    <m/>
    <m/>
    <m/>
    <m/>
    <m/>
    <m/>
    <s v="TheLastSamurai"/>
    <x v="0"/>
    <x v="34"/>
    <m/>
    <m/>
    <m/>
    <m/>
    <n v="140000000"/>
    <n v="7.7"/>
    <n v="111110575"/>
    <n v="5.0594319013696265E-2"/>
    <n v="-28889425"/>
    <m/>
    <x v="8"/>
  </r>
  <r>
    <s v="Color"/>
    <s v="RidleyScott"/>
    <x v="154"/>
    <n v="5.4"/>
    <x v="154"/>
    <n v="150"/>
    <s v="Action"/>
    <s v="Adventure"/>
    <s v="Drama"/>
    <m/>
    <m/>
    <m/>
    <m/>
    <m/>
    <x v="21"/>
    <m/>
    <m/>
    <m/>
    <m/>
    <m/>
    <m/>
    <s v="Exodus:GodsandKings"/>
    <x v="0"/>
    <x v="34"/>
    <m/>
    <m/>
    <m/>
    <m/>
    <n v="140000000"/>
    <n v="6.1"/>
    <n v="65007045"/>
    <n v="5.0469775556915654E-2"/>
    <n v="-74992955"/>
    <m/>
    <x v="8"/>
  </r>
  <r>
    <s v="Color"/>
    <s v="J.J.Abrams"/>
    <x v="155"/>
    <n v="6.166666666666667"/>
    <x v="155"/>
    <n v="127"/>
    <s v="Action"/>
    <s v="Adventure"/>
    <s v="SciFi"/>
    <m/>
    <m/>
    <m/>
    <m/>
    <m/>
    <x v="21"/>
    <m/>
    <m/>
    <m/>
    <m/>
    <m/>
    <m/>
    <s v="StarTrek"/>
    <x v="0"/>
    <x v="34"/>
    <m/>
    <m/>
    <m/>
    <m/>
    <n v="150000000"/>
    <n v="8"/>
    <n v="257704099"/>
    <n v="5.0432545611302323E-2"/>
    <n v="107704099"/>
    <m/>
    <x v="8"/>
  </r>
  <r>
    <s v="Color"/>
    <s v="SamRaimi"/>
    <x v="156"/>
    <n v="6.791666666666667"/>
    <x v="156"/>
    <n v="121"/>
    <s v="Action"/>
    <s v="Adventure"/>
    <s v="Fantasy"/>
    <s v="Romance"/>
    <m/>
    <m/>
    <m/>
    <m/>
    <x v="21"/>
    <m/>
    <m/>
    <m/>
    <m/>
    <m/>
    <m/>
    <s v="SpiderMan"/>
    <x v="0"/>
    <x v="34"/>
    <m/>
    <m/>
    <m/>
    <m/>
    <n v="139000000"/>
    <n v="7.3"/>
    <n v="403706375"/>
    <n v="5.0043678610196554E-2"/>
    <n v="264706375"/>
    <m/>
    <x v="8"/>
  </r>
  <r>
    <s v="Color"/>
    <s v="DeanDeBlois"/>
    <x v="157"/>
    <n v="6.0166666666666657"/>
    <x v="157"/>
    <n v="102"/>
    <s v="Action"/>
    <s v="Adventure"/>
    <s v="Animation"/>
    <s v="Comedy"/>
    <s v="Family"/>
    <s v="Fantasy"/>
    <m/>
    <m/>
    <x v="21"/>
    <m/>
    <m/>
    <m/>
    <m/>
    <m/>
    <m/>
    <s v="HowtoTrainYourDragon2"/>
    <x v="0"/>
    <x v="34"/>
    <m/>
    <m/>
    <m/>
    <m/>
    <n v="145000000"/>
    <n v="7.9"/>
    <n v="176997107"/>
    <n v="4.9571525853378491E-2"/>
    <n v="31997107"/>
    <m/>
    <x v="8"/>
  </r>
  <r>
    <s v="Color"/>
    <s v="AlexProyas"/>
    <x v="158"/>
    <n v="6.9166666666666679"/>
    <x v="158"/>
    <n v="126"/>
    <s v="Action"/>
    <s v="Adventure"/>
    <s v="Fantasy"/>
    <m/>
    <m/>
    <m/>
    <m/>
    <m/>
    <x v="21"/>
    <m/>
    <m/>
    <m/>
    <m/>
    <m/>
    <m/>
    <s v="GodsofEgypt"/>
    <x v="0"/>
    <x v="34"/>
    <m/>
    <m/>
    <m/>
    <m/>
    <n v="140000000"/>
    <n v="5.5"/>
    <n v="31141074"/>
    <n v="4.9320819801692395E-2"/>
    <n v="-108858926"/>
    <m/>
    <x v="8"/>
  </r>
  <r>
    <s v="Color"/>
    <s v="RobCohen"/>
    <x v="159"/>
    <n v="6.0400000000000009"/>
    <x v="159"/>
    <n v="121"/>
    <s v="Action"/>
    <s v="Adventure"/>
    <s v="SciFi"/>
    <s v="Thriller"/>
    <m/>
    <m/>
    <m/>
    <m/>
    <x v="21"/>
    <m/>
    <m/>
    <m/>
    <m/>
    <m/>
    <m/>
    <s v="Stealth"/>
    <x v="0"/>
    <x v="34"/>
    <m/>
    <m/>
    <m/>
    <m/>
    <n v="135000000"/>
    <n v="5"/>
    <n v="31704416"/>
    <n v="4.9353217289354788E-2"/>
    <n v="-103295584"/>
    <m/>
    <x v="8"/>
  </r>
  <r>
    <s v="Color"/>
    <s v="ZackSnyder"/>
    <x v="160"/>
    <n v="8.2000000000000011"/>
    <x v="160"/>
    <n v="215"/>
    <s v="Action"/>
    <s v="Drama"/>
    <s v="Mystery"/>
    <s v="SciFi"/>
    <m/>
    <m/>
    <m/>
    <m/>
    <x v="21"/>
    <m/>
    <m/>
    <m/>
    <m/>
    <m/>
    <m/>
    <s v="Watchmen"/>
    <x v="0"/>
    <x v="34"/>
    <m/>
    <m/>
    <m/>
    <m/>
    <n v="130000000"/>
    <n v="7.7"/>
    <n v="107503316"/>
    <n v="4.9382815597676072E-2"/>
    <n v="-22496684"/>
    <m/>
    <x v="8"/>
  </r>
  <r>
    <s v="Color"/>
    <s v="RichardDonner"/>
    <x v="161"/>
    <n v="6.85"/>
    <x v="161"/>
    <n v="127"/>
    <s v="Action"/>
    <s v="Crime"/>
    <s v="Thriller"/>
    <m/>
    <m/>
    <m/>
    <m/>
    <m/>
    <x v="21"/>
    <m/>
    <m/>
    <m/>
    <m/>
    <m/>
    <m/>
    <s v="LethalWeapon4"/>
    <x v="0"/>
    <x v="34"/>
    <m/>
    <m/>
    <m/>
    <m/>
    <n v="140000000"/>
    <n v="6.6"/>
    <n v="129734803"/>
    <n v="4.9275715455014656E-2"/>
    <n v="-10265197"/>
    <m/>
    <x v="8"/>
  </r>
  <r>
    <s v="Color"/>
    <s v="AngLee"/>
    <x v="162"/>
    <n v="6.666666666666667"/>
    <x v="162"/>
    <n v="138"/>
    <s v="Action"/>
    <s v="SciFi"/>
    <m/>
    <m/>
    <m/>
    <m/>
    <m/>
    <m/>
    <x v="21"/>
    <m/>
    <m/>
    <m/>
    <m/>
    <m/>
    <m/>
    <s v="Hulk"/>
    <x v="0"/>
    <x v="34"/>
    <m/>
    <m/>
    <m/>
    <m/>
    <n v="137000000"/>
    <n v="5.7"/>
    <n v="132122995"/>
    <n v="4.9115936651233941E-2"/>
    <n v="-4877005"/>
    <m/>
    <x v="8"/>
  </r>
  <r>
    <s v="Color"/>
    <s v="JonM.Chu"/>
    <x v="163"/>
    <n v="6.0857142857142863"/>
    <x v="163"/>
    <n v="122"/>
    <s v="Action"/>
    <s v="Adventure"/>
    <s v="SciFi"/>
    <s v="Thriller"/>
    <m/>
    <m/>
    <m/>
    <m/>
    <x v="21"/>
    <m/>
    <m/>
    <m/>
    <m/>
    <m/>
    <m/>
    <s v="G.I.Joe:Retaliation"/>
    <x v="0"/>
    <x v="34"/>
    <m/>
    <m/>
    <m/>
    <m/>
    <n v="130000000"/>
    <n v="5.8"/>
    <n v="122512052"/>
    <n v="4.8957167106693435E-2"/>
    <n v="-7487948"/>
    <m/>
    <x v="8"/>
  </r>
  <r>
    <s v="Color"/>
    <s v="BreckEisner"/>
    <x v="164"/>
    <n v="5.0999999999999996"/>
    <x v="164"/>
    <n v="124"/>
    <s v="Action"/>
    <s v="Adventure"/>
    <s v="Comedy"/>
    <s v="Thriller"/>
    <m/>
    <m/>
    <m/>
    <m/>
    <x v="21"/>
    <m/>
    <m/>
    <m/>
    <m/>
    <m/>
    <m/>
    <s v="Sahara"/>
    <x v="0"/>
    <x v="34"/>
    <m/>
    <m/>
    <m/>
    <m/>
    <n v="130000000"/>
    <n v="6"/>
    <n v="68642452"/>
    <n v="4.8825658613226387E-2"/>
    <n v="-61357548"/>
    <m/>
    <x v="8"/>
  </r>
  <r>
    <s v="Color"/>
    <s v="HironobuSakaguchi"/>
    <x v="165"/>
    <n v="7.5750000000000002"/>
    <x v="165"/>
    <n v="106"/>
    <s v="Action"/>
    <s v="Adventure"/>
    <s v="Animation"/>
    <s v="Fantasy"/>
    <s v="Romance"/>
    <s v="SciFi"/>
    <m/>
    <m/>
    <x v="21"/>
    <m/>
    <m/>
    <m/>
    <m/>
    <m/>
    <m/>
    <s v="FinalFantasy:TheSpiritsWithin"/>
    <x v="0"/>
    <x v="34"/>
    <m/>
    <m/>
    <m/>
    <m/>
    <n v="137000000"/>
    <n v="6.4"/>
    <n v="32131830"/>
    <n v="4.8784617744152464E-2"/>
    <n v="-104868170"/>
    <m/>
    <x v="8"/>
  </r>
  <r>
    <s v="Color"/>
    <s v="JoeJohnston"/>
    <x v="166"/>
    <n v="6.8666666666666671"/>
    <x v="166"/>
    <n v="124"/>
    <s v="Action"/>
    <s v="Adventure"/>
    <s v="SciFi"/>
    <m/>
    <m/>
    <m/>
    <m/>
    <m/>
    <x v="21"/>
    <m/>
    <m/>
    <m/>
    <m/>
    <m/>
    <m/>
    <s v="CaptainAmerica:TheFirstAvenger"/>
    <x v="0"/>
    <x v="34"/>
    <m/>
    <m/>
    <m/>
    <m/>
    <n v="140000000"/>
    <n v="6.9"/>
    <n v="176636816"/>
    <n v="4.8813848025865914E-2"/>
    <n v="36636816"/>
    <m/>
    <x v="8"/>
  </r>
  <r>
    <s v="Color"/>
    <s v="MichaelApted"/>
    <x v="167"/>
    <n v="6.833333333333333"/>
    <x v="167"/>
    <n v="128"/>
    <s v="Action"/>
    <s v="Adventure"/>
    <s v="Thriller"/>
    <m/>
    <m/>
    <m/>
    <m/>
    <m/>
    <x v="21"/>
    <m/>
    <m/>
    <m/>
    <m/>
    <m/>
    <m/>
    <s v="TheWorldIsNotEnough"/>
    <x v="0"/>
    <x v="34"/>
    <m/>
    <m/>
    <m/>
    <m/>
    <n v="135000000"/>
    <n v="6.4"/>
    <n v="126930660"/>
    <n v="4.8575517439099998E-2"/>
    <n v="-8069340"/>
    <m/>
    <x v="8"/>
  </r>
  <r>
    <s v="Color"/>
    <s v="PeterWeir"/>
    <x v="168"/>
    <n v="5.2200000000000006"/>
    <x v="168"/>
    <n v="138"/>
    <s v="Action"/>
    <s v="Adventure"/>
    <s v="Drama"/>
    <s v="History"/>
    <s v="War"/>
    <m/>
    <m/>
    <m/>
    <x v="21"/>
    <m/>
    <m/>
    <m/>
    <m/>
    <m/>
    <m/>
    <s v="MasterandCommander:TheFarSideoftheWorld"/>
    <x v="0"/>
    <x v="34"/>
    <m/>
    <m/>
    <m/>
    <m/>
    <n v="150000000"/>
    <n v="7.4"/>
    <n v="93926386"/>
    <n v="4.8428156122233952E-2"/>
    <n v="-56073614"/>
    <m/>
    <x v="8"/>
  </r>
  <r>
    <s v="Color"/>
    <s v="BillCondon"/>
    <x v="169"/>
    <n v="7.3250000000000002"/>
    <x v="169"/>
    <n v="115"/>
    <s v="Adventure"/>
    <s v="Drama"/>
    <s v="Fantasy"/>
    <s v="Romance"/>
    <m/>
    <m/>
    <m/>
    <m/>
    <x v="21"/>
    <m/>
    <m/>
    <m/>
    <m/>
    <m/>
    <m/>
    <s v="TheTwilightSaga:BreakingDawnPart2"/>
    <x v="0"/>
    <x v="34"/>
    <m/>
    <m/>
    <m/>
    <m/>
    <n v="120000000"/>
    <n v="5.5"/>
    <n v="292298923"/>
    <n v="4.8322983450147516E-2"/>
    <n v="172298923"/>
    <m/>
    <x v="8"/>
  </r>
  <r>
    <s v="Color"/>
    <s v="GeorgeMiller"/>
    <x v="170"/>
    <n v="3.3"/>
    <x v="170"/>
    <n v="100"/>
    <s v="Animation"/>
    <s v="Comedy"/>
    <s v="Family"/>
    <s v="Musical"/>
    <m/>
    <m/>
    <m/>
    <m/>
    <x v="21"/>
    <m/>
    <m/>
    <m/>
    <m/>
    <m/>
    <m/>
    <s v="HappyFeet2"/>
    <x v="0"/>
    <x v="34"/>
    <m/>
    <m/>
    <m/>
    <m/>
    <n v="135000000"/>
    <n v="5.9"/>
    <n v="63992328"/>
    <n v="4.8031875511894057E-2"/>
    <n v="-71007672"/>
    <m/>
    <x v="8"/>
  </r>
  <r>
    <s v="Color"/>
    <s v="LouisLeterrier"/>
    <x v="171"/>
    <n v="6.2"/>
    <x v="171"/>
    <n v="135"/>
    <s v="Action"/>
    <s v="Adventure"/>
    <s v="SciFi"/>
    <m/>
    <m/>
    <m/>
    <m/>
    <m/>
    <x v="21"/>
    <m/>
    <m/>
    <m/>
    <m/>
    <m/>
    <m/>
    <s v="TheIncredibleHulk"/>
    <x v="0"/>
    <x v="34"/>
    <m/>
    <m/>
    <m/>
    <m/>
    <n v="150000000"/>
    <n v="6.8"/>
    <n v="134518390"/>
    <n v="4.7996911323193135E-2"/>
    <n v="-15481610"/>
    <m/>
    <x v="8"/>
  </r>
  <r>
    <s v="Color"/>
    <s v="StevenSpielberg"/>
    <x v="172"/>
    <n v="6.1"/>
    <x v="172"/>
    <n v="117"/>
    <s v="Adventure"/>
    <s v="Family"/>
    <s v="Fantasy"/>
    <m/>
    <m/>
    <m/>
    <m/>
    <m/>
    <x v="21"/>
    <m/>
    <m/>
    <m/>
    <m/>
    <m/>
    <m/>
    <s v="TheBFG"/>
    <x v="0"/>
    <x v="34"/>
    <m/>
    <m/>
    <m/>
    <m/>
    <n v="140000000"/>
    <n v="6.8"/>
    <n v="52792307"/>
    <n v="4.78082478337103E-2"/>
    <n v="-87207693"/>
    <m/>
    <x v="8"/>
  </r>
  <r>
    <s v="Color"/>
    <s v="AlejandroG.Irritu"/>
    <x v="173"/>
    <n v="5.3"/>
    <x v="173"/>
    <n v="156"/>
    <s v="Adventure"/>
    <s v="Drama"/>
    <s v="Thriller"/>
    <s v="Western"/>
    <m/>
    <m/>
    <m/>
    <m/>
    <x v="21"/>
    <m/>
    <m/>
    <m/>
    <m/>
    <m/>
    <m/>
    <s v="TheRevenant"/>
    <x v="0"/>
    <x v="34"/>
    <m/>
    <m/>
    <m/>
    <m/>
    <n v="135000000"/>
    <n v="8.1"/>
    <n v="183635922"/>
    <n v="4.7794392666787262E-2"/>
    <n v="48635922"/>
    <m/>
    <x v="8"/>
  </r>
  <r>
    <s v="Color"/>
    <s v="DavidSoren"/>
    <x v="174"/>
    <n v="3.7"/>
    <x v="174"/>
    <n v="96"/>
    <s v="Adventure"/>
    <s v="Animation"/>
    <s v="Comedy"/>
    <s v="Family"/>
    <s v="Sport"/>
    <m/>
    <m/>
    <m/>
    <x v="21"/>
    <m/>
    <m/>
    <m/>
    <m/>
    <m/>
    <m/>
    <s v="Turbo"/>
    <x v="0"/>
    <x v="34"/>
    <m/>
    <m/>
    <m/>
    <m/>
    <n v="135000000"/>
    <n v="6.5"/>
    <n v="83024900"/>
    <n v="4.755709159004342E-2"/>
    <n v="-51975100"/>
    <m/>
    <x v="8"/>
  </r>
  <r>
    <s v="Color"/>
    <s v="GoreVerbinski"/>
    <x v="175"/>
    <n v="5.5"/>
    <x v="175"/>
    <n v="107"/>
    <s v="Adventure"/>
    <s v="Animation"/>
    <s v="Comedy"/>
    <s v="Family"/>
    <s v="Western"/>
    <m/>
    <m/>
    <m/>
    <x v="21"/>
    <m/>
    <m/>
    <m/>
    <m/>
    <m/>
    <m/>
    <s v="Rango"/>
    <x v="0"/>
    <x v="34"/>
    <m/>
    <m/>
    <m/>
    <m/>
    <n v="135000000"/>
    <n v="7.2"/>
    <n v="123207194"/>
    <n v="4.7485852759516799E-2"/>
    <n v="-11792806"/>
    <m/>
    <x v="8"/>
  </r>
  <r>
    <s v="Color"/>
    <s v="EricDarnell"/>
    <x v="176"/>
    <n v="6.9"/>
    <x v="176"/>
    <n v="92"/>
    <s v="Adventure"/>
    <s v="Animation"/>
    <s v="Comedy"/>
    <s v="Family"/>
    <m/>
    <m/>
    <m/>
    <m/>
    <x v="21"/>
    <m/>
    <m/>
    <m/>
    <m/>
    <m/>
    <m/>
    <s v="PenguinsofMadagascar"/>
    <x v="0"/>
    <x v="34"/>
    <m/>
    <m/>
    <m/>
    <m/>
    <n v="132000000"/>
    <n v="6.7"/>
    <n v="83348920"/>
    <n v="4.7343180883942758E-2"/>
    <n v="-48651080"/>
    <m/>
    <x v="8"/>
  </r>
  <r>
    <s v="Color"/>
    <s v="PaulGreengrass"/>
    <x v="177"/>
    <n v="7.05"/>
    <x v="177"/>
    <n v="115"/>
    <s v="Action"/>
    <s v="Mystery"/>
    <s v="Thriller"/>
    <m/>
    <m/>
    <m/>
    <m/>
    <m/>
    <x v="21"/>
    <m/>
    <m/>
    <m/>
    <m/>
    <m/>
    <m/>
    <s v="TheBourneUltimatum"/>
    <x v="0"/>
    <x v="34"/>
    <m/>
    <m/>
    <m/>
    <m/>
    <n v="110000000"/>
    <n v="8.1"/>
    <n v="227137090"/>
    <n v="4.7273526163713213E-2"/>
    <n v="117137090"/>
    <m/>
    <x v="8"/>
  </r>
  <r>
    <s v="Color"/>
    <s v="MarkOsborne"/>
    <x v="178"/>
    <n v="7.6"/>
    <x v="178"/>
    <n v="92"/>
    <s v="Action"/>
    <s v="Adventure"/>
    <s v="Animation"/>
    <s v="Comedy"/>
    <s v="Family"/>
    <m/>
    <m/>
    <m/>
    <x v="21"/>
    <m/>
    <m/>
    <m/>
    <m/>
    <m/>
    <m/>
    <s v="KungFuPanda"/>
    <x v="0"/>
    <x v="34"/>
    <m/>
    <m/>
    <m/>
    <m/>
    <n v="130000000"/>
    <n v="7.6"/>
    <n v="215395021"/>
    <n v="4.7070859550976785E-2"/>
    <n v="85395021"/>
    <m/>
    <x v="8"/>
  </r>
  <r>
    <s v="Color"/>
    <s v="PeytonReed"/>
    <x v="179"/>
    <n v="6.8"/>
    <x v="179"/>
    <n v="117"/>
    <s v="Action"/>
    <s v="Adventure"/>
    <s v="Comedy"/>
    <s v="SciFi"/>
    <m/>
    <m/>
    <m/>
    <m/>
    <x v="21"/>
    <m/>
    <m/>
    <m/>
    <m/>
    <m/>
    <m/>
    <s v="AntMan"/>
    <x v="0"/>
    <x v="34"/>
    <m/>
    <m/>
    <m/>
    <m/>
    <n v="130000000"/>
    <n v="7.4"/>
    <n v="180191634"/>
    <n v="4.680520167658387E-2"/>
    <n v="50191634"/>
    <m/>
    <x v="8"/>
  </r>
  <r>
    <s v="Color"/>
    <s v="FrancisLawrence"/>
    <x v="180"/>
    <n v="6.5374999999999996"/>
    <x v="180"/>
    <n v="146"/>
    <s v="Adventure"/>
    <s v="SciFi"/>
    <s v="Thriller"/>
    <m/>
    <m/>
    <m/>
    <m/>
    <m/>
    <x v="21"/>
    <m/>
    <m/>
    <m/>
    <m/>
    <m/>
    <m/>
    <s v="TheHungerGames:CatchingFire"/>
    <x v="0"/>
    <x v="34"/>
    <m/>
    <m/>
    <m/>
    <m/>
    <n v="130000000"/>
    <n v="7.6"/>
    <n v="424645577"/>
    <n v="4.6584846583351464E-2"/>
    <n v="294645577"/>
    <m/>
    <x v="8"/>
  </r>
  <r>
    <s v="Color"/>
    <s v="BillCondon"/>
    <x v="181"/>
    <n v="6.5714285714285712"/>
    <x v="181"/>
    <n v="115"/>
    <s v="Adventure"/>
    <s v="Drama"/>
    <s v="Fantasy"/>
    <s v="Romance"/>
    <m/>
    <m/>
    <m/>
    <m/>
    <x v="21"/>
    <m/>
    <m/>
    <m/>
    <m/>
    <m/>
    <m/>
    <s v="TheTwilightSaga:BreakingDawnPart2"/>
    <x v="0"/>
    <x v="34"/>
    <m/>
    <m/>
    <m/>
    <m/>
    <n v="120000000"/>
    <n v="5.5"/>
    <n v="292298923"/>
    <n v="4.6143648534083752E-2"/>
    <n v="172298923"/>
    <m/>
    <x v="8"/>
  </r>
  <r>
    <s v="Color"/>
    <s v="TimJohnson"/>
    <x v="182"/>
    <n v="6.625"/>
    <x v="182"/>
    <n v="94"/>
    <s v="Adventure"/>
    <s v="Animation"/>
    <s v="Comedy"/>
    <s v="Family"/>
    <s v="Fantasy"/>
    <s v="SciFi"/>
    <m/>
    <m/>
    <x v="21"/>
    <m/>
    <m/>
    <m/>
    <m/>
    <m/>
    <m/>
    <s v="Home"/>
    <x v="0"/>
    <x v="34"/>
    <m/>
    <m/>
    <m/>
    <m/>
    <n v="135000000"/>
    <n v="6.7"/>
    <n v="177343675"/>
    <n v="4.5842448405785025E-2"/>
    <n v="42343675"/>
    <m/>
    <x v="8"/>
  </r>
  <r>
    <s v="Color"/>
    <s v="StevenSpielberg"/>
    <x v="183"/>
    <n v="4.3"/>
    <x v="183"/>
    <n v="116"/>
    <s v="Adventure"/>
    <s v="SciFi"/>
    <s v="Thriller"/>
    <m/>
    <m/>
    <m/>
    <m/>
    <m/>
    <x v="21"/>
    <m/>
    <m/>
    <m/>
    <m/>
    <m/>
    <m/>
    <s v="WaroftheWorlds"/>
    <x v="0"/>
    <x v="34"/>
    <m/>
    <m/>
    <m/>
    <m/>
    <n v="132000000"/>
    <n v="6.5"/>
    <n v="234277056"/>
    <n v="4.5608979641515043E-2"/>
    <n v="102277056"/>
    <m/>
    <x v="8"/>
  </r>
  <r>
    <s v="Color"/>
    <s v="MichaelBay"/>
    <x v="184"/>
    <n v="6.45"/>
    <x v="184"/>
    <n v="147"/>
    <s v="Action"/>
    <s v="Comedy"/>
    <s v="Crime"/>
    <s v="Thriller"/>
    <m/>
    <m/>
    <m/>
    <m/>
    <x v="21"/>
    <m/>
    <m/>
    <m/>
    <m/>
    <m/>
    <m/>
    <s v="BadBoysII"/>
    <x v="0"/>
    <x v="34"/>
    <m/>
    <m/>
    <m/>
    <m/>
    <n v="130000000"/>
    <n v="6.6"/>
    <n v="138396624"/>
    <n v="4.5306946347267098E-2"/>
    <n v="8396624"/>
    <m/>
    <x v="8"/>
  </r>
  <r>
    <s v="Color"/>
    <s v="ChrisMiller"/>
    <x v="185"/>
    <n v="6.2666666666666666"/>
    <x v="185"/>
    <n v="90"/>
    <s v="Action"/>
    <s v="Adventure"/>
    <s v="Animation"/>
    <s v="Comedy"/>
    <s v="Family"/>
    <s v="Fantasy"/>
    <m/>
    <m/>
    <x v="21"/>
    <m/>
    <m/>
    <m/>
    <m/>
    <m/>
    <m/>
    <s v="PussinBoots"/>
    <x v="0"/>
    <x v="34"/>
    <m/>
    <m/>
    <m/>
    <m/>
    <n v="130000000"/>
    <n v="6.7"/>
    <n v="149234747"/>
    <n v="4.514453459045481E-2"/>
    <n v="19234747"/>
    <m/>
    <x v="8"/>
  </r>
  <r>
    <s v="Color"/>
    <s v="PhillipNoyce"/>
    <x v="186"/>
    <n v="6.3"/>
    <x v="186"/>
    <n v="101"/>
    <s v="Action"/>
    <s v="Crime"/>
    <s v="Mystery"/>
    <s v="Thriller"/>
    <m/>
    <m/>
    <m/>
    <m/>
    <x v="21"/>
    <m/>
    <m/>
    <m/>
    <m/>
    <m/>
    <m/>
    <s v="Salt"/>
    <x v="0"/>
    <x v="34"/>
    <m/>
    <m/>
    <m/>
    <m/>
    <n v="110000000"/>
    <n v="6.4"/>
    <n v="118311368"/>
    <n v="4.4965107050355321E-2"/>
    <n v="8311368"/>
    <m/>
    <x v="8"/>
  </r>
  <r>
    <s v="Color"/>
    <s v="DarrenAronofsky"/>
    <x v="187"/>
    <n v="6.5333333333333341"/>
    <x v="187"/>
    <n v="138"/>
    <s v="Action"/>
    <s v="Adventure"/>
    <s v="Drama"/>
    <m/>
    <m/>
    <m/>
    <m/>
    <m/>
    <x v="21"/>
    <m/>
    <m/>
    <m/>
    <m/>
    <m/>
    <m/>
    <s v="Noah"/>
    <x v="0"/>
    <x v="34"/>
    <m/>
    <m/>
    <m/>
    <m/>
    <n v="125000000"/>
    <n v="5.8"/>
    <n v="101160529"/>
    <n v="4.4865709911880852E-2"/>
    <n v="-23839471"/>
    <m/>
    <x v="8"/>
  </r>
  <r>
    <s v="Color"/>
    <s v="StevenSpielberg"/>
    <x v="188"/>
    <n v="6.3"/>
    <x v="188"/>
    <n v="107"/>
    <s v="Action"/>
    <s v="Adventure"/>
    <s v="Family"/>
    <s v="Mystery"/>
    <m/>
    <m/>
    <m/>
    <m/>
    <x v="21"/>
    <m/>
    <m/>
    <m/>
    <m/>
    <m/>
    <m/>
    <s v="TheAdventuresofTintin"/>
    <x v="0"/>
    <x v="34"/>
    <m/>
    <m/>
    <m/>
    <m/>
    <n v="135000000"/>
    <n v="7.4"/>
    <n v="77564037"/>
    <n v="4.4769950942767582E-2"/>
    <n v="-57435963"/>
    <m/>
    <x v="8"/>
  </r>
  <r>
    <s v="Color"/>
    <s v="AlfonsoCuarn"/>
    <x v="189"/>
    <n v="5.7999999999999989"/>
    <x v="189"/>
    <n v="142"/>
    <s v="Adventure"/>
    <s v="Family"/>
    <s v="Fantasy"/>
    <s v="Mystery"/>
    <m/>
    <m/>
    <m/>
    <m/>
    <x v="21"/>
    <m/>
    <m/>
    <m/>
    <m/>
    <m/>
    <m/>
    <s v="HarryPotterandthePrisonerofAzkaban"/>
    <x v="0"/>
    <x v="34"/>
    <m/>
    <m/>
    <m/>
    <m/>
    <n v="130000000"/>
    <n v="7.8"/>
    <n v="249358727"/>
    <n v="4.470646669645776E-2"/>
    <n v="119358727"/>
    <m/>
    <x v="8"/>
  </r>
  <r>
    <s v="Color"/>
    <s v="BazLuhrmann"/>
    <x v="190"/>
    <n v="6.8400000000000007"/>
    <x v="190"/>
    <n v="165"/>
    <s v="Adventure"/>
    <s v="Drama"/>
    <s v="Romance"/>
    <s v="War"/>
    <m/>
    <m/>
    <m/>
    <m/>
    <x v="21"/>
    <m/>
    <m/>
    <m/>
    <m/>
    <m/>
    <m/>
    <s v="Australia"/>
    <x v="0"/>
    <x v="34"/>
    <m/>
    <m/>
    <m/>
    <m/>
    <n v="130000000"/>
    <n v="6.6"/>
    <n v="49551662"/>
    <n v="4.4391820423520745E-2"/>
    <n v="-80448338"/>
    <m/>
    <x v="8"/>
  </r>
  <r>
    <s v="Color"/>
    <s v="M.NightShyamalan"/>
    <x v="191"/>
    <n v="5.7466666666666661"/>
    <x v="191"/>
    <n v="100"/>
    <s v="Action"/>
    <s v="Adventure"/>
    <s v="SciFi"/>
    <m/>
    <m/>
    <m/>
    <m/>
    <m/>
    <x v="21"/>
    <m/>
    <m/>
    <m/>
    <m/>
    <m/>
    <m/>
    <s v="AfterEarth"/>
    <x v="0"/>
    <x v="34"/>
    <m/>
    <m/>
    <m/>
    <m/>
    <n v="130000000"/>
    <n v="4.9000000000000004"/>
    <n v="60522097"/>
    <n v="4.4383837294923643E-2"/>
    <n v="-69477903"/>
    <m/>
    <x v="8"/>
  </r>
  <r>
    <s v="Color"/>
    <s v="EricLeighton"/>
    <x v="192"/>
    <n v="7.2749999999999995"/>
    <x v="192"/>
    <n v="82"/>
    <s v="Adventure"/>
    <s v="Animation"/>
    <s v="Family"/>
    <s v="Thriller"/>
    <m/>
    <m/>
    <m/>
    <m/>
    <x v="21"/>
    <m/>
    <m/>
    <m/>
    <m/>
    <m/>
    <m/>
    <s v="Dinosaur"/>
    <x v="0"/>
    <x v="34"/>
    <m/>
    <m/>
    <m/>
    <m/>
    <n v="127500000"/>
    <n v="6.5"/>
    <n v="137748063"/>
    <n v="4.4354956894407153E-2"/>
    <n v="10248063"/>
    <m/>
    <x v="8"/>
  </r>
  <r>
    <s v="Color"/>
    <s v="ShawnLevy"/>
    <x v="193"/>
    <n v="6.3400000000000007"/>
    <x v="193"/>
    <n v="98"/>
    <s v="Adventure"/>
    <s v="Comedy"/>
    <s v="Family"/>
    <s v="Fantasy"/>
    <m/>
    <m/>
    <m/>
    <m/>
    <x v="21"/>
    <m/>
    <m/>
    <m/>
    <m/>
    <m/>
    <m/>
    <s v="NightattheMuseum:SecretoftheTomb"/>
    <x v="0"/>
    <x v="34"/>
    <m/>
    <m/>
    <m/>
    <m/>
    <n v="127000000"/>
    <n v="6.2"/>
    <n v="113733726"/>
    <n v="4.4196999896677948E-2"/>
    <n v="-13266274"/>
    <m/>
    <x v="8"/>
  </r>
  <r>
    <s v="Color"/>
    <s v="TomMcGrath"/>
    <x v="194"/>
    <n v="7.5"/>
    <x v="194"/>
    <n v="95"/>
    <s v="Action"/>
    <s v="Animation"/>
    <s v="Comedy"/>
    <s v="Family"/>
    <s v="SciFi"/>
    <m/>
    <m/>
    <m/>
    <x v="21"/>
    <m/>
    <m/>
    <m/>
    <m/>
    <m/>
    <m/>
    <s v="Megamind"/>
    <x v="0"/>
    <x v="34"/>
    <m/>
    <m/>
    <m/>
    <m/>
    <n v="130000000"/>
    <n v="7.3"/>
    <n v="148337537"/>
    <n v="4.4077534844759576E-2"/>
    <n v="18337537"/>
    <m/>
    <x v="8"/>
  </r>
  <r>
    <s v="Color"/>
    <s v="ChrisColumbus"/>
    <x v="195"/>
    <n v="5.6000000000000005"/>
    <x v="195"/>
    <n v="159"/>
    <s v="Adventure"/>
    <s v="Family"/>
    <s v="Fantasy"/>
    <m/>
    <m/>
    <m/>
    <m/>
    <m/>
    <x v="21"/>
    <m/>
    <m/>
    <m/>
    <m/>
    <m/>
    <m/>
    <s v="HarryPotterandtheSorcerersStone"/>
    <x v="0"/>
    <x v="34"/>
    <m/>
    <m/>
    <m/>
    <m/>
    <n v="125000000"/>
    <n v="7.5"/>
    <n v="317557891"/>
    <n v="4.3897630951428387E-2"/>
    <n v="192557891"/>
    <m/>
    <x v="8"/>
  </r>
  <r>
    <s v="Color"/>
    <s v="RobertSchwentke"/>
    <x v="196"/>
    <n v="5.7333333333333325"/>
    <x v="196"/>
    <n v="96"/>
    <s v="Action"/>
    <s v="Comedy"/>
    <s v="Fantasy"/>
    <m/>
    <m/>
    <m/>
    <m/>
    <m/>
    <x v="21"/>
    <m/>
    <m/>
    <m/>
    <m/>
    <m/>
    <m/>
    <s v="R.I.P.D."/>
    <x v="0"/>
    <x v="34"/>
    <m/>
    <m/>
    <m/>
    <m/>
    <n v="130000000"/>
    <n v="5.6"/>
    <n v="33592415"/>
    <n v="4.3538360720556099E-2"/>
    <n v="-96407585"/>
    <m/>
    <x v="8"/>
  </r>
  <r>
    <s v="Color"/>
    <s v="GoreVerbinski"/>
    <x v="197"/>
    <n v="6.58"/>
    <x v="197"/>
    <n v="143"/>
    <s v="Action"/>
    <s v="Adventure"/>
    <s v="Fantasy"/>
    <m/>
    <m/>
    <m/>
    <m/>
    <m/>
    <x v="21"/>
    <m/>
    <m/>
    <m/>
    <m/>
    <m/>
    <m/>
    <s v="PiratesoftheCaribbean:TheCurseoftheBlackPearl"/>
    <x v="0"/>
    <x v="34"/>
    <m/>
    <m/>
    <m/>
    <m/>
    <n v="140000000"/>
    <n v="8.1"/>
    <n v="305388685"/>
    <n v="4.3561396989395887E-2"/>
    <n v="165388685"/>
    <m/>
    <x v="8"/>
  </r>
  <r>
    <s v="Color"/>
    <s v="FrancisLawrence"/>
    <x v="198"/>
    <n v="5.833333333333333"/>
    <x v="198"/>
    <n v="123"/>
    <s v="Adventure"/>
    <s v="SciFi"/>
    <s v="Thriller"/>
    <m/>
    <m/>
    <m/>
    <m/>
    <m/>
    <x v="21"/>
    <m/>
    <m/>
    <m/>
    <m/>
    <m/>
    <m/>
    <s v="TheHungerGames:MockingjayPart1"/>
    <x v="0"/>
    <x v="34"/>
    <m/>
    <m/>
    <m/>
    <m/>
    <n v="125000000"/>
    <n v="6.7"/>
    <n v="337103873"/>
    <n v="4.3125660533160269E-2"/>
    <n v="212103873"/>
    <m/>
    <x v="8"/>
  </r>
  <r>
    <s v="Color"/>
    <s v="RonHoward"/>
    <x v="199"/>
    <n v="6.6"/>
    <x v="199"/>
    <n v="174"/>
    <s v="Mystery"/>
    <s v="Thriller"/>
    <m/>
    <m/>
    <m/>
    <m/>
    <m/>
    <m/>
    <x v="21"/>
    <m/>
    <m/>
    <m/>
    <m/>
    <m/>
    <m/>
    <s v="TheDaVinciCode"/>
    <x v="0"/>
    <x v="34"/>
    <m/>
    <m/>
    <m/>
    <m/>
    <n v="125000000"/>
    <n v="6.6"/>
    <n v="217536138"/>
    <n v="4.2746532795842909E-2"/>
    <n v="92536138"/>
    <m/>
    <x v="8"/>
  </r>
  <r>
    <s v="Color"/>
    <s v="CarlosSaldanha"/>
    <x v="200"/>
    <n v="5.75"/>
    <x v="200"/>
    <n v="101"/>
    <s v="Adventure"/>
    <s v="Animation"/>
    <s v="Comedy"/>
    <s v="Family"/>
    <s v="Musical"/>
    <m/>
    <m/>
    <m/>
    <x v="21"/>
    <m/>
    <m/>
    <m/>
    <m/>
    <m/>
    <m/>
    <s v="Rio2"/>
    <x v="0"/>
    <x v="34"/>
    <m/>
    <m/>
    <m/>
    <m/>
    <n v="103000000"/>
    <n v="6.4"/>
    <n v="131536019"/>
    <n v="4.2482200888292562E-2"/>
    <n v="28536019"/>
    <m/>
    <x v="8"/>
  </r>
  <r>
    <s v="Color"/>
    <s v="BryanSinger"/>
    <x v="201"/>
    <n v="6.3"/>
    <x v="201"/>
    <n v="134"/>
    <s v="Action"/>
    <s v="Adventure"/>
    <s v="Fantasy"/>
    <s v="SciFi"/>
    <s v="Thriller"/>
    <m/>
    <m/>
    <m/>
    <x v="21"/>
    <m/>
    <m/>
    <m/>
    <m/>
    <m/>
    <m/>
    <s v="XMen2"/>
    <x v="0"/>
    <x v="34"/>
    <m/>
    <m/>
    <m/>
    <m/>
    <n v="110000000"/>
    <n v="7.5"/>
    <n v="214948780"/>
    <n v="4.237654376306442E-2"/>
    <n v="104948780"/>
    <m/>
    <x v="8"/>
  </r>
  <r>
    <s v="Color"/>
    <s v="JustinLin"/>
    <x v="202"/>
    <n v="7.2333333333333343"/>
    <x v="202"/>
    <n v="132"/>
    <s v="Action"/>
    <s v="Crime"/>
    <s v="Thriller"/>
    <m/>
    <m/>
    <m/>
    <m/>
    <m/>
    <x v="21"/>
    <m/>
    <m/>
    <m/>
    <m/>
    <m/>
    <m/>
    <s v="FastFive"/>
    <x v="0"/>
    <x v="34"/>
    <m/>
    <m/>
    <m/>
    <m/>
    <n v="125000000"/>
    <n v="7.3"/>
    <n v="209805005"/>
    <n v="4.216977513873716E-2"/>
    <n v="84805005"/>
    <m/>
    <x v="8"/>
  </r>
  <r>
    <s v="Color"/>
    <s v="GuyRitchie"/>
    <x v="203"/>
    <n v="6.5"/>
    <x v="203"/>
    <n v="129"/>
    <s v="Action"/>
    <s v="Adventure"/>
    <s v="Crime"/>
    <s v="Mystery"/>
    <s v="Thriller"/>
    <m/>
    <m/>
    <m/>
    <x v="21"/>
    <m/>
    <m/>
    <m/>
    <m/>
    <m/>
    <m/>
    <s v="SherlockHolmes:AGameofShadows"/>
    <x v="0"/>
    <x v="34"/>
    <m/>
    <m/>
    <m/>
    <m/>
    <n v="125000000"/>
    <n v="7.5"/>
    <n v="186830669"/>
    <n v="4.191317405313702E-2"/>
    <n v="61830669"/>
    <m/>
    <x v="8"/>
  </r>
  <r>
    <s v="Color"/>
    <s v="LouisLeterrier"/>
    <x v="204"/>
    <n v="5.35"/>
    <x v="204"/>
    <n v="106"/>
    <s v="Action"/>
    <s v="Adventure"/>
    <s v="Fantasy"/>
    <m/>
    <m/>
    <m/>
    <m/>
    <m/>
    <x v="21"/>
    <m/>
    <m/>
    <m/>
    <m/>
    <m/>
    <m/>
    <s v="ClashoftheTitans"/>
    <x v="0"/>
    <x v="34"/>
    <m/>
    <m/>
    <m/>
    <m/>
    <n v="125000000"/>
    <n v="5.8"/>
    <n v="163192114"/>
    <n v="4.1685604694095664E-2"/>
    <n v="38192114"/>
    <m/>
    <x v="8"/>
  </r>
  <r>
    <s v="Color"/>
    <s v="PaulVerhoeven"/>
    <x v="205"/>
    <n v="7.1000000000000005"/>
    <x v="205"/>
    <n v="113"/>
    <s v="Action"/>
    <s v="SciFi"/>
    <m/>
    <m/>
    <m/>
    <m/>
    <m/>
    <m/>
    <x v="21"/>
    <m/>
    <m/>
    <m/>
    <m/>
    <m/>
    <m/>
    <s v="TotalRecall"/>
    <x v="0"/>
    <x v="34"/>
    <m/>
    <m/>
    <m/>
    <m/>
    <n v="65000000"/>
    <n v="7.5"/>
    <n v="119412921"/>
    <n v="4.1490278863551881E-2"/>
    <n v="54412921"/>
    <m/>
    <x v="8"/>
  </r>
  <r>
    <s v="Color"/>
    <s v="JohnMcTiernan"/>
    <x v="206"/>
    <n v="5.99"/>
    <x v="206"/>
    <n v="102"/>
    <s v="Action"/>
    <s v="Adventure"/>
    <s v="History"/>
    <m/>
    <m/>
    <m/>
    <m/>
    <m/>
    <x v="21"/>
    <m/>
    <m/>
    <m/>
    <m/>
    <m/>
    <m/>
    <s v="The13thWarrior"/>
    <x v="0"/>
    <x v="34"/>
    <m/>
    <m/>
    <m/>
    <m/>
    <n v="85000000"/>
    <n v="6.6"/>
    <n v="32694788"/>
    <n v="4.1458712797429784E-2"/>
    <n v="-52305212"/>
    <m/>
    <x v="8"/>
  </r>
  <r>
    <s v="Color"/>
    <s v="TonyGilroy"/>
    <x v="207"/>
    <n v="6.9"/>
    <x v="207"/>
    <n v="135"/>
    <s v="Action"/>
    <s v="Adventure"/>
    <s v="Thriller"/>
    <m/>
    <m/>
    <m/>
    <m/>
    <m/>
    <x v="21"/>
    <m/>
    <m/>
    <m/>
    <m/>
    <m/>
    <m/>
    <s v="TheBourneLegacy"/>
    <x v="0"/>
    <x v="34"/>
    <m/>
    <m/>
    <m/>
    <m/>
    <n v="125000000"/>
    <n v="6.7"/>
    <n v="113165635"/>
    <n v="4.1470859051161067E-2"/>
    <n v="-11834365"/>
    <m/>
    <x v="8"/>
  </r>
  <r>
    <s v="Color"/>
    <s v="JoelSchumacher"/>
    <x v="208"/>
    <n v="5.9499999999999993"/>
    <x v="208"/>
    <n v="125"/>
    <s v="Action"/>
    <m/>
    <m/>
    <m/>
    <m/>
    <m/>
    <m/>
    <m/>
    <x v="21"/>
    <m/>
    <m/>
    <m/>
    <m/>
    <m/>
    <m/>
    <s v="BatmanRobin"/>
    <x v="0"/>
    <x v="34"/>
    <m/>
    <m/>
    <m/>
    <m/>
    <n v="125000000"/>
    <n v="3.7"/>
    <n v="107285004"/>
    <n v="4.1351421118299918E-2"/>
    <n v="-17714996"/>
    <m/>
    <x v="8"/>
  </r>
  <r>
    <s v="Color"/>
    <s v="RonHoward"/>
    <x v="209"/>
    <n v="6.6"/>
    <x v="209"/>
    <n v="110"/>
    <s v="Comedy"/>
    <s v="Family"/>
    <s v="Fantasy"/>
    <m/>
    <m/>
    <m/>
    <m/>
    <m/>
    <x v="21"/>
    <m/>
    <m/>
    <m/>
    <m/>
    <m/>
    <m/>
    <s v="HowtheGrinchStoleChristmas"/>
    <x v="0"/>
    <x v="34"/>
    <m/>
    <m/>
    <m/>
    <m/>
    <n v="123000000"/>
    <n v="6"/>
    <n v="260031035"/>
    <n v="4.1241458450899542E-2"/>
    <n v="137031035"/>
    <m/>
    <x v="8"/>
  </r>
  <r>
    <s v="Color"/>
    <s v="RolandEmmerich"/>
    <x v="210"/>
    <n v="6.7600000000000007"/>
    <x v="210"/>
    <n v="124"/>
    <s v="Action"/>
    <s v="Adventure"/>
    <s v="SciFi"/>
    <s v="Thriller"/>
    <m/>
    <m/>
    <m/>
    <m/>
    <x v="21"/>
    <m/>
    <m/>
    <m/>
    <m/>
    <m/>
    <m/>
    <s v="TheDayAfterTomorrow"/>
    <x v="0"/>
    <x v="34"/>
    <m/>
    <m/>
    <m/>
    <m/>
    <n v="125000000"/>
    <n v="6.4"/>
    <n v="186739919"/>
    <n v="4.0932706228490559E-2"/>
    <n v="61739919"/>
    <m/>
    <x v="8"/>
  </r>
  <r>
    <s v="Color"/>
    <s v="JohnWoo"/>
    <x v="211"/>
    <n v="7.35"/>
    <x v="211"/>
    <n v="123"/>
    <s v="Action"/>
    <s v="Adventure"/>
    <s v="Thriller"/>
    <m/>
    <m/>
    <m/>
    <m/>
    <m/>
    <x v="21"/>
    <m/>
    <m/>
    <m/>
    <m/>
    <m/>
    <m/>
    <s v="Mission:ImpossibleII"/>
    <x v="0"/>
    <x v="34"/>
    <m/>
    <m/>
    <m/>
    <m/>
    <n v="125000000"/>
    <n v="6.1"/>
    <n v="215397307"/>
    <n v="4.0702795746131198E-2"/>
    <n v="90397307"/>
    <m/>
    <x v="8"/>
  </r>
  <r>
    <s v="Color"/>
    <s v="WolfgangPetersen"/>
    <x v="212"/>
    <n v="7.1"/>
    <x v="212"/>
    <n v="130"/>
    <s v="Action"/>
    <s v="Adventure"/>
    <s v="Drama"/>
    <s v="Thriller"/>
    <m/>
    <m/>
    <m/>
    <m/>
    <x v="21"/>
    <m/>
    <m/>
    <m/>
    <m/>
    <m/>
    <m/>
    <s v="ThePerfectStorm"/>
    <x v="0"/>
    <x v="34"/>
    <m/>
    <m/>
    <m/>
    <m/>
    <n v="140000000"/>
    <n v="6.4"/>
    <n v="182618434"/>
    <n v="4.0434844452658561E-2"/>
    <n v="42618434"/>
    <m/>
    <x v="8"/>
  </r>
  <r>
    <s v="Color"/>
    <s v="TimStory"/>
    <x v="213"/>
    <n v="7.2333333333333334"/>
    <x v="213"/>
    <n v="92"/>
    <s v="Action"/>
    <s v="Adventure"/>
    <s v="SciFi"/>
    <s v="Thriller"/>
    <m/>
    <m/>
    <m/>
    <m/>
    <x v="21"/>
    <m/>
    <m/>
    <m/>
    <m/>
    <m/>
    <m/>
    <s v="Fantastic4:RiseoftheSilverSurfer"/>
    <x v="0"/>
    <x v="34"/>
    <m/>
    <m/>
    <m/>
    <m/>
    <n v="130000000"/>
    <n v="5.6"/>
    <n v="131920333"/>
    <n v="4.0163984310727922E-2"/>
    <n v="1920333"/>
    <m/>
    <x v="8"/>
  </r>
  <r>
    <s v="Color"/>
    <s v="AngLee"/>
    <x v="214"/>
    <n v="7.1"/>
    <x v="214"/>
    <n v="127"/>
    <s v="Adventure"/>
    <s v="Drama"/>
    <s v="Fantasy"/>
    <m/>
    <m/>
    <m/>
    <m/>
    <m/>
    <x v="21"/>
    <m/>
    <m/>
    <m/>
    <m/>
    <m/>
    <m/>
    <s v="LifeofPi"/>
    <x v="0"/>
    <x v="34"/>
    <m/>
    <m/>
    <m/>
    <m/>
    <n v="120000000"/>
    <n v="8"/>
    <n v="124976634"/>
    <n v="4.0003345402968404E-2"/>
    <n v="4976634"/>
    <m/>
    <x v="8"/>
  </r>
  <r>
    <s v="Color"/>
    <s v="MarkStevenJohnson"/>
    <x v="215"/>
    <n v="6.1000000000000005"/>
    <x v="215"/>
    <n v="123"/>
    <s v="Action"/>
    <s v="Fantasy"/>
    <s v="Thriller"/>
    <m/>
    <m/>
    <m/>
    <m/>
    <m/>
    <x v="21"/>
    <m/>
    <m/>
    <m/>
    <m/>
    <m/>
    <m/>
    <s v="GhostRider"/>
    <x v="0"/>
    <x v="34"/>
    <m/>
    <m/>
    <m/>
    <m/>
    <n v="110000000"/>
    <n v="5.2"/>
    <n v="115802596"/>
    <n v="3.987190411451224E-2"/>
    <n v="5802596"/>
    <m/>
    <x v="8"/>
  </r>
  <r>
    <s v="Color"/>
    <s v="PaulGreengrass"/>
    <x v="216"/>
    <n v="6.5"/>
    <x v="216"/>
    <n v="123"/>
    <s v="Action"/>
    <s v="Thriller"/>
    <m/>
    <m/>
    <m/>
    <m/>
    <m/>
    <m/>
    <x v="21"/>
    <m/>
    <m/>
    <m/>
    <m/>
    <m/>
    <m/>
    <s v="JasonBourne"/>
    <x v="0"/>
    <x v="34"/>
    <m/>
    <m/>
    <m/>
    <m/>
    <n v="120000000"/>
    <n v="7.1"/>
    <n v="108521835"/>
    <n v="3.9769763703983517E-2"/>
    <n v="-11478165"/>
    <m/>
    <x v="8"/>
  </r>
  <r>
    <s v="Color"/>
    <s v="McG"/>
    <x v="217"/>
    <n v="6.125"/>
    <x v="217"/>
    <n v="107"/>
    <s v="Action"/>
    <s v="Adventure"/>
    <s v="Comedy"/>
    <s v="Crime"/>
    <m/>
    <m/>
    <m/>
    <m/>
    <x v="21"/>
    <m/>
    <m/>
    <m/>
    <m/>
    <m/>
    <m/>
    <s v="CharliesAngels:FullThrottle"/>
    <x v="0"/>
    <x v="34"/>
    <m/>
    <m/>
    <m/>
    <m/>
    <n v="120000000"/>
    <n v="4.8"/>
    <n v="100685880"/>
    <n v="3.966305116475511E-2"/>
    <n v="-19314120"/>
    <m/>
    <x v="8"/>
  </r>
  <r>
    <s v="Color"/>
    <s v="RidleyScott"/>
    <x v="218"/>
    <n v="7.6"/>
    <x v="218"/>
    <n v="124"/>
    <s v="Adventure"/>
    <s v="Mystery"/>
    <s v="SciFi"/>
    <m/>
    <m/>
    <m/>
    <m/>
    <m/>
    <x v="21"/>
    <m/>
    <m/>
    <m/>
    <m/>
    <m/>
    <m/>
    <s v="Prometheus"/>
    <x v="0"/>
    <x v="34"/>
    <m/>
    <m/>
    <m/>
    <m/>
    <n v="130000000"/>
    <n v="7"/>
    <n v="126464904"/>
    <n v="3.9568499704408178E-2"/>
    <n v="-3535096"/>
    <m/>
    <x v="8"/>
  </r>
  <r>
    <s v="Color"/>
    <s v="RobMinkoff"/>
    <x v="219"/>
    <n v="6.2000000000000011"/>
    <x v="219"/>
    <n v="77"/>
    <s v="Adventure"/>
    <s v="Animation"/>
    <s v="Comedy"/>
    <s v="Family"/>
    <s v="Fantasy"/>
    <m/>
    <m/>
    <m/>
    <x v="21"/>
    <m/>
    <m/>
    <m/>
    <m/>
    <m/>
    <m/>
    <s v="StuartLittle2"/>
    <x v="0"/>
    <x v="34"/>
    <m/>
    <m/>
    <m/>
    <m/>
    <n v="120000000"/>
    <n v="5.4"/>
    <n v="64736114"/>
    <n v="3.9416317666075174E-2"/>
    <n v="-55263886"/>
    <m/>
    <x v="8"/>
  </r>
  <r>
    <s v="Color"/>
    <s v="NeillBlomkamp"/>
    <x v="220"/>
    <n v="6.1857142857142851"/>
    <x v="220"/>
    <n v="109"/>
    <s v="Action"/>
    <s v="Drama"/>
    <s v="SciFi"/>
    <s v="Thriller"/>
    <m/>
    <m/>
    <m/>
    <m/>
    <x v="21"/>
    <m/>
    <m/>
    <m/>
    <m/>
    <m/>
    <m/>
    <s v="Elysium"/>
    <x v="0"/>
    <x v="34"/>
    <m/>
    <m/>
    <m/>
    <m/>
    <n v="115000000"/>
    <n v="6.6"/>
    <n v="93050117"/>
    <n v="3.9380758039137743E-2"/>
    <n v="-21949883"/>
    <m/>
    <x v="8"/>
  </r>
  <r>
    <s v="Color"/>
    <s v="DavidTwohy"/>
    <x v="221"/>
    <n v="6.9333333333333327"/>
    <x v="221"/>
    <n v="134"/>
    <s v="Action"/>
    <s v="Adventure"/>
    <s v="SciFi"/>
    <s v="Thriller"/>
    <m/>
    <m/>
    <m/>
    <m/>
    <x v="21"/>
    <m/>
    <m/>
    <m/>
    <m/>
    <m/>
    <m/>
    <s v="TheChroniclesofRiddick"/>
    <x v="0"/>
    <x v="34"/>
    <m/>
    <m/>
    <m/>
    <m/>
    <n v="105000000"/>
    <n v="6.7"/>
    <n v="57637485"/>
    <n v="3.9303470559055705E-2"/>
    <n v="-47362515"/>
    <m/>
    <x v="8"/>
  </r>
  <r>
    <s v="Color"/>
    <s v="JosPadilha"/>
    <x v="222"/>
    <n v="6.85"/>
    <x v="222"/>
    <n v="117"/>
    <s v="Action"/>
    <s v="Crime"/>
    <s v="SciFi"/>
    <s v="Thriller"/>
    <m/>
    <m/>
    <m/>
    <m/>
    <x v="21"/>
    <m/>
    <m/>
    <m/>
    <m/>
    <m/>
    <m/>
    <s v="RoboCop"/>
    <x v="0"/>
    <x v="34"/>
    <m/>
    <m/>
    <m/>
    <m/>
    <n v="100000000"/>
    <n v="6.2"/>
    <n v="58607007"/>
    <n v="3.9284381745245615E-2"/>
    <n v="-41392993"/>
    <m/>
    <x v="8"/>
  </r>
  <r>
    <s v="Color"/>
    <s v="LanaWachowski"/>
    <x v="223"/>
    <n v="6.6571428571428575"/>
    <x v="223"/>
    <n v="135"/>
    <s v="Action"/>
    <s v="Family"/>
    <s v="Sport"/>
    <m/>
    <m/>
    <m/>
    <m/>
    <m/>
    <x v="21"/>
    <m/>
    <m/>
    <m/>
    <m/>
    <m/>
    <m/>
    <s v="SpeedRacer"/>
    <x v="0"/>
    <x v="34"/>
    <m/>
    <m/>
    <m/>
    <m/>
    <n v="120000000"/>
    <n v="6.1"/>
    <n v="43929341"/>
    <n v="3.9265464507048611E-2"/>
    <n v="-76070659"/>
    <m/>
    <x v="8"/>
  </r>
  <r>
    <s v="Color"/>
    <s v="JamesL.Brooks"/>
    <x v="224"/>
    <n v="6.3999999999999995"/>
    <x v="224"/>
    <n v="121"/>
    <s v="Comedy"/>
    <s v="Drama"/>
    <s v="Romance"/>
    <m/>
    <m/>
    <m/>
    <m/>
    <m/>
    <x v="21"/>
    <m/>
    <m/>
    <m/>
    <m/>
    <m/>
    <m/>
    <s v="HowDoYouKnow"/>
    <x v="0"/>
    <x v="34"/>
    <m/>
    <m/>
    <m/>
    <m/>
    <n v="120000000"/>
    <n v="5.3"/>
    <n v="30212620"/>
    <n v="3.9266241396948412E-2"/>
    <n v="-89787380"/>
    <m/>
    <x v="8"/>
  </r>
  <r>
    <s v="Color"/>
    <s v="JamesMangold"/>
    <x v="225"/>
    <n v="6.0666666666666664"/>
    <x v="225"/>
    <n v="117"/>
    <s v="Action"/>
    <s v="Comedy"/>
    <s v="Romance"/>
    <m/>
    <m/>
    <m/>
    <m/>
    <m/>
    <x v="21"/>
    <m/>
    <m/>
    <m/>
    <m/>
    <m/>
    <m/>
    <s v="KnightandDay"/>
    <x v="0"/>
    <x v="34"/>
    <m/>
    <m/>
    <m/>
    <m/>
    <n v="117000000"/>
    <n v="6.3"/>
    <n v="76418654"/>
    <n v="3.9291895071498911E-2"/>
    <n v="-40581346"/>
    <m/>
    <x v="8"/>
  </r>
  <r>
    <s v="Color"/>
    <s v="JosephKosinski"/>
    <x v="226"/>
    <n v="5.9625000000000004"/>
    <x v="226"/>
    <n v="124"/>
    <s v="Action"/>
    <s v="Adventure"/>
    <s v="Mystery"/>
    <s v="SciFi"/>
    <m/>
    <m/>
    <m/>
    <m/>
    <x v="21"/>
    <m/>
    <m/>
    <m/>
    <m/>
    <m/>
    <m/>
    <s v="Oblivion"/>
    <x v="0"/>
    <x v="34"/>
    <m/>
    <m/>
    <m/>
    <m/>
    <n v="120000000"/>
    <n v="7"/>
    <n v="89021735"/>
    <n v="3.9238535158631772E-2"/>
    <n v="-30978265"/>
    <m/>
    <x v="8"/>
  </r>
  <r>
    <s v="Color"/>
    <s v="GeorgeLucas"/>
    <x v="227"/>
    <n v="6.74"/>
    <x v="227"/>
    <n v="140"/>
    <s v="Action"/>
    <s v="Adventure"/>
    <s v="Fantasy"/>
    <s v="SciFi"/>
    <m/>
    <m/>
    <m/>
    <m/>
    <x v="21"/>
    <m/>
    <m/>
    <m/>
    <m/>
    <m/>
    <m/>
    <s v="StarWars:EpisodeIIIRevengeoftheSith"/>
    <x v="0"/>
    <x v="34"/>
    <m/>
    <m/>
    <m/>
    <m/>
    <n v="113000000"/>
    <n v="7.6"/>
    <n v="380262555"/>
    <n v="3.9162233533189275E-2"/>
    <n v="267262555"/>
    <m/>
    <x v="8"/>
  </r>
  <r>
    <s v="Color"/>
    <s v="GeorgeLucas"/>
    <x v="228"/>
    <n v="7.3"/>
    <x v="228"/>
    <n v="142"/>
    <s v="Action"/>
    <s v="Adventure"/>
    <s v="Fantasy"/>
    <s v="SciFi"/>
    <m/>
    <m/>
    <m/>
    <m/>
    <x v="21"/>
    <m/>
    <m/>
    <m/>
    <m/>
    <m/>
    <m/>
    <s v="StarWars:EpisodeIIAttackoftheClones"/>
    <x v="0"/>
    <x v="34"/>
    <m/>
    <m/>
    <m/>
    <m/>
    <n v="115000000"/>
    <n v="6.7"/>
    <n v="310675583"/>
    <n v="3.8814174411575891E-2"/>
    <n v="195675583"/>
    <m/>
    <x v="8"/>
  </r>
  <r>
    <s v="Color"/>
    <s v="PeteDocter"/>
    <x v="229"/>
    <n v="7"/>
    <x v="229"/>
    <n v="92"/>
    <s v="Adventure"/>
    <s v="Animation"/>
    <s v="Comedy"/>
    <s v="Family"/>
    <s v="Fantasy"/>
    <m/>
    <m/>
    <m/>
    <x v="21"/>
    <m/>
    <m/>
    <m/>
    <m/>
    <m/>
    <m/>
    <s v="MonstersInc."/>
    <x v="0"/>
    <x v="34"/>
    <m/>
    <m/>
    <m/>
    <m/>
    <n v="115000000"/>
    <n v="8.1"/>
    <n v="289907418"/>
    <n v="3.8491027018889686E-2"/>
    <n v="174907418"/>
    <m/>
    <x v="8"/>
  </r>
  <r>
    <s v="Color"/>
    <s v="JamesMangold"/>
    <x v="230"/>
    <n v="5.5"/>
    <x v="230"/>
    <n v="138"/>
    <s v="Action"/>
    <s v="Adventure"/>
    <s v="SciFi"/>
    <s v="Thriller"/>
    <m/>
    <m/>
    <m/>
    <m/>
    <x v="21"/>
    <m/>
    <m/>
    <m/>
    <m/>
    <m/>
    <m/>
    <s v="TheWolverine"/>
    <x v="0"/>
    <x v="34"/>
    <m/>
    <m/>
    <m/>
    <m/>
    <n v="120000000"/>
    <n v="6.7"/>
    <n v="132550960"/>
    <n v="3.8182212083119824E-2"/>
    <n v="12550960"/>
    <m/>
    <x v="8"/>
  </r>
  <r>
    <s v="Color"/>
    <s v="GeorgeLucas"/>
    <x v="231"/>
    <n v="6.3"/>
    <x v="231"/>
    <n v="136"/>
    <s v="Action"/>
    <s v="Adventure"/>
    <s v="Fantasy"/>
    <s v="SciFi"/>
    <m/>
    <m/>
    <m/>
    <m/>
    <x v="21"/>
    <m/>
    <m/>
    <m/>
    <m/>
    <m/>
    <m/>
    <s v="StarWars:EpisodeIThePhantomMenace"/>
    <x v="0"/>
    <x v="34"/>
    <m/>
    <m/>
    <m/>
    <m/>
    <n v="115000000"/>
    <n v="6.5"/>
    <n v="474544677"/>
    <n v="3.8035942318208282E-2"/>
    <n v="359544677"/>
    <m/>
    <x v="8"/>
  </r>
  <r>
    <s v="Color"/>
    <s v="KirkDeMicco"/>
    <x v="232"/>
    <n v="6.14"/>
    <x v="232"/>
    <n v="98"/>
    <s v="Adventure"/>
    <s v="Animation"/>
    <s v="Comedy"/>
    <s v="Family"/>
    <s v="Fantasy"/>
    <m/>
    <m/>
    <m/>
    <x v="21"/>
    <m/>
    <m/>
    <m/>
    <m/>
    <m/>
    <m/>
    <s v="TheCroods"/>
    <x v="0"/>
    <x v="34"/>
    <m/>
    <m/>
    <m/>
    <m/>
    <n v="135000000"/>
    <n v="7.3"/>
    <n v="187165546"/>
    <n v="3.7632182875674582E-2"/>
    <n v="52165546"/>
    <m/>
    <x v="8"/>
  </r>
  <r>
    <s v="Color"/>
    <s v="JohnWoo"/>
    <x v="233"/>
    <n v="6.0750000000000002"/>
    <x v="233"/>
    <n v="153"/>
    <s v="Action"/>
    <s v="Drama"/>
    <s v="War"/>
    <m/>
    <m/>
    <m/>
    <m/>
    <m/>
    <x v="21"/>
    <m/>
    <m/>
    <m/>
    <m/>
    <m/>
    <m/>
    <s v="Windtalkers"/>
    <x v="0"/>
    <x v="34"/>
    <m/>
    <m/>
    <m/>
    <m/>
    <n v="115000000"/>
    <n v="6"/>
    <n v="40911830"/>
    <n v="3.7358569935798822E-2"/>
    <n v="-74088170"/>
    <m/>
    <x v="8"/>
  </r>
  <r>
    <s v="Color"/>
    <s v="CedricNicolasTroyan"/>
    <x v="234"/>
    <n v="5.1999999999999993"/>
    <x v="234"/>
    <n v="120"/>
    <s v="Action"/>
    <s v="Adventure"/>
    <s v="Drama"/>
    <s v="Fantasy"/>
    <m/>
    <m/>
    <m/>
    <m/>
    <x v="21"/>
    <m/>
    <m/>
    <m/>
    <m/>
    <m/>
    <m/>
    <s v="TheHuntsman:WintersWar"/>
    <x v="0"/>
    <x v="34"/>
    <m/>
    <m/>
    <m/>
    <m/>
    <n v="115000000"/>
    <n v="6.1"/>
    <n v="47952020"/>
    <n v="3.7363669192249753E-2"/>
    <n v="-67047980"/>
    <m/>
    <x v="8"/>
  </r>
  <r>
    <s v="Color"/>
    <s v="JonathanLiebesman"/>
    <x v="235"/>
    <n v="7"/>
    <x v="235"/>
    <n v="101"/>
    <s v="Action"/>
    <s v="Adventure"/>
    <s v="Comedy"/>
    <s v="SciFi"/>
    <m/>
    <m/>
    <m/>
    <m/>
    <x v="21"/>
    <m/>
    <m/>
    <m/>
    <m/>
    <m/>
    <m/>
    <s v="TeenageMutantNinjaTurtles"/>
    <x v="0"/>
    <x v="34"/>
    <m/>
    <m/>
    <m/>
    <m/>
    <n v="125000000"/>
    <n v="5.9"/>
    <n v="190871240"/>
    <n v="3.7356681412682009E-2"/>
    <n v="65871240"/>
    <m/>
    <x v="8"/>
  </r>
  <r>
    <s v="Color"/>
    <s v="AlfonsoCuarn"/>
    <x v="236"/>
    <n v="5.7799999999999994"/>
    <x v="236"/>
    <n v="91"/>
    <s v="Adventure"/>
    <s v="Drama"/>
    <s v="SciFi"/>
    <s v="Thriller"/>
    <m/>
    <m/>
    <m/>
    <m/>
    <x v="21"/>
    <m/>
    <m/>
    <m/>
    <m/>
    <m/>
    <m/>
    <s v="Gravity"/>
    <x v="0"/>
    <x v="34"/>
    <m/>
    <m/>
    <m/>
    <m/>
    <n v="100000000"/>
    <n v="7.8"/>
    <n v="274084951"/>
    <n v="3.7109171447238548E-2"/>
    <n v="174084951"/>
    <m/>
    <x v="8"/>
  </r>
  <r>
    <s v="Color"/>
    <s v="RogerDonaldson"/>
    <x v="237"/>
    <n v="7.2"/>
    <x v="237"/>
    <n v="108"/>
    <s v="Action"/>
    <s v="Adventure"/>
    <s v="Thriller"/>
    <m/>
    <m/>
    <m/>
    <m/>
    <m/>
    <x v="21"/>
    <m/>
    <m/>
    <m/>
    <m/>
    <m/>
    <m/>
    <s v="DantesPeak"/>
    <x v="0"/>
    <x v="34"/>
    <m/>
    <m/>
    <m/>
    <m/>
    <n v="116000000"/>
    <n v="5.8"/>
    <n v="67155742"/>
    <n v="3.6884296550489366E-2"/>
    <n v="-48844258"/>
    <m/>
    <x v="8"/>
  </r>
  <r>
    <s v="Color"/>
    <s v="JoshTrank"/>
    <x v="238"/>
    <n v="7.3"/>
    <x v="238"/>
    <n v="100"/>
    <s v="Action"/>
    <s v="Adventure"/>
    <s v="SciFi"/>
    <m/>
    <m/>
    <m/>
    <m/>
    <m/>
    <x v="21"/>
    <m/>
    <m/>
    <m/>
    <m/>
    <m/>
    <m/>
    <s v="FantasticFour"/>
    <x v="0"/>
    <x v="34"/>
    <m/>
    <m/>
    <m/>
    <m/>
    <n v="120000000"/>
    <n v="4.3"/>
    <n v="56114221"/>
    <n v="3.684433482159661E-2"/>
    <n v="-63885779"/>
    <m/>
    <x v="8"/>
  </r>
  <r>
    <s v="Color"/>
    <s v="ShawnLevy"/>
    <x v="239"/>
    <n v="7"/>
    <x v="239"/>
    <n v="108"/>
    <s v="Action"/>
    <s v="Adventure"/>
    <s v="Comedy"/>
    <s v="Family"/>
    <s v="Fantasy"/>
    <m/>
    <m/>
    <m/>
    <x v="21"/>
    <m/>
    <m/>
    <m/>
    <m/>
    <m/>
    <m/>
    <s v="NightattheMuseum"/>
    <x v="0"/>
    <x v="34"/>
    <m/>
    <m/>
    <m/>
    <m/>
    <n v="110000000"/>
    <n v="6.4"/>
    <n v="250863268"/>
    <n v="3.6821885414045762E-2"/>
    <n v="140863268"/>
    <m/>
    <x v="8"/>
  </r>
  <r>
    <s v="Color"/>
    <s v="BradPeyton"/>
    <x v="240"/>
    <n v="5.6750000000000007"/>
    <x v="240"/>
    <n v="114"/>
    <s v="Action"/>
    <s v="Adventure"/>
    <s v="Drama"/>
    <s v="Thriller"/>
    <m/>
    <m/>
    <m/>
    <m/>
    <x v="21"/>
    <m/>
    <m/>
    <m/>
    <m/>
    <m/>
    <m/>
    <s v="SanAndreas"/>
    <x v="0"/>
    <x v="34"/>
    <m/>
    <m/>
    <m/>
    <m/>
    <n v="110000000"/>
    <n v="6.1"/>
    <n v="155181732"/>
    <n v="3.6562968124111764E-2"/>
    <n v="45181732"/>
    <m/>
    <x v="8"/>
  </r>
  <r>
    <s v="Color"/>
    <s v="RogerSpottiswoode"/>
    <x v="241"/>
    <n v="7.3285714285714283"/>
    <x v="241"/>
    <n v="119"/>
    <s v="Action"/>
    <s v="Adventure"/>
    <s v="Thriller"/>
    <m/>
    <m/>
    <m/>
    <m/>
    <m/>
    <x v="21"/>
    <m/>
    <m/>
    <m/>
    <m/>
    <m/>
    <m/>
    <s v="TomorrowNeverDies"/>
    <x v="0"/>
    <x v="34"/>
    <m/>
    <m/>
    <m/>
    <m/>
    <n v="110000000"/>
    <n v="6.5"/>
    <n v="125332007"/>
    <n v="3.6404324199338388E-2"/>
    <n v="15332007"/>
    <m/>
    <x v="8"/>
  </r>
  <r>
    <s v="Color"/>
    <s v="RolandEmmerich"/>
    <x v="242"/>
    <n v="5.2"/>
    <x v="242"/>
    <n v="142"/>
    <s v="Action"/>
    <s v="Drama"/>
    <s v="History"/>
    <s v="War"/>
    <m/>
    <m/>
    <m/>
    <m/>
    <x v="21"/>
    <m/>
    <m/>
    <m/>
    <m/>
    <m/>
    <m/>
    <s v="ThePatriot"/>
    <x v="0"/>
    <x v="34"/>
    <m/>
    <m/>
    <m/>
    <m/>
    <n v="110000000"/>
    <n v="7.1"/>
    <n v="113330342"/>
    <n v="3.6283659161720674E-2"/>
    <n v="3330342"/>
    <m/>
    <x v="8"/>
  </r>
  <r>
    <s v="Color"/>
    <s v="StevenSoderbergh"/>
    <x v="243"/>
    <n v="2.4"/>
    <x v="243"/>
    <n v="125"/>
    <s v="Crime"/>
    <s v="Thriller"/>
    <m/>
    <m/>
    <m/>
    <m/>
    <m/>
    <m/>
    <x v="21"/>
    <m/>
    <m/>
    <m/>
    <m/>
    <m/>
    <m/>
    <s v="OceansTwelve"/>
    <x v="0"/>
    <x v="34"/>
    <m/>
    <m/>
    <m/>
    <m/>
    <n v="110000000"/>
    <n v="6.4"/>
    <n v="125531634"/>
    <n v="3.6179125187035893E-2"/>
    <n v="15531634"/>
    <m/>
    <x v="8"/>
  </r>
  <r>
    <s v="Color"/>
    <s v="DougLiman"/>
    <x v="244"/>
    <n v="6.3999999999999995"/>
    <x v="244"/>
    <n v="126"/>
    <s v="Action"/>
    <s v="Comedy"/>
    <s v="Crime"/>
    <s v="Romance"/>
    <s v="Thriller"/>
    <m/>
    <m/>
    <m/>
    <x v="21"/>
    <m/>
    <m/>
    <m/>
    <m/>
    <m/>
    <m/>
    <s v="Mr.Mrs.Smith"/>
    <x v="0"/>
    <x v="34"/>
    <m/>
    <m/>
    <m/>
    <m/>
    <n v="120000000"/>
    <n v="6.5"/>
    <n v="186336103"/>
    <n v="3.6057918505601715E-2"/>
    <n v="66336103"/>
    <m/>
    <x v="8"/>
  </r>
  <r>
    <s v="Color"/>
    <s v="RobertSchwentke"/>
    <x v="245"/>
    <n v="7.166666666666667"/>
    <x v="245"/>
    <n v="119"/>
    <s v="Adventure"/>
    <s v="SciFi"/>
    <s v="Thriller"/>
    <m/>
    <m/>
    <m/>
    <m/>
    <m/>
    <x v="21"/>
    <m/>
    <m/>
    <m/>
    <m/>
    <m/>
    <m/>
    <s v="Insurgent"/>
    <x v="0"/>
    <x v="34"/>
    <m/>
    <m/>
    <m/>
    <m/>
    <n v="110000000"/>
    <n v="6.3"/>
    <n v="129995817"/>
    <n v="3.5829239729031931E-2"/>
    <n v="19995817"/>
    <m/>
    <x v="8"/>
  </r>
  <r>
    <s v="BlackandWhite"/>
    <s v="MartinScorsese"/>
    <x v="246"/>
    <n v="5.7"/>
    <x v="246"/>
    <n v="170"/>
    <s v="Biography"/>
    <s v="Drama"/>
    <m/>
    <m/>
    <m/>
    <m/>
    <m/>
    <m/>
    <x v="21"/>
    <m/>
    <m/>
    <m/>
    <m/>
    <m/>
    <m/>
    <s v="TheAviator"/>
    <x v="0"/>
    <x v="34"/>
    <m/>
    <m/>
    <m/>
    <m/>
    <n v="110000000"/>
    <n v="7.5"/>
    <n v="102608827"/>
    <n v="3.5701643649408386E-2"/>
    <n v="-7391173"/>
    <m/>
    <x v="8"/>
  </r>
  <r>
    <s v="Color"/>
    <s v="RobLetterman"/>
    <x v="247"/>
    <n v="7.8"/>
    <x v="247"/>
    <n v="85"/>
    <s v="Adventure"/>
    <s v="Comedy"/>
    <s v="Family"/>
    <s v="Fantasy"/>
    <m/>
    <m/>
    <m/>
    <m/>
    <x v="21"/>
    <m/>
    <m/>
    <m/>
    <m/>
    <m/>
    <m/>
    <s v="GulliversTravels"/>
    <x v="0"/>
    <x v="34"/>
    <m/>
    <m/>
    <m/>
    <m/>
    <n v="112000000"/>
    <n v="4.9000000000000004"/>
    <n v="42776259"/>
    <n v="3.5611534581625866E-2"/>
    <n v="-69223741"/>
    <m/>
    <x v="8"/>
  </r>
  <r>
    <s v="Color"/>
    <s v="MichelGondry"/>
    <x v="248"/>
    <n v="6.5"/>
    <x v="248"/>
    <n v="119"/>
    <s v="Action"/>
    <s v="Comedy"/>
    <s v="Crime"/>
    <s v="SciFi"/>
    <s v="Thriller"/>
    <m/>
    <m/>
    <m/>
    <x v="21"/>
    <m/>
    <m/>
    <m/>
    <m/>
    <m/>
    <m/>
    <s v="TheGreenHornet"/>
    <x v="0"/>
    <x v="34"/>
    <m/>
    <m/>
    <m/>
    <m/>
    <n v="120000000"/>
    <n v="5.8"/>
    <n v="98780042"/>
    <n v="3.5612715463726255E-2"/>
    <n v="-21219958"/>
    <m/>
    <x v="8"/>
  </r>
  <r>
    <s v="Color"/>
    <s v="NoamMurro"/>
    <x v="249"/>
    <n v="6.2571428571428571"/>
    <x v="249"/>
    <n v="102"/>
    <s v="Action"/>
    <s v="Drama"/>
    <s v="Fantasy"/>
    <s v="War"/>
    <m/>
    <m/>
    <m/>
    <m/>
    <x v="21"/>
    <m/>
    <m/>
    <m/>
    <m/>
    <m/>
    <m/>
    <s v="300:RiseofanEmpire"/>
    <x v="0"/>
    <x v="34"/>
    <m/>
    <m/>
    <m/>
    <m/>
    <n v="110000000"/>
    <n v="6.2"/>
    <n v="106369117"/>
    <n v="3.5515464302814492E-2"/>
    <n v="-3630883"/>
    <m/>
    <x v="8"/>
  </r>
  <r>
    <s v="Color"/>
    <s v="RajaGosnell"/>
    <x v="250"/>
    <n v="7.1000000000000005"/>
    <x v="250"/>
    <n v="103"/>
    <s v="Adventure"/>
    <s v="Animation"/>
    <s v="Comedy"/>
    <s v="Family"/>
    <s v="Fantasy"/>
    <m/>
    <m/>
    <m/>
    <x v="21"/>
    <m/>
    <m/>
    <m/>
    <m/>
    <m/>
    <m/>
    <s v="TheSmurfs"/>
    <x v="0"/>
    <x v="34"/>
    <m/>
    <m/>
    <m/>
    <m/>
    <n v="110000000"/>
    <n v="5.5"/>
    <n v="142614158"/>
    <n v="3.5419822055029603E-2"/>
    <n v="32614158"/>
    <m/>
    <x v="8"/>
  </r>
  <r>
    <s v="Color"/>
    <s v="WillFinn"/>
    <x v="251"/>
    <n v="4.0999999999999996"/>
    <x v="251"/>
    <n v="76"/>
    <s v="Animation"/>
    <s v="Comedy"/>
    <s v="Family"/>
    <s v="Music"/>
    <s v="Western"/>
    <m/>
    <m/>
    <m/>
    <x v="21"/>
    <m/>
    <m/>
    <m/>
    <m/>
    <m/>
    <m/>
    <s v="HomeontheRange"/>
    <x v="0"/>
    <x v="34"/>
    <m/>
    <m/>
    <m/>
    <m/>
    <n v="110000000"/>
    <n v="5.4"/>
    <n v="50026353"/>
    <n v="3.5275110037474508E-2"/>
    <n v="-59973647"/>
    <m/>
    <x v="8"/>
  </r>
  <r>
    <s v="Color"/>
    <s v="RobertSchwentke"/>
    <x v="252"/>
    <n v="6.8"/>
    <x v="252"/>
    <n v="120"/>
    <s v="Action"/>
    <s v="Adventure"/>
    <s v="Mystery"/>
    <s v="SciFi"/>
    <s v="Thriller"/>
    <m/>
    <m/>
    <m/>
    <x v="21"/>
    <m/>
    <m/>
    <m/>
    <m/>
    <m/>
    <m/>
    <s v="Allegiant"/>
    <x v="0"/>
    <x v="34"/>
    <m/>
    <m/>
    <m/>
    <m/>
    <n v="110000000"/>
    <n v="5.8"/>
    <n v="66002193"/>
    <n v="3.5264392809503081E-2"/>
    <n v="-43997807"/>
    <m/>
    <x v="8"/>
  </r>
  <r>
    <s v="Color"/>
    <s v="ShawnLevy"/>
    <x v="253"/>
    <n v="6.4499999999999993"/>
    <x v="253"/>
    <n v="127"/>
    <s v="Action"/>
    <s v="Drama"/>
    <s v="SciFi"/>
    <s v="Sport"/>
    <m/>
    <m/>
    <m/>
    <m/>
    <x v="21"/>
    <m/>
    <m/>
    <m/>
    <m/>
    <m/>
    <m/>
    <s v="RealSteel"/>
    <x v="0"/>
    <x v="34"/>
    <m/>
    <m/>
    <m/>
    <m/>
    <n v="110000000"/>
    <n v="7.1"/>
    <n v="85463309"/>
    <n v="3.5228409049448656E-2"/>
    <n v="-24536691"/>
    <m/>
    <x v="8"/>
  </r>
  <r>
    <s v="Color"/>
    <s v="RajaGosnell"/>
    <x v="254"/>
    <n v="7.6"/>
    <x v="254"/>
    <n v="105"/>
    <s v="Adventure"/>
    <s v="Animation"/>
    <s v="Comedy"/>
    <s v="Family"/>
    <s v="Fantasy"/>
    <m/>
    <m/>
    <m/>
    <x v="21"/>
    <m/>
    <m/>
    <m/>
    <m/>
    <m/>
    <m/>
    <s v="TheSmurfs2"/>
    <x v="0"/>
    <x v="34"/>
    <m/>
    <m/>
    <m/>
    <m/>
    <n v="105000000"/>
    <n v="5.4"/>
    <n v="71017784"/>
    <n v="3.5162800853676672E-2"/>
    <n v="-33982216"/>
    <m/>
    <x v="8"/>
  </r>
  <r>
    <s v="Color"/>
    <s v="JandeBont"/>
    <x v="255"/>
    <n v="6.3666666666666671"/>
    <x v="255"/>
    <n v="121"/>
    <s v="Action"/>
    <s v="Crime"/>
    <s v="Romance"/>
    <s v="Thriller"/>
    <m/>
    <m/>
    <m/>
    <m/>
    <x v="21"/>
    <m/>
    <m/>
    <m/>
    <m/>
    <m/>
    <m/>
    <s v="Speed2:CruiseControl"/>
    <x v="0"/>
    <x v="34"/>
    <m/>
    <m/>
    <m/>
    <m/>
    <n v="160000000"/>
    <n v="3.7"/>
    <n v="48068396"/>
    <n v="3.5122116537574452E-2"/>
    <n v="-111931604"/>
    <m/>
    <x v="8"/>
  </r>
  <r>
    <s v="Color"/>
    <s v="GavinHood"/>
    <x v="256"/>
    <n v="4.0999999999999996"/>
    <x v="256"/>
    <n v="114"/>
    <s v="Action"/>
    <s v="SciFi"/>
    <m/>
    <m/>
    <m/>
    <m/>
    <m/>
    <m/>
    <x v="21"/>
    <m/>
    <m/>
    <m/>
    <m/>
    <m/>
    <m/>
    <s v="EndersGame"/>
    <x v="0"/>
    <x v="34"/>
    <m/>
    <m/>
    <m/>
    <m/>
    <n v="110000000"/>
    <n v="6.7"/>
    <n v="61656849"/>
    <n v="3.5109725203228206E-2"/>
    <n v="-48343151"/>
    <m/>
    <x v="8"/>
  </r>
  <r>
    <s v="Color"/>
    <s v="LenWiseman"/>
    <x v="257"/>
    <n v="6.58"/>
    <x v="257"/>
    <n v="129"/>
    <s v="Action"/>
    <s v="Adventure"/>
    <s v="Thriller"/>
    <m/>
    <m/>
    <m/>
    <m/>
    <m/>
    <x v="21"/>
    <m/>
    <m/>
    <m/>
    <m/>
    <m/>
    <m/>
    <s v="LiveFreeorDieHard"/>
    <x v="0"/>
    <x v="34"/>
    <m/>
    <m/>
    <m/>
    <m/>
    <n v="110000000"/>
    <n v="7.2"/>
    <n v="134520804"/>
    <n v="3.5080431104079768E-2"/>
    <n v="24520804"/>
    <m/>
    <x v="8"/>
  </r>
  <r>
    <s v="Color"/>
    <s v="PeterJackson"/>
    <x v="258"/>
    <n v="6.9374999999999991"/>
    <x v="258"/>
    <n v="171"/>
    <s v="Action"/>
    <s v="Adventure"/>
    <s v="Drama"/>
    <s v="Fantasy"/>
    <m/>
    <m/>
    <m/>
    <m/>
    <x v="21"/>
    <m/>
    <m/>
    <m/>
    <m/>
    <m/>
    <m/>
    <s v="TheLordoftheRings:TheFellowshipoftheRing"/>
    <x v="0"/>
    <x v="34"/>
    <m/>
    <m/>
    <m/>
    <m/>
    <n v="93000000"/>
    <n v="8.8000000000000007"/>
    <n v="313837577"/>
    <n v="3.4945618890178096E-2"/>
    <n v="220837577"/>
    <m/>
    <x v="8"/>
  </r>
  <r>
    <s v="Color"/>
    <s v="FrankCoraci"/>
    <x v="259"/>
    <n v="6.9375000000000009"/>
    <x v="259"/>
    <n v="120"/>
    <s v="Action"/>
    <s v="Adventure"/>
    <s v="Comedy"/>
    <m/>
    <m/>
    <m/>
    <m/>
    <m/>
    <x v="21"/>
    <m/>
    <m/>
    <m/>
    <m/>
    <m/>
    <m/>
    <s v="AroundtheWorldin80Days"/>
    <x v="0"/>
    <x v="34"/>
    <m/>
    <m/>
    <m/>
    <m/>
    <n v="110000000"/>
    <n v="5.8"/>
    <n v="24004159"/>
    <n v="3.4732119782134127E-2"/>
    <n v="-85995841"/>
    <m/>
    <x v="8"/>
  </r>
  <r>
    <s v="BlackandWhite"/>
    <s v="MichaelMann"/>
    <x v="260"/>
    <n v="6"/>
    <x v="260"/>
    <n v="165"/>
    <s v="Biography"/>
    <s v="Drama"/>
    <s v="Sport"/>
    <m/>
    <m/>
    <m/>
    <m/>
    <m/>
    <x v="21"/>
    <m/>
    <m/>
    <m/>
    <m/>
    <m/>
    <m/>
    <s v="Ali"/>
    <x v="0"/>
    <x v="34"/>
    <m/>
    <m/>
    <m/>
    <m/>
    <n v="107000000"/>
    <n v="6.8"/>
    <n v="58183966"/>
    <n v="3.4764375236101132E-2"/>
    <n v="-48816034"/>
    <m/>
    <x v="8"/>
  </r>
  <r>
    <s v="Color"/>
    <s v="BoWelch"/>
    <x v="261"/>
    <n v="6.55"/>
    <x v="261"/>
    <n v="82"/>
    <s v="Adventure"/>
    <s v="Comedy"/>
    <s v="Family"/>
    <s v="Fantasy"/>
    <m/>
    <m/>
    <m/>
    <m/>
    <x v="21"/>
    <m/>
    <m/>
    <m/>
    <m/>
    <m/>
    <m/>
    <s v="TheCatintheHat"/>
    <x v="0"/>
    <x v="34"/>
    <m/>
    <m/>
    <m/>
    <m/>
    <n v="109000000"/>
    <n v="3.8"/>
    <n v="100446895"/>
    <n v="3.474126606309897E-2"/>
    <n v="-8553105"/>
    <m/>
    <x v="8"/>
  </r>
  <r>
    <s v="Color"/>
    <s v="AlexProyas"/>
    <x v="262"/>
    <n v="6.5769230769230758"/>
    <x v="262"/>
    <n v="115"/>
    <s v="Action"/>
    <s v="Mystery"/>
    <s v="SciFi"/>
    <s v="Thriller"/>
    <m/>
    <m/>
    <m/>
    <m/>
    <x v="21"/>
    <m/>
    <m/>
    <m/>
    <m/>
    <m/>
    <m/>
    <s v="IRobot"/>
    <x v="0"/>
    <x v="34"/>
    <m/>
    <m/>
    <m/>
    <m/>
    <n v="120000000"/>
    <n v="7.1"/>
    <n v="144795350"/>
    <n v="3.4654199135314985E-2"/>
    <n v="24795350"/>
    <m/>
    <x v="8"/>
  </r>
  <r>
    <s v="Color"/>
    <s v="RidleyScott"/>
    <x v="263"/>
    <n v="6.4333333333333336"/>
    <x v="263"/>
    <n v="194"/>
    <s v="Action"/>
    <s v="Adventure"/>
    <s v="Drama"/>
    <s v="History"/>
    <s v="War"/>
    <m/>
    <m/>
    <m/>
    <x v="21"/>
    <m/>
    <m/>
    <m/>
    <m/>
    <m/>
    <m/>
    <s v="KingdomofHeaven"/>
    <x v="0"/>
    <x v="34"/>
    <m/>
    <m/>
    <m/>
    <m/>
    <n v="130000000"/>
    <n v="7.2"/>
    <n v="47396698"/>
    <n v="3.4481637958083226E-2"/>
    <n v="-82603302"/>
    <m/>
    <x v="8"/>
  </r>
  <r>
    <s v="Color"/>
    <s v="RobMinkoff"/>
    <x v="264"/>
    <n v="6.25"/>
    <x v="264"/>
    <n v="84"/>
    <s v="Adventure"/>
    <s v="Comedy"/>
    <s v="Family"/>
    <s v="Fantasy"/>
    <m/>
    <m/>
    <m/>
    <m/>
    <x v="21"/>
    <m/>
    <m/>
    <m/>
    <m/>
    <m/>
    <m/>
    <s v="StuartLittle"/>
    <x v="0"/>
    <x v="34"/>
    <m/>
    <m/>
    <m/>
    <m/>
    <n v="133000000"/>
    <n v="5.9"/>
    <n v="140015224"/>
    <n v="3.4473050084476542E-2"/>
    <n v="7015224"/>
    <m/>
    <x v="8"/>
  </r>
  <r>
    <s v="Color"/>
    <s v="RonClements"/>
    <x v="265"/>
    <n v="6.6"/>
    <x v="265"/>
    <n v="97"/>
    <s v="Animation"/>
    <s v="Family"/>
    <s v="Fantasy"/>
    <s v="Musical"/>
    <s v="Romance"/>
    <m/>
    <m/>
    <m/>
    <x v="21"/>
    <m/>
    <m/>
    <m/>
    <m/>
    <m/>
    <m/>
    <s v="ThePrincessandtheFrog"/>
    <x v="0"/>
    <x v="34"/>
    <m/>
    <m/>
    <m/>
    <m/>
    <n v="105000000"/>
    <n v="7.1"/>
    <n v="104374107"/>
    <n v="3.4278821679635682E-2"/>
    <n v="-625893"/>
    <m/>
    <x v="8"/>
  </r>
  <r>
    <s v="Color"/>
    <s v="RidleyScott"/>
    <x v="266"/>
    <n v="7"/>
    <x v="266"/>
    <n v="151"/>
    <s v="Adventure"/>
    <s v="Drama"/>
    <s v="SciFi"/>
    <m/>
    <m/>
    <m/>
    <m/>
    <m/>
    <x v="21"/>
    <m/>
    <m/>
    <m/>
    <m/>
    <m/>
    <m/>
    <s v="TheMartian"/>
    <x v="0"/>
    <x v="34"/>
    <m/>
    <m/>
    <m/>
    <m/>
    <n v="108000000"/>
    <n v="8.1"/>
    <n v="228430993"/>
    <n v="3.4191323569108791E-2"/>
    <n v="120430993"/>
    <m/>
    <x v="8"/>
  </r>
  <r>
    <s v="Color"/>
    <s v="MichaelBay"/>
    <x v="267"/>
    <n v="5.9"/>
    <x v="267"/>
    <n v="136"/>
    <s v="Action"/>
    <s v="Adventure"/>
    <s v="Romance"/>
    <s v="SciFi"/>
    <s v="Thriller"/>
    <m/>
    <m/>
    <m/>
    <x v="21"/>
    <m/>
    <m/>
    <m/>
    <m/>
    <m/>
    <m/>
    <s v="TheIsland"/>
    <x v="0"/>
    <x v="34"/>
    <m/>
    <m/>
    <m/>
    <m/>
    <n v="126000000"/>
    <n v="6.9"/>
    <n v="35799026"/>
    <n v="3.3951990362066975E-2"/>
    <n v="-90200974"/>
    <m/>
    <x v="8"/>
  </r>
  <r>
    <s v="Color"/>
    <s v="PeterChelsom"/>
    <x v="268"/>
    <n v="6.2"/>
    <x v="268"/>
    <n v="104"/>
    <s v="Comedy"/>
    <s v="Romance"/>
    <m/>
    <m/>
    <m/>
    <m/>
    <m/>
    <m/>
    <x v="21"/>
    <m/>
    <m/>
    <m/>
    <m/>
    <m/>
    <m/>
    <s v="TownCountry"/>
    <x v="0"/>
    <x v="34"/>
    <m/>
    <m/>
    <m/>
    <m/>
    <n v="90000000"/>
    <n v="4.4000000000000004"/>
    <n v="6712451"/>
    <n v="3.3966968962664705E-2"/>
    <n v="-83287549"/>
    <m/>
    <x v="8"/>
  </r>
  <r>
    <s v="Color"/>
    <s v="DominicSena"/>
    <x v="269"/>
    <n v="6.4"/>
    <x v="269"/>
    <n v="127"/>
    <s v="Action"/>
    <s v="Crime"/>
    <s v="Thriller"/>
    <m/>
    <m/>
    <m/>
    <m/>
    <m/>
    <x v="21"/>
    <m/>
    <m/>
    <m/>
    <m/>
    <m/>
    <m/>
    <s v="GoneinSixtySeconds"/>
    <x v="0"/>
    <x v="34"/>
    <m/>
    <m/>
    <m/>
    <m/>
    <n v="90000000"/>
    <n v="6.5"/>
    <n v="101643008"/>
    <n v="3.4012532097000441E-2"/>
    <n v="11643008"/>
    <m/>
    <x v="8"/>
  </r>
  <r>
    <s v="Color"/>
    <s v="RidleyScott"/>
    <x v="270"/>
    <n v="6.3"/>
    <x v="270"/>
    <n v="171"/>
    <s v="Action"/>
    <s v="Drama"/>
    <s v="Romance"/>
    <m/>
    <m/>
    <m/>
    <m/>
    <m/>
    <x v="21"/>
    <m/>
    <m/>
    <m/>
    <m/>
    <m/>
    <m/>
    <s v="Gladiator"/>
    <x v="0"/>
    <x v="34"/>
    <m/>
    <m/>
    <m/>
    <m/>
    <n v="103000000"/>
    <n v="8.5"/>
    <n v="187670866"/>
    <n v="3.3948353505175249E-2"/>
    <n v="84670866"/>
    <m/>
    <x v="8"/>
  </r>
  <r>
    <s v="Color"/>
    <s v="StevenSpielberg"/>
    <x v="271"/>
    <n v="6.6"/>
    <x v="271"/>
    <n v="145"/>
    <s v="Action"/>
    <s v="Mystery"/>
    <s v="SciFi"/>
    <s v="Thriller"/>
    <m/>
    <m/>
    <m/>
    <m/>
    <x v="21"/>
    <m/>
    <m/>
    <m/>
    <m/>
    <m/>
    <m/>
    <s v="MinorityReport"/>
    <x v="0"/>
    <x v="34"/>
    <m/>
    <m/>
    <m/>
    <m/>
    <n v="102000000"/>
    <n v="7.7"/>
    <n v="132014112"/>
    <n v="3.3767521645765193E-2"/>
    <n v="30014112"/>
    <m/>
    <x v="8"/>
  </r>
  <r>
    <s v="Color"/>
    <s v="ChrisColumbus"/>
    <x v="272"/>
    <n v="5.35"/>
    <x v="272"/>
    <n v="174"/>
    <s v="Adventure"/>
    <s v="Family"/>
    <s v="Fantasy"/>
    <s v="Mystery"/>
    <m/>
    <m/>
    <m/>
    <m/>
    <x v="21"/>
    <m/>
    <m/>
    <m/>
    <m/>
    <m/>
    <m/>
    <s v="HarryPotterandtheChamberofSecrets"/>
    <x v="0"/>
    <x v="34"/>
    <m/>
    <m/>
    <m/>
    <m/>
    <n v="100000000"/>
    <n v="7.4"/>
    <n v="261970615"/>
    <n v="3.3649809346690998E-2"/>
    <n v="161970615"/>
    <m/>
    <x v="8"/>
  </r>
  <r>
    <s v="BlackandWhite"/>
    <s v="MartinCampbell"/>
    <x v="273"/>
    <n v="7.7666666666666657"/>
    <x v="273"/>
    <n v="144"/>
    <s v="Action"/>
    <s v="Adventure"/>
    <s v="Thriller"/>
    <m/>
    <m/>
    <m/>
    <m/>
    <m/>
    <x v="21"/>
    <m/>
    <m/>
    <m/>
    <m/>
    <m/>
    <m/>
    <s v="CasinoRoyale"/>
    <x v="0"/>
    <x v="34"/>
    <m/>
    <m/>
    <m/>
    <m/>
    <n v="150000000"/>
    <n v="8"/>
    <n v="167007184"/>
    <n v="3.3417044196269612E-2"/>
    <n v="17007184"/>
    <m/>
    <x v="8"/>
  </r>
  <r>
    <s v="Color"/>
    <s v="TimBurton"/>
    <x v="274"/>
    <n v="7.4"/>
    <x v="274"/>
    <n v="119"/>
    <s v="Action"/>
    <s v="Adventure"/>
    <s v="SciFi"/>
    <s v="Thriller"/>
    <m/>
    <m/>
    <m/>
    <m/>
    <x v="21"/>
    <m/>
    <m/>
    <m/>
    <m/>
    <m/>
    <m/>
    <s v="PlanetoftheApes"/>
    <x v="0"/>
    <x v="34"/>
    <m/>
    <m/>
    <m/>
    <m/>
    <n v="100000000"/>
    <n v="5.7"/>
    <n v="180011740"/>
    <n v="3.3122617961150583E-2"/>
    <n v="80011740"/>
    <m/>
    <x v="8"/>
  </r>
  <r>
    <s v="Color"/>
    <s v="JamesCameron"/>
    <x v="275"/>
    <n v="7.9750000000000005"/>
    <x v="275"/>
    <n v="153"/>
    <s v="Action"/>
    <s v="SciFi"/>
    <m/>
    <m/>
    <m/>
    <m/>
    <m/>
    <m/>
    <x v="21"/>
    <m/>
    <m/>
    <m/>
    <m/>
    <m/>
    <m/>
    <s v="Terminator2:JudgmentDay"/>
    <x v="0"/>
    <x v="34"/>
    <m/>
    <m/>
    <m/>
    <m/>
    <n v="102000000"/>
    <n v="8.5"/>
    <n v="204843350"/>
    <n v="3.2957189043300431E-2"/>
    <n v="102843350"/>
    <m/>
    <x v="8"/>
  </r>
  <r>
    <s v="Color"/>
    <s v="MichaelMann"/>
    <x v="276"/>
    <n v="5.3000000000000007"/>
    <x v="276"/>
    <n v="140"/>
    <s v="Biography"/>
    <s v="Crime"/>
    <s v="Drama"/>
    <s v="History"/>
    <s v="Romance"/>
    <m/>
    <m/>
    <m/>
    <x v="21"/>
    <m/>
    <m/>
    <m/>
    <m/>
    <m/>
    <m/>
    <s v="PublicEnemies"/>
    <x v="0"/>
    <x v="34"/>
    <m/>
    <m/>
    <m/>
    <m/>
    <n v="100000000"/>
    <n v="7"/>
    <n v="97030725"/>
    <n v="3.2760462544254167E-2"/>
    <n v="-2969275"/>
    <m/>
    <x v="8"/>
  </r>
  <r>
    <s v="Color"/>
    <s v="RidleyScott"/>
    <x v="277"/>
    <n v="5.9499999999999993"/>
    <x v="277"/>
    <n v="176"/>
    <s v="Biography"/>
    <s v="Crime"/>
    <s v="Drama"/>
    <m/>
    <m/>
    <m/>
    <m/>
    <m/>
    <x v="21"/>
    <m/>
    <m/>
    <m/>
    <m/>
    <m/>
    <m/>
    <s v="AmericanGangster"/>
    <x v="0"/>
    <x v="34"/>
    <m/>
    <m/>
    <m/>
    <m/>
    <n v="100000000"/>
    <n v="7.8"/>
    <n v="130127620"/>
    <n v="3.2687399974438126E-2"/>
    <n v="30127620"/>
    <m/>
    <x v="8"/>
  </r>
  <r>
    <s v="Color"/>
    <s v="JamesCameron"/>
    <x v="278"/>
    <n v="6"/>
    <x v="278"/>
    <n v="141"/>
    <s v="Action"/>
    <s v="Comedy"/>
    <s v="Thriller"/>
    <m/>
    <m/>
    <m/>
    <m/>
    <m/>
    <x v="21"/>
    <m/>
    <m/>
    <m/>
    <m/>
    <m/>
    <m/>
    <s v="TrueLies"/>
    <x v="0"/>
    <x v="34"/>
    <m/>
    <m/>
    <m/>
    <m/>
    <n v="115000000"/>
    <n v="7.2"/>
    <n v="146282411"/>
    <n v="3.2574366064812781E-2"/>
    <n v="31282411"/>
    <m/>
    <x v="8"/>
  </r>
  <r>
    <s v="Color"/>
    <s v="TonyScott"/>
    <x v="279"/>
    <n v="6.05"/>
    <x v="279"/>
    <n v="106"/>
    <s v="Action"/>
    <s v="Crime"/>
    <s v="Thriller"/>
    <m/>
    <m/>
    <m/>
    <m/>
    <m/>
    <x v="21"/>
    <m/>
    <m/>
    <m/>
    <m/>
    <m/>
    <m/>
    <s v="TheTakingofPelham123"/>
    <x v="0"/>
    <x v="34"/>
    <m/>
    <m/>
    <m/>
    <m/>
    <n v="100000000"/>
    <n v="6.4"/>
    <n v="65452312"/>
    <n v="3.2407156587503802E-2"/>
    <n v="-34547688"/>
    <m/>
    <x v="8"/>
  </r>
  <r>
    <s v="Color"/>
    <s v="PaulWeitz"/>
    <x v="280"/>
    <n v="6.5500000000000007"/>
    <x v="280"/>
    <n v="98"/>
    <s v="Comedy"/>
    <s v="Romance"/>
    <m/>
    <m/>
    <m/>
    <m/>
    <m/>
    <m/>
    <x v="21"/>
    <m/>
    <m/>
    <m/>
    <m/>
    <m/>
    <m/>
    <s v="LittleFockers"/>
    <x v="0"/>
    <x v="34"/>
    <m/>
    <m/>
    <m/>
    <m/>
    <n v="100000000"/>
    <n v="5.5"/>
    <n v="148383780"/>
    <n v="3.2375299044809618E-2"/>
    <n v="48383780"/>
    <m/>
    <x v="8"/>
  </r>
  <r>
    <s v="Color"/>
    <s v="AdamMcKay"/>
    <x v="281"/>
    <n v="6.8999999999999995"/>
    <x v="281"/>
    <n v="116"/>
    <s v="Action"/>
    <s v="Comedy"/>
    <s v="Crime"/>
    <m/>
    <m/>
    <m/>
    <m/>
    <m/>
    <x v="21"/>
    <m/>
    <m/>
    <m/>
    <m/>
    <m/>
    <m/>
    <s v="TheOtherGuys"/>
    <x v="0"/>
    <x v="34"/>
    <m/>
    <m/>
    <m/>
    <m/>
    <n v="100000000"/>
    <n v="6.7"/>
    <n v="119219978"/>
    <n v="3.224127435504421E-2"/>
    <n v="19219978"/>
    <m/>
    <x v="8"/>
  </r>
  <r>
    <s v="Color"/>
    <s v="ChuckRussell"/>
    <x v="282"/>
    <n v="5.8500000000000005"/>
    <x v="282"/>
    <n v="115"/>
    <s v="Action"/>
    <s v="Drama"/>
    <s v="Mystery"/>
    <s v="Thriller"/>
    <m/>
    <m/>
    <m/>
    <m/>
    <x v="21"/>
    <m/>
    <m/>
    <m/>
    <m/>
    <m/>
    <m/>
    <s v="Eraser"/>
    <x v="0"/>
    <x v="34"/>
    <m/>
    <m/>
    <m/>
    <m/>
    <n v="100000000"/>
    <n v="6.1"/>
    <n v="101228120"/>
    <n v="3.2140474549370621E-2"/>
    <n v="1228120"/>
    <m/>
    <x v="8"/>
  </r>
  <r>
    <s v="Color"/>
    <s v="QuentinTarantino"/>
    <x v="283"/>
    <n v="6.6749999999999998"/>
    <x v="283"/>
    <n v="165"/>
    <s v="Drama"/>
    <s v="Western"/>
    <m/>
    <m/>
    <m/>
    <m/>
    <m/>
    <m/>
    <x v="21"/>
    <m/>
    <m/>
    <m/>
    <m/>
    <m/>
    <m/>
    <s v="DjangoUnchained"/>
    <x v="0"/>
    <x v="34"/>
    <m/>
    <m/>
    <m/>
    <m/>
    <n v="100000000"/>
    <n v="8.5"/>
    <n v="162804648"/>
    <n v="3.206158121964655E-2"/>
    <n v="62804648"/>
    <m/>
    <x v="8"/>
  </r>
  <r>
    <s v="Color"/>
    <s v="GaryTrousdale"/>
    <x v="284"/>
    <n v="6.3"/>
    <x v="284"/>
    <n v="91"/>
    <s v="Animation"/>
    <s v="Drama"/>
    <s v="Family"/>
    <s v="Musical"/>
    <s v="Romance"/>
    <m/>
    <m/>
    <m/>
    <x v="21"/>
    <m/>
    <m/>
    <m/>
    <m/>
    <m/>
    <m/>
    <s v="TheHunchbackofNotreDame"/>
    <x v="0"/>
    <x v="34"/>
    <m/>
    <m/>
    <m/>
    <m/>
    <n v="100000000"/>
    <n v="6.9"/>
    <n v="100117603"/>
    <n v="3.1911469983860075E-2"/>
    <n v="117603"/>
    <m/>
    <x v="8"/>
  </r>
  <r>
    <s v="Color"/>
    <s v="MarkDindal"/>
    <x v="285"/>
    <n v="5.26"/>
    <x v="285"/>
    <n v="78"/>
    <s v="Adventure"/>
    <s v="Animation"/>
    <s v="Comedy"/>
    <s v="Family"/>
    <s v="Fantasy"/>
    <m/>
    <m/>
    <m/>
    <x v="21"/>
    <m/>
    <m/>
    <m/>
    <m/>
    <m/>
    <m/>
    <s v="TheEmperorsNewGroove"/>
    <x v="0"/>
    <x v="34"/>
    <m/>
    <m/>
    <m/>
    <m/>
    <n v="100000000"/>
    <n v="7.3"/>
    <n v="89296573"/>
    <n v="3.1833749443478179E-2"/>
    <n v="-10703427"/>
    <m/>
    <x v="8"/>
  </r>
  <r>
    <s v="Color"/>
    <s v="SimonWest"/>
    <x v="286"/>
    <n v="6.4"/>
    <x v="286"/>
    <n v="103"/>
    <s v="Action"/>
    <s v="Adventure"/>
    <s v="Thriller"/>
    <m/>
    <m/>
    <m/>
    <m/>
    <m/>
    <x v="21"/>
    <m/>
    <m/>
    <m/>
    <m/>
    <m/>
    <m/>
    <s v="TheExpendables2"/>
    <x v="0"/>
    <x v="34"/>
    <m/>
    <m/>
    <m/>
    <m/>
    <n v="92000000"/>
    <n v="6.7"/>
    <n v="85017401"/>
    <n v="3.1769785106959991E-2"/>
    <n v="-6982599"/>
    <m/>
    <x v="8"/>
  </r>
  <r>
    <s v="Color"/>
    <s v="JonTurteltaub"/>
    <x v="287"/>
    <n v="6.6000000000000005"/>
    <x v="287"/>
    <n v="131"/>
    <s v="Action"/>
    <s v="Adventure"/>
    <s v="Comedy"/>
    <s v="Family"/>
    <s v="Mystery"/>
    <m/>
    <m/>
    <m/>
    <x v="21"/>
    <m/>
    <m/>
    <m/>
    <m/>
    <m/>
    <m/>
    <s v="NationalTreasure"/>
    <x v="0"/>
    <x v="34"/>
    <m/>
    <m/>
    <m/>
    <m/>
    <n v="100000000"/>
    <n v="6.9"/>
    <n v="173005002"/>
    <n v="3.1719175041266819E-2"/>
    <n v="73005002"/>
    <m/>
    <x v="8"/>
  </r>
  <r>
    <s v="BlackandWhite"/>
    <s v="StefenFangmeier"/>
    <x v="288"/>
    <n v="6.5"/>
    <x v="287"/>
    <n v="104"/>
    <s v="Action"/>
    <s v="Adventure"/>
    <s v="Family"/>
    <s v="Fantasy"/>
    <m/>
    <m/>
    <m/>
    <m/>
    <x v="21"/>
    <m/>
    <m/>
    <m/>
    <m/>
    <m/>
    <m/>
    <s v="Eragon"/>
    <x v="0"/>
    <x v="34"/>
    <m/>
    <m/>
    <m/>
    <m/>
    <n v="100000000"/>
    <n v="5.0999999999999996"/>
    <n v="75030163"/>
    <n v="3.1557707331140362E-2"/>
    <n v="-24969837"/>
    <m/>
    <x v="8"/>
  </r>
  <r>
    <s v="Color"/>
    <s v="SpikeJonze"/>
    <x v="289"/>
    <n v="3.6"/>
    <x v="287"/>
    <n v="101"/>
    <s v="Adventure"/>
    <s v="Drama"/>
    <s v="Family"/>
    <s v="Fantasy"/>
    <m/>
    <m/>
    <m/>
    <m/>
    <x v="21"/>
    <m/>
    <m/>
    <m/>
    <m/>
    <m/>
    <m/>
    <s v="WheretheWildThingsAre"/>
    <x v="0"/>
    <x v="34"/>
    <m/>
    <m/>
    <m/>
    <m/>
    <n v="100000000"/>
    <n v="6.8"/>
    <n v="77222184"/>
    <n v="3.1512355962504415E-2"/>
    <n v="-22777816"/>
    <m/>
    <x v="8"/>
  </r>
  <r>
    <s v="Color"/>
    <s v="JoeWright"/>
    <x v="290"/>
    <n v="5.8"/>
    <x v="287"/>
    <n v="111"/>
    <s v="Adventure"/>
    <s v="Family"/>
    <s v="Fantasy"/>
    <m/>
    <m/>
    <m/>
    <m/>
    <m/>
    <x v="21"/>
    <m/>
    <m/>
    <m/>
    <m/>
    <m/>
    <m/>
    <s v="Pan"/>
    <x v="0"/>
    <x v="34"/>
    <m/>
    <m/>
    <m/>
    <m/>
    <n v="150000000"/>
    <n v="5.8"/>
    <n v="34964818"/>
    <n v="3.1464032709204663E-2"/>
    <n v="-115035182"/>
    <m/>
    <x v="8"/>
  </r>
  <r>
    <s v="Color"/>
    <s v="ChrisWedge"/>
    <x v="291"/>
    <n v="6.2444444444444445"/>
    <x v="287"/>
    <n v="102"/>
    <s v="Adventure"/>
    <s v="Animation"/>
    <s v="Family"/>
    <s v="Fantasy"/>
    <m/>
    <m/>
    <m/>
    <m/>
    <x v="21"/>
    <m/>
    <m/>
    <m/>
    <m/>
    <m/>
    <m/>
    <s v="Epic"/>
    <x v="0"/>
    <x v="34"/>
    <m/>
    <m/>
    <m/>
    <m/>
    <n v="100000000"/>
    <n v="6.7"/>
    <n v="107515297"/>
    <n v="3.1484299011827033E-2"/>
    <n v="7515297"/>
    <m/>
    <x v="8"/>
  </r>
  <r>
    <s v="Color"/>
    <s v="FlorianHenckelvonDonnersmarck"/>
    <x v="292"/>
    <n v="6.1"/>
    <x v="287"/>
    <n v="103"/>
    <s v="Action"/>
    <s v="Romance"/>
    <s v="Thriller"/>
    <m/>
    <m/>
    <m/>
    <m/>
    <m/>
    <x v="21"/>
    <m/>
    <m/>
    <m/>
    <m/>
    <m/>
    <m/>
    <s v="TheTourist"/>
    <x v="0"/>
    <x v="34"/>
    <m/>
    <m/>
    <m/>
    <m/>
    <n v="100000000"/>
    <n v="6"/>
    <n v="67631157"/>
    <n v="3.1396805639511867E-2"/>
    <n v="-32368843"/>
    <m/>
    <x v="8"/>
  </r>
  <r>
    <s v="Color"/>
    <s v="PeterHyams"/>
    <x v="293"/>
    <n v="5.9"/>
    <x v="287"/>
    <n v="121"/>
    <s v="Action"/>
    <s v="Fantasy"/>
    <s v="Horror"/>
    <s v="Mystery"/>
    <m/>
    <m/>
    <m/>
    <m/>
    <x v="21"/>
    <m/>
    <m/>
    <m/>
    <m/>
    <m/>
    <m/>
    <s v="EndofDays"/>
    <x v="0"/>
    <x v="34"/>
    <m/>
    <m/>
    <m/>
    <m/>
    <n v="83000000"/>
    <n v="5.7"/>
    <n v="66862068"/>
    <n v="3.1361365562690653E-2"/>
    <n v="-16137932"/>
    <m/>
    <x v="8"/>
  </r>
  <r>
    <s v="Color"/>
    <s v="EdwardZwick"/>
    <x v="294"/>
    <n v="6.5250000000000004"/>
    <x v="287"/>
    <n v="143"/>
    <s v="Adventure"/>
    <s v="Drama"/>
    <s v="Thriller"/>
    <m/>
    <m/>
    <m/>
    <m/>
    <m/>
    <x v="21"/>
    <m/>
    <m/>
    <m/>
    <m/>
    <m/>
    <m/>
    <s v="BloodDiamond"/>
    <x v="0"/>
    <x v="34"/>
    <m/>
    <m/>
    <m/>
    <m/>
    <n v="100000000"/>
    <n v="8"/>
    <n v="57366262"/>
    <n v="3.1336508936112922E-2"/>
    <n v="-42633738"/>
    <m/>
    <x v="8"/>
  </r>
  <r>
    <s v="Color"/>
    <s v="MartinScorsese"/>
    <x v="295"/>
    <n v="6.4"/>
    <x v="287"/>
    <n v="240"/>
    <s v="Biography"/>
    <s v="Comedy"/>
    <s v="Crime"/>
    <s v="Drama"/>
    <m/>
    <m/>
    <m/>
    <m/>
    <x v="21"/>
    <m/>
    <m/>
    <m/>
    <m/>
    <m/>
    <m/>
    <s v="TheWolfofWallStreet"/>
    <x v="0"/>
    <x v="34"/>
    <m/>
    <m/>
    <m/>
    <m/>
    <n v="100000000"/>
    <n v="8.1999999999999993"/>
    <n v="116866727"/>
    <n v="3.1315269047958366E-2"/>
    <n v="16866727"/>
    <m/>
    <x v="8"/>
  </r>
  <r>
    <s v="Color"/>
    <s v="JoelSchumacher"/>
    <x v="296"/>
    <n v="6.2"/>
    <x v="287"/>
    <n v="121"/>
    <s v="Action"/>
    <s v="Adventure"/>
    <s v="Fantasy"/>
    <m/>
    <m/>
    <m/>
    <m/>
    <m/>
    <x v="21"/>
    <m/>
    <m/>
    <m/>
    <m/>
    <m/>
    <m/>
    <s v="BatmanForever"/>
    <x v="0"/>
    <x v="34"/>
    <m/>
    <m/>
    <m/>
    <m/>
    <n v="100000000"/>
    <n v="5.4"/>
    <n v="184031112"/>
    <n v="3.1216047294497964E-2"/>
    <n v="84031112"/>
    <m/>
    <x v="8"/>
  </r>
  <r>
    <s v="Color"/>
    <s v="PaulVerhoeven"/>
    <x v="297"/>
    <n v="5.6"/>
    <x v="287"/>
    <n v="129"/>
    <s v="Action"/>
    <s v="SciFi"/>
    <s v="War"/>
    <m/>
    <m/>
    <m/>
    <m/>
    <m/>
    <x v="21"/>
    <m/>
    <m/>
    <m/>
    <m/>
    <m/>
    <m/>
    <s v="StarshipTroopers"/>
    <x v="0"/>
    <x v="34"/>
    <m/>
    <m/>
    <m/>
    <m/>
    <n v="105000000"/>
    <n v="7.2"/>
    <n v="54700065"/>
    <n v="3.1041967320569346E-2"/>
    <n v="-50299935"/>
    <m/>
    <x v="8"/>
  </r>
  <r>
    <s v="Color"/>
    <s v="TomTykwer"/>
    <x v="298"/>
    <n v="6.5"/>
    <x v="287"/>
    <n v="172"/>
    <s v="Drama"/>
    <s v="SciFi"/>
    <m/>
    <m/>
    <m/>
    <m/>
    <m/>
    <m/>
    <x v="21"/>
    <m/>
    <m/>
    <m/>
    <m/>
    <m/>
    <m/>
    <s v="CloudAtlas"/>
    <x v="0"/>
    <x v="34"/>
    <m/>
    <m/>
    <m/>
    <m/>
    <n v="102000000"/>
    <n v="7.5"/>
    <n v="27098580"/>
    <n v="3.1022943045726566E-2"/>
    <n v="-74901420"/>
    <m/>
    <x v="8"/>
  </r>
  <r>
    <s v="Color"/>
    <s v="ZackSnyder"/>
    <x v="299"/>
    <n v="7.6333333333333329"/>
    <x v="287"/>
    <n v="101"/>
    <s v="Action"/>
    <s v="Adventure"/>
    <s v="Animation"/>
    <s v="Family"/>
    <s v="Fantasy"/>
    <m/>
    <m/>
    <m/>
    <x v="21"/>
    <m/>
    <m/>
    <m/>
    <m/>
    <m/>
    <m/>
    <s v="LegendoftheGuardians:TheOwlsofGaHoole"/>
    <x v="0"/>
    <x v="34"/>
    <m/>
    <m/>
    <m/>
    <m/>
    <n v="80000000"/>
    <n v="7"/>
    <n v="55673333"/>
    <n v="3.1046313006997596E-2"/>
    <n v="-24326667"/>
    <m/>
    <x v="8"/>
  </r>
  <r>
    <s v="Color"/>
    <s v="Pitof"/>
    <x v="300"/>
    <n v="6"/>
    <x v="287"/>
    <n v="87"/>
    <s v="Action"/>
    <s v="Crime"/>
    <s v="Fantasy"/>
    <s v="Romance"/>
    <s v="Thriller"/>
    <m/>
    <m/>
    <m/>
    <x v="21"/>
    <m/>
    <m/>
    <m/>
    <m/>
    <m/>
    <m/>
    <s v="Catwoman"/>
    <x v="0"/>
    <x v="34"/>
    <m/>
    <m/>
    <m/>
    <m/>
    <n v="100000000"/>
    <n v="3.3"/>
    <n v="40198710"/>
    <n v="3.1033392968024948E-2"/>
    <n v="-59801290"/>
    <m/>
    <x v="8"/>
  </r>
  <r>
    <s v="Color"/>
    <s v="BrettRatner"/>
    <x v="301"/>
    <n v="6.05"/>
    <x v="287"/>
    <n v="101"/>
    <s v="Action"/>
    <s v="Adventure"/>
    <m/>
    <m/>
    <m/>
    <m/>
    <m/>
    <m/>
    <x v="21"/>
    <m/>
    <m/>
    <m/>
    <m/>
    <m/>
    <m/>
    <s v="Hercules"/>
    <x v="0"/>
    <x v="34"/>
    <m/>
    <m/>
    <m/>
    <m/>
    <n v="100000000"/>
    <n v="6"/>
    <n v="72660029"/>
    <n v="3.1036624728144883E-2"/>
    <n v="-27339971"/>
    <m/>
    <x v="8"/>
  </r>
  <r>
    <s v="Color"/>
    <s v="RonClements"/>
    <x v="302"/>
    <n v="5.4"/>
    <x v="287"/>
    <n v="95"/>
    <s v="Adventure"/>
    <s v="Animation"/>
    <s v="Family"/>
    <s v="SciFi"/>
    <m/>
    <m/>
    <m/>
    <m/>
    <x v="21"/>
    <m/>
    <m/>
    <m/>
    <m/>
    <m/>
    <m/>
    <s v="TreasurePlanet"/>
    <x v="0"/>
    <x v="34"/>
    <m/>
    <m/>
    <m/>
    <m/>
    <n v="140000000"/>
    <n v="7.1"/>
    <n v="38120554"/>
    <n v="3.0994029356327293E-2"/>
    <n v="-101879446"/>
    <m/>
    <x v="8"/>
  </r>
  <r>
    <s v="Color"/>
    <s v="BradSilberling"/>
    <x v="303"/>
    <n v="6.5"/>
    <x v="287"/>
    <n v="102"/>
    <s v="Adventure"/>
    <s v="Comedy"/>
    <s v="SciFi"/>
    <m/>
    <m/>
    <m/>
    <m/>
    <m/>
    <x v="21"/>
    <m/>
    <m/>
    <m/>
    <m/>
    <m/>
    <m/>
    <s v="LandoftheLost"/>
    <x v="0"/>
    <x v="34"/>
    <m/>
    <m/>
    <m/>
    <m/>
    <n v="100000000"/>
    <n v="5.4"/>
    <n v="49392095"/>
    <n v="3.1004622107023216E-2"/>
    <n v="-50607905"/>
    <m/>
    <x v="8"/>
  </r>
  <r>
    <s v="Color"/>
    <s v="PatrickHughes"/>
    <x v="304"/>
    <n v="6.55"/>
    <x v="287"/>
    <n v="131"/>
    <s v="Action"/>
    <s v="Adventure"/>
    <s v="Thriller"/>
    <m/>
    <m/>
    <m/>
    <m/>
    <m/>
    <x v="21"/>
    <m/>
    <m/>
    <m/>
    <m/>
    <m/>
    <m/>
    <s v="TheExpendables3"/>
    <x v="0"/>
    <x v="34"/>
    <m/>
    <m/>
    <m/>
    <m/>
    <n v="90000000"/>
    <n v="6.1"/>
    <n v="39292022"/>
    <n v="3.0994520388145572E-2"/>
    <n v="-50707978"/>
    <m/>
    <x v="8"/>
  </r>
  <r>
    <s v="Color"/>
    <s v="EricsonCore"/>
    <x v="305"/>
    <n v="5.9"/>
    <x v="287"/>
    <n v="114"/>
    <s v="Action"/>
    <s v="Crime"/>
    <s v="Sport"/>
    <s v="Thriller"/>
    <m/>
    <m/>
    <m/>
    <m/>
    <x v="21"/>
    <m/>
    <m/>
    <m/>
    <m/>
    <m/>
    <m/>
    <s v="PointBreak"/>
    <x v="0"/>
    <x v="34"/>
    <m/>
    <m/>
    <m/>
    <m/>
    <n v="105000000"/>
    <n v="5.3"/>
    <n v="28772222"/>
    <n v="3.0998305475321612E-2"/>
    <n v="-76227778"/>
    <m/>
    <x v="8"/>
  </r>
  <r>
    <s v="Color"/>
    <s v="LawrenceGuterman"/>
    <x v="306"/>
    <n v="7.7333333333333334"/>
    <x v="287"/>
    <n v="94"/>
    <s v="Comedy"/>
    <s v="Family"/>
    <s v="Fantasy"/>
    <m/>
    <m/>
    <m/>
    <m/>
    <m/>
    <x v="21"/>
    <m/>
    <m/>
    <m/>
    <m/>
    <m/>
    <m/>
    <s v="SonoftheMask"/>
    <x v="0"/>
    <x v="34"/>
    <m/>
    <m/>
    <m/>
    <m/>
    <n v="84000000"/>
    <n v="2.2000000000000002"/>
    <n v="17010646"/>
    <n v="3.1020087455380412E-2"/>
    <n v="-66989354"/>
    <m/>
    <x v="8"/>
  </r>
  <r>
    <s v="Color"/>
    <s v="RonHoward"/>
    <x v="307"/>
    <n v="6.166666666666667"/>
    <x v="287"/>
    <n v="122"/>
    <s v="Action"/>
    <s v="Adventure"/>
    <s v="Biography"/>
    <s v="Drama"/>
    <s v="History"/>
    <s v="Thriller"/>
    <m/>
    <m/>
    <x v="21"/>
    <m/>
    <m/>
    <m/>
    <m/>
    <m/>
    <m/>
    <s v="IntheHeartoftheSea"/>
    <x v="0"/>
    <x v="34"/>
    <m/>
    <m/>
    <m/>
    <m/>
    <n v="100000000"/>
    <n v="7"/>
    <n v="24985612"/>
    <n v="3.1048637081074758E-2"/>
    <n v="-75014388"/>
    <m/>
    <x v="8"/>
  </r>
  <r>
    <s v="Color"/>
    <s v="RonUnderwood"/>
    <x v="308"/>
    <n v="6"/>
    <x v="287"/>
    <n v="95"/>
    <s v="Action"/>
    <s v="Comedy"/>
    <s v="SciFi"/>
    <m/>
    <m/>
    <m/>
    <m/>
    <m/>
    <x v="21"/>
    <m/>
    <m/>
    <m/>
    <m/>
    <m/>
    <m/>
    <s v="TheAdventuresofPlutoNash"/>
    <x v="0"/>
    <x v="34"/>
    <m/>
    <m/>
    <m/>
    <m/>
    <n v="100000000"/>
    <n v="3.8"/>
    <n v="4411102"/>
    <n v="3.1074545551685387E-2"/>
    <n v="-95588898"/>
    <m/>
    <x v="8"/>
  </r>
  <r>
    <s v="Color"/>
    <s v="PaulGreengrass"/>
    <x v="309"/>
    <n v="7.2052631578947368"/>
    <x v="287"/>
    <n v="115"/>
    <s v="Action"/>
    <s v="Drama"/>
    <s v="Thriller"/>
    <s v="War"/>
    <m/>
    <m/>
    <m/>
    <m/>
    <x v="21"/>
    <m/>
    <m/>
    <m/>
    <m/>
    <m/>
    <m/>
    <s v="GreenZone"/>
    <x v="0"/>
    <x v="34"/>
    <m/>
    <m/>
    <m/>
    <m/>
    <n v="100000000"/>
    <n v="6.9"/>
    <n v="35024475"/>
    <n v="3.1132296977901295E-2"/>
    <n v="-64975525"/>
    <m/>
    <x v="8"/>
  </r>
  <r>
    <s v="Color"/>
    <s v="SteveMartino"/>
    <x v="310"/>
    <n v="6.8"/>
    <x v="287"/>
    <n v="88"/>
    <s v="Adventure"/>
    <s v="Animation"/>
    <s v="Comedy"/>
    <s v="Family"/>
    <m/>
    <m/>
    <m/>
    <m/>
    <x v="21"/>
    <m/>
    <m/>
    <m/>
    <m/>
    <m/>
    <m/>
    <s v="ThePeanutsMovie"/>
    <x v="0"/>
    <x v="34"/>
    <m/>
    <m/>
    <m/>
    <m/>
    <n v="99000000"/>
    <n v="7.2"/>
    <n v="130174897"/>
    <n v="3.1143200111755434E-2"/>
    <n v="31174897"/>
    <m/>
    <x v="8"/>
  </r>
  <r>
    <s v="Color"/>
    <s v="DavidMamet"/>
    <x v="311"/>
    <n v="7.8000000000000007"/>
    <x v="287"/>
    <n v="110"/>
    <s v="Drama"/>
    <s v="Mystery"/>
    <s v="Thriller"/>
    <m/>
    <m/>
    <m/>
    <m/>
    <m/>
    <x v="21"/>
    <m/>
    <m/>
    <m/>
    <m/>
    <m/>
    <m/>
    <s v="TheSpanishPrisoner"/>
    <x v="0"/>
    <x v="34"/>
    <m/>
    <m/>
    <m/>
    <m/>
    <n v="10000000"/>
    <n v="7.3"/>
    <n v="10200000"/>
    <n v="3.1029243433383764E-2"/>
    <n v="200000"/>
    <m/>
    <x v="8"/>
  </r>
  <r>
    <s v="Color"/>
    <s v="StephenSommers"/>
    <x v="312"/>
    <n v="6.3"/>
    <x v="287"/>
    <n v="130"/>
    <s v="Action"/>
    <s v="Adventure"/>
    <s v="Fantasy"/>
    <s v="Thriller"/>
    <m/>
    <m/>
    <m/>
    <m/>
    <x v="21"/>
    <m/>
    <m/>
    <m/>
    <m/>
    <m/>
    <m/>
    <s v="TheMummyReturns"/>
    <x v="0"/>
    <x v="34"/>
    <m/>
    <m/>
    <m/>
    <m/>
    <n v="98000000"/>
    <n v="6.3"/>
    <n v="202007640"/>
    <n v="3.1010715279629113E-2"/>
    <n v="104007640"/>
    <m/>
    <x v="8"/>
  </r>
  <r>
    <s v="Color"/>
    <s v="MartinScorsese"/>
    <x v="313"/>
    <n v="6.8666666666666671"/>
    <x v="287"/>
    <n v="216"/>
    <s v="Crime"/>
    <s v="Drama"/>
    <m/>
    <m/>
    <m/>
    <m/>
    <m/>
    <m/>
    <x v="21"/>
    <m/>
    <m/>
    <m/>
    <m/>
    <m/>
    <m/>
    <s v="GangsofNewYork"/>
    <x v="0"/>
    <x v="34"/>
    <m/>
    <m/>
    <m/>
    <m/>
    <n v="100000000"/>
    <n v="7.5"/>
    <n v="77679638"/>
    <n v="3.0824860868666794E-2"/>
    <n v="-22320362"/>
    <m/>
    <x v="8"/>
  </r>
  <r>
    <s v="Color"/>
    <s v="YimouZhang"/>
    <x v="314"/>
    <n v="5.166666666666667"/>
    <x v="287"/>
    <n v="146"/>
    <s v="Drama"/>
    <s v="History"/>
    <s v="Romance"/>
    <s v="War"/>
    <m/>
    <m/>
    <m/>
    <m/>
    <x v="21"/>
    <m/>
    <m/>
    <m/>
    <m/>
    <m/>
    <m/>
    <s v="TheFlowersofWar"/>
    <x v="1"/>
    <x v="34"/>
    <m/>
    <m/>
    <m/>
    <m/>
    <n v="94000000"/>
    <n v="7.6"/>
    <n v="9213"/>
    <n v="3.0775141810556676E-2"/>
    <n v="-93990787"/>
    <m/>
    <x v="8"/>
  </r>
  <r>
    <s v="Color"/>
    <s v="AshBrannon"/>
    <x v="315"/>
    <n v="6.8833333333333329"/>
    <x v="287"/>
    <n v="85"/>
    <s v="Animation"/>
    <s v="Comedy"/>
    <s v="Family"/>
    <s v="Sport"/>
    <m/>
    <m/>
    <m/>
    <m/>
    <x v="21"/>
    <m/>
    <m/>
    <m/>
    <m/>
    <m/>
    <m/>
    <s v="SurfsUp"/>
    <x v="0"/>
    <x v="34"/>
    <m/>
    <m/>
    <m/>
    <m/>
    <n v="100000000"/>
    <n v="6.8"/>
    <n v="58867694"/>
    <n v="3.0834014826395029E-2"/>
    <n v="-41132306"/>
    <m/>
    <x v="8"/>
  </r>
  <r>
    <s v="Color"/>
    <s v="FrankOz"/>
    <x v="316"/>
    <n v="5.65"/>
    <x v="287"/>
    <n v="93"/>
    <s v="Comedy"/>
    <s v="SciFi"/>
    <s v="Thriller"/>
    <m/>
    <m/>
    <m/>
    <m/>
    <m/>
    <x v="21"/>
    <m/>
    <m/>
    <m/>
    <m/>
    <m/>
    <m/>
    <s v="TheStepfordWives"/>
    <x v="0"/>
    <x v="34"/>
    <m/>
    <m/>
    <m/>
    <m/>
    <n v="90000000"/>
    <n v="5.2"/>
    <n v="59475623"/>
    <n v="3.0810284818070369E-2"/>
    <n v="-30524377"/>
    <m/>
    <x v="8"/>
  </r>
  <r>
    <s v="Color"/>
    <s v="RidleyScott"/>
    <x v="317"/>
    <n v="5.0999999999999996"/>
    <x v="287"/>
    <n v="152"/>
    <s v="Drama"/>
    <s v="History"/>
    <s v="War"/>
    <m/>
    <m/>
    <m/>
    <m/>
    <m/>
    <x v="21"/>
    <m/>
    <m/>
    <m/>
    <m/>
    <m/>
    <m/>
    <s v="BlackHawkDown"/>
    <x v="0"/>
    <x v="34"/>
    <m/>
    <m/>
    <m/>
    <m/>
    <n v="92000000"/>
    <n v="7.7"/>
    <n v="108638745"/>
    <n v="3.0789623614606184E-2"/>
    <n v="16638745"/>
    <m/>
    <x v="8"/>
  </r>
  <r>
    <s v="Color"/>
    <s v="JayRoach"/>
    <x v="318"/>
    <n v="7.3250000000000002"/>
    <x v="287"/>
    <n v="85"/>
    <s v="Comedy"/>
    <m/>
    <m/>
    <m/>
    <m/>
    <m/>
    <m/>
    <m/>
    <x v="21"/>
    <m/>
    <m/>
    <m/>
    <m/>
    <m/>
    <m/>
    <s v="TheCampaign"/>
    <x v="0"/>
    <x v="34"/>
    <m/>
    <m/>
    <m/>
    <m/>
    <n v="95000000"/>
    <n v="6.2"/>
    <n v="86897182"/>
    <n v="3.0711695096493602E-2"/>
    <n v="-8102818"/>
    <m/>
    <x v="8"/>
  </r>
  <r>
    <s v="Color"/>
    <s v="LucBesson"/>
    <x v="319"/>
    <n v="6.4666666666666659"/>
    <x v="287"/>
    <n v="126"/>
    <s v="Action"/>
    <s v="Adventure"/>
    <s v="SciFi"/>
    <m/>
    <m/>
    <m/>
    <m/>
    <m/>
    <x v="21"/>
    <m/>
    <m/>
    <m/>
    <m/>
    <m/>
    <m/>
    <s v="TheFifthElement"/>
    <x v="0"/>
    <x v="34"/>
    <m/>
    <m/>
    <m/>
    <m/>
    <n v="93000000"/>
    <n v="7.7"/>
    <n v="63540020"/>
    <n v="3.0654643666180852E-2"/>
    <n v="-29459980"/>
    <m/>
    <x v="8"/>
  </r>
  <r>
    <s v="Color"/>
    <s v="MichaelPatrickKing"/>
    <x v="320"/>
    <n v="6.7666666666666666"/>
    <x v="287"/>
    <n v="146"/>
    <s v="Comedy"/>
    <s v="Drama"/>
    <s v="Romance"/>
    <m/>
    <m/>
    <m/>
    <m/>
    <m/>
    <x v="21"/>
    <m/>
    <m/>
    <m/>
    <m/>
    <m/>
    <m/>
    <s v="SexandtheCity2"/>
    <x v="0"/>
    <x v="34"/>
    <m/>
    <m/>
    <m/>
    <m/>
    <n v="100000000"/>
    <n v="4.3"/>
    <n v="95328937"/>
    <n v="3.0627665927005727E-2"/>
    <n v="-4671063"/>
    <m/>
    <x v="8"/>
  </r>
  <r>
    <s v="Color"/>
    <s v="BiboBergeron"/>
    <x v="321"/>
    <n v="6.1"/>
    <x v="287"/>
    <n v="89"/>
    <s v="Adventure"/>
    <s v="Animation"/>
    <s v="Comedy"/>
    <s v="Family"/>
    <s v="Romance"/>
    <m/>
    <m/>
    <m/>
    <x v="21"/>
    <m/>
    <m/>
    <m/>
    <m/>
    <m/>
    <m/>
    <s v="TheRoadtoElDorado"/>
    <x v="0"/>
    <x v="34"/>
    <m/>
    <m/>
    <m/>
    <m/>
    <n v="95000000"/>
    <n v="6.9"/>
    <n v="50802661"/>
    <n v="3.0554279015919891E-2"/>
    <n v="-44197339"/>
    <m/>
    <x v="8"/>
  </r>
  <r>
    <s v="Color"/>
    <s v="SteveMartino"/>
    <x v="322"/>
    <n v="5.1749999999999998"/>
    <x v="287"/>
    <n v="88"/>
    <s v="Adventure"/>
    <s v="Animation"/>
    <s v="Comedy"/>
    <s v="Family"/>
    <m/>
    <m/>
    <m/>
    <m/>
    <x v="21"/>
    <m/>
    <m/>
    <m/>
    <m/>
    <m/>
    <m/>
    <s v="IceAge:ContinentalDrift"/>
    <x v="0"/>
    <x v="34"/>
    <m/>
    <m/>
    <m/>
    <m/>
    <n v="95000000"/>
    <n v="6.6"/>
    <n v="161317423"/>
    <n v="3.0542888840357864E-2"/>
    <n v="66317423"/>
    <m/>
    <x v="8"/>
  </r>
  <r>
    <s v="Color"/>
    <s v="KennethBranagh"/>
    <x v="323"/>
    <n v="7.0181818181818185"/>
    <x v="287"/>
    <n v="105"/>
    <s v="Drama"/>
    <s v="Family"/>
    <s v="Fantasy"/>
    <s v="Romance"/>
    <m/>
    <m/>
    <m/>
    <m/>
    <x v="21"/>
    <m/>
    <m/>
    <m/>
    <m/>
    <m/>
    <m/>
    <s v="Cinderella"/>
    <x v="0"/>
    <x v="34"/>
    <m/>
    <m/>
    <m/>
    <m/>
    <n v="95000000"/>
    <n v="7"/>
    <n v="201148159"/>
    <n v="3.0403980178073005E-2"/>
    <n v="106148159"/>
    <m/>
    <x v="8"/>
  </r>
  <r>
    <s v="Color"/>
    <s v="PeterJackson"/>
    <x v="324"/>
    <n v="3.8"/>
    <x v="287"/>
    <n v="135"/>
    <s v="Drama"/>
    <s v="Fantasy"/>
    <s v="Thriller"/>
    <m/>
    <m/>
    <m/>
    <m/>
    <m/>
    <x v="21"/>
    <m/>
    <m/>
    <m/>
    <m/>
    <m/>
    <m/>
    <s v="TheLovelyBones"/>
    <x v="0"/>
    <x v="34"/>
    <m/>
    <m/>
    <m/>
    <m/>
    <n v="65000000"/>
    <n v="6.7"/>
    <n v="43982842"/>
    <n v="3.0227994660437515E-2"/>
    <n v="-21017158"/>
    <m/>
    <x v="8"/>
  </r>
  <r>
    <s v="Color"/>
    <s v="AndrewStanton"/>
    <x v="325"/>
    <n v="5.9"/>
    <x v="287"/>
    <n v="100"/>
    <s v="Adventure"/>
    <s v="Animation"/>
    <s v="Comedy"/>
    <s v="Family"/>
    <m/>
    <m/>
    <m/>
    <m/>
    <x v="21"/>
    <m/>
    <m/>
    <m/>
    <m/>
    <m/>
    <m/>
    <s v="FindingNemo"/>
    <x v="0"/>
    <x v="34"/>
    <m/>
    <m/>
    <m/>
    <m/>
    <n v="94000000"/>
    <n v="8.1999999999999993"/>
    <n v="380838870"/>
    <n v="3.0226767512139038E-2"/>
    <n v="286838870"/>
    <m/>
    <x v="8"/>
  </r>
  <r>
    <s v="Color"/>
    <s v="PeterJackson"/>
    <x v="326"/>
    <n v="6.1999999999999993"/>
    <x v="287"/>
    <n v="192"/>
    <s v="Action"/>
    <s v="Adventure"/>
    <s v="Drama"/>
    <s v="Fantasy"/>
    <m/>
    <m/>
    <m/>
    <m/>
    <x v="21"/>
    <m/>
    <m/>
    <m/>
    <m/>
    <m/>
    <m/>
    <s v="TheLordoftheRings:TheReturnoftheKing"/>
    <x v="0"/>
    <x v="34"/>
    <m/>
    <m/>
    <m/>
    <m/>
    <n v="94000000"/>
    <n v="8.9"/>
    <n v="377019252"/>
    <n v="2.9952111224032671E-2"/>
    <n v="283019252"/>
    <m/>
    <x v="8"/>
  </r>
  <r>
    <s v="Color"/>
    <s v="PeterJackson"/>
    <x v="327"/>
    <n v="5.55"/>
    <x v="287"/>
    <n v="172"/>
    <s v="Action"/>
    <s v="Adventure"/>
    <s v="Drama"/>
    <s v="Fantasy"/>
    <m/>
    <m/>
    <m/>
    <m/>
    <x v="21"/>
    <m/>
    <m/>
    <m/>
    <m/>
    <m/>
    <m/>
    <s v="TheLordoftheRings:TheTwoTowers"/>
    <x v="0"/>
    <x v="34"/>
    <m/>
    <m/>
    <m/>
    <m/>
    <n v="94000000"/>
    <n v="8.6999999999999993"/>
    <n v="340478898"/>
    <n v="2.9676209197885994E-2"/>
    <n v="246478898"/>
    <m/>
    <x v="8"/>
  </r>
  <r>
    <s v="Color"/>
    <s v="SergeyBodrov"/>
    <x v="328"/>
    <n v="6.6000000000000005"/>
    <x v="287"/>
    <n v="102"/>
    <s v="Action"/>
    <s v="Adventure"/>
    <s v="Fantasy"/>
    <m/>
    <m/>
    <m/>
    <m/>
    <m/>
    <x v="21"/>
    <m/>
    <m/>
    <m/>
    <m/>
    <m/>
    <m/>
    <s v="SeventhSon"/>
    <x v="0"/>
    <x v="34"/>
    <m/>
    <m/>
    <m/>
    <m/>
    <n v="95000000"/>
    <n v="5.5"/>
    <n v="17176900"/>
    <n v="2.9411373428389606E-2"/>
    <n v="-77823100"/>
    <m/>
    <x v="8"/>
  </r>
  <r>
    <s v="Color"/>
    <s v="SimonWest"/>
    <x v="329"/>
    <n v="7"/>
    <x v="287"/>
    <n v="100"/>
    <s v="Action"/>
    <s v="Adventure"/>
    <s v="Fantasy"/>
    <s v="Thriller"/>
    <m/>
    <m/>
    <m/>
    <m/>
    <x v="21"/>
    <m/>
    <m/>
    <m/>
    <m/>
    <m/>
    <m/>
    <s v="LaraCroft:TombRaider"/>
    <x v="0"/>
    <x v="34"/>
    <m/>
    <m/>
    <m/>
    <m/>
    <n v="115000000"/>
    <n v="5.7"/>
    <n v="131144183"/>
    <n v="2.9446440278640584E-2"/>
    <n v="16144183"/>
    <m/>
    <x v="8"/>
  </r>
  <r>
    <s v="Color"/>
    <s v="WallyPfister"/>
    <x v="330"/>
    <n v="5.4"/>
    <x v="287"/>
    <n v="119"/>
    <s v="Drama"/>
    <s v="Mystery"/>
    <s v="Romance"/>
    <s v="SciFi"/>
    <s v="Thriller"/>
    <m/>
    <m/>
    <m/>
    <x v="21"/>
    <m/>
    <m/>
    <m/>
    <m/>
    <m/>
    <m/>
    <s v="Transcendence"/>
    <x v="0"/>
    <x v="34"/>
    <m/>
    <m/>
    <m/>
    <m/>
    <n v="100000000"/>
    <n v="6.3"/>
    <n v="23014504"/>
    <n v="2.9293430925456585E-2"/>
    <n v="-76985496"/>
    <m/>
    <x v="8"/>
  </r>
  <r>
    <s v="Color"/>
    <s v="JoeJohnston"/>
    <x v="331"/>
    <n v="5.5"/>
    <x v="287"/>
    <n v="92"/>
    <s v="Action"/>
    <s v="Adventure"/>
    <s v="SciFi"/>
    <s v="Thriller"/>
    <m/>
    <m/>
    <m/>
    <m/>
    <x v="21"/>
    <m/>
    <m/>
    <m/>
    <m/>
    <m/>
    <m/>
    <s v="JurassicParkIII"/>
    <x v="0"/>
    <x v="34"/>
    <m/>
    <m/>
    <m/>
    <m/>
    <n v="93000000"/>
    <n v="5.9"/>
    <n v="181166115"/>
    <n v="2.9322317043382666E-2"/>
    <n v="88166115"/>
    <m/>
    <x v="8"/>
  </r>
  <r>
    <s v="Color"/>
    <s v="RupertWyatt"/>
    <x v="332"/>
    <n v="6.6"/>
    <x v="287"/>
    <n v="105"/>
    <s v="Action"/>
    <s v="Drama"/>
    <s v="SciFi"/>
    <s v="Thriller"/>
    <m/>
    <m/>
    <m/>
    <m/>
    <x v="21"/>
    <m/>
    <m/>
    <m/>
    <m/>
    <m/>
    <m/>
    <s v="RiseofthePlanetoftheApes"/>
    <x v="0"/>
    <x v="34"/>
    <m/>
    <m/>
    <m/>
    <m/>
    <n v="93000000"/>
    <n v="7.6"/>
    <n v="176740650"/>
    <n v="2.9166544346060218E-2"/>
    <n v="83740650"/>
    <m/>
    <x v="8"/>
  </r>
  <r>
    <s v="Color"/>
    <s v="MarkWaters"/>
    <x v="333"/>
    <n v="5.95"/>
    <x v="287"/>
    <n v="107"/>
    <s v="Adventure"/>
    <s v="Family"/>
    <s v="Fantasy"/>
    <m/>
    <m/>
    <m/>
    <m/>
    <m/>
    <x v="21"/>
    <m/>
    <m/>
    <m/>
    <m/>
    <m/>
    <m/>
    <s v="TheSpiderwickChronicles"/>
    <x v="0"/>
    <x v="34"/>
    <m/>
    <m/>
    <m/>
    <m/>
    <n v="90000000"/>
    <n v="6.6"/>
    <n v="71148699"/>
    <n v="2.9014429864606679E-2"/>
    <n v="-18851301"/>
    <m/>
    <x v="8"/>
  </r>
  <r>
    <s v="Color"/>
    <s v="JohnMoore"/>
    <x v="334"/>
    <n v="6.839999999999999"/>
    <x v="287"/>
    <n v="101"/>
    <s v="Action"/>
    <s v="Thriller"/>
    <m/>
    <m/>
    <m/>
    <m/>
    <m/>
    <m/>
    <x v="21"/>
    <m/>
    <m/>
    <m/>
    <m/>
    <m/>
    <m/>
    <s v="AGoodDaytoDieHard"/>
    <x v="0"/>
    <x v="34"/>
    <m/>
    <m/>
    <m/>
    <m/>
    <n v="92000000"/>
    <n v="5.3"/>
    <n v="67344392"/>
    <n v="2.8978604089896165E-2"/>
    <n v="-24655608"/>
    <m/>
    <x v="8"/>
  </r>
  <r>
    <s v="Color"/>
    <s v="JohnLeeHancock"/>
    <x v="335"/>
    <n v="6.7333333333333334"/>
    <x v="287"/>
    <n v="137"/>
    <s v="Drama"/>
    <s v="History"/>
    <s v="War"/>
    <s v="Western"/>
    <m/>
    <m/>
    <m/>
    <m/>
    <x v="21"/>
    <m/>
    <m/>
    <m/>
    <m/>
    <m/>
    <m/>
    <s v="TheAlamo"/>
    <x v="0"/>
    <x v="34"/>
    <m/>
    <m/>
    <m/>
    <m/>
    <n v="107000000"/>
    <n v="6"/>
    <n v="22406362"/>
    <n v="2.8946041126711834E-2"/>
    <n v="-84593638"/>
    <m/>
    <x v="8"/>
  </r>
  <r>
    <s v="Color"/>
    <s v="BradBird"/>
    <x v="336"/>
    <n v="6.166666666666667"/>
    <x v="287"/>
    <n v="115"/>
    <s v="Action"/>
    <s v="Adventure"/>
    <s v="Animation"/>
    <s v="Family"/>
    <m/>
    <m/>
    <m/>
    <m/>
    <x v="21"/>
    <m/>
    <m/>
    <m/>
    <m/>
    <m/>
    <m/>
    <s v="TheIncredibles"/>
    <x v="0"/>
    <x v="34"/>
    <m/>
    <m/>
    <m/>
    <m/>
    <n v="92000000"/>
    <n v="8"/>
    <n v="261437578"/>
    <n v="2.8979098906362261E-2"/>
    <n v="169437578"/>
    <m/>
    <x v="8"/>
  </r>
  <r>
    <s v="Color"/>
    <s v="RennyHarlin"/>
    <x v="337"/>
    <n v="5"/>
    <x v="287"/>
    <n v="124"/>
    <s v="Action"/>
    <s v="Adventure"/>
    <s v="Comedy"/>
    <m/>
    <m/>
    <m/>
    <m/>
    <m/>
    <x v="21"/>
    <m/>
    <m/>
    <m/>
    <m/>
    <m/>
    <m/>
    <s v="CutthroatIsland"/>
    <x v="0"/>
    <x v="34"/>
    <m/>
    <m/>
    <m/>
    <m/>
    <n v="98000000"/>
    <n v="5.6"/>
    <n v="11000000"/>
    <n v="2.8764219073674258E-2"/>
    <n v="-87000000"/>
    <m/>
    <x v="8"/>
  </r>
  <r>
    <s v="Color"/>
    <s v="ChrisColumbus"/>
    <x v="338"/>
    <n v="5.5333333333333341"/>
    <x v="287"/>
    <n v="118"/>
    <s v="Adventure"/>
    <s v="Family"/>
    <s v="Fantasy"/>
    <m/>
    <m/>
    <m/>
    <m/>
    <m/>
    <x v="21"/>
    <m/>
    <m/>
    <m/>
    <m/>
    <m/>
    <m/>
    <s v="PercyJacksontheOlympians:TheLightningThief"/>
    <x v="0"/>
    <x v="34"/>
    <m/>
    <m/>
    <m/>
    <m/>
    <n v="95000000"/>
    <n v="5.9"/>
    <n v="88761720"/>
    <n v="2.8810624504656174E-2"/>
    <n v="-6238280"/>
    <m/>
    <x v="8"/>
  </r>
  <r>
    <s v="Color"/>
    <s v="BarrySonnenfeld"/>
    <x v="339"/>
    <n v="4.8166666666666664"/>
    <x v="287"/>
    <n v="98"/>
    <s v="Adventure"/>
    <s v="Comedy"/>
    <s v="Family"/>
    <s v="Mystery"/>
    <s v="SciFi"/>
    <m/>
    <m/>
    <m/>
    <x v="21"/>
    <m/>
    <m/>
    <m/>
    <m/>
    <m/>
    <m/>
    <s v="MeninBlack"/>
    <x v="0"/>
    <x v="34"/>
    <m/>
    <m/>
    <m/>
    <m/>
    <n v="90000000"/>
    <n v="7.3"/>
    <n v="250147615"/>
    <n v="2.8748636669606611E-2"/>
    <n v="160147615"/>
    <m/>
    <x v="8"/>
  </r>
  <r>
    <s v="Color"/>
    <s v="JohnLasseter"/>
    <x v="340"/>
    <n v="6.35"/>
    <x v="287"/>
    <n v="82"/>
    <s v="Adventure"/>
    <s v="Animation"/>
    <s v="Comedy"/>
    <s v="Family"/>
    <s v="Fantasy"/>
    <m/>
    <m/>
    <m/>
    <x v="21"/>
    <m/>
    <m/>
    <m/>
    <m/>
    <m/>
    <m/>
    <s v="ToyStory2"/>
    <x v="0"/>
    <x v="34"/>
    <m/>
    <m/>
    <m/>
    <m/>
    <n v="90000000"/>
    <n v="7.9"/>
    <n v="245823397"/>
    <n v="2.854993661355449E-2"/>
    <n v="155823397"/>
    <m/>
    <x v="8"/>
  </r>
  <r>
    <s v="Color"/>
    <s v="TonyScott"/>
    <x v="341"/>
    <n v="7"/>
    <x v="287"/>
    <n v="98"/>
    <s v="Action"/>
    <s v="Thriller"/>
    <m/>
    <m/>
    <m/>
    <m/>
    <m/>
    <m/>
    <x v="21"/>
    <m/>
    <m/>
    <m/>
    <m/>
    <m/>
    <m/>
    <s v="Unstoppable"/>
    <x v="0"/>
    <x v="34"/>
    <m/>
    <m/>
    <m/>
    <m/>
    <n v="100000000"/>
    <n v="6.8"/>
    <n v="81557479"/>
    <n v="2.8353136392615309E-2"/>
    <n v="-18442521"/>
    <m/>
    <x v="8"/>
  </r>
  <r>
    <s v="Color"/>
    <s v="BrettRatner"/>
    <x v="342"/>
    <n v="6"/>
    <x v="287"/>
    <n v="90"/>
    <s v="Action"/>
    <s v="Comedy"/>
    <s v="Crime"/>
    <s v="Thriller"/>
    <m/>
    <m/>
    <m/>
    <m/>
    <x v="21"/>
    <m/>
    <m/>
    <m/>
    <m/>
    <m/>
    <m/>
    <s v="RushHour2"/>
    <x v="0"/>
    <x v="34"/>
    <m/>
    <m/>
    <m/>
    <m/>
    <n v="90000000"/>
    <n v="6.6"/>
    <n v="226138454"/>
    <n v="2.8294937332150712E-2"/>
    <n v="136138454"/>
    <m/>
    <x v="8"/>
  </r>
  <r>
    <s v="Color"/>
    <s v="RobertZemeckis"/>
    <x v="343"/>
    <n v="6.1"/>
    <x v="287"/>
    <n v="130"/>
    <s v="Drama"/>
    <s v="Fantasy"/>
    <s v="Horror"/>
    <s v="Mystery"/>
    <s v="Thriller"/>
    <m/>
    <m/>
    <m/>
    <x v="21"/>
    <m/>
    <m/>
    <m/>
    <m/>
    <m/>
    <m/>
    <s v="WhatLiesBeneath"/>
    <x v="0"/>
    <x v="34"/>
    <m/>
    <m/>
    <m/>
    <m/>
    <n v="100000000"/>
    <n v="6.6"/>
    <n v="155370362"/>
    <n v="2.8110597409820141E-2"/>
    <n v="55370362"/>
    <m/>
    <x v="8"/>
  </r>
  <r>
    <s v="Color"/>
    <s v="PhilLord"/>
    <x v="344"/>
    <n v="5.3"/>
    <x v="287"/>
    <n v="90"/>
    <s v="Animation"/>
    <s v="Comedy"/>
    <s v="Family"/>
    <s v="SciFi"/>
    <m/>
    <m/>
    <m/>
    <m/>
    <x v="21"/>
    <m/>
    <m/>
    <m/>
    <m/>
    <m/>
    <m/>
    <s v="CloudywithaChanceofMeatballs"/>
    <x v="0"/>
    <x v="34"/>
    <m/>
    <m/>
    <m/>
    <m/>
    <n v="100000000"/>
    <n v="7"/>
    <n v="124870275"/>
    <n v="2.7956981881791028E-2"/>
    <n v="24870275"/>
    <m/>
    <x v="8"/>
  </r>
  <r>
    <s v="Color"/>
    <s v="CarlosSaldanha"/>
    <x v="345"/>
    <n v="5.4"/>
    <x v="287"/>
    <n v="94"/>
    <s v="Action"/>
    <s v="Adventure"/>
    <s v="Animation"/>
    <s v="Comedy"/>
    <s v="Family"/>
    <m/>
    <m/>
    <m/>
    <x v="21"/>
    <m/>
    <m/>
    <m/>
    <m/>
    <m/>
    <m/>
    <s v="IceAge:DawnoftheDinosaurs"/>
    <x v="0"/>
    <x v="34"/>
    <m/>
    <m/>
    <m/>
    <m/>
    <n v="90000000"/>
    <n v="7"/>
    <n v="196573705"/>
    <n v="2.784047769500686E-2"/>
    <n v="106573705"/>
    <m/>
    <x v="8"/>
  </r>
  <r>
    <s v="Color"/>
    <s v="BenStiller"/>
    <x v="346"/>
    <n v="7.1714285714285708"/>
    <x v="287"/>
    <n v="114"/>
    <s v="Adventure"/>
    <s v="Comedy"/>
    <s v="Drama"/>
    <s v="Fantasy"/>
    <s v="Romance"/>
    <m/>
    <m/>
    <m/>
    <x v="21"/>
    <m/>
    <m/>
    <m/>
    <m/>
    <m/>
    <m/>
    <s v="TheSecretLifeofWalterMitty"/>
    <x v="0"/>
    <x v="34"/>
    <m/>
    <m/>
    <m/>
    <m/>
    <n v="90000000"/>
    <n v="7.3"/>
    <n v="58229120"/>
    <n v="2.7677463633548869E-2"/>
    <n v="-31770880"/>
    <m/>
    <x v="8"/>
  </r>
  <r>
    <s v="Color"/>
    <s v="McG"/>
    <x v="347"/>
    <n v="5.9"/>
    <x v="287"/>
    <n v="94"/>
    <s v="Action"/>
    <s v="Adventure"/>
    <s v="Comedy"/>
    <s v="Crime"/>
    <s v="Thriller"/>
    <m/>
    <m/>
    <m/>
    <x v="21"/>
    <m/>
    <m/>
    <m/>
    <m/>
    <m/>
    <m/>
    <s v="CharliesAngels"/>
    <x v="0"/>
    <x v="34"/>
    <m/>
    <m/>
    <m/>
    <m/>
    <n v="92000000"/>
    <n v="5.5"/>
    <n v="125305545"/>
    <n v="2.7656265438775477E-2"/>
    <n v="33305545"/>
    <m/>
    <x v="8"/>
  </r>
  <r>
    <s v="Color"/>
    <s v="MartinScorsese"/>
    <x v="348"/>
    <n v="7.3400000000000007"/>
    <x v="287"/>
    <n v="151"/>
    <s v="Crime"/>
    <s v="Drama"/>
    <s v="Thriller"/>
    <m/>
    <m/>
    <m/>
    <m/>
    <m/>
    <x v="21"/>
    <m/>
    <m/>
    <m/>
    <m/>
    <m/>
    <m/>
    <s v="TheDeparted"/>
    <x v="0"/>
    <x v="34"/>
    <m/>
    <m/>
    <m/>
    <m/>
    <n v="90000000"/>
    <n v="8.5"/>
    <n v="132373442"/>
    <n v="2.7554843909827622E-2"/>
    <n v="42373442"/>
    <m/>
    <x v="8"/>
  </r>
  <r>
    <s v="Color"/>
    <s v="TonyBancroft"/>
    <x v="349"/>
    <n v="6.8"/>
    <x v="287"/>
    <n v="88"/>
    <s v="Adventure"/>
    <s v="Animation"/>
    <s v="Family"/>
    <s v="Fantasy"/>
    <s v="Musical"/>
    <s v="War"/>
    <m/>
    <m/>
    <x v="21"/>
    <m/>
    <m/>
    <m/>
    <m/>
    <m/>
    <m/>
    <s v="Mulan"/>
    <x v="0"/>
    <x v="34"/>
    <m/>
    <m/>
    <m/>
    <m/>
    <n v="90000000"/>
    <n v="7.5"/>
    <n v="120618403"/>
    <n v="2.7450071540318196E-2"/>
    <n v="30618403"/>
    <m/>
    <x v="8"/>
  </r>
  <r>
    <s v="Color"/>
    <s v="BenStiller"/>
    <x v="350"/>
    <n v="6.1"/>
    <x v="287"/>
    <n v="121"/>
    <s v="Action"/>
    <s v="Comedy"/>
    <m/>
    <m/>
    <m/>
    <m/>
    <m/>
    <m/>
    <x v="21"/>
    <m/>
    <m/>
    <m/>
    <m/>
    <m/>
    <m/>
    <s v="TropicThunder"/>
    <x v="0"/>
    <x v="34"/>
    <m/>
    <m/>
    <m/>
    <m/>
    <n v="92000000"/>
    <n v="7"/>
    <n v="110416702"/>
    <n v="2.7357312022228696E-2"/>
    <n v="18416702"/>
    <m/>
    <x v="8"/>
  </r>
  <r>
    <s v="Color"/>
    <s v="DavidFincher"/>
    <x v="351"/>
    <n v="5.6333333333333329"/>
    <x v="287"/>
    <n v="158"/>
    <s v="Crime"/>
    <s v="Drama"/>
    <s v="Mystery"/>
    <s v="Thriller"/>
    <m/>
    <m/>
    <m/>
    <m/>
    <x v="21"/>
    <m/>
    <m/>
    <m/>
    <m/>
    <m/>
    <m/>
    <s v="TheGirlwiththeDragonTattoo"/>
    <x v="0"/>
    <x v="34"/>
    <m/>
    <m/>
    <m/>
    <m/>
    <n v="90000000"/>
    <n v="7.8"/>
    <n v="102515793"/>
    <n v="2.7272015056449328E-2"/>
    <n v="12515793"/>
    <m/>
    <x v="8"/>
  </r>
  <r>
    <s v="Color"/>
    <s v="JohnMcTiernan"/>
    <x v="352"/>
    <n v="6.833333333333333"/>
    <x v="287"/>
    <n v="128"/>
    <s v="Action"/>
    <s v="Adventure"/>
    <s v="Thriller"/>
    <m/>
    <m/>
    <m/>
    <m/>
    <m/>
    <x v="21"/>
    <m/>
    <m/>
    <m/>
    <m/>
    <m/>
    <m/>
    <s v="DieHardwithaVengeance"/>
    <x v="0"/>
    <x v="34"/>
    <m/>
    <m/>
    <m/>
    <m/>
    <n v="90000000"/>
    <n v="7.6"/>
    <n v="100012500"/>
    <n v="2.7198617600307246E-2"/>
    <n v="10012500"/>
    <m/>
    <x v="8"/>
  </r>
  <r>
    <s v="Color"/>
    <s v="GuyRitchie"/>
    <x v="353"/>
    <n v="6.55"/>
    <x v="287"/>
    <n v="128"/>
    <s v="Action"/>
    <s v="Adventure"/>
    <s v="Crime"/>
    <s v="Mystery"/>
    <s v="Thriller"/>
    <m/>
    <m/>
    <m/>
    <x v="21"/>
    <m/>
    <m/>
    <m/>
    <m/>
    <m/>
    <m/>
    <s v="SherlockHolmes"/>
    <x v="0"/>
    <x v="34"/>
    <m/>
    <m/>
    <m/>
    <m/>
    <n v="90000000"/>
    <n v="7.6"/>
    <n v="209019489"/>
    <n v="2.7127933705857251E-2"/>
    <n v="119019489"/>
    <m/>
    <x v="8"/>
  </r>
  <r>
    <s v="Color"/>
    <s v="GaryTrousdale"/>
    <x v="354"/>
    <n v="5.6625000000000005"/>
    <x v="287"/>
    <n v="95"/>
    <s v="Action"/>
    <s v="Adventure"/>
    <s v="Animation"/>
    <s v="Family"/>
    <s v="Fantasy"/>
    <s v="SciFi"/>
    <m/>
    <m/>
    <x v="21"/>
    <m/>
    <m/>
    <m/>
    <m/>
    <m/>
    <m/>
    <s v="Atlantis:TheLostEmpire"/>
    <x v="0"/>
    <x v="34"/>
    <m/>
    <m/>
    <m/>
    <m/>
    <n v="120000000"/>
    <n v="6.8"/>
    <n v="84037039"/>
    <n v="2.6952776664704668E-2"/>
    <n v="-35962961"/>
    <m/>
    <x v="8"/>
  </r>
  <r>
    <s v="Color"/>
    <s v="WaltBecker"/>
    <x v="355"/>
    <n v="6.1"/>
    <x v="287"/>
    <n v="92"/>
    <s v="Adventure"/>
    <s v="Animation"/>
    <s v="Comedy"/>
    <s v="Family"/>
    <s v="Fantasy"/>
    <s v="Music"/>
    <m/>
    <m/>
    <x v="21"/>
    <m/>
    <m/>
    <m/>
    <m/>
    <m/>
    <m/>
    <s v="AlvinandtheChipmunks:TheRoadChip"/>
    <x v="0"/>
    <x v="34"/>
    <m/>
    <m/>
    <m/>
    <m/>
    <n v="90000000"/>
    <n v="5"/>
    <n v="85884815"/>
    <n v="2.6869220684208658E-2"/>
    <n v="-4115185"/>
    <m/>
    <x v="8"/>
  </r>
  <r>
    <s v="Color"/>
    <s v="BryanSinger"/>
    <x v="356"/>
    <n v="6.4"/>
    <x v="287"/>
    <n v="121"/>
    <s v="Drama"/>
    <s v="History"/>
    <s v="Thriller"/>
    <s v="War"/>
    <m/>
    <m/>
    <m/>
    <m/>
    <x v="21"/>
    <m/>
    <m/>
    <m/>
    <m/>
    <m/>
    <m/>
    <s v="Valkyrie"/>
    <x v="0"/>
    <x v="34"/>
    <m/>
    <m/>
    <m/>
    <m/>
    <n v="75000000"/>
    <n v="7.1"/>
    <n v="83077470"/>
    <n v="2.6814324233539282E-2"/>
    <n v="8077470"/>
    <m/>
    <x v="8"/>
  </r>
  <r>
    <s v="Color"/>
    <s v="DennisDugan"/>
    <x v="357"/>
    <n v="7.3999999999999995"/>
    <x v="287"/>
    <n v="113"/>
    <s v="Action"/>
    <s v="Comedy"/>
    <m/>
    <m/>
    <m/>
    <m/>
    <m/>
    <m/>
    <x v="21"/>
    <m/>
    <m/>
    <m/>
    <m/>
    <m/>
    <m/>
    <s v="YouDontMesswiththeZohan"/>
    <x v="0"/>
    <x v="34"/>
    <m/>
    <m/>
    <m/>
    <m/>
    <n v="90000000"/>
    <n v="5.5"/>
    <n v="100018837"/>
    <n v="2.6777810851680187E-2"/>
    <n v="10018837"/>
    <m/>
    <x v="8"/>
  </r>
  <r>
    <s v="Color"/>
    <s v="ChrisColumbus"/>
    <x v="358"/>
    <n v="6.1400000000000006"/>
    <x v="287"/>
    <n v="106"/>
    <s v="Action"/>
    <s v="Animation"/>
    <s v="Comedy"/>
    <s v="SciFi"/>
    <m/>
    <m/>
    <m/>
    <m/>
    <x v="21"/>
    <m/>
    <m/>
    <m/>
    <m/>
    <m/>
    <m/>
    <s v="Pixels"/>
    <x v="0"/>
    <x v="34"/>
    <m/>
    <m/>
    <m/>
    <m/>
    <n v="88000000"/>
    <n v="5.6"/>
    <n v="78747585"/>
    <n v="2.6706663208242599E-2"/>
    <n v="-9252415"/>
    <m/>
    <x v="8"/>
  </r>
  <r>
    <s v="Color"/>
    <s v="StevenSpielberg"/>
    <x v="359"/>
    <n v="5.45"/>
    <x v="287"/>
    <n v="146"/>
    <s v="Adventure"/>
    <s v="Drama"/>
    <s v="SciFi"/>
    <m/>
    <m/>
    <m/>
    <m/>
    <m/>
    <x v="21"/>
    <m/>
    <m/>
    <m/>
    <m/>
    <m/>
    <m/>
    <s v="A.I.ArtificialIntelligence"/>
    <x v="0"/>
    <x v="34"/>
    <m/>
    <m/>
    <m/>
    <m/>
    <n v="100000000"/>
    <n v="7.1"/>
    <n v="78616689"/>
    <n v="2.6661833282404599E-2"/>
    <n v="-21383311"/>
    <m/>
    <x v="8"/>
  </r>
  <r>
    <s v="Color"/>
    <s v="RobMinkoff"/>
    <x v="360"/>
    <n v="6.7"/>
    <x v="287"/>
    <n v="88"/>
    <s v="Comedy"/>
    <s v="Family"/>
    <s v="Fantasy"/>
    <s v="Horror"/>
    <s v="Mystery"/>
    <m/>
    <m/>
    <m/>
    <x v="21"/>
    <m/>
    <m/>
    <m/>
    <m/>
    <m/>
    <m/>
    <s v="TheHauntedMansion"/>
    <x v="0"/>
    <x v="34"/>
    <m/>
    <m/>
    <m/>
    <m/>
    <n v="90000000"/>
    <n v="4.9000000000000004"/>
    <n v="75817994"/>
    <n v="2.6606297668496377E-2"/>
    <n v="-14182006"/>
    <m/>
    <x v="8"/>
  </r>
  <r>
    <s v="Color"/>
    <s v="RobertZemeckis"/>
    <x v="361"/>
    <n v="6.6"/>
    <x v="287"/>
    <n v="150"/>
    <s v="Drama"/>
    <s v="Mystery"/>
    <s v="SciFi"/>
    <s v="Thriller"/>
    <m/>
    <m/>
    <m/>
    <m/>
    <x v="21"/>
    <m/>
    <m/>
    <m/>
    <m/>
    <m/>
    <m/>
    <s v="Contact"/>
    <x v="0"/>
    <x v="34"/>
    <m/>
    <m/>
    <m/>
    <m/>
    <n v="90000000"/>
    <n v="7.4"/>
    <n v="100853835"/>
    <n v="2.6563075826810972E-2"/>
    <n v="10853835"/>
    <m/>
    <x v="8"/>
  </r>
  <r>
    <s v="Color"/>
    <s v="PaulVerhoeven"/>
    <x v="362"/>
    <n v="6.6"/>
    <x v="287"/>
    <n v="119"/>
    <s v="Action"/>
    <s v="Horror"/>
    <s v="SciFi"/>
    <s v="Thriller"/>
    <m/>
    <m/>
    <m/>
    <m/>
    <x v="21"/>
    <m/>
    <m/>
    <m/>
    <m/>
    <m/>
    <m/>
    <s v="HollowMan"/>
    <x v="0"/>
    <x v="34"/>
    <m/>
    <m/>
    <m/>
    <m/>
    <n v="95000000"/>
    <n v="5.7"/>
    <n v="73209340"/>
    <n v="2.6490766673345718E-2"/>
    <n v="-21790660"/>
    <m/>
    <x v="8"/>
  </r>
  <r>
    <s v="Color"/>
    <s v="SydneyPollack"/>
    <x v="363"/>
    <n v="5.5333333333333341"/>
    <x v="287"/>
    <n v="128"/>
    <s v="Crime"/>
    <s v="Mystery"/>
    <s v="Thriller"/>
    <m/>
    <m/>
    <m/>
    <m/>
    <m/>
    <x v="21"/>
    <m/>
    <m/>
    <m/>
    <m/>
    <m/>
    <m/>
    <s v="TheInterpreter"/>
    <x v="2"/>
    <x v="34"/>
    <m/>
    <m/>
    <m/>
    <m/>
    <n v="80000000"/>
    <n v="6.4"/>
    <n v="72515360"/>
    <n v="2.6446737085908421E-2"/>
    <n v="-7484640"/>
    <m/>
    <x v="8"/>
  </r>
  <r>
    <s v="Color"/>
    <s v="ThorFreudenthal"/>
    <x v="364"/>
    <n v="6.2"/>
    <x v="287"/>
    <n v="106"/>
    <s v="Adventure"/>
    <s v="Family"/>
    <s v="Fantasy"/>
    <m/>
    <m/>
    <m/>
    <m/>
    <m/>
    <x v="21"/>
    <m/>
    <m/>
    <m/>
    <m/>
    <m/>
    <m/>
    <s v="PercyJackson:SeaofMonsters"/>
    <x v="0"/>
    <x v="34"/>
    <m/>
    <m/>
    <m/>
    <m/>
    <n v="90000000"/>
    <n v="5.9"/>
    <n v="68558662"/>
    <n v="2.641494609422386E-2"/>
    <n v="-21441338"/>
    <m/>
    <x v="8"/>
  </r>
  <r>
    <s v="Color"/>
    <s v="JandeBont"/>
    <x v="365"/>
    <n v="5.5"/>
    <x v="287"/>
    <n v="117"/>
    <s v="Action"/>
    <s v="Adventure"/>
    <s v="Fantasy"/>
    <m/>
    <m/>
    <m/>
    <m/>
    <m/>
    <x v="21"/>
    <m/>
    <m/>
    <m/>
    <m/>
    <m/>
    <m/>
    <s v="LaraCroftTombRaider:TheCradleofLife"/>
    <x v="0"/>
    <x v="34"/>
    <m/>
    <m/>
    <m/>
    <m/>
    <n v="95000000"/>
    <n v="5.5"/>
    <n v="65653758"/>
    <n v="2.6380364233239396E-2"/>
    <n v="-29346242"/>
    <m/>
    <x v="8"/>
  </r>
  <r>
    <s v="Color"/>
    <s v="JonM.Chu"/>
    <x v="366"/>
    <n v="6.5666666666666664"/>
    <x v="287"/>
    <n v="129"/>
    <s v="Action"/>
    <s v="Adventure"/>
    <s v="Comedy"/>
    <s v="Crime"/>
    <s v="Mystery"/>
    <s v="Thriller"/>
    <m/>
    <m/>
    <x v="21"/>
    <m/>
    <m/>
    <m/>
    <m/>
    <m/>
    <m/>
    <s v="NowYouSeeMe2"/>
    <x v="0"/>
    <x v="34"/>
    <m/>
    <m/>
    <m/>
    <m/>
    <n v="90000000"/>
    <n v="6.9"/>
    <n v="64685359"/>
    <n v="2.6346364144351941E-2"/>
    <n v="-25314641"/>
    <m/>
    <x v="8"/>
  </r>
  <r>
    <s v="Color"/>
    <s v="PhillipNoyce"/>
    <x v="367"/>
    <n v="6.55"/>
    <x v="287"/>
    <n v="116"/>
    <s v="Action"/>
    <s v="Adventure"/>
    <s v="Romance"/>
    <s v="SciFi"/>
    <s v="Thriller"/>
    <m/>
    <m/>
    <m/>
    <x v="21"/>
    <m/>
    <m/>
    <m/>
    <m/>
    <m/>
    <m/>
    <s v="TheSaint"/>
    <x v="0"/>
    <x v="34"/>
    <m/>
    <m/>
    <m/>
    <m/>
    <n v="68000000"/>
    <n v="6.2"/>
    <n v="61355436"/>
    <n v="2.631648545802058E-2"/>
    <n v="-6644564"/>
    <m/>
    <x v="8"/>
  </r>
  <r>
    <s v="Color"/>
    <s v="TonyScott"/>
    <x v="368"/>
    <n v="6.4599999999999991"/>
    <x v="287"/>
    <n v="114"/>
    <s v="Action"/>
    <s v="Crime"/>
    <s v="Thriller"/>
    <m/>
    <m/>
    <m/>
    <m/>
    <m/>
    <x v="21"/>
    <m/>
    <m/>
    <m/>
    <m/>
    <m/>
    <m/>
    <s v="SpyGame"/>
    <x v="0"/>
    <x v="34"/>
    <m/>
    <m/>
    <m/>
    <m/>
    <n v="92000000"/>
    <n v="7"/>
    <n v="26871"/>
    <n v="2.6301455309537342E-2"/>
    <n v="-91973129"/>
    <m/>
    <x v="8"/>
  </r>
  <r>
    <s v="Color"/>
    <s v="BrianDePalma"/>
    <x v="369"/>
    <n v="3"/>
    <x v="287"/>
    <n v="114"/>
    <s v="Adventure"/>
    <s v="SciFi"/>
    <s v="Thriller"/>
    <m/>
    <m/>
    <m/>
    <m/>
    <m/>
    <x v="21"/>
    <m/>
    <m/>
    <m/>
    <m/>
    <m/>
    <m/>
    <s v="MissiontoMars"/>
    <x v="0"/>
    <x v="34"/>
    <m/>
    <m/>
    <m/>
    <m/>
    <n v="90000000"/>
    <n v="5.6"/>
    <n v="60874615"/>
    <n v="2.635929223675984E-2"/>
    <n v="-29125385"/>
    <m/>
    <x v="8"/>
  </r>
  <r>
    <s v="Color"/>
    <s v="CarlosSaldanha"/>
    <x v="370"/>
    <n v="6.8000000000000007"/>
    <x v="287"/>
    <n v="96"/>
    <s v="Adventure"/>
    <s v="Animation"/>
    <s v="Comedy"/>
    <s v="Family"/>
    <s v="Musical"/>
    <m/>
    <m/>
    <m/>
    <x v="21"/>
    <m/>
    <m/>
    <m/>
    <m/>
    <m/>
    <m/>
    <s v="Rio"/>
    <x v="0"/>
    <x v="34"/>
    <m/>
    <m/>
    <m/>
    <m/>
    <n v="90000000"/>
    <n v="7"/>
    <n v="143618384"/>
    <n v="2.6334104823611003E-2"/>
    <n v="53618384"/>
    <m/>
    <x v="8"/>
  </r>
  <r>
    <s v="Color"/>
    <s v="ChrisColumbus"/>
    <x v="371"/>
    <n v="8.1"/>
    <x v="287"/>
    <n v="132"/>
    <s v="Comedy"/>
    <s v="Drama"/>
    <s v="SciFi"/>
    <m/>
    <m/>
    <m/>
    <m/>
    <m/>
    <x v="21"/>
    <m/>
    <m/>
    <m/>
    <m/>
    <m/>
    <m/>
    <s v="BicentennialMan"/>
    <x v="0"/>
    <x v="34"/>
    <m/>
    <m/>
    <m/>
    <m/>
    <n v="100000000"/>
    <n v="6.8"/>
    <n v="58220776"/>
    <n v="2.6215764858846632E-2"/>
    <n v="-41779224"/>
    <m/>
    <x v="8"/>
  </r>
  <r>
    <s v="Color"/>
    <s v="MickJackson"/>
    <x v="372"/>
    <n v="6.1285714285714281"/>
    <x v="287"/>
    <n v="104"/>
    <s v="Action"/>
    <s v="Drama"/>
    <s v="SciFi"/>
    <s v="Thriller"/>
    <m/>
    <m/>
    <m/>
    <m/>
    <x v="21"/>
    <m/>
    <m/>
    <m/>
    <m/>
    <m/>
    <m/>
    <s v="Volcano"/>
    <x v="0"/>
    <x v="34"/>
    <m/>
    <m/>
    <m/>
    <m/>
    <n v="90000000"/>
    <n v="5.4"/>
    <n v="47474112"/>
    <n v="2.6189699264213273E-2"/>
    <n v="-42525888"/>
    <m/>
    <x v="8"/>
  </r>
  <r>
    <s v="Color"/>
    <s v="AlanJ.Pakula"/>
    <x v="373"/>
    <n v="5.7"/>
    <x v="287"/>
    <n v="111"/>
    <s v="Action"/>
    <s v="Crime"/>
    <s v="Drama"/>
    <s v="Thriller"/>
    <m/>
    <m/>
    <m/>
    <m/>
    <x v="21"/>
    <m/>
    <m/>
    <m/>
    <m/>
    <m/>
    <m/>
    <s v="TheDevilsOwn"/>
    <x v="0"/>
    <x v="34"/>
    <m/>
    <m/>
    <m/>
    <m/>
    <n v="86000000"/>
    <n v="6.1"/>
    <n v="42877165"/>
    <n v="2.6181376929057091E-2"/>
    <n v="-43122835"/>
    <m/>
    <x v="8"/>
  </r>
  <r>
    <s v="Color"/>
    <s v="KathrynBigelow"/>
    <x v="374"/>
    <n v="5.9"/>
    <x v="287"/>
    <n v="138"/>
    <s v="Drama"/>
    <s v="History"/>
    <s v="Thriller"/>
    <s v="War"/>
    <m/>
    <m/>
    <m/>
    <m/>
    <x v="21"/>
    <m/>
    <m/>
    <m/>
    <m/>
    <m/>
    <m/>
    <s v="K19:TheWidowmaker"/>
    <x v="0"/>
    <x v="34"/>
    <m/>
    <m/>
    <m/>
    <m/>
    <n v="100000000"/>
    <n v="6.7"/>
    <n v="35168677"/>
    <n v="2.6179152921470897E-2"/>
    <n v="-64831323"/>
    <m/>
    <x v="8"/>
  </r>
  <r>
    <s v="Color"/>
    <s v="JoshTrank"/>
    <x v="375"/>
    <n v="6.125"/>
    <x v="287"/>
    <n v="100"/>
    <s v="Action"/>
    <s v="Adventure"/>
    <s v="SciFi"/>
    <m/>
    <m/>
    <m/>
    <m/>
    <m/>
    <x v="21"/>
    <m/>
    <m/>
    <m/>
    <m/>
    <m/>
    <m/>
    <s v="FantasticFour"/>
    <x v="0"/>
    <x v="34"/>
    <m/>
    <m/>
    <m/>
    <m/>
    <n v="120000000"/>
    <n v="4.3"/>
    <n v="56114221"/>
    <n v="2.6188330175923896E-2"/>
    <n v="-63885779"/>
    <m/>
    <x v="8"/>
  </r>
  <r>
    <s v="Color"/>
    <s v="JohnMilius"/>
    <x v="376"/>
    <n v="5.5600000000000005"/>
    <x v="287"/>
    <n v="129"/>
    <s v="Adventure"/>
    <s v="Fantasy"/>
    <m/>
    <m/>
    <m/>
    <m/>
    <m/>
    <m/>
    <x v="21"/>
    <m/>
    <m/>
    <m/>
    <m/>
    <m/>
    <m/>
    <s v="ConantheBarbarian"/>
    <x v="0"/>
    <x v="34"/>
    <m/>
    <m/>
    <m/>
    <m/>
    <n v="20000000"/>
    <n v="6.9"/>
    <n v="37567440"/>
    <n v="2.615821554198549E-2"/>
    <n v="17567440"/>
    <m/>
    <x v="8"/>
  </r>
  <r>
    <s v="Color"/>
    <s v="RonHoward"/>
    <x v="377"/>
    <n v="6.7799999999999994"/>
    <x v="287"/>
    <n v="144"/>
    <s v="Biography"/>
    <s v="Drama"/>
    <s v="Sport"/>
    <m/>
    <m/>
    <m/>
    <m/>
    <m/>
    <x v="21"/>
    <m/>
    <m/>
    <m/>
    <m/>
    <m/>
    <m/>
    <s v="CinderellaMan"/>
    <x v="0"/>
    <x v="34"/>
    <m/>
    <m/>
    <m/>
    <m/>
    <n v="88000000"/>
    <n v="8"/>
    <n v="61644321"/>
    <n v="2.6156956553488046E-2"/>
    <n v="-26355679"/>
    <m/>
    <x v="8"/>
  </r>
  <r>
    <s v="Color"/>
    <s v="AndreyKonchalovskiy"/>
    <x v="378"/>
    <n v="5.95"/>
    <x v="287"/>
    <n v="110"/>
    <s v="Action"/>
    <s v="Family"/>
    <s v="Fantasy"/>
    <s v="Musical"/>
    <m/>
    <m/>
    <m/>
    <m/>
    <x v="21"/>
    <m/>
    <m/>
    <m/>
    <m/>
    <m/>
    <m/>
    <s v="TheNutcrackerin3D"/>
    <x v="0"/>
    <x v="34"/>
    <m/>
    <m/>
    <m/>
    <m/>
    <n v="90000000"/>
    <n v="4.4000000000000004"/>
    <n v="190562"/>
    <n v="2.6131662391626995E-2"/>
    <n v="-89809438"/>
    <m/>
    <x v="8"/>
  </r>
  <r>
    <s v="BlackandWhite"/>
    <s v="GaryRoss"/>
    <x v="379"/>
    <n v="6.6"/>
    <x v="287"/>
    <n v="140"/>
    <s v="Drama"/>
    <s v="History"/>
    <s v="Sport"/>
    <m/>
    <m/>
    <m/>
    <m/>
    <m/>
    <x v="21"/>
    <m/>
    <m/>
    <m/>
    <m/>
    <m/>
    <m/>
    <s v="Seabiscuit"/>
    <x v="0"/>
    <x v="34"/>
    <m/>
    <m/>
    <m/>
    <m/>
    <n v="87000000"/>
    <n v="7.3"/>
    <n v="120147445"/>
    <n v="2.6187397611595307E-2"/>
    <n v="33147445"/>
    <m/>
    <x v="8"/>
  </r>
  <r>
    <s v="Color"/>
    <s v="JandeBont"/>
    <x v="380"/>
    <n v="5.4499999999999993"/>
    <x v="287"/>
    <n v="113"/>
    <s v="Action"/>
    <s v="Adventure"/>
    <s v="Drama"/>
    <s v="Thriller"/>
    <m/>
    <m/>
    <m/>
    <m/>
    <x v="21"/>
    <m/>
    <m/>
    <m/>
    <m/>
    <m/>
    <m/>
    <s v="Twister"/>
    <x v="0"/>
    <x v="34"/>
    <m/>
    <m/>
    <m/>
    <m/>
    <n v="92000000"/>
    <n v="6.3"/>
    <n v="241688385"/>
    <n v="2.6098800631822457E-2"/>
    <n v="149688385"/>
    <m/>
    <x v="8"/>
  </r>
  <r>
    <s v="Color"/>
    <s v="RobCohen"/>
    <x v="381"/>
    <n v="6.0333333333333323"/>
    <x v="287"/>
    <n v="106"/>
    <s v="Action"/>
    <s v="Crime"/>
    <s v="Thriller"/>
    <m/>
    <m/>
    <m/>
    <m/>
    <m/>
    <x v="21"/>
    <m/>
    <m/>
    <m/>
    <m/>
    <m/>
    <m/>
    <s v="TheFastandtheFurious"/>
    <x v="0"/>
    <x v="34"/>
    <m/>
    <m/>
    <m/>
    <m/>
    <n v="38000000"/>
    <n v="6.7"/>
    <n v="144512310"/>
    <n v="2.5884274051205566E-2"/>
    <n v="106512310"/>
    <m/>
    <x v="8"/>
  </r>
  <r>
    <s v="Color"/>
    <s v="RobertZemeckis"/>
    <x v="382"/>
    <n v="6"/>
    <x v="287"/>
    <n v="143"/>
    <s v="Adventure"/>
    <s v="Drama"/>
    <s v="Romance"/>
    <m/>
    <m/>
    <m/>
    <m/>
    <m/>
    <x v="21"/>
    <m/>
    <m/>
    <m/>
    <m/>
    <m/>
    <m/>
    <s v="CastAway"/>
    <x v="0"/>
    <x v="34"/>
    <m/>
    <m/>
    <m/>
    <m/>
    <n v="90000000"/>
    <n v="7.7"/>
    <n v="233630478"/>
    <n v="2.5894740313440509E-2"/>
    <n v="143630478"/>
    <m/>
    <x v="8"/>
  </r>
  <r>
    <s v="Color"/>
    <s v="GeorgeMiller"/>
    <x v="383"/>
    <n v="6.9749999999999996"/>
    <x v="287"/>
    <n v="108"/>
    <s v="Animation"/>
    <s v="Comedy"/>
    <s v="Family"/>
    <s v="Music"/>
    <s v="Romance"/>
    <m/>
    <m/>
    <m/>
    <x v="21"/>
    <m/>
    <m/>
    <m/>
    <m/>
    <m/>
    <m/>
    <s v="HappyFeet"/>
    <x v="0"/>
    <x v="34"/>
    <m/>
    <m/>
    <m/>
    <m/>
    <n v="100000000"/>
    <n v="6.5"/>
    <n v="197992827"/>
    <n v="2.5694982562706848E-2"/>
    <n v="97992827"/>
    <m/>
    <x v="8"/>
  </r>
  <r>
    <s v="Color"/>
    <s v="PaulGreengrass"/>
    <x v="384"/>
    <n v="5.4666666666666659"/>
    <x v="287"/>
    <n v="108"/>
    <s v="Action"/>
    <s v="Mystery"/>
    <s v="Thriller"/>
    <m/>
    <m/>
    <m/>
    <m/>
    <m/>
    <x v="21"/>
    <m/>
    <m/>
    <m/>
    <m/>
    <m/>
    <m/>
    <s v="TheBourneSupremacy"/>
    <x v="0"/>
    <x v="34"/>
    <m/>
    <m/>
    <m/>
    <m/>
    <n v="75000000"/>
    <n v="7.8"/>
    <n v="176049130"/>
    <n v="2.5485270532035149E-2"/>
    <n v="101049130"/>
    <m/>
    <x v="8"/>
  </r>
  <r>
    <s v="Color"/>
    <s v="WolfgangPetersen"/>
    <x v="385"/>
    <n v="5.3000000000000007"/>
    <x v="287"/>
    <n v="124"/>
    <s v="Action"/>
    <s v="Adventure"/>
    <s v="Drama"/>
    <s v="Thriller"/>
    <m/>
    <m/>
    <m/>
    <m/>
    <x v="21"/>
    <m/>
    <m/>
    <m/>
    <m/>
    <m/>
    <m/>
    <s v="AirForceOne"/>
    <x v="0"/>
    <x v="34"/>
    <m/>
    <m/>
    <m/>
    <m/>
    <n v="85000000"/>
    <n v="6.4"/>
    <n v="172620724"/>
    <n v="2.5382565812774479E-2"/>
    <n v="87620724"/>
    <m/>
    <x v="8"/>
  </r>
  <r>
    <s v="Color"/>
    <s v="StevenSoderbergh"/>
    <x v="386"/>
    <n v="7.0333333333333341"/>
    <x v="287"/>
    <n v="116"/>
    <s v="Crime"/>
    <s v="Thriller"/>
    <m/>
    <m/>
    <m/>
    <m/>
    <m/>
    <m/>
    <x v="21"/>
    <m/>
    <m/>
    <m/>
    <m/>
    <m/>
    <m/>
    <s v="OceansEleven"/>
    <x v="0"/>
    <x v="34"/>
    <m/>
    <m/>
    <m/>
    <m/>
    <n v="85000000"/>
    <n v="7.8"/>
    <n v="183405771"/>
    <n v="2.5249388559102762E-2"/>
    <n v="98405771"/>
    <m/>
    <x v="8"/>
  </r>
  <r>
    <s v="Color"/>
    <s v="PaulW.S.Anderson"/>
    <x v="387"/>
    <n v="5.8"/>
    <x v="287"/>
    <n v="110"/>
    <s v="Action"/>
    <s v="Adventure"/>
    <s v="Romance"/>
    <m/>
    <m/>
    <m/>
    <m/>
    <m/>
    <x v="21"/>
    <m/>
    <m/>
    <m/>
    <m/>
    <m/>
    <m/>
    <s v="TheThreeMusketeers"/>
    <x v="0"/>
    <x v="34"/>
    <m/>
    <m/>
    <m/>
    <m/>
    <n v="75000000"/>
    <n v="5.8"/>
    <n v="20315324"/>
    <n v="2.5107135857973872E-2"/>
    <n v="-54684676"/>
    <m/>
    <x v="8"/>
  </r>
  <r>
    <s v="Color"/>
    <s v="GenndyTartakovsky"/>
    <x v="388"/>
    <n v="7.2"/>
    <x v="287"/>
    <n v="91"/>
    <s v="Animation"/>
    <s v="Comedy"/>
    <s v="Family"/>
    <s v="Fantasy"/>
    <m/>
    <m/>
    <m/>
    <m/>
    <x v="21"/>
    <m/>
    <m/>
    <m/>
    <m/>
    <m/>
    <m/>
    <s v="HotelTransylvania"/>
    <x v="0"/>
    <x v="34"/>
    <m/>
    <m/>
    <m/>
    <m/>
    <n v="85000000"/>
    <n v="7.1"/>
    <n v="148313048"/>
    <n v="2.512714516449998E-2"/>
    <n v="63313048"/>
    <m/>
    <x v="8"/>
  </r>
  <r>
    <s v="Color"/>
    <s v="KevinLima"/>
    <x v="389"/>
    <n v="5.7"/>
    <x v="287"/>
    <n v="107"/>
    <s v="Animation"/>
    <s v="Comedy"/>
    <s v="Family"/>
    <s v="Fantasy"/>
    <s v="Musical"/>
    <s v="Romance"/>
    <m/>
    <m/>
    <x v="21"/>
    <m/>
    <m/>
    <m/>
    <m/>
    <m/>
    <m/>
    <s v="Enchanted"/>
    <x v="0"/>
    <x v="34"/>
    <m/>
    <m/>
    <m/>
    <m/>
    <n v="85000000"/>
    <n v="7.1"/>
    <n v="127706877"/>
    <n v="2.5014288188765596E-2"/>
    <n v="42706877"/>
    <m/>
    <x v="8"/>
  </r>
  <r>
    <s v="Color"/>
    <s v="DanielEspinosa"/>
    <x v="390"/>
    <n v="6.45"/>
    <x v="287"/>
    <n v="115"/>
    <s v="Action"/>
    <s v="Crime"/>
    <s v="Mystery"/>
    <s v="Thriller"/>
    <m/>
    <m/>
    <m/>
    <m/>
    <x v="21"/>
    <m/>
    <m/>
    <m/>
    <m/>
    <m/>
    <m/>
    <s v="SafeHouse"/>
    <x v="0"/>
    <x v="34"/>
    <m/>
    <m/>
    <m/>
    <m/>
    <n v="85000000"/>
    <n v="6.8"/>
    <n v="126149655"/>
    <n v="2.4920362414693777E-2"/>
    <n v="41149655"/>
    <m/>
    <x v="8"/>
  </r>
  <r>
    <s v="Color"/>
    <s v="KevinLima"/>
    <x v="391"/>
    <n v="5.8"/>
    <x v="287"/>
    <n v="100"/>
    <s v="Adventure"/>
    <s v="Comedy"/>
    <s v="Family"/>
    <m/>
    <m/>
    <m/>
    <m/>
    <m/>
    <x v="21"/>
    <m/>
    <m/>
    <m/>
    <m/>
    <m/>
    <m/>
    <s v="102Dalmatians"/>
    <x v="0"/>
    <x v="34"/>
    <m/>
    <m/>
    <m/>
    <m/>
    <n v="85000000"/>
    <n v="4.8"/>
    <n v="66941559"/>
    <n v="2.4827800229910966E-2"/>
    <n v="-18058441"/>
    <m/>
    <x v="8"/>
  </r>
  <r>
    <s v="Color"/>
    <s v="BrettRatner"/>
    <x v="392"/>
    <n v="6.85"/>
    <x v="287"/>
    <n v="104"/>
    <s v="Action"/>
    <s v="Comedy"/>
    <s v="Crime"/>
    <m/>
    <m/>
    <m/>
    <m/>
    <m/>
    <x v="21"/>
    <m/>
    <m/>
    <m/>
    <m/>
    <m/>
    <m/>
    <s v="TowerHeist"/>
    <x v="0"/>
    <x v="34"/>
    <m/>
    <m/>
    <m/>
    <m/>
    <n v="75000000"/>
    <n v="6.2"/>
    <n v="78009155"/>
    <n v="2.4797094914699346E-2"/>
    <n v="3009155"/>
    <m/>
    <x v="8"/>
  </r>
  <r>
    <s v="Color"/>
    <s v="NancyMeyers"/>
    <x v="393"/>
    <n v="6.9666666666666659"/>
    <x v="287"/>
    <n v="138"/>
    <s v="Comedy"/>
    <s v="Romance"/>
    <m/>
    <m/>
    <m/>
    <m/>
    <m/>
    <m/>
    <x v="21"/>
    <m/>
    <m/>
    <m/>
    <m/>
    <m/>
    <m/>
    <s v="TheHoliday"/>
    <x v="0"/>
    <x v="34"/>
    <m/>
    <m/>
    <m/>
    <m/>
    <n v="85000000"/>
    <n v="6.9"/>
    <n v="63224849"/>
    <n v="2.4763178626169804E-2"/>
    <n v="-21775151"/>
    <m/>
    <x v="8"/>
  </r>
  <r>
    <s v="Color"/>
    <s v="TonyScott"/>
    <x v="394"/>
    <n v="5.3"/>
    <x v="287"/>
    <n v="140"/>
    <s v="Action"/>
    <s v="Crime"/>
    <s v="Drama"/>
    <s v="Mystery"/>
    <s v="Thriller"/>
    <m/>
    <m/>
    <m/>
    <x v="21"/>
    <m/>
    <m/>
    <m/>
    <m/>
    <m/>
    <m/>
    <s v="EnemyoftheState"/>
    <x v="0"/>
    <x v="34"/>
    <m/>
    <m/>
    <m/>
    <m/>
    <n v="90000000"/>
    <n v="7.3"/>
    <n v="111544445"/>
    <n v="2.4736647726070891E-2"/>
    <n v="21544445"/>
    <m/>
    <x v="8"/>
  </r>
  <r>
    <s v="Color"/>
    <s v="NancyMeyers"/>
    <x v="395"/>
    <n v="7"/>
    <x v="287"/>
    <n v="120"/>
    <s v="Comedy"/>
    <s v="Drama"/>
    <s v="Romance"/>
    <m/>
    <m/>
    <m/>
    <m/>
    <m/>
    <x v="21"/>
    <m/>
    <m/>
    <m/>
    <m/>
    <m/>
    <m/>
    <s v="ItsComplicated"/>
    <x v="0"/>
    <x v="34"/>
    <m/>
    <m/>
    <m/>
    <m/>
    <n v="85000000"/>
    <n v="6.6"/>
    <n v="112703470"/>
    <n v="2.4649526371577111E-2"/>
    <n v="27703470"/>
    <m/>
    <x v="8"/>
  </r>
  <r>
    <s v="Color"/>
    <s v="StevenSoderbergh"/>
    <x v="396"/>
    <n v="4.7"/>
    <x v="287"/>
    <n v="122"/>
    <s v="Crime"/>
    <s v="Thriller"/>
    <m/>
    <m/>
    <m/>
    <m/>
    <m/>
    <m/>
    <x v="21"/>
    <m/>
    <m/>
    <m/>
    <m/>
    <m/>
    <m/>
    <s v="OceansThirteen"/>
    <x v="0"/>
    <x v="34"/>
    <m/>
    <m/>
    <m/>
    <m/>
    <n v="85000000"/>
    <n v="6.9"/>
    <n v="117144465"/>
    <n v="2.4569823435300491E-2"/>
    <n v="32144465"/>
    <m/>
    <x v="8"/>
  </r>
  <r>
    <s v="Color"/>
    <s v="RogerAllers"/>
    <x v="397"/>
    <n v="5.6"/>
    <x v="287"/>
    <n v="83"/>
    <s v="Adventure"/>
    <s v="Animation"/>
    <s v="Comedy"/>
    <s v="Family"/>
    <m/>
    <m/>
    <m/>
    <m/>
    <x v="21"/>
    <m/>
    <m/>
    <m/>
    <m/>
    <m/>
    <m/>
    <s v="OpenSeason"/>
    <x v="0"/>
    <x v="34"/>
    <m/>
    <m/>
    <m/>
    <m/>
    <n v="85000000"/>
    <n v="6.2"/>
    <n v="84303558"/>
    <n v="2.4485585099099847E-2"/>
    <n v="-696442"/>
    <m/>
    <x v="8"/>
  </r>
  <r>
    <s v="Color"/>
    <s v="NeilBurger"/>
    <x v="398"/>
    <n v="6.4"/>
    <x v="287"/>
    <n v="139"/>
    <s v="Adventure"/>
    <s v="Mystery"/>
    <s v="SciFi"/>
    <m/>
    <m/>
    <m/>
    <m/>
    <m/>
    <x v="21"/>
    <m/>
    <m/>
    <m/>
    <m/>
    <m/>
    <m/>
    <s v="Divergent"/>
    <x v="0"/>
    <x v="34"/>
    <m/>
    <m/>
    <m/>
    <m/>
    <n v="85000000"/>
    <n v="6.7"/>
    <n v="150832203"/>
    <n v="2.4435411062294118E-2"/>
    <n v="65832203"/>
    <m/>
    <x v="8"/>
  </r>
  <r>
    <s v="Color"/>
    <s v="JeanJacquesAnnaud"/>
    <x v="399"/>
    <n v="7.6555555555555559"/>
    <x v="287"/>
    <n v="131"/>
    <s v="Drama"/>
    <s v="History"/>
    <s v="War"/>
    <m/>
    <m/>
    <m/>
    <m/>
    <m/>
    <x v="21"/>
    <m/>
    <m/>
    <m/>
    <m/>
    <m/>
    <m/>
    <s v="EnemyattheGates"/>
    <x v="0"/>
    <x v="34"/>
    <m/>
    <m/>
    <m/>
    <m/>
    <n v="68000000"/>
    <n v="7.6"/>
    <n v="51396781"/>
    <n v="2.4318990684498963E-2"/>
    <n v="-16603219"/>
    <m/>
    <x v="8"/>
  </r>
  <r>
    <s v="Color"/>
    <s v="PeterBerg"/>
    <x v="400"/>
    <n v="6.4666666666666659"/>
    <x v="287"/>
    <n v="104"/>
    <s v="Action"/>
    <s v="Adventure"/>
    <s v="Comedy"/>
    <s v="Thriller"/>
    <m/>
    <m/>
    <m/>
    <m/>
    <x v="21"/>
    <m/>
    <m/>
    <m/>
    <m/>
    <m/>
    <m/>
    <s v="TheRundown"/>
    <x v="0"/>
    <x v="34"/>
    <m/>
    <m/>
    <m/>
    <m/>
    <n v="85000000"/>
    <n v="6.7"/>
    <n v="47592825"/>
    <n v="2.4310479151002786E-2"/>
    <n v="-37407175"/>
    <m/>
    <x v="8"/>
  </r>
  <r>
    <s v="Color"/>
    <s v="JohnMcTiernan"/>
    <x v="401"/>
    <n v="7.0333333333333341"/>
    <x v="287"/>
    <n v="130"/>
    <s v="Action"/>
    <s v="Adventure"/>
    <s v="Comedy"/>
    <s v="Fantasy"/>
    <m/>
    <m/>
    <m/>
    <m/>
    <x v="21"/>
    <m/>
    <m/>
    <m/>
    <m/>
    <m/>
    <m/>
    <s v="LastActionHero"/>
    <x v="0"/>
    <x v="34"/>
    <m/>
    <m/>
    <m/>
    <m/>
    <n v="70000000"/>
    <n v="6.2"/>
    <n v="50016394"/>
    <n v="2.4301935660443225E-2"/>
    <n v="-19983606"/>
    <m/>
    <x v="8"/>
  </r>
  <r>
    <s v="Color"/>
    <s v="RobMarshall"/>
    <x v="402"/>
    <n v="5.6923076923076925"/>
    <x v="287"/>
    <n v="145"/>
    <s v="Drama"/>
    <s v="Romance"/>
    <m/>
    <m/>
    <m/>
    <m/>
    <m/>
    <m/>
    <x v="21"/>
    <m/>
    <m/>
    <m/>
    <m/>
    <m/>
    <m/>
    <s v="MemoirsofaGeisha"/>
    <x v="0"/>
    <x v="34"/>
    <m/>
    <m/>
    <m/>
    <m/>
    <n v="85000000"/>
    <n v="7.3"/>
    <n v="57010853"/>
    <n v="2.42939993730685E-2"/>
    <n v="-27989147"/>
    <m/>
    <x v="8"/>
  </r>
  <r>
    <s v="Color"/>
    <s v="JustinLin"/>
    <x v="403"/>
    <n v="6.9799999999999995"/>
    <x v="287"/>
    <n v="104"/>
    <s v="Action"/>
    <s v="Crime"/>
    <s v="Thriller"/>
    <m/>
    <m/>
    <m/>
    <m/>
    <m/>
    <x v="21"/>
    <m/>
    <m/>
    <m/>
    <m/>
    <m/>
    <m/>
    <s v="TheFastandtheFurious:TokyoDrift"/>
    <x v="0"/>
    <x v="34"/>
    <m/>
    <m/>
    <m/>
    <m/>
    <n v="85000000"/>
    <n v="6"/>
    <n v="62494975"/>
    <n v="2.4274367278884195E-2"/>
    <n v="-22505025"/>
    <m/>
    <x v="8"/>
  </r>
  <r>
    <s v="Color"/>
    <s v="SarahSmith"/>
    <x v="404"/>
    <n v="6.35"/>
    <x v="287"/>
    <n v="97"/>
    <s v="Adventure"/>
    <s v="Animation"/>
    <s v="Comedy"/>
    <s v="Family"/>
    <s v="Fantasy"/>
    <m/>
    <m/>
    <m/>
    <x v="21"/>
    <m/>
    <m/>
    <m/>
    <m/>
    <m/>
    <m/>
    <s v="ArthurChristmas"/>
    <x v="0"/>
    <x v="34"/>
    <m/>
    <m/>
    <m/>
    <m/>
    <n v="100000000"/>
    <n v="7.1"/>
    <n v="46440491"/>
    <n v="2.4248381561602386E-2"/>
    <n v="-53559509"/>
    <m/>
    <x v="8"/>
  </r>
  <r>
    <s v="Color"/>
    <s v="MartinBrest"/>
    <x v="405"/>
    <n v="6.0250000000000004"/>
    <x v="287"/>
    <n v="178"/>
    <s v="Drama"/>
    <s v="Fantasy"/>
    <s v="Romance"/>
    <m/>
    <m/>
    <m/>
    <m/>
    <m/>
    <x v="21"/>
    <m/>
    <m/>
    <m/>
    <m/>
    <m/>
    <m/>
    <s v="MeetJoeBlack"/>
    <x v="0"/>
    <x v="34"/>
    <m/>
    <m/>
    <m/>
    <m/>
    <n v="90000000"/>
    <n v="7.1"/>
    <n v="44606335"/>
    <n v="2.4239035419553662E-2"/>
    <n v="-45393665"/>
    <m/>
    <x v="8"/>
  </r>
  <r>
    <s v="Color"/>
    <s v="AndrewDavis"/>
    <x v="406"/>
    <n v="7"/>
    <x v="287"/>
    <n v="108"/>
    <s v="Action"/>
    <s v="Drama"/>
    <s v="Thriller"/>
    <m/>
    <m/>
    <m/>
    <m/>
    <m/>
    <x v="21"/>
    <m/>
    <m/>
    <m/>
    <m/>
    <m/>
    <m/>
    <s v="CollateralDamage"/>
    <x v="0"/>
    <x v="34"/>
    <m/>
    <m/>
    <m/>
    <m/>
    <n v="85000000"/>
    <n v="5.5"/>
    <n v="40048332"/>
    <n v="2.42335299763312E-2"/>
    <n v="-44951668"/>
    <m/>
    <x v="8"/>
  </r>
  <r>
    <s v="Color"/>
    <s v="TarsemSingh"/>
    <x v="407"/>
    <n v="6.65"/>
    <x v="287"/>
    <n v="106"/>
    <s v="Adventure"/>
    <s v="Comedy"/>
    <s v="Drama"/>
    <s v="Family"/>
    <s v="Fantasy"/>
    <m/>
    <m/>
    <m/>
    <x v="21"/>
    <m/>
    <m/>
    <m/>
    <m/>
    <m/>
    <m/>
    <s v="MirrorMirror"/>
    <x v="0"/>
    <x v="34"/>
    <m/>
    <m/>
    <m/>
    <m/>
    <n v="85000000"/>
    <n v="5.6"/>
    <n v="64933670"/>
    <n v="2.4234008358550139E-2"/>
    <n v="-20066330"/>
    <m/>
    <x v="8"/>
  </r>
  <r>
    <s v="Color"/>
    <s v="EdgarWright"/>
    <x v="408"/>
    <n v="8.1333333333333329"/>
    <x v="287"/>
    <n v="112"/>
    <s v="Action"/>
    <s v="Comedy"/>
    <s v="Fantasy"/>
    <s v="Romance"/>
    <m/>
    <m/>
    <m/>
    <m/>
    <x v="21"/>
    <m/>
    <m/>
    <m/>
    <m/>
    <m/>
    <m/>
    <s v="ScottPilgrimvs.theWorld"/>
    <x v="0"/>
    <x v="34"/>
    <m/>
    <m/>
    <m/>
    <m/>
    <n v="60000000"/>
    <n v="7.5"/>
    <n v="31494270"/>
    <n v="2.4205176076996279E-2"/>
    <n v="-28505730"/>
    <m/>
    <x v="8"/>
  </r>
  <r>
    <s v="Color"/>
    <s v="JonAmiel"/>
    <x v="409"/>
    <n v="6.8500000000000005"/>
    <x v="287"/>
    <n v="135"/>
    <s v="Action"/>
    <s v="Adventure"/>
    <s v="SciFi"/>
    <s v="Thriller"/>
    <m/>
    <m/>
    <m/>
    <m/>
    <x v="21"/>
    <m/>
    <m/>
    <m/>
    <m/>
    <m/>
    <m/>
    <s v="TheCore"/>
    <x v="0"/>
    <x v="34"/>
    <m/>
    <m/>
    <m/>
    <m/>
    <n v="60000000"/>
    <n v="5.4"/>
    <n v="31111260"/>
    <n v="2.4210587408467502E-2"/>
    <n v="-28888740"/>
    <m/>
    <x v="8"/>
  </r>
  <r>
    <s v="Color"/>
    <s v="PeterSegal"/>
    <x v="410"/>
    <n v="5.5"/>
    <x v="287"/>
    <n v="109"/>
    <s v="Comedy"/>
    <s v="Romance"/>
    <s v="SciFi"/>
    <m/>
    <m/>
    <m/>
    <m/>
    <m/>
    <x v="21"/>
    <m/>
    <m/>
    <m/>
    <m/>
    <m/>
    <m/>
    <s v="NuttyProfessorII:TheKlumps"/>
    <x v="0"/>
    <x v="34"/>
    <m/>
    <m/>
    <m/>
    <m/>
    <n v="65000000"/>
    <n v="4.3"/>
    <n v="123307945"/>
    <n v="2.4216240473376234E-2"/>
    <n v="58307945"/>
    <m/>
    <x v="8"/>
  </r>
  <r>
    <s v="Color"/>
    <s v="RajaGosnell"/>
    <x v="411"/>
    <n v="6.1999999999999993"/>
    <x v="287"/>
    <n v="86"/>
    <s v="Adventure"/>
    <s v="Comedy"/>
    <s v="Mystery"/>
    <m/>
    <m/>
    <m/>
    <m/>
    <m/>
    <x v="21"/>
    <m/>
    <m/>
    <m/>
    <m/>
    <m/>
    <m/>
    <s v="ScoobyDoo"/>
    <x v="0"/>
    <x v="34"/>
    <m/>
    <m/>
    <m/>
    <m/>
    <n v="84000000"/>
    <n v="4.9000000000000004"/>
    <n v="153288182"/>
    <n v="2.4165881806611094E-2"/>
    <n v="69288182"/>
    <m/>
    <x v="8"/>
  </r>
  <r>
    <s v="Color"/>
    <s v="PeteTravis"/>
    <x v="412"/>
    <n v="7.1"/>
    <x v="287"/>
    <n v="95"/>
    <s v="Action"/>
    <s v="SciFi"/>
    <m/>
    <m/>
    <m/>
    <m/>
    <m/>
    <m/>
    <x v="21"/>
    <m/>
    <m/>
    <m/>
    <m/>
    <m/>
    <m/>
    <s v="Dredd"/>
    <x v="0"/>
    <x v="34"/>
    <m/>
    <m/>
    <m/>
    <m/>
    <n v="35000000"/>
    <n v="7.1"/>
    <n v="13401683"/>
    <n v="2.4049158120747326E-2"/>
    <n v="-21598317"/>
    <m/>
    <x v="8"/>
  </r>
  <r>
    <s v="Color"/>
    <s v="FrankCoraci"/>
    <x v="413"/>
    <n v="6.7624999999999993"/>
    <x v="287"/>
    <n v="107"/>
    <s v="Comedy"/>
    <s v="Drama"/>
    <s v="Fantasy"/>
    <s v="Romance"/>
    <m/>
    <m/>
    <m/>
    <m/>
    <x v="21"/>
    <m/>
    <m/>
    <m/>
    <m/>
    <m/>
    <m/>
    <s v="Click"/>
    <x v="0"/>
    <x v="34"/>
    <m/>
    <m/>
    <m/>
    <m/>
    <n v="70000000"/>
    <n v="6.4"/>
    <n v="137340146"/>
    <n v="2.4049730072018643E-2"/>
    <n v="67340146"/>
    <m/>
    <x v="8"/>
  </r>
  <r>
    <s v="Color"/>
    <s v="BradPeyton"/>
    <x v="414"/>
    <n v="6.75"/>
    <x v="287"/>
    <n v="82"/>
    <s v="Action"/>
    <s v="Comedy"/>
    <s v="Family"/>
    <s v="Fantasy"/>
    <m/>
    <m/>
    <m/>
    <m/>
    <x v="21"/>
    <m/>
    <m/>
    <m/>
    <m/>
    <m/>
    <m/>
    <s v="CatsDogs:TheRevengeofKittyGalore"/>
    <x v="0"/>
    <x v="34"/>
    <m/>
    <m/>
    <m/>
    <m/>
    <n v="85000000"/>
    <n v="4.3"/>
    <n v="43575716"/>
    <n v="2.3980567431963543E-2"/>
    <n v="-41424284"/>
    <m/>
    <x v="8"/>
  </r>
  <r>
    <s v="Color"/>
    <s v="DougLiman"/>
    <x v="415"/>
    <n v="6.7333333333333334"/>
    <x v="287"/>
    <n v="88"/>
    <s v="Action"/>
    <s v="Adventure"/>
    <s v="SciFi"/>
    <s v="Thriller"/>
    <m/>
    <m/>
    <m/>
    <m/>
    <x v="21"/>
    <m/>
    <m/>
    <m/>
    <m/>
    <m/>
    <m/>
    <s v="Jumper"/>
    <x v="0"/>
    <x v="34"/>
    <m/>
    <m/>
    <m/>
    <m/>
    <n v="85000000"/>
    <n v="6.1"/>
    <n v="80170146"/>
    <n v="2.3976676661972743E-2"/>
    <n v="-4829854"/>
    <m/>
    <x v="8"/>
  </r>
  <r>
    <s v="Color"/>
    <s v="GuillermodelToro"/>
    <x v="416"/>
    <n v="6.7200000000000006"/>
    <x v="287"/>
    <n v="120"/>
    <s v="Action"/>
    <s v="Adventure"/>
    <s v="Fantasy"/>
    <s v="Horror"/>
    <s v="SciFi"/>
    <m/>
    <m/>
    <m/>
    <x v="21"/>
    <m/>
    <m/>
    <m/>
    <m/>
    <m/>
    <m/>
    <s v="HellboyII:TheGoldenArmy"/>
    <x v="0"/>
    <x v="34"/>
    <m/>
    <m/>
    <m/>
    <m/>
    <n v="85000000"/>
    <n v="7"/>
    <n v="75754670"/>
    <n v="2.3930463960520242E-2"/>
    <n v="-9245330"/>
    <m/>
    <x v="8"/>
  </r>
  <r>
    <s v="Color"/>
    <s v="DavidFincher"/>
    <x v="417"/>
    <n v="6.4249999999999998"/>
    <x v="287"/>
    <n v="162"/>
    <s v="Crime"/>
    <s v="Drama"/>
    <s v="History"/>
    <s v="Mystery"/>
    <s v="Thriller"/>
    <m/>
    <m/>
    <m/>
    <x v="21"/>
    <m/>
    <m/>
    <m/>
    <m/>
    <m/>
    <m/>
    <s v="Zodiac"/>
    <x v="0"/>
    <x v="34"/>
    <m/>
    <m/>
    <m/>
    <m/>
    <n v="65000000"/>
    <n v="7.7"/>
    <n v="33048353"/>
    <n v="2.3889131285747461E-2"/>
    <n v="-31951647"/>
    <m/>
    <x v="8"/>
  </r>
  <r>
    <s v="Color"/>
    <s v="RogerSpottiswoode"/>
    <x v="418"/>
    <n v="5.3"/>
    <x v="287"/>
    <n v="123"/>
    <s v="Action"/>
    <s v="Mystery"/>
    <s v="SciFi"/>
    <s v="Thriller"/>
    <m/>
    <m/>
    <m/>
    <m/>
    <x v="21"/>
    <m/>
    <m/>
    <m/>
    <m/>
    <m/>
    <m/>
    <s v="The6thDay"/>
    <x v="0"/>
    <x v="34"/>
    <m/>
    <m/>
    <m/>
    <m/>
    <n v="82000000"/>
    <n v="5.9"/>
    <n v="34543701"/>
    <n v="2.3894440600397349E-2"/>
    <n v="-47456299"/>
    <m/>
    <x v="8"/>
  </r>
  <r>
    <s v="Color"/>
    <s v="TomShadyac"/>
    <x v="419"/>
    <n v="5.45"/>
    <x v="287"/>
    <n v="101"/>
    <s v="Comedy"/>
    <s v="Drama"/>
    <m/>
    <m/>
    <m/>
    <m/>
    <m/>
    <m/>
    <x v="21"/>
    <m/>
    <m/>
    <m/>
    <m/>
    <m/>
    <m/>
    <s v="BruceAlmighty"/>
    <x v="0"/>
    <x v="34"/>
    <m/>
    <m/>
    <m/>
    <m/>
    <n v="81000000"/>
    <n v="6.7"/>
    <n v="242589580"/>
    <n v="2.3901096351656256E-2"/>
    <n v="161589580"/>
    <m/>
    <x v="8"/>
  </r>
  <r>
    <s v="Color"/>
    <s v="SylvesterStallone"/>
    <x v="420"/>
    <n v="7.5"/>
    <x v="287"/>
    <n v="113"/>
    <s v="Action"/>
    <s v="Adventure"/>
    <s v="Thriller"/>
    <m/>
    <m/>
    <m/>
    <m/>
    <m/>
    <x v="21"/>
    <m/>
    <m/>
    <m/>
    <m/>
    <m/>
    <m/>
    <s v="TheExpendables"/>
    <x v="0"/>
    <x v="34"/>
    <m/>
    <m/>
    <m/>
    <m/>
    <n v="80000000"/>
    <n v="6.5"/>
    <n v="102981571"/>
    <n v="2.3730116949367257E-2"/>
    <n v="22981571"/>
    <m/>
    <x v="8"/>
  </r>
  <r>
    <s v="Color"/>
    <s v="BrianDePalma"/>
    <x v="421"/>
    <n v="6.3999999999999995"/>
    <x v="287"/>
    <n v="110"/>
    <s v="Action"/>
    <s v="Adventure"/>
    <s v="Thriller"/>
    <m/>
    <m/>
    <m/>
    <m/>
    <m/>
    <x v="21"/>
    <m/>
    <m/>
    <m/>
    <m/>
    <m/>
    <m/>
    <s v="Mission:Impossible"/>
    <x v="0"/>
    <x v="34"/>
    <m/>
    <m/>
    <m/>
    <m/>
    <n v="80000000"/>
    <n v="7.1"/>
    <n v="180965237"/>
    <n v="2.3666669293834531E-2"/>
    <n v="100965237"/>
    <m/>
    <x v="8"/>
  </r>
  <r>
    <s v="Color"/>
    <s v="GaryRoss"/>
    <x v="422"/>
    <n v="5.7666666666666666"/>
    <x v="287"/>
    <n v="142"/>
    <s v="Adventure"/>
    <s v="Drama"/>
    <s v="SciFi"/>
    <s v="Thriller"/>
    <m/>
    <m/>
    <m/>
    <m/>
    <x v="21"/>
    <m/>
    <m/>
    <m/>
    <m/>
    <m/>
    <m/>
    <s v="TheHungerGames"/>
    <x v="0"/>
    <x v="34"/>
    <m/>
    <m/>
    <m/>
    <m/>
    <n v="78000000"/>
    <n v="7.3"/>
    <n v="407999255"/>
    <n v="2.3538916002739729E-2"/>
    <n v="329999255"/>
    <m/>
    <x v="8"/>
  </r>
  <r>
    <s v="Color"/>
    <s v="ToddPhillips"/>
    <x v="423"/>
    <n v="7"/>
    <x v="287"/>
    <n v="102"/>
    <s v="Comedy"/>
    <m/>
    <m/>
    <m/>
    <m/>
    <m/>
    <m/>
    <m/>
    <x v="21"/>
    <m/>
    <m/>
    <m/>
    <m/>
    <m/>
    <m/>
    <s v="TheHangoverPartII"/>
    <x v="0"/>
    <x v="34"/>
    <m/>
    <m/>
    <m/>
    <m/>
    <n v="80000000"/>
    <n v="6.5"/>
    <n v="254455986"/>
    <n v="2.3334192845196059E-2"/>
    <n v="174455986"/>
    <m/>
    <x v="8"/>
  </r>
  <r>
    <s v="Color"/>
    <s v="TimBurton"/>
    <x v="424"/>
    <n v="6.6"/>
    <x v="287"/>
    <n v="126"/>
    <s v="Action"/>
    <m/>
    <m/>
    <m/>
    <m/>
    <m/>
    <m/>
    <m/>
    <x v="21"/>
    <m/>
    <m/>
    <m/>
    <m/>
    <m/>
    <m/>
    <s v="BatmanReturns"/>
    <x v="0"/>
    <x v="34"/>
    <m/>
    <m/>
    <m/>
    <m/>
    <n v="80000000"/>
    <n v="7"/>
    <n v="162831698"/>
    <n v="2.3158676101066821E-2"/>
    <n v="82831698"/>
    <m/>
    <x v="8"/>
  </r>
  <r>
    <s v="Color"/>
    <s v="TimJohnson"/>
    <x v="425"/>
    <n v="5"/>
    <x v="287"/>
    <n v="83"/>
    <s v="Adventure"/>
    <s v="Animation"/>
    <s v="Comedy"/>
    <s v="Family"/>
    <m/>
    <m/>
    <m/>
    <m/>
    <x v="21"/>
    <m/>
    <m/>
    <m/>
    <m/>
    <m/>
    <m/>
    <s v="OvertheHedge"/>
    <x v="0"/>
    <x v="34"/>
    <m/>
    <m/>
    <m/>
    <m/>
    <n v="80000000"/>
    <n v="6.8"/>
    <n v="155019340"/>
    <n v="2.3042569406596193E-2"/>
    <n v="75019340"/>
    <m/>
    <x v="8"/>
  </r>
  <r>
    <s v="Color"/>
    <s v="DeanDeBlois"/>
    <x v="426"/>
    <n v="6.6166666666666663"/>
    <x v="287"/>
    <n v="85"/>
    <s v="Adventure"/>
    <s v="Animation"/>
    <s v="Comedy"/>
    <s v="Drama"/>
    <s v="Family"/>
    <s v="Fantasy"/>
    <s v="SciFi"/>
    <m/>
    <x v="21"/>
    <m/>
    <m/>
    <m/>
    <m/>
    <m/>
    <m/>
    <s v="LiloStitch"/>
    <x v="0"/>
    <x v="34"/>
    <m/>
    <m/>
    <m/>
    <m/>
    <n v="80000000"/>
    <n v="7.2"/>
    <n v="145771527"/>
    <n v="2.293240305552028E-2"/>
    <n v="65771527"/>
    <m/>
    <x v="8"/>
  </r>
  <r>
    <s v="Color"/>
    <s v="MimiLeder"/>
    <x v="427"/>
    <n v="6.25"/>
    <x v="287"/>
    <n v="120"/>
    <s v="Action"/>
    <s v="Drama"/>
    <s v="Romance"/>
    <s v="SciFi"/>
    <s v="Thriller"/>
    <m/>
    <m/>
    <m/>
    <x v="21"/>
    <m/>
    <m/>
    <m/>
    <m/>
    <m/>
    <m/>
    <s v="DeepImpact"/>
    <x v="0"/>
    <x v="34"/>
    <m/>
    <m/>
    <m/>
    <m/>
    <n v="75000000"/>
    <n v="6.1"/>
    <n v="140459099"/>
    <n v="2.2829579450897548E-2"/>
    <n v="65459099"/>
    <m/>
    <x v="8"/>
  </r>
  <r>
    <s v="Color"/>
    <s v="DeanParisot"/>
    <x v="428"/>
    <n v="6.4"/>
    <x v="287"/>
    <n v="116"/>
    <s v="Action"/>
    <s v="Comedy"/>
    <s v="Crime"/>
    <s v="Thriller"/>
    <m/>
    <m/>
    <m/>
    <m/>
    <x v="21"/>
    <m/>
    <m/>
    <m/>
    <m/>
    <m/>
    <m/>
    <s v="RED2"/>
    <x v="0"/>
    <x v="34"/>
    <m/>
    <m/>
    <m/>
    <m/>
    <n v="84000000"/>
    <n v="6.7"/>
    <n v="53215979"/>
    <n v="2.2743596234392371E-2"/>
    <n v="-30784021"/>
    <m/>
    <x v="8"/>
  </r>
  <r>
    <s v="Color"/>
    <s v="PeterSegal"/>
    <x v="429"/>
    <n v="6.3"/>
    <x v="287"/>
    <n v="113"/>
    <s v="Comedy"/>
    <s v="Crime"/>
    <s v="Sport"/>
    <m/>
    <m/>
    <m/>
    <m/>
    <m/>
    <x v="21"/>
    <m/>
    <m/>
    <m/>
    <m/>
    <m/>
    <m/>
    <s v="TheLongestYard"/>
    <x v="0"/>
    <x v="34"/>
    <m/>
    <m/>
    <m/>
    <m/>
    <n v="82000000"/>
    <n v="6.4"/>
    <n v="158115031"/>
    <n v="2.2727649323936255E-2"/>
    <n v="76115031"/>
    <m/>
    <x v="8"/>
  </r>
  <r>
    <s v="Color"/>
    <s v="MikeMitchell"/>
    <x v="430"/>
    <n v="7.3"/>
    <x v="287"/>
    <n v="87"/>
    <s v="Adventure"/>
    <s v="Animation"/>
    <s v="Comedy"/>
    <s v="Family"/>
    <s v="Fantasy"/>
    <s v="Music"/>
    <m/>
    <m/>
    <x v="21"/>
    <m/>
    <m/>
    <m/>
    <m/>
    <m/>
    <m/>
    <s v="AlvinandtheChipmunks:Chipwrecked"/>
    <x v="0"/>
    <x v="34"/>
    <m/>
    <m/>
    <m/>
    <m/>
    <n v="75000000"/>
    <n v="4.4000000000000004"/>
    <n v="133103929"/>
    <n v="2.2608396570092074E-2"/>
    <n v="58103929"/>
    <m/>
    <x v="8"/>
  </r>
  <r>
    <s v="Color"/>
    <s v="DennisDugan"/>
    <x v="431"/>
    <n v="6.5333333333333341"/>
    <x v="287"/>
    <n v="101"/>
    <s v="Comedy"/>
    <m/>
    <m/>
    <m/>
    <m/>
    <m/>
    <m/>
    <m/>
    <x v="21"/>
    <m/>
    <m/>
    <m/>
    <m/>
    <m/>
    <m/>
    <s v="GrownUps2"/>
    <x v="0"/>
    <x v="34"/>
    <m/>
    <m/>
    <m/>
    <m/>
    <n v="80000000"/>
    <n v="5.4"/>
    <n v="133668525"/>
    <n v="2.2527429761161132E-2"/>
    <n v="53668525"/>
    <m/>
    <x v="8"/>
  </r>
  <r>
    <s v="Color"/>
    <s v="PeterSegal"/>
    <x v="432"/>
    <n v="6.6"/>
    <x v="287"/>
    <n v="110"/>
    <s v="Action"/>
    <s v="Adventure"/>
    <s v="Comedy"/>
    <m/>
    <m/>
    <m/>
    <m/>
    <m/>
    <x v="21"/>
    <m/>
    <m/>
    <m/>
    <m/>
    <m/>
    <m/>
    <s v="GetSmart"/>
    <x v="0"/>
    <x v="34"/>
    <m/>
    <m/>
    <m/>
    <m/>
    <n v="80000000"/>
    <n v="6.5"/>
    <n v="130313314"/>
    <n v="2.2434161391478649E-2"/>
    <n v="50313314"/>
    <m/>
    <x v="8"/>
  </r>
  <r>
    <s v="Color"/>
    <s v="NancyMeyers"/>
    <x v="433"/>
    <n v="5.9666666666666659"/>
    <x v="287"/>
    <n v="128"/>
    <s v="Comedy"/>
    <s v="Drama"/>
    <s v="Romance"/>
    <m/>
    <m/>
    <m/>
    <m/>
    <m/>
    <x v="21"/>
    <m/>
    <m/>
    <m/>
    <m/>
    <m/>
    <m/>
    <s v="SomethingsGottaGive"/>
    <x v="0"/>
    <x v="34"/>
    <m/>
    <m/>
    <m/>
    <m/>
    <n v="80000000"/>
    <n v="6.7"/>
    <n v="124590960"/>
    <n v="2.2343684761153521E-2"/>
    <n v="44590960"/>
    <m/>
    <x v="8"/>
  </r>
  <r>
    <s v="Color"/>
    <s v="MartinScorsese"/>
    <x v="434"/>
    <n v="6.65"/>
    <x v="287"/>
    <n v="138"/>
    <s v="Mystery"/>
    <s v="Thriller"/>
    <m/>
    <m/>
    <m/>
    <m/>
    <m/>
    <m/>
    <x v="21"/>
    <m/>
    <m/>
    <m/>
    <m/>
    <m/>
    <m/>
    <s v="ShutterIsland"/>
    <x v="0"/>
    <x v="34"/>
    <m/>
    <m/>
    <m/>
    <m/>
    <n v="80000000"/>
    <n v="8.1"/>
    <n v="127968405"/>
    <n v="2.2258161185018294E-2"/>
    <n v="47968405"/>
    <m/>
    <x v="8"/>
  </r>
  <r>
    <s v="Color"/>
    <s v="SethGordon"/>
    <x v="435"/>
    <n v="5.85"/>
    <x v="287"/>
    <n v="88"/>
    <s v="Comedy"/>
    <s v="Drama"/>
    <s v="Romance"/>
    <m/>
    <m/>
    <m/>
    <m/>
    <m/>
    <x v="21"/>
    <m/>
    <m/>
    <m/>
    <m/>
    <m/>
    <m/>
    <s v="FourChristmases"/>
    <x v="0"/>
    <x v="34"/>
    <m/>
    <m/>
    <m/>
    <m/>
    <n v="80000000"/>
    <n v="5.6"/>
    <n v="120136047"/>
    <n v="2.2169496112352669E-2"/>
    <n v="40136047"/>
    <m/>
    <x v="8"/>
  </r>
  <r>
    <s v="Color"/>
    <s v="ChrisWedge"/>
    <x v="436"/>
    <n v="7"/>
    <x v="287"/>
    <n v="91"/>
    <s v="Adventure"/>
    <s v="Animation"/>
    <s v="Comedy"/>
    <s v="Family"/>
    <s v="SciFi"/>
    <m/>
    <m/>
    <m/>
    <x v="21"/>
    <m/>
    <m/>
    <m/>
    <m/>
    <m/>
    <m/>
    <s v="Robots"/>
    <x v="0"/>
    <x v="34"/>
    <m/>
    <m/>
    <m/>
    <m/>
    <n v="75000000"/>
    <n v="6.3"/>
    <n v="128200012"/>
    <n v="2.2087760034686557E-2"/>
    <n v="53200012"/>
    <m/>
    <x v="8"/>
  </r>
  <r>
    <s v="Color"/>
    <s v="JohnWoo"/>
    <x v="437"/>
    <n v="6.2"/>
    <x v="287"/>
    <n v="138"/>
    <s v="Action"/>
    <s v="Crime"/>
    <s v="SciFi"/>
    <s v="Thriller"/>
    <m/>
    <m/>
    <m/>
    <m/>
    <x v="21"/>
    <m/>
    <m/>
    <m/>
    <m/>
    <m/>
    <m/>
    <s v="Face/Off"/>
    <x v="0"/>
    <x v="34"/>
    <m/>
    <m/>
    <m/>
    <m/>
    <n v="80000000"/>
    <n v="7.3"/>
    <n v="112225777"/>
    <n v="2.2009746543047853E-2"/>
    <n v="32225777"/>
    <m/>
    <x v="8"/>
  </r>
  <r>
    <s v="Color"/>
    <s v="AdamShankman"/>
    <x v="438"/>
    <n v="5.9"/>
    <x v="287"/>
    <n v="99"/>
    <s v="Comedy"/>
    <s v="Family"/>
    <s v="Fantasy"/>
    <s v="Romance"/>
    <m/>
    <m/>
    <m/>
    <m/>
    <x v="21"/>
    <m/>
    <m/>
    <m/>
    <m/>
    <m/>
    <m/>
    <s v="BedtimeStories"/>
    <x v="0"/>
    <x v="34"/>
    <m/>
    <m/>
    <m/>
    <m/>
    <n v="80000000"/>
    <n v="6.1"/>
    <n v="109993847"/>
    <n v="2.193510018516295E-2"/>
    <n v="29993847"/>
    <m/>
    <x v="8"/>
  </r>
  <r>
    <s v="Color"/>
    <s v="SamMendes"/>
    <x v="439"/>
    <n v="6.6000000000000005"/>
    <x v="287"/>
    <n v="117"/>
    <s v="Crime"/>
    <s v="Drama"/>
    <s v="Thriller"/>
    <m/>
    <m/>
    <m/>
    <m/>
    <m/>
    <x v="21"/>
    <m/>
    <m/>
    <m/>
    <m/>
    <m/>
    <m/>
    <s v="RoadtoPerdition"/>
    <x v="0"/>
    <x v="34"/>
    <m/>
    <m/>
    <m/>
    <m/>
    <n v="80000000"/>
    <n v="7.7"/>
    <n v="104054514"/>
    <n v="2.1862458568820343E-2"/>
    <n v="24054514"/>
    <m/>
    <x v="8"/>
  </r>
  <r>
    <s v="Color"/>
    <s v="DennisDugan"/>
    <x v="440"/>
    <n v="4.4000000000000004"/>
    <x v="287"/>
    <n v="117"/>
    <s v="Comedy"/>
    <s v="Romance"/>
    <m/>
    <m/>
    <m/>
    <m/>
    <m/>
    <m/>
    <x v="21"/>
    <m/>
    <m/>
    <m/>
    <m/>
    <m/>
    <m/>
    <s v="JustGowithIt"/>
    <x v="0"/>
    <x v="34"/>
    <m/>
    <m/>
    <m/>
    <m/>
    <n v="80000000"/>
    <n v="6.4"/>
    <n v="103028109"/>
    <n v="2.1795376015952793E-2"/>
    <n v="23028109"/>
    <m/>
    <x v="8"/>
  </r>
  <r>
    <s v="Color"/>
    <s v="SimonWest"/>
    <x v="441"/>
    <n v="7.3888888888888893"/>
    <x v="287"/>
    <n v="123"/>
    <s v="Action"/>
    <s v="Crime"/>
    <s v="Thriller"/>
    <m/>
    <m/>
    <m/>
    <m/>
    <m/>
    <x v="21"/>
    <m/>
    <m/>
    <m/>
    <m/>
    <m/>
    <m/>
    <s v="ConAir"/>
    <x v="0"/>
    <x v="34"/>
    <m/>
    <m/>
    <m/>
    <m/>
    <n v="75000000"/>
    <n v="6.8"/>
    <n v="101087161"/>
    <n v="2.1729206065730585E-2"/>
    <n v="26087161"/>
    <m/>
    <x v="8"/>
  </r>
  <r>
    <s v="Color"/>
    <s v="D.J.Caruso"/>
    <x v="442"/>
    <n v="4.8"/>
    <x v="287"/>
    <n v="118"/>
    <s v="Action"/>
    <s v="Mystery"/>
    <s v="Thriller"/>
    <m/>
    <m/>
    <m/>
    <m/>
    <m/>
    <x v="21"/>
    <m/>
    <m/>
    <m/>
    <m/>
    <m/>
    <m/>
    <s v="EagleEye"/>
    <x v="0"/>
    <x v="34"/>
    <m/>
    <m/>
    <m/>
    <m/>
    <n v="80000000"/>
    <n v="6.6"/>
    <n v="101111837"/>
    <n v="2.1672566042473539E-2"/>
    <n v="21111837"/>
    <m/>
    <x v="8"/>
  </r>
  <r>
    <s v="Color"/>
    <s v="AnthonyMinghella"/>
    <x v="443"/>
    <n v="6.0333333333333341"/>
    <x v="287"/>
    <n v="154"/>
    <s v="Adventure"/>
    <s v="Drama"/>
    <s v="History"/>
    <s v="Romance"/>
    <s v="War"/>
    <m/>
    <m/>
    <m/>
    <x v="21"/>
    <m/>
    <m/>
    <m/>
    <m/>
    <m/>
    <m/>
    <s v="ColdMountain"/>
    <x v="0"/>
    <x v="34"/>
    <m/>
    <m/>
    <m/>
    <m/>
    <n v="79000000"/>
    <n v="7.2"/>
    <n v="95632614"/>
    <n v="2.1608110932393301E-2"/>
    <n v="16632614"/>
    <m/>
    <x v="8"/>
  </r>
  <r>
    <s v="Color"/>
    <s v="AlbertHughes"/>
    <x v="444"/>
    <n v="6.2"/>
    <x v="287"/>
    <n v="118"/>
    <s v="Action"/>
    <s v="Adventure"/>
    <s v="Drama"/>
    <s v="Thriller"/>
    <m/>
    <m/>
    <m/>
    <m/>
    <x v="21"/>
    <m/>
    <m/>
    <m/>
    <m/>
    <m/>
    <m/>
    <s v="TheBookofEli"/>
    <x v="0"/>
    <x v="34"/>
    <m/>
    <m/>
    <m/>
    <m/>
    <n v="80000000"/>
    <n v="6.9"/>
    <n v="94822707"/>
    <n v="2.1550347293760427E-2"/>
    <n v="14822707"/>
    <m/>
    <x v="8"/>
  </r>
  <r>
    <s v="Color"/>
    <s v="LesMayfield"/>
    <x v="445"/>
    <n v="7"/>
    <x v="287"/>
    <n v="90"/>
    <s v="Comedy"/>
    <s v="Family"/>
    <s v="SciFi"/>
    <m/>
    <m/>
    <m/>
    <m/>
    <m/>
    <x v="21"/>
    <m/>
    <m/>
    <m/>
    <m/>
    <m/>
    <m/>
    <s v="Flubber"/>
    <x v="0"/>
    <x v="34"/>
    <m/>
    <m/>
    <m/>
    <m/>
    <n v="80000000"/>
    <n v="5.2"/>
    <n v="92969824"/>
    <n v="2.1491914746416964E-2"/>
    <n v="12969824"/>
    <m/>
    <x v="8"/>
  </r>
  <r>
    <s v="Color"/>
    <s v="JandeBont"/>
    <x v="446"/>
    <n v="6.9153846153846148"/>
    <x v="287"/>
    <n v="113"/>
    <s v="Fantasy"/>
    <s v="Horror"/>
    <s v="Mystery"/>
    <s v="Thriller"/>
    <m/>
    <m/>
    <m/>
    <m/>
    <x v="21"/>
    <m/>
    <m/>
    <m/>
    <m/>
    <m/>
    <m/>
    <s v="TheHaunting"/>
    <x v="0"/>
    <x v="34"/>
    <m/>
    <m/>
    <m/>
    <m/>
    <n v="80000000"/>
    <n v="4.9000000000000004"/>
    <n v="91188905"/>
    <n v="2.1435258842219817E-2"/>
    <n v="11188905"/>
    <m/>
    <x v="8"/>
  </r>
  <r>
    <s v="Color"/>
    <s v="JoePytka"/>
    <x v="447"/>
    <n v="7.6285714285714281"/>
    <x v="287"/>
    <n v="88"/>
    <s v="Adventure"/>
    <s v="Animation"/>
    <s v="Comedy"/>
    <s v="Family"/>
    <s v="Fantasy"/>
    <s v="SciFi"/>
    <s v="Sport"/>
    <m/>
    <x v="21"/>
    <m/>
    <m/>
    <m/>
    <m/>
    <m/>
    <m/>
    <s v="SpaceJam"/>
    <x v="0"/>
    <x v="34"/>
    <m/>
    <m/>
    <m/>
    <m/>
    <n v="80000000"/>
    <n v="6.3"/>
    <n v="90443603"/>
    <n v="2.1380321010122941E-2"/>
    <n v="10443603"/>
    <m/>
    <x v="8"/>
  </r>
  <r>
    <s v="Color"/>
    <s v="ShawnLevy"/>
    <x v="448"/>
    <n v="7.06"/>
    <x v="287"/>
    <n v="93"/>
    <s v="Adventure"/>
    <s v="Comedy"/>
    <s v="Crime"/>
    <s v="Family"/>
    <s v="Mystery"/>
    <m/>
    <m/>
    <m/>
    <x v="21"/>
    <m/>
    <m/>
    <m/>
    <m/>
    <m/>
    <m/>
    <s v="ThePinkPanther"/>
    <x v="0"/>
    <x v="34"/>
    <m/>
    <m/>
    <m/>
    <m/>
    <n v="65000000"/>
    <n v="5.6"/>
    <n v="82226474"/>
    <n v="2.1326076735938844E-2"/>
    <n v="17226474"/>
    <m/>
    <x v="8"/>
  </r>
  <r>
    <s v="Color"/>
    <s v="ScottDerrickson"/>
    <x v="449"/>
    <n v="5.9666666666666659"/>
    <x v="287"/>
    <n v="104"/>
    <s v="Drama"/>
    <s v="SciFi"/>
    <s v="Thriller"/>
    <m/>
    <m/>
    <m/>
    <m/>
    <m/>
    <x v="21"/>
    <m/>
    <m/>
    <m/>
    <m/>
    <m/>
    <m/>
    <s v="TheDaytheEarthStoodStill"/>
    <x v="0"/>
    <x v="34"/>
    <m/>
    <m/>
    <m/>
    <m/>
    <n v="80000000"/>
    <n v="5.5"/>
    <n v="79363785"/>
    <n v="2.1296227489667408E-2"/>
    <n v="-636215"/>
    <m/>
    <x v="8"/>
  </r>
  <r>
    <s v="Color"/>
    <s v="RichardDonner"/>
    <x v="450"/>
    <n v="6.666666666666667"/>
    <x v="287"/>
    <n v="135"/>
    <s v="Action"/>
    <s v="Crime"/>
    <s v="Mystery"/>
    <s v="Romance"/>
    <s v="Thriller"/>
    <m/>
    <m/>
    <m/>
    <x v="21"/>
    <m/>
    <m/>
    <m/>
    <m/>
    <m/>
    <m/>
    <s v="ConspiracyTheory"/>
    <x v="0"/>
    <x v="34"/>
    <m/>
    <m/>
    <m/>
    <m/>
    <n v="75000000"/>
    <n v="6.7"/>
    <n v="76081498"/>
    <n v="2.1253143630789062E-2"/>
    <n v="1081498"/>
    <m/>
    <x v="8"/>
  </r>
  <r>
    <s v="Color"/>
    <s v="DavidAyer"/>
    <x v="451"/>
    <n v="6.3000000000000007"/>
    <x v="287"/>
    <n v="134"/>
    <s v="Action"/>
    <s v="Drama"/>
    <s v="War"/>
    <m/>
    <m/>
    <m/>
    <m/>
    <m/>
    <x v="21"/>
    <m/>
    <m/>
    <m/>
    <m/>
    <m/>
    <m/>
    <s v="Fury"/>
    <x v="0"/>
    <x v="34"/>
    <m/>
    <m/>
    <m/>
    <m/>
    <n v="68000000"/>
    <n v="7.6"/>
    <n v="85707116"/>
    <n v="2.1218024421683968E-2"/>
    <n v="17707116"/>
    <m/>
    <x v="8"/>
  </r>
  <r>
    <s v="Color"/>
    <s v="IvanReitman"/>
    <x v="452"/>
    <n v="6.75"/>
    <x v="287"/>
    <n v="98"/>
    <s v="Action"/>
    <s v="Adventure"/>
    <s v="Comedy"/>
    <s v="Romance"/>
    <m/>
    <m/>
    <m/>
    <m/>
    <x v="21"/>
    <m/>
    <m/>
    <m/>
    <m/>
    <m/>
    <m/>
    <s v="SixDaysSevenNights"/>
    <x v="0"/>
    <x v="34"/>
    <m/>
    <m/>
    <m/>
    <m/>
    <n v="70000000"/>
    <n v="5.7"/>
    <n v="74329966"/>
    <n v="2.1182368762243189E-2"/>
    <n v="4329966"/>
    <m/>
    <x v="8"/>
  </r>
  <r>
    <s v="Color"/>
    <s v="EricBrevig"/>
    <x v="453"/>
    <n v="5.6"/>
    <x v="287"/>
    <n v="80"/>
    <s v="Adventure"/>
    <s v="Animation"/>
    <s v="Comedy"/>
    <s v="Family"/>
    <m/>
    <m/>
    <m/>
    <m/>
    <x v="21"/>
    <m/>
    <m/>
    <m/>
    <m/>
    <m/>
    <m/>
    <s v="YogiBear"/>
    <x v="0"/>
    <x v="34"/>
    <m/>
    <m/>
    <m/>
    <m/>
    <n v="80000000"/>
    <n v="4.5999999999999996"/>
    <n v="100169068"/>
    <n v="2.1153188406558214E-2"/>
    <n v="20169068"/>
    <m/>
    <x v="8"/>
  </r>
  <r>
    <s v="Color"/>
    <s v="KellyAsbury"/>
    <x v="454"/>
    <n v="5.5"/>
    <x v="287"/>
    <n v="83"/>
    <s v="Adventure"/>
    <s v="Animation"/>
    <s v="Family"/>
    <s v="Western"/>
    <m/>
    <m/>
    <m/>
    <m/>
    <x v="21"/>
    <m/>
    <m/>
    <m/>
    <m/>
    <m/>
    <m/>
    <s v="Spirit:StallionoftheCimarron"/>
    <x v="0"/>
    <x v="34"/>
    <m/>
    <m/>
    <m/>
    <m/>
    <n v="80000000"/>
    <n v="7"/>
    <n v="73215310"/>
    <n v="2.1089070111282446E-2"/>
    <n v="-6784690"/>
    <m/>
    <x v="8"/>
  </r>
  <r>
    <s v="Color"/>
    <s v="FrankCoraci"/>
    <x v="455"/>
    <n v="6.85"/>
    <x v="287"/>
    <n v="102"/>
    <s v="Comedy"/>
    <s v="Family"/>
    <s v="Romance"/>
    <m/>
    <m/>
    <m/>
    <m/>
    <m/>
    <x v="21"/>
    <m/>
    <m/>
    <m/>
    <m/>
    <m/>
    <m/>
    <s v="Zookeeper"/>
    <x v="0"/>
    <x v="34"/>
    <m/>
    <m/>
    <m/>
    <m/>
    <n v="80000000"/>
    <n v="5.2"/>
    <n v="80360866"/>
    <n v="2.1052202581626437E-2"/>
    <n v="360866"/>
    <m/>
    <x v="8"/>
  </r>
  <r>
    <s v="Color"/>
    <s v="StephenHopkins"/>
    <x v="456"/>
    <n v="6.2666666666666657"/>
    <x v="287"/>
    <n v="130"/>
    <s v="Action"/>
    <s v="Adventure"/>
    <s v="Family"/>
    <s v="SciFi"/>
    <s v="Thriller"/>
    <m/>
    <m/>
    <m/>
    <x v="21"/>
    <m/>
    <m/>
    <m/>
    <m/>
    <m/>
    <m/>
    <s v="LostinSpace"/>
    <x v="0"/>
    <x v="34"/>
    <m/>
    <m/>
    <m/>
    <m/>
    <n v="80000000"/>
    <n v="5.0999999999999996"/>
    <n v="69102910"/>
    <n v="2.1007884664650308E-2"/>
    <n v="-10897090"/>
    <m/>
    <x v="8"/>
  </r>
  <r>
    <s v="Color"/>
    <s v="JonathanDemme"/>
    <x v="457"/>
    <n v="6.15"/>
    <x v="287"/>
    <n v="129"/>
    <s v="Drama"/>
    <s v="Mystery"/>
    <s v="SciFi"/>
    <s v="Thriller"/>
    <m/>
    <m/>
    <m/>
    <m/>
    <x v="21"/>
    <m/>
    <m/>
    <m/>
    <m/>
    <m/>
    <m/>
    <s v="TheManchurianCandidate"/>
    <x v="0"/>
    <x v="34"/>
    <m/>
    <m/>
    <m/>
    <m/>
    <n v="80000000"/>
    <n v="6.6"/>
    <n v="65948711"/>
    <n v="2.0975289760794238E-2"/>
    <n v="-14051289"/>
    <m/>
    <x v="8"/>
  </r>
  <r>
    <s v="Color"/>
    <s v="GenndyTartakovsky"/>
    <x v="458"/>
    <n v="5.3"/>
    <x v="287"/>
    <n v="89"/>
    <s v="Animation"/>
    <s v="Comedy"/>
    <s v="Family"/>
    <s v="Fantasy"/>
    <m/>
    <m/>
    <m/>
    <m/>
    <x v="21"/>
    <m/>
    <m/>
    <m/>
    <m/>
    <m/>
    <m/>
    <s v="HotelTransylvania2"/>
    <x v="0"/>
    <x v="34"/>
    <m/>
    <m/>
    <m/>
    <m/>
    <n v="80000000"/>
    <n v="6.7"/>
    <n v="169692572"/>
    <n v="2.0946024104398268E-2"/>
    <n v="89692572"/>
    <m/>
    <x v="8"/>
  </r>
  <r>
    <s v="Color"/>
    <s v="JamesAlgar"/>
    <x v="459"/>
    <n v="5.2750000000000004"/>
    <x v="287"/>
    <n v="74"/>
    <s v="Animation"/>
    <s v="Family"/>
    <s v="Fantasy"/>
    <s v="Music"/>
    <m/>
    <m/>
    <m/>
    <m/>
    <x v="21"/>
    <m/>
    <m/>
    <m/>
    <m/>
    <m/>
    <m/>
    <s v="Fantasia2000"/>
    <x v="0"/>
    <x v="34"/>
    <m/>
    <m/>
    <m/>
    <m/>
    <n v="80000000"/>
    <n v="7.3"/>
    <n v="60507228"/>
    <n v="2.0819338603042022E-2"/>
    <n v="-19492772"/>
    <m/>
    <x v="8"/>
  </r>
  <r>
    <s v="Color"/>
    <s v="SimonWells"/>
    <x v="460"/>
    <n v="6.2333333333333343"/>
    <x v="287"/>
    <n v="96"/>
    <s v="Action"/>
    <s v="Adventure"/>
    <s v="SciFi"/>
    <m/>
    <m/>
    <m/>
    <m/>
    <m/>
    <x v="21"/>
    <m/>
    <m/>
    <m/>
    <m/>
    <m/>
    <m/>
    <s v="TheTimeMachine"/>
    <x v="0"/>
    <x v="34"/>
    <m/>
    <m/>
    <m/>
    <m/>
    <n v="80000000"/>
    <n v="5.9"/>
    <n v="56684819"/>
    <n v="2.0795819527474089E-2"/>
    <n v="-23315181"/>
    <m/>
    <x v="8"/>
  </r>
  <r>
    <s v="Color"/>
    <s v="RonUnderwood"/>
    <x v="461"/>
    <n v="6.4499999999999993"/>
    <x v="287"/>
    <n v="114"/>
    <s v="Action"/>
    <s v="Adventure"/>
    <s v="Family"/>
    <s v="Fantasy"/>
    <s v="Thriller"/>
    <m/>
    <m/>
    <m/>
    <x v="21"/>
    <m/>
    <m/>
    <m/>
    <m/>
    <m/>
    <m/>
    <s v="MightyJoeYoung"/>
    <x v="0"/>
    <x v="34"/>
    <m/>
    <m/>
    <m/>
    <m/>
    <n v="90000000"/>
    <n v="5.6"/>
    <n v="50628009"/>
    <n v="2.0776442131086738E-2"/>
    <n v="-39371991"/>
    <m/>
    <x v="8"/>
  </r>
  <r>
    <s v="Color"/>
    <s v="DominicSena"/>
    <x v="462"/>
    <n v="6.7500000000000009"/>
    <x v="287"/>
    <n v="99"/>
    <s v="Action"/>
    <s v="Crime"/>
    <s v="Thriller"/>
    <m/>
    <m/>
    <m/>
    <m/>
    <m/>
    <x v="21"/>
    <m/>
    <m/>
    <m/>
    <m/>
    <m/>
    <m/>
    <s v="Swordfish"/>
    <x v="0"/>
    <x v="34"/>
    <m/>
    <m/>
    <m/>
    <m/>
    <n v="80000000"/>
    <n v="6.5"/>
    <n v="69772969"/>
    <n v="2.0760882940416656E-2"/>
    <n v="-10227031"/>
    <m/>
    <x v="8"/>
  </r>
  <r>
    <s v="Color"/>
    <s v="MartinCampbell"/>
    <x v="463"/>
    <n v="4.5"/>
    <x v="287"/>
    <n v="129"/>
    <s v="Action"/>
    <s v="Adventure"/>
    <s v="Western"/>
    <m/>
    <m/>
    <m/>
    <m/>
    <m/>
    <x v="21"/>
    <m/>
    <m/>
    <m/>
    <m/>
    <m/>
    <m/>
    <s v="TheLegendofZorro"/>
    <x v="3"/>
    <x v="34"/>
    <m/>
    <m/>
    <m/>
    <m/>
    <n v="75000000"/>
    <n v="5.9"/>
    <n v="45356386"/>
    <n v="2.072738411889858E-2"/>
    <n v="-29643614"/>
    <m/>
    <x v="8"/>
  </r>
  <r>
    <s v="Color"/>
    <s v="VincentWard"/>
    <x v="464"/>
    <n v="7.1555555555555559"/>
    <x v="287"/>
    <n v="113"/>
    <s v="Drama"/>
    <s v="Fantasy"/>
    <s v="Romance"/>
    <m/>
    <m/>
    <m/>
    <m/>
    <m/>
    <x v="21"/>
    <m/>
    <m/>
    <m/>
    <m/>
    <m/>
    <m/>
    <s v="WhatDreamsMayCome"/>
    <x v="0"/>
    <x v="34"/>
    <m/>
    <m/>
    <m/>
    <m/>
    <n v="85000000"/>
    <n v="7"/>
    <n v="55350897"/>
    <n v="2.0721269801507739E-2"/>
    <n v="-29649103"/>
    <m/>
    <x v="8"/>
  </r>
  <r>
    <s v="Color"/>
    <s v="StevenBrill"/>
    <x v="465"/>
    <n v="6.3"/>
    <x v="287"/>
    <n v="90"/>
    <s v="Comedy"/>
    <s v="Fantasy"/>
    <m/>
    <m/>
    <m/>
    <m/>
    <m/>
    <m/>
    <x v="21"/>
    <m/>
    <m/>
    <m/>
    <m/>
    <m/>
    <m/>
    <s v="LittleNicky"/>
    <x v="0"/>
    <x v="34"/>
    <m/>
    <m/>
    <m/>
    <m/>
    <n v="80000000"/>
    <n v="5.3"/>
    <n v="39442871"/>
    <n v="2.0701287452012562E-2"/>
    <n v="-40557129"/>
    <m/>
    <x v="8"/>
  </r>
  <r>
    <s v="Color"/>
    <s v="TerryGilliam"/>
    <x v="466"/>
    <n v="5.26"/>
    <x v="287"/>
    <n v="118"/>
    <s v="Action"/>
    <s v="Adventure"/>
    <s v="Comedy"/>
    <s v="Fantasy"/>
    <s v="Thriller"/>
    <m/>
    <m/>
    <m/>
    <x v="21"/>
    <m/>
    <m/>
    <m/>
    <m/>
    <m/>
    <m/>
    <s v="TheBrothersGrimm"/>
    <x v="0"/>
    <x v="34"/>
    <m/>
    <m/>
    <m/>
    <m/>
    <n v="88000000"/>
    <n v="5.9"/>
    <n v="37899638"/>
    <n v="2.0701084600816346E-2"/>
    <n v="-50100362"/>
    <m/>
    <x v="8"/>
  </r>
  <r>
    <s v="Color"/>
    <s v="TimBurton"/>
    <x v="467"/>
    <n v="7.9666666666666659"/>
    <x v="287"/>
    <n v="106"/>
    <s v="Action"/>
    <s v="Comedy"/>
    <s v="SciFi"/>
    <m/>
    <m/>
    <m/>
    <m/>
    <m/>
    <x v="21"/>
    <m/>
    <m/>
    <m/>
    <m/>
    <m/>
    <m/>
    <s v="MarsAttacks"/>
    <x v="0"/>
    <x v="34"/>
    <m/>
    <m/>
    <m/>
    <m/>
    <n v="70000000"/>
    <n v="6.3"/>
    <n v="37754208"/>
    <n v="2.0702938968490531E-2"/>
    <n v="-32245792"/>
    <m/>
    <x v="8"/>
  </r>
  <r>
    <s v="Color"/>
    <s v="JonathanMostow"/>
    <x v="468"/>
    <n v="6.666666666666667"/>
    <x v="287"/>
    <n v="89"/>
    <s v="Action"/>
    <s v="SciFi"/>
    <s v="Thriller"/>
    <m/>
    <m/>
    <m/>
    <m/>
    <m/>
    <x v="21"/>
    <m/>
    <m/>
    <m/>
    <m/>
    <m/>
    <m/>
    <s v="Surrogates"/>
    <x v="0"/>
    <x v="34"/>
    <m/>
    <m/>
    <m/>
    <m/>
    <n v="80000000"/>
    <n v="6.3"/>
    <n v="38542418"/>
    <n v="2.070426051591704E-2"/>
    <n v="-41457582"/>
    <m/>
    <x v="8"/>
  </r>
  <r>
    <s v="Color"/>
    <s v="RogerDonaldson"/>
    <x v="469"/>
    <n v="6.666666666666667"/>
    <x v="287"/>
    <n v="145"/>
    <s v="Drama"/>
    <s v="History"/>
    <s v="Thriller"/>
    <m/>
    <m/>
    <m/>
    <m/>
    <m/>
    <x v="21"/>
    <m/>
    <m/>
    <m/>
    <m/>
    <m/>
    <m/>
    <s v="ThirteenDays"/>
    <x v="0"/>
    <x v="34"/>
    <m/>
    <m/>
    <m/>
    <m/>
    <n v="80000000"/>
    <n v="7.3"/>
    <n v="34566746"/>
    <n v="2.0705084228598156E-2"/>
    <n v="-45433254"/>
    <m/>
    <x v="8"/>
  </r>
  <r>
    <s v="Color"/>
    <s v="RobCohen"/>
    <x v="470"/>
    <n v="5"/>
    <x v="287"/>
    <n v="114"/>
    <s v="Action"/>
    <s v="Adventure"/>
    <s v="Drama"/>
    <s v="Thriller"/>
    <m/>
    <m/>
    <m/>
    <m/>
    <x v="21"/>
    <m/>
    <m/>
    <m/>
    <m/>
    <m/>
    <m/>
    <s v="Daylight"/>
    <x v="0"/>
    <x v="34"/>
    <m/>
    <m/>
    <m/>
    <m/>
    <n v="80000000"/>
    <n v="5.8"/>
    <n v="32885565"/>
    <n v="2.0710462939152536E-2"/>
    <n v="-47114435"/>
    <m/>
    <x v="8"/>
  </r>
  <r>
    <s v="Color"/>
    <s v="BarryCook"/>
    <x v="471"/>
    <n v="7.75"/>
    <x v="287"/>
    <n v="87"/>
    <s v="Adventure"/>
    <s v="Animation"/>
    <s v="Family"/>
    <m/>
    <m/>
    <m/>
    <m/>
    <m/>
    <x v="21"/>
    <m/>
    <m/>
    <m/>
    <m/>
    <m/>
    <m/>
    <s v="WalkingwithDinosaurs3D"/>
    <x v="0"/>
    <x v="34"/>
    <m/>
    <m/>
    <m/>
    <m/>
    <n v="80000000"/>
    <n v="5.2"/>
    <n v="36073232"/>
    <n v="2.0717783315811811E-2"/>
    <n v="-43926768"/>
    <m/>
    <x v="8"/>
  </r>
  <r>
    <s v="Color"/>
    <s v="RogerChristian"/>
    <x v="472"/>
    <n v="6.8"/>
    <x v="287"/>
    <n v="119"/>
    <s v="Action"/>
    <s v="Adventure"/>
    <s v="SciFi"/>
    <m/>
    <m/>
    <m/>
    <m/>
    <m/>
    <x v="21"/>
    <m/>
    <m/>
    <m/>
    <m/>
    <m/>
    <m/>
    <s v="BattlefieldEarth"/>
    <x v="0"/>
    <x v="34"/>
    <m/>
    <m/>
    <m/>
    <m/>
    <n v="44000000"/>
    <n v="2.4"/>
    <n v="21471685"/>
    <n v="2.0721437824103919E-2"/>
    <n v="-22528315"/>
    <m/>
    <x v="8"/>
  </r>
  <r>
    <s v="Color"/>
    <s v="JoeDante"/>
    <x v="473"/>
    <n v="5.4499999999999993"/>
    <x v="287"/>
    <n v="91"/>
    <s v="Adventure"/>
    <s v="Animation"/>
    <s v="Comedy"/>
    <s v="Family"/>
    <s v="Fantasy"/>
    <s v="SciFi"/>
    <m/>
    <m/>
    <x v="21"/>
    <m/>
    <m/>
    <m/>
    <m/>
    <m/>
    <m/>
    <s v="LooneyTunes:BackinAction"/>
    <x v="0"/>
    <x v="34"/>
    <m/>
    <m/>
    <m/>
    <m/>
    <n v="80000000"/>
    <n v="5.7"/>
    <n v="20950820"/>
    <n v="2.0725922733326612E-2"/>
    <n v="-59049180"/>
    <m/>
    <x v="8"/>
  </r>
  <r>
    <s v="BlackandWhite"/>
    <s v="RobMarshall"/>
    <x v="474"/>
    <n v="6.5"/>
    <x v="287"/>
    <n v="118"/>
    <s v="Drama"/>
    <s v="Musical"/>
    <s v="Romance"/>
    <m/>
    <m/>
    <m/>
    <m/>
    <m/>
    <x v="21"/>
    <m/>
    <m/>
    <m/>
    <m/>
    <m/>
    <m/>
    <s v="Nine"/>
    <x v="0"/>
    <x v="34"/>
    <m/>
    <m/>
    <m/>
    <m/>
    <n v="80000000"/>
    <n v="5.8"/>
    <n v="19673424"/>
    <n v="2.0747229582018245E-2"/>
    <n v="-60326576"/>
    <m/>
    <x v="8"/>
  </r>
  <r>
    <s v="Color"/>
    <s v="RichardDonner"/>
    <x v="475"/>
    <n v="5.5166666666666657"/>
    <x v="287"/>
    <n v="116"/>
    <s v="Action"/>
    <s v="Adventure"/>
    <s v="SciFi"/>
    <m/>
    <m/>
    <m/>
    <m/>
    <m/>
    <x v="21"/>
    <m/>
    <m/>
    <m/>
    <m/>
    <m/>
    <m/>
    <s v="Timeline"/>
    <x v="0"/>
    <x v="34"/>
    <m/>
    <m/>
    <m/>
    <m/>
    <n v="80000000"/>
    <n v="5.6"/>
    <n v="19480739"/>
    <n v="2.0770067416971204E-2"/>
    <n v="-60519261"/>
    <m/>
    <x v="8"/>
  </r>
  <r>
    <s v="Color"/>
    <s v="KevinCostner"/>
    <x v="476"/>
    <n v="6.2250000000000005"/>
    <x v="287"/>
    <n v="177"/>
    <s v="Action"/>
    <s v="Adventure"/>
    <s v="Drama"/>
    <s v="SciFi"/>
    <m/>
    <m/>
    <m/>
    <m/>
    <x v="21"/>
    <m/>
    <m/>
    <m/>
    <m/>
    <m/>
    <m/>
    <s v="ThePostman"/>
    <x v="0"/>
    <x v="34"/>
    <m/>
    <m/>
    <m/>
    <m/>
    <n v="80000000"/>
    <n v="6"/>
    <n v="17593391"/>
    <n v="2.0793149725628648E-2"/>
    <n v="-62406609"/>
    <m/>
    <x v="8"/>
  </r>
  <r>
    <s v="Color"/>
    <s v="GeorgeMiller"/>
    <x v="477"/>
    <n v="5.95"/>
    <x v="287"/>
    <n v="97"/>
    <s v="Adventure"/>
    <s v="Comedy"/>
    <s v="Drama"/>
    <s v="Family"/>
    <s v="Fantasy"/>
    <m/>
    <m/>
    <m/>
    <x v="21"/>
    <m/>
    <m/>
    <m/>
    <m/>
    <m/>
    <m/>
    <s v="Babe:PigintheCity"/>
    <x v="0"/>
    <x v="34"/>
    <m/>
    <m/>
    <m/>
    <m/>
    <n v="80000000"/>
    <n v="5.8"/>
    <n v="18318000"/>
    <n v="2.081849872788696E-2"/>
    <n v="-61682000"/>
    <m/>
    <x v="8"/>
  </r>
  <r>
    <s v="Color"/>
    <s v="BreckEisner"/>
    <x v="478"/>
    <n v="7.5333333333333341"/>
    <x v="287"/>
    <n v="106"/>
    <s v="Action"/>
    <s v="Adventure"/>
    <s v="Fantasy"/>
    <m/>
    <m/>
    <m/>
    <m/>
    <m/>
    <x v="21"/>
    <m/>
    <m/>
    <m/>
    <m/>
    <m/>
    <m/>
    <s v="TheLastWitchHunter"/>
    <x v="0"/>
    <x v="34"/>
    <m/>
    <m/>
    <m/>
    <m/>
    <n v="90000000"/>
    <n v="6"/>
    <n v="27356090"/>
    <n v="2.084299917204736E-2"/>
    <n v="-62643910"/>
    <m/>
    <x v="8"/>
  </r>
  <r>
    <s v="Color"/>
    <s v="AntonyHoffman"/>
    <x v="479"/>
    <n v="6.9"/>
    <x v="287"/>
    <n v="106"/>
    <s v="Action"/>
    <s v="SciFi"/>
    <s v="Thriller"/>
    <m/>
    <m/>
    <m/>
    <m/>
    <m/>
    <x v="21"/>
    <m/>
    <m/>
    <m/>
    <m/>
    <m/>
    <m/>
    <s v="RedPlanet"/>
    <x v="0"/>
    <x v="34"/>
    <m/>
    <m/>
    <m/>
    <m/>
    <n v="70000000"/>
    <n v="5.7"/>
    <n v="17473245"/>
    <n v="2.0859872575732366E-2"/>
    <n v="-52526755"/>
    <m/>
    <x v="8"/>
  </r>
  <r>
    <s v="Color"/>
    <s v="LucBesson"/>
    <x v="480"/>
    <n v="5.6999999999999993"/>
    <x v="287"/>
    <n v="94"/>
    <s v="Adventure"/>
    <s v="Animation"/>
    <s v="Family"/>
    <s v="Fantasy"/>
    <m/>
    <m/>
    <m/>
    <m/>
    <x v="21"/>
    <m/>
    <m/>
    <m/>
    <m/>
    <m/>
    <m/>
    <s v="ArthurandtheInvisibles"/>
    <x v="0"/>
    <x v="34"/>
    <m/>
    <m/>
    <m/>
    <m/>
    <n v="86000000"/>
    <n v="6"/>
    <n v="15131330"/>
    <n v="2.0879879478805985E-2"/>
    <n v="-70868670"/>
    <m/>
    <x v="8"/>
  </r>
  <r>
    <s v="Color"/>
    <s v="JacquesPerrin"/>
    <x v="481"/>
    <n v="5.3"/>
    <x v="287"/>
    <n v="104"/>
    <s v="Documentary"/>
    <s v="Drama"/>
    <m/>
    <m/>
    <m/>
    <m/>
    <m/>
    <m/>
    <x v="21"/>
    <m/>
    <m/>
    <m/>
    <m/>
    <m/>
    <m/>
    <s v="Oceans"/>
    <x v="4"/>
    <x v="34"/>
    <m/>
    <m/>
    <m/>
    <m/>
    <n v="40000000"/>
    <n v="7.8"/>
    <n v="19406406"/>
    <n v="2.0911929228149849E-2"/>
    <n v="-20593594"/>
    <m/>
    <x v="8"/>
  </r>
  <r>
    <s v="Color"/>
    <s v="PeterHyams"/>
    <x v="482"/>
    <n v="5.3999999999999995"/>
    <x v="287"/>
    <n v="102"/>
    <s v="Action"/>
    <s v="Adventure"/>
    <s v="Horror"/>
    <s v="SciFi"/>
    <s v="Thriller"/>
    <m/>
    <m/>
    <m/>
    <x v="21"/>
    <m/>
    <m/>
    <m/>
    <m/>
    <m/>
    <m/>
    <s v="ASoundofThunder"/>
    <x v="0"/>
    <x v="34"/>
    <m/>
    <m/>
    <m/>
    <m/>
    <n v="52000000"/>
    <n v="4.2"/>
    <n v="1891821"/>
    <n v="2.0915060631976325E-2"/>
    <n v="-50108179"/>
    <m/>
    <x v="8"/>
  </r>
  <r>
    <s v="Color"/>
    <s v="PaulW.S.Anderson"/>
    <x v="483"/>
    <n v="7.5"/>
    <x v="287"/>
    <n v="105"/>
    <s v="Action"/>
    <s v="Adventure"/>
    <s v="Drama"/>
    <s v="History"/>
    <s v="Romance"/>
    <m/>
    <m/>
    <m/>
    <x v="21"/>
    <m/>
    <m/>
    <m/>
    <m/>
    <m/>
    <m/>
    <s v="Pompeii"/>
    <x v="0"/>
    <x v="34"/>
    <m/>
    <m/>
    <m/>
    <m/>
    <n v="80000000"/>
    <n v="5.6"/>
    <n v="23219748"/>
    <n v="2.0933111402040582E-2"/>
    <n v="-56780252"/>
    <m/>
    <x v="8"/>
  </r>
  <r>
    <s v="Color"/>
    <s v="RonHoward"/>
    <x v="484"/>
    <n v="6.4"/>
    <x v="287"/>
    <n v="135"/>
    <s v="Biography"/>
    <s v="Drama"/>
    <m/>
    <m/>
    <m/>
    <m/>
    <m/>
    <m/>
    <x v="21"/>
    <m/>
    <m/>
    <m/>
    <m/>
    <m/>
    <m/>
    <s v="ABeautifulMind"/>
    <x v="0"/>
    <x v="34"/>
    <m/>
    <m/>
    <m/>
    <m/>
    <n v="58000000"/>
    <n v="8.1999999999999993"/>
    <n v="170708996"/>
    <n v="2.0951871792502262E-2"/>
    <n v="112708996"/>
    <m/>
    <x v="8"/>
  </r>
  <r>
    <s v="Color"/>
    <s v="RogerAllers"/>
    <x v="485"/>
    <n v="5.625"/>
    <x v="287"/>
    <n v="73"/>
    <s v="Adventure"/>
    <s v="Animation"/>
    <s v="Drama"/>
    <s v="Family"/>
    <s v="Musical"/>
    <m/>
    <m/>
    <m/>
    <x v="21"/>
    <m/>
    <m/>
    <m/>
    <m/>
    <m/>
    <m/>
    <s v="TheLionKing"/>
    <x v="0"/>
    <x v="34"/>
    <m/>
    <m/>
    <m/>
    <m/>
    <n v="45000000"/>
    <n v="8.5"/>
    <n v="422783777"/>
    <n v="2.0896150529065443E-2"/>
    <n v="377783777"/>
    <m/>
    <x v="8"/>
  </r>
  <r>
    <s v="Color"/>
    <s v="BradPeyton"/>
    <x v="486"/>
    <n v="6.9"/>
    <x v="287"/>
    <n v="94"/>
    <s v="Action"/>
    <s v="Adventure"/>
    <s v="Comedy"/>
    <s v="Family"/>
    <s v="Fantasy"/>
    <s v="SciFi"/>
    <m/>
    <m/>
    <x v="21"/>
    <m/>
    <m/>
    <m/>
    <m/>
    <m/>
    <m/>
    <s v="Journey2:TheMysteriousIsland"/>
    <x v="0"/>
    <x v="34"/>
    <m/>
    <m/>
    <m/>
    <m/>
    <n v="79000000"/>
    <n v="5.8"/>
    <n v="103812241"/>
    <n v="2.0981969814564332E-2"/>
    <n v="24812241"/>
    <m/>
    <x v="8"/>
  </r>
  <r>
    <s v="Color"/>
    <s v="CodyCameron"/>
    <x v="487"/>
    <n v="5.4"/>
    <x v="287"/>
    <n v="95"/>
    <s v="Animation"/>
    <s v="Comedy"/>
    <s v="Family"/>
    <s v="Fantasy"/>
    <s v="SciFi"/>
    <m/>
    <m/>
    <m/>
    <x v="21"/>
    <m/>
    <m/>
    <m/>
    <m/>
    <m/>
    <m/>
    <s v="CloudywithaChanceofMeatballs2"/>
    <x v="0"/>
    <x v="34"/>
    <m/>
    <m/>
    <m/>
    <m/>
    <n v="78000000"/>
    <n v="6.5"/>
    <n v="119793567"/>
    <n v="2.0914270616492939E-2"/>
    <n v="41793567"/>
    <m/>
    <x v="8"/>
  </r>
  <r>
    <s v="Color"/>
    <s v="BrettRatner"/>
    <x v="488"/>
    <n v="6.3666666666666671"/>
    <x v="287"/>
    <n v="124"/>
    <s v="Crime"/>
    <s v="Drama"/>
    <s v="Thriller"/>
    <m/>
    <m/>
    <m/>
    <m/>
    <m/>
    <x v="21"/>
    <m/>
    <m/>
    <m/>
    <m/>
    <m/>
    <m/>
    <s v="RedDragon"/>
    <x v="0"/>
    <x v="34"/>
    <m/>
    <m/>
    <m/>
    <m/>
    <n v="78000000"/>
    <n v="7.2"/>
    <n v="92930005"/>
    <n v="2.0833430165875876E-2"/>
    <n v="14930005"/>
    <m/>
    <x v="8"/>
  </r>
  <r>
    <s v="Color"/>
    <s v="JoeJohnston"/>
    <x v="489"/>
    <n v="6.7"/>
    <x v="287"/>
    <n v="136"/>
    <s v="Action"/>
    <s v="Adventure"/>
    <s v="Western"/>
    <m/>
    <m/>
    <m/>
    <m/>
    <m/>
    <x v="21"/>
    <m/>
    <m/>
    <m/>
    <m/>
    <m/>
    <m/>
    <s v="Hidalgo"/>
    <x v="0"/>
    <x v="34"/>
    <m/>
    <m/>
    <m/>
    <m/>
    <n v="100000000"/>
    <n v="6.7"/>
    <n v="67286731"/>
    <n v="2.0777614007638188E-2"/>
    <n v="-32713269"/>
    <m/>
    <x v="8"/>
  </r>
  <r>
    <s v="Color"/>
    <s v="DennisDugan"/>
    <x v="490"/>
    <n v="7.65"/>
    <x v="287"/>
    <n v="91"/>
    <s v="Comedy"/>
    <m/>
    <m/>
    <m/>
    <m/>
    <m/>
    <m/>
    <m/>
    <x v="21"/>
    <m/>
    <m/>
    <m/>
    <m/>
    <m/>
    <m/>
    <s v="JackandJill"/>
    <x v="0"/>
    <x v="34"/>
    <m/>
    <m/>
    <m/>
    <m/>
    <n v="79000000"/>
    <n v="3.4"/>
    <n v="74158157"/>
    <n v="2.0731715838002329E-2"/>
    <n v="-4841843"/>
    <m/>
    <x v="8"/>
  </r>
  <r>
    <s v="Color"/>
    <s v="JohnSingleton"/>
    <x v="491"/>
    <n v="5.6"/>
    <x v="287"/>
    <n v="107"/>
    <s v="Action"/>
    <s v="Crime"/>
    <s v="Thriller"/>
    <m/>
    <m/>
    <m/>
    <m/>
    <m/>
    <x v="21"/>
    <m/>
    <m/>
    <m/>
    <m/>
    <m/>
    <m/>
    <s v="2Fast2Furious"/>
    <x v="0"/>
    <x v="34"/>
    <m/>
    <m/>
    <m/>
    <m/>
    <n v="76000000"/>
    <n v="5.9"/>
    <n v="127083765"/>
    <n v="2.0693581206738657E-2"/>
    <n v="51083765"/>
    <m/>
    <x v="8"/>
  </r>
  <r>
    <s v="Color"/>
    <s v="MarkOsborne"/>
    <x v="492"/>
    <n v="7.5"/>
    <x v="287"/>
    <n v="108"/>
    <s v="Adventure"/>
    <s v="Animation"/>
    <s v="Drama"/>
    <s v="Family"/>
    <s v="Fantasy"/>
    <m/>
    <m/>
    <m/>
    <x v="21"/>
    <m/>
    <m/>
    <m/>
    <m/>
    <m/>
    <m/>
    <s v="TheLittlePrince"/>
    <x v="0"/>
    <x v="34"/>
    <m/>
    <m/>
    <m/>
    <m/>
    <n v="81200000"/>
    <n v="7.8"/>
    <n v="1339152"/>
    <n v="2.061038327340179E-2"/>
    <n v="-79860848"/>
    <m/>
    <x v="8"/>
  </r>
  <r>
    <s v="Color"/>
    <s v="OliverHirschbiegel"/>
    <x v="493"/>
    <n v="6.8"/>
    <x v="287"/>
    <n v="99"/>
    <s v="SciFi"/>
    <s v="Thriller"/>
    <m/>
    <m/>
    <m/>
    <m/>
    <m/>
    <m/>
    <x v="21"/>
    <m/>
    <m/>
    <m/>
    <m/>
    <m/>
    <m/>
    <s v="TheInvasion"/>
    <x v="0"/>
    <x v="34"/>
    <m/>
    <m/>
    <m/>
    <m/>
    <n v="80000000"/>
    <n v="5.9"/>
    <n v="15071514"/>
    <n v="2.0657098365658232E-2"/>
    <n v="-64928486"/>
    <m/>
    <x v="8"/>
  </r>
  <r>
    <s v="Color"/>
    <s v="DesMcAnuff"/>
    <x v="494"/>
    <n v="6.7999999999999989"/>
    <x v="287"/>
    <n v="92"/>
    <s v="Adventure"/>
    <s v="Animation"/>
    <s v="Comedy"/>
    <s v="Family"/>
    <s v="Fantasy"/>
    <m/>
    <m/>
    <m/>
    <x v="21"/>
    <m/>
    <m/>
    <m/>
    <m/>
    <m/>
    <m/>
    <s v="TheAdventuresofRockyBullwinkle"/>
    <x v="0"/>
    <x v="34"/>
    <m/>
    <m/>
    <m/>
    <m/>
    <n v="76000000"/>
    <n v="4.0999999999999996"/>
    <n v="26000610"/>
    <n v="2.0685688010874313E-2"/>
    <n v="-49999390"/>
    <m/>
    <x v="8"/>
  </r>
  <r>
    <s v="Color"/>
    <s v="YarrowCheney"/>
    <x v="495"/>
    <n v="7.2833333333333323"/>
    <x v="287"/>
    <n v="87"/>
    <s v="Animation"/>
    <s v="Comedy"/>
    <s v="Family"/>
    <m/>
    <m/>
    <m/>
    <m/>
    <m/>
    <x v="21"/>
    <m/>
    <m/>
    <m/>
    <m/>
    <m/>
    <m/>
    <s v="TheSecretLifeofPets"/>
    <x v="0"/>
    <x v="34"/>
    <m/>
    <m/>
    <m/>
    <m/>
    <n v="75000000"/>
    <n v="6.8"/>
    <n v="323505540"/>
    <n v="2.0699754869792187E-2"/>
    <n v="248505540"/>
    <m/>
    <x v="8"/>
  </r>
  <r>
    <s v="BlackandWhite"/>
    <s v="StephenNorrington"/>
    <x v="496"/>
    <n v="5.2666666666666666"/>
    <x v="287"/>
    <n v="110"/>
    <s v="Action"/>
    <s v="Adventure"/>
    <s v="Fantasy"/>
    <s v="SciFi"/>
    <m/>
    <m/>
    <m/>
    <m/>
    <x v="21"/>
    <m/>
    <m/>
    <m/>
    <m/>
    <m/>
    <m/>
    <s v="TheLeagueofExtraordinaryGentlemen"/>
    <x v="0"/>
    <x v="34"/>
    <m/>
    <m/>
    <m/>
    <m/>
    <n v="78000000"/>
    <n v="5.8"/>
    <n v="66462600"/>
    <n v="2.0507697914840608E-2"/>
    <n v="-11537400"/>
    <m/>
    <x v="8"/>
  </r>
  <r>
    <s v="Color"/>
    <s v="PierreCoffin"/>
    <x v="497"/>
    <n v="6.4249999999999998"/>
    <x v="287"/>
    <n v="98"/>
    <s v="Animation"/>
    <s v="Comedy"/>
    <s v="Family"/>
    <s v="SciFi"/>
    <m/>
    <m/>
    <m/>
    <m/>
    <x v="21"/>
    <m/>
    <m/>
    <m/>
    <m/>
    <m/>
    <m/>
    <s v="DespicableMe2"/>
    <x v="0"/>
    <x v="34"/>
    <m/>
    <m/>
    <m/>
    <m/>
    <n v="76000000"/>
    <n v="7.5"/>
    <n v="368049635"/>
    <n v="2.0478031672148633E-2"/>
    <n v="292049635"/>
    <m/>
    <x v="8"/>
  </r>
  <r>
    <s v="Color"/>
    <s v="RolandEmmerich"/>
    <x v="498"/>
    <n v="6.3666666666666671"/>
    <x v="287"/>
    <n v="154"/>
    <s v="Action"/>
    <s v="Adventure"/>
    <s v="SciFi"/>
    <m/>
    <m/>
    <m/>
    <m/>
    <m/>
    <x v="21"/>
    <m/>
    <m/>
    <m/>
    <m/>
    <m/>
    <m/>
    <s v="IndependenceDay"/>
    <x v="0"/>
    <x v="34"/>
    <m/>
    <m/>
    <m/>
    <m/>
    <n v="75000000"/>
    <n v="6.9"/>
    <n v="306124059"/>
    <n v="2.0263775285400642E-2"/>
    <n v="231124059"/>
    <m/>
    <x v="8"/>
  </r>
  <r>
    <s v="Color"/>
    <s v="StevenSpielberg"/>
    <x v="499"/>
    <n v="5.2666666666666666"/>
    <x v="287"/>
    <n v="129"/>
    <s v="Action"/>
    <s v="Adventure"/>
    <s v="SciFi"/>
    <m/>
    <m/>
    <m/>
    <m/>
    <m/>
    <x v="21"/>
    <m/>
    <m/>
    <m/>
    <m/>
    <m/>
    <m/>
    <s v="TheLostWorld:JurassicPark"/>
    <x v="0"/>
    <x v="34"/>
    <m/>
    <m/>
    <m/>
    <m/>
    <n v="73000000"/>
    <n v="6.5"/>
    <n v="229074524"/>
    <n v="2.0074182848500283E-2"/>
    <n v="156074524"/>
    <m/>
    <x v="8"/>
  </r>
  <r>
    <s v="Color"/>
    <s v="EricDarnell"/>
    <x v="500"/>
    <n v="7"/>
    <x v="287"/>
    <n v="86"/>
    <s v="Adventure"/>
    <s v="Animation"/>
    <s v="Comedy"/>
    <s v="Family"/>
    <m/>
    <m/>
    <m/>
    <m/>
    <x v="21"/>
    <m/>
    <m/>
    <m/>
    <m/>
    <m/>
    <m/>
    <s v="Madagascar"/>
    <x v="0"/>
    <x v="34"/>
    <m/>
    <m/>
    <m/>
    <m/>
    <n v="75000000"/>
    <n v="6.9"/>
    <n v="193136719"/>
    <n v="1.9929698120612731E-2"/>
    <n v="118136719"/>
    <m/>
    <x v="8"/>
  </r>
  <r>
    <s v="Color"/>
    <s v="AlfonsoCuarn"/>
    <x v="501"/>
    <n v="6.5666666666666664"/>
    <x v="287"/>
    <n v="109"/>
    <s v="Drama"/>
    <s v="SciFi"/>
    <s v="Thriller"/>
    <m/>
    <m/>
    <m/>
    <m/>
    <m/>
    <x v="21"/>
    <m/>
    <m/>
    <m/>
    <m/>
    <m/>
    <m/>
    <s v="ChildrenofMen"/>
    <x v="0"/>
    <x v="34"/>
    <m/>
    <m/>
    <m/>
    <m/>
    <n v="76000000"/>
    <n v="7.9"/>
    <n v="35286428"/>
    <n v="1.979696494232256E-2"/>
    <n v="-40713572"/>
    <m/>
    <x v="8"/>
  </r>
  <r>
    <s v="Color"/>
    <s v="BryanSinger"/>
    <x v="502"/>
    <n v="6.85"/>
    <x v="287"/>
    <n v="104"/>
    <s v="Action"/>
    <s v="Adventure"/>
    <s v="SciFi"/>
    <m/>
    <m/>
    <m/>
    <m/>
    <m/>
    <x v="21"/>
    <m/>
    <m/>
    <m/>
    <m/>
    <m/>
    <m/>
    <s v="XMen"/>
    <x v="0"/>
    <x v="34"/>
    <m/>
    <m/>
    <m/>
    <m/>
    <n v="75000000"/>
    <n v="7.4"/>
    <n v="157299717"/>
    <n v="1.9800677340876732E-2"/>
    <n v="82299717"/>
    <m/>
    <x v="8"/>
  </r>
  <r>
    <s v="Color"/>
    <s v="TimurBekmambetov"/>
    <x v="503"/>
    <n v="6.6"/>
    <x v="287"/>
    <n v="110"/>
    <s v="Action"/>
    <s v="Crime"/>
    <s v="Fantasy"/>
    <s v="Thriller"/>
    <m/>
    <m/>
    <m/>
    <m/>
    <x v="21"/>
    <m/>
    <m/>
    <m/>
    <m/>
    <m/>
    <m/>
    <s v="Wanted"/>
    <x v="0"/>
    <x v="34"/>
    <m/>
    <m/>
    <m/>
    <m/>
    <n v="75000000"/>
    <n v="6.7"/>
    <n v="134568845"/>
    <n v="1.9693063302431729E-2"/>
    <n v="59568845"/>
    <m/>
    <x v="8"/>
  </r>
  <r>
    <s v="Color"/>
    <s v="MichaelBay"/>
    <x v="504"/>
    <n v="6.083333333333333"/>
    <x v="287"/>
    <n v="136"/>
    <s v="Action"/>
    <s v="Adventure"/>
    <s v="Thriller"/>
    <m/>
    <m/>
    <m/>
    <m/>
    <m/>
    <x v="21"/>
    <m/>
    <m/>
    <m/>
    <m/>
    <m/>
    <m/>
    <s v="TheRock"/>
    <x v="0"/>
    <x v="34"/>
    <m/>
    <m/>
    <m/>
    <m/>
    <n v="75000000"/>
    <n v="7.4"/>
    <n v="134006721"/>
    <n v="1.960315533034487E-2"/>
    <n v="59006721"/>
    <m/>
    <x v="8"/>
  </r>
  <r>
    <s v="Color"/>
    <s v="CarlosSaldanha"/>
    <x v="505"/>
    <n v="6.1"/>
    <x v="287"/>
    <n v="115"/>
    <s v="Action"/>
    <s v="Adventure"/>
    <s v="Animation"/>
    <s v="Comedy"/>
    <s v="Family"/>
    <s v="Fantasy"/>
    <m/>
    <m/>
    <x v="21"/>
    <m/>
    <m/>
    <m/>
    <m/>
    <m/>
    <m/>
    <s v="IceAge:TheMeltdown"/>
    <x v="0"/>
    <x v="34"/>
    <m/>
    <m/>
    <m/>
    <m/>
    <n v="80000000"/>
    <n v="6.9"/>
    <n v="195329763"/>
    <n v="1.9513553162587387E-2"/>
    <n v="115329763"/>
    <m/>
    <x v="8"/>
  </r>
  <r>
    <s v="Color"/>
    <s v="PeterSegal"/>
    <x v="506"/>
    <n v="4"/>
    <x v="287"/>
    <n v="99"/>
    <s v="Comedy"/>
    <s v="Romance"/>
    <m/>
    <m/>
    <m/>
    <m/>
    <m/>
    <m/>
    <x v="21"/>
    <m/>
    <m/>
    <m/>
    <m/>
    <m/>
    <m/>
    <s v="50FirstDates"/>
    <x v="0"/>
    <x v="34"/>
    <m/>
    <m/>
    <m/>
    <m/>
    <n v="75000000"/>
    <n v="6.8"/>
    <n v="120776832"/>
    <n v="1.9357489207470494E-2"/>
    <n v="45776832"/>
    <m/>
    <x v="8"/>
  </r>
  <r>
    <s v="Color"/>
    <s v="AdamShankman"/>
    <x v="507"/>
    <n v="5.55"/>
    <x v="287"/>
    <n v="117"/>
    <s v="Comedy"/>
    <s v="Drama"/>
    <s v="Family"/>
    <s v="Music"/>
    <s v="Musical"/>
    <s v="Romance"/>
    <m/>
    <m/>
    <x v="21"/>
    <m/>
    <m/>
    <m/>
    <m/>
    <m/>
    <m/>
    <s v="Hairspray"/>
    <x v="0"/>
    <x v="34"/>
    <m/>
    <m/>
    <m/>
    <m/>
    <n v="75000000"/>
    <n v="6.7"/>
    <n v="118823091"/>
    <n v="1.927858297781302E-2"/>
    <n v="43823091"/>
    <m/>
    <x v="8"/>
  </r>
  <r>
    <s v="Color"/>
    <s v="RennyHarlin"/>
    <x v="508"/>
    <n v="6.65"/>
    <x v="287"/>
    <n v="125"/>
    <s v="Horror"/>
    <s v="Mystery"/>
    <s v="Thriller"/>
    <m/>
    <m/>
    <m/>
    <m/>
    <m/>
    <x v="21"/>
    <m/>
    <m/>
    <m/>
    <m/>
    <m/>
    <m/>
    <s v="Exorcist:TheBeginning"/>
    <x v="0"/>
    <x v="34"/>
    <m/>
    <m/>
    <m/>
    <m/>
    <n v="50000000"/>
    <n v="5.0999999999999996"/>
    <n v="41814863"/>
    <n v="1.9201246765414921E-2"/>
    <n v="-8185137"/>
    <m/>
    <x v="8"/>
  </r>
  <r>
    <s v="Color"/>
    <s v="DavidKellogg"/>
    <x v="509"/>
    <n v="6.3"/>
    <x v="287"/>
    <n v="110"/>
    <s v="Action"/>
    <s v="Adventure"/>
    <s v="Comedy"/>
    <s v="Family"/>
    <s v="SciFi"/>
    <m/>
    <m/>
    <m/>
    <x v="21"/>
    <m/>
    <m/>
    <m/>
    <m/>
    <m/>
    <m/>
    <s v="InspectorGadget"/>
    <x v="0"/>
    <x v="34"/>
    <m/>
    <m/>
    <m/>
    <m/>
    <n v="75000000"/>
    <n v="4.0999999999999996"/>
    <n v="97360069"/>
    <n v="1.919988992582693E-2"/>
    <n v="22360069"/>
    <m/>
    <x v="8"/>
  </r>
  <r>
    <s v="Color"/>
    <s v="LouisLeterrier"/>
    <x v="510"/>
    <n v="5.2"/>
    <x v="287"/>
    <n v="125"/>
    <s v="Crime"/>
    <s v="Mystery"/>
    <s v="Thriller"/>
    <m/>
    <m/>
    <m/>
    <m/>
    <m/>
    <x v="21"/>
    <m/>
    <m/>
    <m/>
    <m/>
    <m/>
    <m/>
    <s v="NowYouSeeMe"/>
    <x v="0"/>
    <x v="34"/>
    <m/>
    <m/>
    <m/>
    <m/>
    <n v="75000000"/>
    <n v="7.3"/>
    <n v="117698894"/>
    <n v="1.9141583368273093E-2"/>
    <n v="42698894"/>
    <m/>
    <x v="8"/>
  </r>
  <r>
    <s v="Color"/>
    <s v="DennisDugan"/>
    <x v="511"/>
    <n v="6.6"/>
    <x v="287"/>
    <n v="102"/>
    <s v="Comedy"/>
    <m/>
    <m/>
    <m/>
    <m/>
    <m/>
    <m/>
    <m/>
    <x v="21"/>
    <m/>
    <m/>
    <m/>
    <m/>
    <m/>
    <m/>
    <s v="GrownUps"/>
    <x v="0"/>
    <x v="34"/>
    <m/>
    <m/>
    <m/>
    <m/>
    <n v="80000000"/>
    <n v="6"/>
    <n v="162001186"/>
    <n v="1.9065019978682859E-2"/>
    <n v="82001186"/>
    <m/>
    <x v="8"/>
  </r>
  <r>
    <s v="Color"/>
    <s v="StevenSpielberg"/>
    <x v="512"/>
    <n v="7.5"/>
    <x v="287"/>
    <n v="128"/>
    <s v="Comedy"/>
    <s v="Drama"/>
    <m/>
    <m/>
    <m/>
    <m/>
    <m/>
    <m/>
    <x v="21"/>
    <m/>
    <m/>
    <m/>
    <m/>
    <m/>
    <m/>
    <s v="TheTerminal"/>
    <x v="0"/>
    <x v="34"/>
    <m/>
    <m/>
    <m/>
    <m/>
    <n v="60000000"/>
    <n v="7.3"/>
    <n v="77032279"/>
    <n v="1.8935945830827524E-2"/>
    <n v="17032279"/>
    <m/>
    <x v="8"/>
  </r>
  <r>
    <s v="Color"/>
    <s v="ThorFreudenthal"/>
    <x v="513"/>
    <n v="6.0400000000000009"/>
    <x v="287"/>
    <n v="100"/>
    <s v="Comedy"/>
    <s v="Family"/>
    <m/>
    <m/>
    <m/>
    <m/>
    <m/>
    <m/>
    <x v="21"/>
    <m/>
    <m/>
    <m/>
    <m/>
    <m/>
    <m/>
    <s v="HotelforDogs"/>
    <x v="0"/>
    <x v="34"/>
    <m/>
    <m/>
    <m/>
    <m/>
    <n v="35000000"/>
    <n v="5.4"/>
    <n v="73023275"/>
    <n v="1.8911784687658525E-2"/>
    <n v="38023275"/>
    <m/>
    <x v="8"/>
  </r>
  <r>
    <s v="Color"/>
    <s v="MartinCampbell"/>
    <x v="514"/>
    <n v="6.9"/>
    <x v="287"/>
    <n v="124"/>
    <s v="Action"/>
    <s v="Adventure"/>
    <s v="Drama"/>
    <s v="Thriller"/>
    <m/>
    <m/>
    <m/>
    <m/>
    <x v="21"/>
    <m/>
    <m/>
    <m/>
    <m/>
    <m/>
    <m/>
    <s v="VerticalLimit"/>
    <x v="0"/>
    <x v="34"/>
    <m/>
    <m/>
    <m/>
    <m/>
    <n v="75000000"/>
    <n v="5.9"/>
    <n v="68473360"/>
    <n v="1.8912663008591256E-2"/>
    <n v="-6526640"/>
    <m/>
    <x v="8"/>
  </r>
  <r>
    <s v="Color"/>
    <s v="MikeNichols"/>
    <x v="515"/>
    <n v="4.0999999999999996"/>
    <x v="287"/>
    <n v="102"/>
    <s v="Biography"/>
    <s v="Comedy"/>
    <s v="Drama"/>
    <s v="History"/>
    <m/>
    <m/>
    <m/>
    <m/>
    <x v="21"/>
    <m/>
    <m/>
    <m/>
    <m/>
    <m/>
    <m/>
    <s v="CharlieWilsonsWar"/>
    <x v="0"/>
    <x v="34"/>
    <m/>
    <m/>
    <m/>
    <m/>
    <n v="75000000"/>
    <n v="7.1"/>
    <n v="66636385"/>
    <n v="1.8881700124487005E-2"/>
    <n v="-8363615"/>
    <m/>
    <x v="8"/>
  </r>
  <r>
    <s v="Color"/>
    <s v="BiboBergeron"/>
    <x v="516"/>
    <n v="6.1999999999999993"/>
    <x v="287"/>
    <n v="90"/>
    <s v="Adventure"/>
    <s v="Animation"/>
    <s v="Comedy"/>
    <s v="Family"/>
    <m/>
    <m/>
    <m/>
    <m/>
    <x v="21"/>
    <m/>
    <m/>
    <m/>
    <m/>
    <m/>
    <m/>
    <s v="SharkTale"/>
    <x v="0"/>
    <x v="34"/>
    <m/>
    <m/>
    <m/>
    <m/>
    <n v="75000000"/>
    <n v="6"/>
    <n v="160762022"/>
    <n v="1.8852543512538376E-2"/>
    <n v="85762022"/>
    <m/>
    <x v="8"/>
  </r>
  <r>
    <s v="Color"/>
    <s v="BillCondon"/>
    <x v="517"/>
    <n v="6"/>
    <x v="287"/>
    <n v="130"/>
    <s v="Drama"/>
    <s v="Music"/>
    <s v="Musical"/>
    <m/>
    <m/>
    <m/>
    <m/>
    <m/>
    <x v="21"/>
    <m/>
    <m/>
    <m/>
    <m/>
    <m/>
    <m/>
    <s v="Dreamgirls"/>
    <x v="0"/>
    <x v="34"/>
    <m/>
    <m/>
    <m/>
    <m/>
    <n v="70000000"/>
    <n v="6.5"/>
    <n v="103338338"/>
    <n v="1.8740068867688933E-2"/>
    <n v="33338338"/>
    <m/>
    <x v="8"/>
  </r>
  <r>
    <s v="Color"/>
    <s v="F.GaryGray"/>
    <x v="518"/>
    <n v="6"/>
    <x v="287"/>
    <n v="118"/>
    <s v="Comedy"/>
    <s v="Crime"/>
    <s v="Music"/>
    <m/>
    <m/>
    <m/>
    <m/>
    <m/>
    <x v="21"/>
    <m/>
    <m/>
    <m/>
    <m/>
    <m/>
    <m/>
    <s v="BeCool"/>
    <x v="0"/>
    <x v="34"/>
    <m/>
    <m/>
    <m/>
    <m/>
    <n v="53000000"/>
    <n v="5.7"/>
    <n v="55808744"/>
    <n v="1.8684256577665245E-2"/>
    <n v="2808744"/>
    <m/>
    <x v="8"/>
  </r>
  <r>
    <s v="Color"/>
    <s v="StevenSpielberg"/>
    <x v="519"/>
    <n v="4.875"/>
    <x v="287"/>
    <n v="163"/>
    <s v="Drama"/>
    <s v="History"/>
    <s v="Thriller"/>
    <m/>
    <m/>
    <m/>
    <m/>
    <m/>
    <x v="21"/>
    <m/>
    <m/>
    <m/>
    <m/>
    <m/>
    <m/>
    <s v="Munich"/>
    <x v="0"/>
    <x v="34"/>
    <m/>
    <m/>
    <m/>
    <m/>
    <n v="70000000"/>
    <n v="7.6"/>
    <n v="47379090"/>
    <n v="1.8676020557470179E-2"/>
    <n v="-22620910"/>
    <m/>
    <x v="8"/>
  </r>
  <r>
    <s v="Color"/>
    <s v="AntoineFuqua"/>
    <x v="520"/>
    <n v="7.0749999999999993"/>
    <x v="287"/>
    <n v="142"/>
    <s v="Action"/>
    <s v="Drama"/>
    <s v="Thriller"/>
    <s v="War"/>
    <m/>
    <m/>
    <m/>
    <m/>
    <x v="21"/>
    <m/>
    <m/>
    <m/>
    <m/>
    <m/>
    <m/>
    <s v="TearsoftheSun"/>
    <x v="0"/>
    <x v="34"/>
    <m/>
    <m/>
    <m/>
    <m/>
    <n v="70000000"/>
    <n v="6.6"/>
    <n v="43426961"/>
    <n v="1.8667614298975187E-2"/>
    <n v="-26573039"/>
    <m/>
    <x v="8"/>
  </r>
  <r>
    <s v="Color"/>
    <s v="RobertLuketic"/>
    <x v="521"/>
    <n v="5.2"/>
    <x v="287"/>
    <n v="100"/>
    <s v="Action"/>
    <s v="Comedy"/>
    <s v="Romance"/>
    <s v="Thriller"/>
    <m/>
    <m/>
    <m/>
    <m/>
    <x v="21"/>
    <m/>
    <m/>
    <m/>
    <m/>
    <m/>
    <m/>
    <s v="Killers"/>
    <x v="0"/>
    <x v="34"/>
    <m/>
    <m/>
    <m/>
    <m/>
    <n v="75000000"/>
    <n v="5.4"/>
    <n v="47000485"/>
    <n v="1.8662842553911794E-2"/>
    <n v="-27999515"/>
    <m/>
    <x v="8"/>
  </r>
  <r>
    <s v="Color"/>
    <s v="GuyRitchie"/>
    <x v="522"/>
    <n v="6.4499999999999993"/>
    <x v="287"/>
    <n v="116"/>
    <s v="Action"/>
    <s v="Adventure"/>
    <s v="Comedy"/>
    <m/>
    <m/>
    <m/>
    <m/>
    <m/>
    <x v="21"/>
    <m/>
    <m/>
    <m/>
    <m/>
    <m/>
    <m/>
    <s v="TheManfromU.N.C.L.E."/>
    <x v="0"/>
    <x v="34"/>
    <m/>
    <m/>
    <m/>
    <m/>
    <n v="75000000"/>
    <n v="7.3"/>
    <n v="45434443"/>
    <n v="1.8653641812205149E-2"/>
    <n v="-29565557"/>
    <m/>
    <x v="8"/>
  </r>
  <r>
    <s v="Color"/>
    <s v="JamesL.Brooks"/>
    <x v="523"/>
    <n v="5.9"/>
    <x v="287"/>
    <n v="131"/>
    <s v="Comedy"/>
    <s v="Drama"/>
    <s v="Romance"/>
    <m/>
    <m/>
    <m/>
    <m/>
    <m/>
    <x v="21"/>
    <m/>
    <m/>
    <m/>
    <m/>
    <m/>
    <m/>
    <s v="Spanglish"/>
    <x v="0"/>
    <x v="34"/>
    <m/>
    <m/>
    <m/>
    <m/>
    <n v="80000000"/>
    <n v="6.5"/>
    <n v="42044321"/>
    <n v="1.8646081163088725E-2"/>
    <n v="-37955679"/>
    <m/>
    <x v="8"/>
  </r>
  <r>
    <s v="Color"/>
    <s v="GilKenan"/>
    <x v="524"/>
    <n v="6.0500000000000007"/>
    <x v="287"/>
    <n v="91"/>
    <s v="Animation"/>
    <s v="Comedy"/>
    <s v="Family"/>
    <s v="Fantasy"/>
    <s v="Mystery"/>
    <m/>
    <m/>
    <m/>
    <x v="21"/>
    <m/>
    <m/>
    <m/>
    <m/>
    <m/>
    <m/>
    <s v="MonsterHouse"/>
    <x v="0"/>
    <x v="34"/>
    <m/>
    <m/>
    <m/>
    <m/>
    <n v="75000000"/>
    <n v="6.6"/>
    <n v="73661010"/>
    <n v="1.864162098567575E-2"/>
    <n v="-1338990"/>
    <m/>
    <x v="8"/>
  </r>
  <r>
    <s v="Color"/>
    <s v="BarryLevinson"/>
    <x v="525"/>
    <n v="6.8"/>
    <x v="287"/>
    <n v="123"/>
    <s v="Comedy"/>
    <s v="Crime"/>
    <s v="Drama"/>
    <s v="Romance"/>
    <m/>
    <m/>
    <m/>
    <m/>
    <x v="21"/>
    <m/>
    <m/>
    <m/>
    <m/>
    <m/>
    <m/>
    <s v="Bandits"/>
    <x v="0"/>
    <x v="34"/>
    <m/>
    <m/>
    <m/>
    <m/>
    <n v="80000000"/>
    <n v="6.6"/>
    <n v="41523271"/>
    <n v="1.8605268592008832E-2"/>
    <n v="-38476729"/>
    <m/>
    <x v="8"/>
  </r>
  <r>
    <s v="Color"/>
    <s v="JerryZucker"/>
    <x v="526"/>
    <n v="6.85"/>
    <x v="287"/>
    <n v="134"/>
    <s v="Action"/>
    <s v="Adventure"/>
    <s v="Romance"/>
    <s v="Thriller"/>
    <m/>
    <m/>
    <m/>
    <m/>
    <x v="21"/>
    <m/>
    <m/>
    <m/>
    <m/>
    <m/>
    <m/>
    <s v="FirstKnight"/>
    <x v="0"/>
    <x v="34"/>
    <m/>
    <m/>
    <m/>
    <m/>
    <n v="55000000"/>
    <n v="5.9"/>
    <n v="37600435"/>
    <n v="1.8601412922973945E-2"/>
    <n v="-17399565"/>
    <m/>
    <x v="8"/>
  </r>
  <r>
    <s v="Color"/>
    <s v="AndyTennant"/>
    <x v="527"/>
    <n v="5.8"/>
    <x v="287"/>
    <n v="148"/>
    <s v="Drama"/>
    <s v="History"/>
    <s v="Romance"/>
    <m/>
    <m/>
    <m/>
    <m/>
    <m/>
    <x v="21"/>
    <m/>
    <m/>
    <m/>
    <m/>
    <m/>
    <m/>
    <s v="AnnaandtheKing"/>
    <x v="0"/>
    <x v="34"/>
    <m/>
    <m/>
    <m/>
    <m/>
    <n v="75000000"/>
    <n v="6.7"/>
    <n v="39251128"/>
    <n v="1.8601772864168854E-2"/>
    <n v="-35748872"/>
    <m/>
    <x v="8"/>
  </r>
  <r>
    <s v="Color"/>
    <s v="TarsemSingh"/>
    <x v="528"/>
    <n v="4.5500000000000007"/>
    <x v="287"/>
    <n v="110"/>
    <s v="Action"/>
    <s v="Drama"/>
    <s v="Fantasy"/>
    <s v="Romance"/>
    <m/>
    <m/>
    <m/>
    <m/>
    <x v="21"/>
    <m/>
    <m/>
    <m/>
    <m/>
    <m/>
    <m/>
    <s v="Immortals"/>
    <x v="0"/>
    <x v="34"/>
    <m/>
    <m/>
    <m/>
    <m/>
    <n v="75000000"/>
    <n v="6.1"/>
    <n v="83503161"/>
    <n v="1.8600750825052158E-2"/>
    <n v="8503161"/>
    <m/>
    <x v="8"/>
  </r>
  <r>
    <s v="Color"/>
    <s v="FlorentEmilioSiri"/>
    <x v="529"/>
    <n v="5.5"/>
    <x v="287"/>
    <n v="113"/>
    <s v="Action"/>
    <s v="Crime"/>
    <s v="Drama"/>
    <s v="Mystery"/>
    <s v="Thriller"/>
    <m/>
    <m/>
    <m/>
    <x v="21"/>
    <m/>
    <m/>
    <m/>
    <m/>
    <m/>
    <m/>
    <s v="Hostage"/>
    <x v="0"/>
    <x v="34"/>
    <m/>
    <m/>
    <m/>
    <m/>
    <n v="52000000"/>
    <n v="6.6"/>
    <n v="34636443"/>
    <n v="1.8554735741558814E-2"/>
    <n v="-17363557"/>
    <m/>
    <x v="8"/>
  </r>
  <r>
    <s v="Color"/>
    <s v="DonBluth"/>
    <x v="530"/>
    <n v="7.3"/>
    <x v="287"/>
    <n v="94"/>
    <s v="Action"/>
    <s v="Adventure"/>
    <s v="Animation"/>
    <s v="Family"/>
    <s v="SciFi"/>
    <m/>
    <m/>
    <m/>
    <x v="21"/>
    <m/>
    <m/>
    <m/>
    <m/>
    <m/>
    <m/>
    <s v="TitanA.E."/>
    <x v="0"/>
    <x v="34"/>
    <m/>
    <m/>
    <m/>
    <m/>
    <n v="75000000"/>
    <n v="6.6"/>
    <n v="22751979"/>
    <n v="1.8556438083199855E-2"/>
    <n v="-52248021"/>
    <m/>
    <x v="8"/>
  </r>
  <r>
    <s v="Color"/>
    <s v="RonShelton"/>
    <x v="531"/>
    <n v="6.125"/>
    <x v="287"/>
    <n v="116"/>
    <s v="Action"/>
    <s v="Comedy"/>
    <s v="Crime"/>
    <s v="Thriller"/>
    <m/>
    <m/>
    <m/>
    <m/>
    <x v="21"/>
    <m/>
    <m/>
    <m/>
    <m/>
    <m/>
    <m/>
    <s v="HollywoodHomicide"/>
    <x v="0"/>
    <x v="34"/>
    <m/>
    <m/>
    <m/>
    <m/>
    <n v="75000000"/>
    <n v="5.3"/>
    <n v="30013346"/>
    <n v="1.8573388705782387E-2"/>
    <n v="-44986654"/>
    <m/>
    <x v="8"/>
  </r>
  <r>
    <s v="Color"/>
    <s v="PaulW.S.Anderson"/>
    <x v="532"/>
    <n v="4.7"/>
    <x v="287"/>
    <n v="99"/>
    <s v="Action"/>
    <s v="Drama"/>
    <s v="SciFi"/>
    <m/>
    <m/>
    <m/>
    <m/>
    <m/>
    <x v="21"/>
    <m/>
    <m/>
    <m/>
    <m/>
    <m/>
    <m/>
    <s v="Soldier"/>
    <x v="0"/>
    <x v="34"/>
    <m/>
    <m/>
    <m/>
    <m/>
    <n v="75000000"/>
    <n v="6"/>
    <n v="14567883"/>
    <n v="1.8582350481109719E-2"/>
    <n v="-60432117"/>
    <m/>
    <x v="8"/>
  </r>
  <r>
    <s v="Color"/>
    <s v="HenrySelick"/>
    <x v="533"/>
    <n v="5.8"/>
    <x v="287"/>
    <n v="93"/>
    <s v="Animation"/>
    <s v="Comedy"/>
    <s v="Fantasy"/>
    <m/>
    <m/>
    <m/>
    <m/>
    <m/>
    <x v="21"/>
    <m/>
    <m/>
    <m/>
    <m/>
    <m/>
    <m/>
    <s v="Monkeybone"/>
    <x v="0"/>
    <x v="34"/>
    <m/>
    <m/>
    <m/>
    <m/>
    <n v="75000000"/>
    <n v="4.7"/>
    <n v="5409517"/>
    <n v="1.8608492606681265E-2"/>
    <n v="-69590483"/>
    <m/>
    <x v="8"/>
  </r>
  <r>
    <s v="Color"/>
    <s v="JohnMoore"/>
    <x v="534"/>
    <n v="7.45"/>
    <x v="287"/>
    <n v="113"/>
    <s v="Action"/>
    <s v="Adventure"/>
    <s v="Drama"/>
    <s v="Thriller"/>
    <m/>
    <m/>
    <m/>
    <m/>
    <x v="21"/>
    <m/>
    <m/>
    <m/>
    <m/>
    <m/>
    <m/>
    <s v="FlightofthePhoenix"/>
    <x v="0"/>
    <x v="34"/>
    <m/>
    <m/>
    <m/>
    <m/>
    <n v="45000000"/>
    <n v="6.1"/>
    <n v="21009180"/>
    <n v="1.8645113207732232E-2"/>
    <n v="-23990820"/>
    <m/>
    <x v="8"/>
  </r>
  <r>
    <s v="Color"/>
    <s v="M.NightShyamalan"/>
    <x v="535"/>
    <n v="5.0999999999999996"/>
    <x v="287"/>
    <n v="106"/>
    <s v="Drama"/>
    <s v="Mystery"/>
    <s v="SciFi"/>
    <s v="Thriller"/>
    <m/>
    <m/>
    <m/>
    <m/>
    <x v="21"/>
    <m/>
    <m/>
    <m/>
    <m/>
    <m/>
    <m/>
    <s v="Unbreakable"/>
    <x v="0"/>
    <x v="34"/>
    <m/>
    <m/>
    <m/>
    <m/>
    <n v="75000000"/>
    <n v="7.2"/>
    <n v="94999143"/>
    <n v="1.8650400692639225E-2"/>
    <n v="19999143"/>
    <m/>
    <x v="8"/>
  </r>
  <r>
    <s v="Color"/>
    <s v="KyleBalda"/>
    <x v="536"/>
    <n v="6.9"/>
    <x v="287"/>
    <n v="91"/>
    <s v="Action"/>
    <s v="Animation"/>
    <s v="Comedy"/>
    <s v="Family"/>
    <s v="SciFi"/>
    <m/>
    <m/>
    <m/>
    <x v="21"/>
    <m/>
    <m/>
    <m/>
    <m/>
    <m/>
    <m/>
    <s v="Minions"/>
    <x v="0"/>
    <x v="34"/>
    <m/>
    <m/>
    <m/>
    <m/>
    <n v="74000000"/>
    <n v="6.4"/>
    <n v="336029560"/>
    <n v="1.8593367048964301E-2"/>
    <n v="262029560"/>
    <m/>
    <x v="8"/>
  </r>
  <r>
    <s v="Color"/>
    <s v="ZackSnyder"/>
    <x v="537"/>
    <n v="6.7"/>
    <x v="287"/>
    <n v="128"/>
    <s v="Action"/>
    <s v="Fantasy"/>
    <m/>
    <m/>
    <m/>
    <m/>
    <m/>
    <m/>
    <x v="21"/>
    <m/>
    <m/>
    <m/>
    <m/>
    <m/>
    <m/>
    <s v="SuckerPunch"/>
    <x v="0"/>
    <x v="34"/>
    <m/>
    <m/>
    <m/>
    <m/>
    <n v="82000000"/>
    <n v="6.1"/>
    <n v="36381716"/>
    <n v="1.838694860775527E-2"/>
    <n v="-45618284"/>
    <m/>
    <x v="8"/>
  </r>
  <r>
    <s v="Color"/>
    <s v="BrianDePalma"/>
    <x v="538"/>
    <n v="6.2"/>
    <x v="287"/>
    <n v="98"/>
    <s v="Crime"/>
    <s v="Mystery"/>
    <s v="Thriller"/>
    <m/>
    <m/>
    <m/>
    <m/>
    <m/>
    <x v="21"/>
    <m/>
    <m/>
    <m/>
    <m/>
    <m/>
    <m/>
    <s v="SnakeEyes"/>
    <x v="0"/>
    <x v="34"/>
    <m/>
    <m/>
    <m/>
    <m/>
    <n v="69000000"/>
    <n v="5.9"/>
    <n v="55585389"/>
    <n v="1.8389274751539234E-2"/>
    <n v="-13414611"/>
    <m/>
    <x v="8"/>
  </r>
  <r>
    <s v="Color"/>
    <s v="BarryLevinson"/>
    <x v="539"/>
    <n v="6.4499999999999993"/>
    <x v="287"/>
    <n v="134"/>
    <s v="Drama"/>
    <s v="Mystery"/>
    <s v="SciFi"/>
    <s v="Thriller"/>
    <m/>
    <m/>
    <m/>
    <m/>
    <x v="21"/>
    <m/>
    <m/>
    <m/>
    <m/>
    <m/>
    <m/>
    <s v="Sphere"/>
    <x v="0"/>
    <x v="34"/>
    <m/>
    <m/>
    <m/>
    <m/>
    <n v="75000000"/>
    <n v="6"/>
    <n v="36976367"/>
    <n v="1.8373580209326178E-2"/>
    <n v="-38023633"/>
    <m/>
    <x v="8"/>
  </r>
  <r>
    <s v="Color"/>
    <s v="ClayKaytis"/>
    <x v="540"/>
    <n v="4"/>
    <x v="287"/>
    <n v="97"/>
    <s v="Action"/>
    <s v="Animation"/>
    <s v="Comedy"/>
    <s v="Family"/>
    <m/>
    <m/>
    <m/>
    <m/>
    <x v="21"/>
    <m/>
    <m/>
    <m/>
    <m/>
    <m/>
    <m/>
    <s v="TheAngryBirdsMovie"/>
    <x v="0"/>
    <x v="34"/>
    <m/>
    <m/>
    <m/>
    <m/>
    <n v="73000000"/>
    <n v="6.3"/>
    <n v="107225164"/>
    <n v="1.8374903226640649E-2"/>
    <n v="34225164"/>
    <m/>
    <x v="8"/>
  </r>
  <r>
    <s v="Color"/>
    <s v="AndyTennant"/>
    <x v="541"/>
    <n v="6.9249999999999998"/>
    <x v="287"/>
    <n v="112"/>
    <s v="Action"/>
    <s v="Adventure"/>
    <s v="Comedy"/>
    <s v="Romance"/>
    <s v="Thriller"/>
    <m/>
    <m/>
    <m/>
    <x v="21"/>
    <m/>
    <m/>
    <m/>
    <m/>
    <m/>
    <m/>
    <s v="FoolsGold"/>
    <x v="0"/>
    <x v="34"/>
    <m/>
    <m/>
    <m/>
    <m/>
    <n v="70000000"/>
    <n v="5.6"/>
    <n v="70224196"/>
    <n v="1.8309539650740388E-2"/>
    <n v="224196"/>
    <m/>
    <x v="8"/>
  </r>
  <r>
    <s v="Color"/>
    <s v="JuddApatow"/>
    <x v="542"/>
    <n v="5"/>
    <x v="287"/>
    <n v="153"/>
    <s v="Comedy"/>
    <s v="Drama"/>
    <m/>
    <m/>
    <m/>
    <m/>
    <m/>
    <m/>
    <x v="21"/>
    <m/>
    <m/>
    <m/>
    <m/>
    <m/>
    <m/>
    <s v="FunnyPeople"/>
    <x v="0"/>
    <x v="34"/>
    <m/>
    <m/>
    <m/>
    <m/>
    <n v="75000000"/>
    <n v="6.4"/>
    <n v="51814190"/>
    <n v="1.8280285593401939E-2"/>
    <n v="-23185810"/>
    <m/>
    <x v="8"/>
  </r>
  <r>
    <s v="Color"/>
    <s v="PeterBerg"/>
    <x v="543"/>
    <n v="7.55"/>
    <x v="287"/>
    <n v="110"/>
    <s v="Action"/>
    <s v="Drama"/>
    <s v="Thriller"/>
    <m/>
    <m/>
    <m/>
    <m/>
    <m/>
    <x v="21"/>
    <m/>
    <m/>
    <m/>
    <m/>
    <m/>
    <m/>
    <s v="TheKingdom"/>
    <x v="0"/>
    <x v="34"/>
    <m/>
    <m/>
    <m/>
    <m/>
    <n v="70000000"/>
    <n v="7.1"/>
    <n v="47456450"/>
    <n v="1.8265719802971796E-2"/>
    <n v="-22543550"/>
    <m/>
    <x v="8"/>
  </r>
  <r>
    <s v="Color"/>
    <s v="AdamMcKay"/>
    <x v="544"/>
    <n v="4.2"/>
    <x v="287"/>
    <n v="122"/>
    <s v="Action"/>
    <s v="Comedy"/>
    <s v="Sport"/>
    <m/>
    <m/>
    <m/>
    <m/>
    <m/>
    <x v="21"/>
    <m/>
    <m/>
    <m/>
    <m/>
    <m/>
    <m/>
    <s v="TalladegaNights:TheBalladofRickyBobby"/>
    <x v="0"/>
    <x v="34"/>
    <m/>
    <m/>
    <m/>
    <m/>
    <n v="73000000"/>
    <n v="6.6"/>
    <n v="148213377"/>
    <n v="1.8256968944757427E-2"/>
    <n v="75213377"/>
    <m/>
    <x v="8"/>
  </r>
  <r>
    <s v="Color"/>
    <s v="SteveCarr"/>
    <x v="545"/>
    <n v="5.5"/>
    <x v="287"/>
    <n v="87"/>
    <s v="Comedy"/>
    <s v="Family"/>
    <s v="Fantasy"/>
    <m/>
    <m/>
    <m/>
    <m/>
    <m/>
    <x v="21"/>
    <m/>
    <m/>
    <m/>
    <m/>
    <m/>
    <m/>
    <s v="Dr.Dolittle2"/>
    <x v="0"/>
    <x v="34"/>
    <m/>
    <m/>
    <m/>
    <m/>
    <n v="72000000"/>
    <n v="4.5999999999999996"/>
    <n v="112950721"/>
    <n v="1.8157881527680369E-2"/>
    <n v="40950721"/>
    <m/>
    <x v="8"/>
  </r>
  <r>
    <s v="Color"/>
    <s v="MelGibson"/>
    <x v="546"/>
    <n v="6.2"/>
    <x v="287"/>
    <n v="178"/>
    <s v="Biography"/>
    <s v="Drama"/>
    <s v="History"/>
    <s v="War"/>
    <m/>
    <m/>
    <m/>
    <m/>
    <x v="21"/>
    <m/>
    <m/>
    <m/>
    <m/>
    <m/>
    <m/>
    <s v="Braveheart"/>
    <x v="0"/>
    <x v="34"/>
    <m/>
    <m/>
    <m/>
    <m/>
    <n v="72000000"/>
    <n v="8.4"/>
    <n v="75600000"/>
    <n v="1.8089250067010863E-2"/>
    <n v="3600000"/>
    <m/>
    <x v="8"/>
  </r>
  <r>
    <s v="Color"/>
    <s v="SamMendes"/>
    <x v="547"/>
    <n v="6.3"/>
    <x v="287"/>
    <n v="125"/>
    <s v="Action"/>
    <s v="Drama"/>
    <s v="War"/>
    <m/>
    <m/>
    <m/>
    <m/>
    <m/>
    <x v="21"/>
    <m/>
    <m/>
    <m/>
    <m/>
    <m/>
    <m/>
    <s v="Jarhead"/>
    <x v="0"/>
    <x v="34"/>
    <m/>
    <m/>
    <m/>
    <m/>
    <n v="70000000"/>
    <n v="7.1"/>
    <n v="62647540"/>
    <n v="1.8053162139877555E-2"/>
    <n v="-7352460"/>
    <m/>
    <x v="8"/>
  </r>
  <r>
    <s v="Color"/>
    <s v="DavidSilverman"/>
    <x v="548"/>
    <n v="4.4499999999999993"/>
    <x v="287"/>
    <n v="87"/>
    <s v="Adventure"/>
    <s v="Animation"/>
    <s v="Comedy"/>
    <m/>
    <m/>
    <m/>
    <m/>
    <m/>
    <x v="21"/>
    <m/>
    <m/>
    <m/>
    <m/>
    <m/>
    <m/>
    <s v="TheSimpsonsMovie"/>
    <x v="0"/>
    <x v="34"/>
    <m/>
    <m/>
    <m/>
    <m/>
    <n v="75000000"/>
    <n v="7.4"/>
    <n v="183132370"/>
    <n v="1.8030435823492136E-2"/>
    <n v="108132370"/>
    <m/>
    <x v="8"/>
  </r>
  <r>
    <s v="Color"/>
    <s v="FrankDarabont"/>
    <x v="549"/>
    <n v="5"/>
    <x v="287"/>
    <n v="152"/>
    <s v="Drama"/>
    <s v="Romance"/>
    <m/>
    <m/>
    <m/>
    <m/>
    <m/>
    <m/>
    <x v="21"/>
    <m/>
    <m/>
    <m/>
    <m/>
    <m/>
    <m/>
    <s v="TheMajestic"/>
    <x v="0"/>
    <x v="34"/>
    <m/>
    <m/>
    <m/>
    <m/>
    <n v="72000000"/>
    <n v="6.9"/>
    <n v="27796042"/>
    <n v="1.7897536221855526E-2"/>
    <n v="-44203958"/>
    <m/>
    <x v="8"/>
  </r>
  <r>
    <s v="Color"/>
    <s v="RennyHarlin"/>
    <x v="550"/>
    <n v="4.0999999999999996"/>
    <x v="287"/>
    <n v="116"/>
    <s v="Action"/>
    <s v="Drama"/>
    <s v="Sport"/>
    <m/>
    <m/>
    <m/>
    <m/>
    <m/>
    <x v="21"/>
    <m/>
    <m/>
    <m/>
    <m/>
    <m/>
    <m/>
    <s v="Driven"/>
    <x v="0"/>
    <x v="34"/>
    <m/>
    <m/>
    <m/>
    <m/>
    <n v="72000000"/>
    <n v="4.5"/>
    <n v="32616869"/>
    <n v="1.7907986918936265E-2"/>
    <n v="-39383131"/>
    <m/>
    <x v="8"/>
  </r>
  <r>
    <s v="Color"/>
    <s v="JeanJacquesAnnaud"/>
    <x v="551"/>
    <n v="6.5"/>
    <x v="287"/>
    <n v="109"/>
    <s v="Adventure"/>
    <s v="Drama"/>
    <s v="Family"/>
    <m/>
    <m/>
    <m/>
    <m/>
    <m/>
    <x v="21"/>
    <m/>
    <m/>
    <m/>
    <m/>
    <m/>
    <m/>
    <s v="TwoBrothers"/>
    <x v="0"/>
    <x v="34"/>
    <m/>
    <m/>
    <m/>
    <m/>
    <n v="59660000"/>
    <n v="7.1"/>
    <n v="18947630"/>
    <n v="1.7913488645682304E-2"/>
    <n v="-40712370"/>
    <m/>
    <x v="8"/>
  </r>
  <r>
    <s v="Color"/>
    <s v="M.NightShyamalan"/>
    <x v="552"/>
    <n v="6.4"/>
    <x v="287"/>
    <n v="108"/>
    <s v="Drama"/>
    <s v="Mystery"/>
    <s v="Romance"/>
    <s v="Thriller"/>
    <m/>
    <m/>
    <m/>
    <m/>
    <x v="21"/>
    <m/>
    <m/>
    <m/>
    <m/>
    <m/>
    <m/>
    <s v="TheVillage"/>
    <x v="0"/>
    <x v="34"/>
    <m/>
    <m/>
    <m/>
    <m/>
    <n v="60000000"/>
    <n v="6.5"/>
    <n v="114195633"/>
    <n v="1.7926930150004624E-2"/>
    <n v="54195633"/>
    <m/>
    <x v="8"/>
  </r>
  <r>
    <s v="Color"/>
    <s v="BettyThomas"/>
    <x v="553"/>
    <n v="4.4000000000000004"/>
    <x v="287"/>
    <n v="85"/>
    <s v="Comedy"/>
    <s v="Family"/>
    <s v="Fantasy"/>
    <m/>
    <m/>
    <m/>
    <m/>
    <m/>
    <x v="21"/>
    <m/>
    <m/>
    <m/>
    <m/>
    <m/>
    <m/>
    <s v="DoctorDolittle"/>
    <x v="0"/>
    <x v="34"/>
    <m/>
    <m/>
    <m/>
    <m/>
    <n v="71500000"/>
    <n v="5.3"/>
    <n v="144156464"/>
    <n v="1.7881068763742375E-2"/>
    <n v="72656464"/>
    <m/>
    <x v="8"/>
  </r>
  <r>
    <s v="Color"/>
    <s v="M.NightShyamalan"/>
    <x v="554"/>
    <n v="5.3"/>
    <x v="287"/>
    <n v="106"/>
    <s v="Drama"/>
    <s v="SciFi"/>
    <s v="Thriller"/>
    <m/>
    <m/>
    <m/>
    <m/>
    <m/>
    <x v="21"/>
    <m/>
    <m/>
    <m/>
    <m/>
    <m/>
    <m/>
    <s v="Signs"/>
    <x v="0"/>
    <x v="34"/>
    <m/>
    <m/>
    <m/>
    <m/>
    <n v="72000000"/>
    <n v="6.7"/>
    <n v="227965690"/>
    <n v="1.7788421313502969E-2"/>
    <n v="155965690"/>
    <m/>
    <x v="8"/>
  </r>
  <r>
    <s v="Color"/>
    <s v="AndrewAdamson"/>
    <x v="555"/>
    <n v="6.85"/>
    <x v="287"/>
    <n v="93"/>
    <s v="Adventure"/>
    <s v="Animation"/>
    <s v="Comedy"/>
    <s v="Family"/>
    <s v="Fantasy"/>
    <s v="Romance"/>
    <m/>
    <m/>
    <x v="21"/>
    <m/>
    <m/>
    <m/>
    <m/>
    <m/>
    <m/>
    <s v="Shrek2"/>
    <x v="0"/>
    <x v="34"/>
    <m/>
    <m/>
    <m/>
    <m/>
    <n v="150000000"/>
    <n v="7.2"/>
    <n v="436471036"/>
    <n v="1.7638295138289694E-2"/>
    <n v="286471036"/>
    <m/>
    <x v="8"/>
  </r>
  <r>
    <s v="Color"/>
    <s v="JohnLasseter"/>
    <x v="556"/>
    <n v="7.1"/>
    <x v="287"/>
    <n v="117"/>
    <s v="Adventure"/>
    <s v="Animation"/>
    <s v="Comedy"/>
    <s v="Family"/>
    <s v="Sport"/>
    <m/>
    <m/>
    <m/>
    <x v="21"/>
    <m/>
    <m/>
    <m/>
    <m/>
    <m/>
    <m/>
    <s v="Cars"/>
    <x v="0"/>
    <x v="34"/>
    <m/>
    <m/>
    <m/>
    <m/>
    <n v="120000000"/>
    <n v="7.2"/>
    <n v="244052771"/>
    <n v="1.6582505141174146E-2"/>
    <n v="124052771"/>
    <m/>
    <x v="8"/>
  </r>
  <r>
    <s v="Color"/>
    <s v="GarryMarshall"/>
    <x v="557"/>
    <n v="7"/>
    <x v="287"/>
    <n v="116"/>
    <s v="Comedy"/>
    <s v="Romance"/>
    <m/>
    <m/>
    <m/>
    <m/>
    <m/>
    <m/>
    <x v="21"/>
    <m/>
    <m/>
    <m/>
    <m/>
    <m/>
    <m/>
    <s v="RunawayBride"/>
    <x v="0"/>
    <x v="34"/>
    <m/>
    <m/>
    <m/>
    <m/>
    <n v="70000000"/>
    <n v="5.5"/>
    <n v="152149590"/>
    <n v="1.615123077539489E-2"/>
    <n v="82149590"/>
    <m/>
    <x v="8"/>
  </r>
  <r>
    <s v="Color"/>
    <s v="RobCohen"/>
    <x v="558"/>
    <n v="5.3"/>
    <x v="287"/>
    <n v="132"/>
    <s v="Action"/>
    <s v="Adventure"/>
    <s v="Thriller"/>
    <m/>
    <m/>
    <m/>
    <m/>
    <m/>
    <x v="21"/>
    <m/>
    <m/>
    <m/>
    <m/>
    <m/>
    <m/>
    <s v="xXx"/>
    <x v="0"/>
    <x v="34"/>
    <m/>
    <m/>
    <m/>
    <m/>
    <n v="70000000"/>
    <n v="5.8"/>
    <n v="141204016"/>
    <n v="1.6053869828706029E-2"/>
    <n v="71204016"/>
    <m/>
    <x v="8"/>
  </r>
  <r>
    <s v="Color"/>
    <s v="PaulTibbitt"/>
    <x v="559"/>
    <n v="6.6999999999999993"/>
    <x v="287"/>
    <n v="92"/>
    <s v="Adventure"/>
    <s v="Animation"/>
    <s v="Comedy"/>
    <s v="Family"/>
    <s v="Fantasy"/>
    <m/>
    <m/>
    <m/>
    <x v="21"/>
    <m/>
    <m/>
    <m/>
    <m/>
    <m/>
    <m/>
    <s v="TheSpongeBobMovie:SpongeOutofWater"/>
    <x v="0"/>
    <x v="34"/>
    <m/>
    <m/>
    <m/>
    <m/>
    <n v="74000000"/>
    <n v="6"/>
    <n v="162495848"/>
    <n v="1.5964386894941111E-2"/>
    <n v="88495848"/>
    <m/>
    <x v="8"/>
  </r>
  <r>
    <s v="Color"/>
    <s v="RonHoward"/>
    <x v="560"/>
    <n v="6.6"/>
    <x v="287"/>
    <n v="139"/>
    <s v="Crime"/>
    <s v="Thriller"/>
    <m/>
    <m/>
    <m/>
    <m/>
    <m/>
    <m/>
    <x v="21"/>
    <m/>
    <m/>
    <m/>
    <m/>
    <m/>
    <m/>
    <s v="Ransom"/>
    <x v="0"/>
    <x v="34"/>
    <m/>
    <m/>
    <m/>
    <m/>
    <n v="80000000"/>
    <n v="6.6"/>
    <n v="136448821"/>
    <n v="1.5845655988339404E-2"/>
    <n v="56448821"/>
    <m/>
    <x v="8"/>
  </r>
  <r>
    <s v="Color"/>
    <s v="QuentinTarantino"/>
    <x v="561"/>
    <n v="6.8999999999999995"/>
    <x v="287"/>
    <n v="153"/>
    <s v="Adventure"/>
    <s v="Drama"/>
    <s v="War"/>
    <m/>
    <m/>
    <m/>
    <m/>
    <m/>
    <x v="21"/>
    <m/>
    <m/>
    <m/>
    <m/>
    <m/>
    <m/>
    <s v="InglouriousBasterds"/>
    <x v="0"/>
    <x v="34"/>
    <m/>
    <m/>
    <m/>
    <m/>
    <n v="75000000"/>
    <n v="8.3000000000000007"/>
    <n v="120523073"/>
    <n v="1.5732636987299129E-2"/>
    <n v="45523073"/>
    <m/>
    <x v="8"/>
  </r>
  <r>
    <s v="Color"/>
    <s v="StevenSpielberg"/>
    <x v="562"/>
    <n v="6.7749999999999995"/>
    <x v="287"/>
    <n v="142"/>
    <s v="Adventure"/>
    <s v="Comedy"/>
    <s v="Family"/>
    <s v="Fantasy"/>
    <m/>
    <m/>
    <m/>
    <m/>
    <x v="21"/>
    <m/>
    <m/>
    <m/>
    <m/>
    <m/>
    <m/>
    <s v="Hook"/>
    <x v="0"/>
    <x v="34"/>
    <m/>
    <m/>
    <m/>
    <m/>
    <n v="70000000"/>
    <n v="6.7"/>
    <n v="119654900"/>
    <n v="1.5647458814937659E-2"/>
    <n v="49654900"/>
    <m/>
    <x v="8"/>
  </r>
  <r>
    <s v="Color"/>
    <s v="BrettRatner"/>
    <x v="563"/>
    <n v="6.2"/>
    <x v="287"/>
    <n v="101"/>
    <s v="Action"/>
    <s v="Adventure"/>
    <m/>
    <m/>
    <m/>
    <m/>
    <m/>
    <m/>
    <x v="21"/>
    <m/>
    <m/>
    <m/>
    <m/>
    <m/>
    <m/>
    <s v="Hercules"/>
    <x v="0"/>
    <x v="34"/>
    <m/>
    <m/>
    <m/>
    <m/>
    <n v="100000000"/>
    <n v="6"/>
    <n v="72660029"/>
    <n v="1.5574082564716018E-2"/>
    <n v="-27339971"/>
    <m/>
    <x v="8"/>
  </r>
  <r>
    <s v="Color"/>
    <s v="RennyHarlin"/>
    <x v="564"/>
    <n v="5.85"/>
    <x v="287"/>
    <n v="124"/>
    <s v="Action"/>
    <s v="Thriller"/>
    <m/>
    <m/>
    <m/>
    <m/>
    <m/>
    <m/>
    <x v="21"/>
    <m/>
    <m/>
    <m/>
    <m/>
    <m/>
    <m/>
    <s v="DieHard2"/>
    <x v="0"/>
    <x v="34"/>
    <m/>
    <m/>
    <m/>
    <m/>
    <n v="70000000"/>
    <n v="7.1"/>
    <n v="117541000"/>
    <n v="1.5512409861515735E-2"/>
    <n v="47541000"/>
    <m/>
    <x v="8"/>
  </r>
  <r>
    <s v="Color"/>
    <s v="ClarkJohnson"/>
    <x v="565"/>
    <n v="7.2666666666666666"/>
    <x v="287"/>
    <n v="117"/>
    <s v="Action"/>
    <s v="Adventure"/>
    <s v="Crime"/>
    <s v="Thriller"/>
    <m/>
    <m/>
    <m/>
    <m/>
    <x v="21"/>
    <m/>
    <m/>
    <m/>
    <m/>
    <m/>
    <m/>
    <s v="S.W.A.T."/>
    <x v="0"/>
    <x v="34"/>
    <m/>
    <m/>
    <m/>
    <m/>
    <n v="80000000"/>
    <n v="6"/>
    <n v="116643346"/>
    <n v="1.544054637005312E-2"/>
    <n v="36643346"/>
    <m/>
    <x v="8"/>
  </r>
  <r>
    <s v="Color"/>
    <s v="CameronCrowe"/>
    <x v="566"/>
    <n v="6.4"/>
    <x v="287"/>
    <n v="141"/>
    <s v="Fantasy"/>
    <s v="Mystery"/>
    <s v="Romance"/>
    <s v="SciFi"/>
    <s v="Thriller"/>
    <m/>
    <m/>
    <m/>
    <x v="21"/>
    <m/>
    <m/>
    <m/>
    <m/>
    <m/>
    <m/>
    <s v="VanillaSky"/>
    <x v="0"/>
    <x v="34"/>
    <m/>
    <m/>
    <m/>
    <m/>
    <n v="68000000"/>
    <n v="6.9"/>
    <n v="100614858"/>
    <n v="1.5347856221844232E-2"/>
    <n v="32614858"/>
    <m/>
    <x v="8"/>
  </r>
  <r>
    <s v="Color"/>
    <s v="M.NightShyamalan"/>
    <x v="567"/>
    <n v="5.76"/>
    <x v="287"/>
    <n v="110"/>
    <s v="Drama"/>
    <s v="Fantasy"/>
    <s v="Mystery"/>
    <s v="Thriller"/>
    <m/>
    <m/>
    <m/>
    <m/>
    <x v="21"/>
    <m/>
    <m/>
    <m/>
    <m/>
    <m/>
    <m/>
    <s v="LadyintheWater"/>
    <x v="0"/>
    <x v="34"/>
    <m/>
    <m/>
    <m/>
    <m/>
    <n v="70000000"/>
    <n v="5.6"/>
    <n v="42272747"/>
    <n v="1.5293306951653636E-2"/>
    <n v="-27727253"/>
    <m/>
    <x v="8"/>
  </r>
  <r>
    <s v="Color"/>
    <s v="PaulW.S.Anderson"/>
    <x v="568"/>
    <n v="7.5166666666666666"/>
    <x v="287"/>
    <n v="109"/>
    <s v="Action"/>
    <s v="Horror"/>
    <s v="SciFi"/>
    <s v="Thriller"/>
    <m/>
    <m/>
    <m/>
    <m/>
    <x v="21"/>
    <m/>
    <m/>
    <m/>
    <m/>
    <m/>
    <m/>
    <s v="AVP:Alienvs.Predator"/>
    <x v="0"/>
    <x v="34"/>
    <m/>
    <m/>
    <m/>
    <m/>
    <n v="60000000"/>
    <n v="5.6"/>
    <n v="80281096"/>
    <n v="1.5288580189237243E-2"/>
    <n v="20281096"/>
    <m/>
    <x v="8"/>
  </r>
  <r>
    <s v="Color"/>
    <s v="BettyThomas"/>
    <x v="569"/>
    <n v="5.2"/>
    <x v="287"/>
    <n v="88"/>
    <s v="Animation"/>
    <s v="Comedy"/>
    <s v="Family"/>
    <s v="Fantasy"/>
    <s v="Music"/>
    <m/>
    <m/>
    <m/>
    <x v="21"/>
    <m/>
    <m/>
    <m/>
    <m/>
    <m/>
    <m/>
    <s v="AlvinandtheChipmunks:TheSqueakquel"/>
    <x v="0"/>
    <x v="34"/>
    <m/>
    <m/>
    <m/>
    <m/>
    <n v="75000000"/>
    <n v="4.5"/>
    <n v="219613391"/>
    <n v="1.5259910759129778E-2"/>
    <n v="144613391"/>
    <m/>
    <x v="8"/>
  </r>
  <r>
    <s v="Color"/>
    <s v="RandallWallace"/>
    <x v="570"/>
    <n v="7.6"/>
    <x v="287"/>
    <n v="124"/>
    <s v="Action"/>
    <s v="Drama"/>
    <s v="History"/>
    <s v="War"/>
    <m/>
    <m/>
    <m/>
    <m/>
    <x v="21"/>
    <m/>
    <m/>
    <m/>
    <m/>
    <m/>
    <m/>
    <s v="WeWereSoldiers"/>
    <x v="0"/>
    <x v="34"/>
    <m/>
    <m/>
    <m/>
    <m/>
    <n v="75000000"/>
    <n v="7.1"/>
    <n v="78120196"/>
    <n v="1.5090165045930698E-2"/>
    <n v="3120196"/>
    <m/>
    <x v="8"/>
  </r>
  <r>
    <s v="Color"/>
    <s v="AntoineFuqua"/>
    <x v="571"/>
    <n v="6.6"/>
    <x v="287"/>
    <n v="119"/>
    <s v="Action"/>
    <s v="Thriller"/>
    <m/>
    <m/>
    <m/>
    <m/>
    <m/>
    <m/>
    <x v="21"/>
    <m/>
    <m/>
    <m/>
    <m/>
    <m/>
    <m/>
    <s v="OlympusHasFallen"/>
    <x v="0"/>
    <x v="34"/>
    <m/>
    <m/>
    <m/>
    <m/>
    <n v="70000000"/>
    <n v="6.5"/>
    <n v="98895417"/>
    <n v="1.504608799521911E-2"/>
    <n v="28895417"/>
    <m/>
    <x v="8"/>
  </r>
  <r>
    <s v="Color"/>
    <s v="JonathanFrakes"/>
    <x v="572"/>
    <n v="7.1142857142857139"/>
    <x v="287"/>
    <n v="103"/>
    <s v="Action"/>
    <s v="Adventure"/>
    <s v="SciFi"/>
    <s v="Thriller"/>
    <m/>
    <m/>
    <m/>
    <m/>
    <x v="21"/>
    <m/>
    <m/>
    <m/>
    <m/>
    <m/>
    <m/>
    <s v="StarTrek:Insurrection"/>
    <x v="0"/>
    <x v="34"/>
    <m/>
    <m/>
    <m/>
    <m/>
    <n v="58000000"/>
    <n v="6.4"/>
    <n v="70117571"/>
    <n v="1.4989168450234989E-2"/>
    <n v="12117571"/>
    <m/>
    <x v="8"/>
  </r>
  <r>
    <s v="Color"/>
    <s v="JonathanLiebesman"/>
    <x v="573"/>
    <n v="6"/>
    <x v="287"/>
    <n v="116"/>
    <s v="Action"/>
    <s v="SciFi"/>
    <m/>
    <m/>
    <m/>
    <m/>
    <m/>
    <m/>
    <x v="21"/>
    <m/>
    <m/>
    <m/>
    <m/>
    <m/>
    <m/>
    <s v="BattleLosAngeles"/>
    <x v="0"/>
    <x v="34"/>
    <m/>
    <m/>
    <m/>
    <m/>
    <n v="70000000"/>
    <n v="5.8"/>
    <n v="83552429"/>
    <n v="1.4968543491763285E-2"/>
    <n v="13552429"/>
    <m/>
    <x v="8"/>
  </r>
  <r>
    <s v="Color"/>
    <s v="TimBurton"/>
    <x v="574"/>
    <n v="6.7799999999999994"/>
    <x v="287"/>
    <n v="125"/>
    <s v="Adventure"/>
    <s v="Drama"/>
    <s v="Fantasy"/>
    <m/>
    <m/>
    <m/>
    <m/>
    <m/>
    <x v="21"/>
    <m/>
    <m/>
    <m/>
    <m/>
    <m/>
    <m/>
    <s v="BigFish"/>
    <x v="0"/>
    <x v="34"/>
    <m/>
    <m/>
    <m/>
    <m/>
    <n v="70000000"/>
    <n v="8"/>
    <n v="66257002"/>
    <n v="1.4925006419973396E-2"/>
    <n v="-3742998"/>
    <m/>
    <x v="8"/>
  </r>
  <r>
    <s v="Color"/>
    <s v="MikeNichols"/>
    <x v="575"/>
    <n v="6.1"/>
    <x v="287"/>
    <n v="125"/>
    <s v="Drama"/>
    <s v="Horror"/>
    <s v="Romance"/>
    <s v="Thriller"/>
    <m/>
    <m/>
    <m/>
    <m/>
    <x v="21"/>
    <m/>
    <m/>
    <m/>
    <m/>
    <m/>
    <m/>
    <s v="Wolf"/>
    <x v="0"/>
    <x v="34"/>
    <m/>
    <m/>
    <m/>
    <m/>
    <n v="70000000"/>
    <n v="6.2"/>
    <n v="65012000"/>
    <n v="1.4897215397967317E-2"/>
    <n v="-4988000"/>
    <m/>
    <x v="8"/>
  </r>
  <r>
    <s v="BlackandWhite"/>
    <s v="StevenSpielberg"/>
    <x v="576"/>
    <n v="6.1333333333333329"/>
    <x v="287"/>
    <n v="146"/>
    <s v="Drama"/>
    <s v="War"/>
    <m/>
    <m/>
    <m/>
    <m/>
    <m/>
    <m/>
    <x v="21"/>
    <m/>
    <m/>
    <m/>
    <m/>
    <m/>
    <m/>
    <s v="WarHorse"/>
    <x v="0"/>
    <x v="34"/>
    <m/>
    <m/>
    <m/>
    <m/>
    <n v="66000000"/>
    <n v="7.2"/>
    <n v="79883359"/>
    <n v="1.4870564188358561E-2"/>
    <n v="13883359"/>
    <m/>
    <x v="8"/>
  </r>
  <r>
    <s v="Color"/>
    <s v="GeorgeClooney"/>
    <x v="577"/>
    <n v="7.5"/>
    <x v="287"/>
    <n v="118"/>
    <s v="Drama"/>
    <s v="War"/>
    <m/>
    <m/>
    <m/>
    <m/>
    <m/>
    <m/>
    <x v="21"/>
    <m/>
    <m/>
    <m/>
    <m/>
    <m/>
    <m/>
    <s v="TheMonumentsMen"/>
    <x v="0"/>
    <x v="34"/>
    <m/>
    <m/>
    <m/>
    <m/>
    <n v="70000000"/>
    <n v="6.1"/>
    <n v="78031620"/>
    <n v="1.4834862238369346E-2"/>
    <n v="8031620"/>
    <m/>
    <x v="8"/>
  </r>
  <r>
    <s v="Color"/>
    <s v="JamesCameron"/>
    <x v="578"/>
    <n v="5.8666666666666671"/>
    <x v="287"/>
    <n v="171"/>
    <s v="Adventure"/>
    <s v="Drama"/>
    <s v="SciFi"/>
    <s v="Thriller"/>
    <m/>
    <m/>
    <m/>
    <m/>
    <x v="21"/>
    <m/>
    <m/>
    <m/>
    <m/>
    <m/>
    <m/>
    <s v="TheAbyss"/>
    <x v="0"/>
    <x v="34"/>
    <m/>
    <m/>
    <m/>
    <m/>
    <n v="69500000"/>
    <n v="7.6"/>
    <n v="54222000"/>
    <n v="1.479617222893794E-2"/>
    <n v="-15278000"/>
    <m/>
    <x v="8"/>
  </r>
  <r>
    <s v="Color"/>
    <s v="OliverStone"/>
    <x v="579"/>
    <n v="6.8400000000000007"/>
    <x v="287"/>
    <n v="136"/>
    <s v="Drama"/>
    <m/>
    <m/>
    <m/>
    <m/>
    <m/>
    <m/>
    <m/>
    <x v="21"/>
    <m/>
    <m/>
    <m/>
    <m/>
    <m/>
    <m/>
    <s v="WallStreet:MoneyNeverSleeps"/>
    <x v="0"/>
    <x v="34"/>
    <m/>
    <m/>
    <m/>
    <m/>
    <n v="70000000"/>
    <n v="6.3"/>
    <n v="52474616"/>
    <n v="1.4779887862472923E-2"/>
    <n v="-17525384"/>
    <m/>
    <x v="8"/>
  </r>
  <r>
    <s v="Color"/>
    <s v="GaryShore"/>
    <x v="580"/>
    <n v="5.95"/>
    <x v="287"/>
    <n v="92"/>
    <s v="Action"/>
    <s v="Drama"/>
    <s v="Fantasy"/>
    <s v="Horror"/>
    <s v="War"/>
    <m/>
    <m/>
    <m/>
    <x v="21"/>
    <m/>
    <m/>
    <m/>
    <m/>
    <m/>
    <m/>
    <s v="DraculaUntold"/>
    <x v="0"/>
    <x v="34"/>
    <m/>
    <m/>
    <m/>
    <m/>
    <n v="70000000"/>
    <n v="6.3"/>
    <n v="55942830"/>
    <n v="1.4765038563666054E-2"/>
    <n v="-14057170"/>
    <m/>
    <x v="8"/>
  </r>
  <r>
    <s v="Color"/>
    <s v="EdwardZwick"/>
    <x v="581"/>
    <n v="7.2"/>
    <x v="287"/>
    <n v="116"/>
    <s v="Action"/>
    <s v="Thriller"/>
    <m/>
    <m/>
    <m/>
    <m/>
    <m/>
    <m/>
    <x v="21"/>
    <m/>
    <m/>
    <m/>
    <m/>
    <m/>
    <m/>
    <s v="TheSiege"/>
    <x v="0"/>
    <x v="34"/>
    <m/>
    <m/>
    <m/>
    <m/>
    <n v="70000000"/>
    <n v="6.3"/>
    <n v="40932372"/>
    <n v="1.4746857296654694E-2"/>
    <n v="-29067628"/>
    <m/>
    <x v="8"/>
  </r>
  <r>
    <s v="Color"/>
    <s v="MatthewVaughn"/>
    <x v="582"/>
    <n v="7.2"/>
    <x v="287"/>
    <n v="127"/>
    <s v="Adventure"/>
    <s v="Family"/>
    <s v="Fantasy"/>
    <s v="Romance"/>
    <m/>
    <m/>
    <m/>
    <m/>
    <x v="21"/>
    <m/>
    <m/>
    <m/>
    <m/>
    <m/>
    <m/>
    <s v="Stardust"/>
    <x v="0"/>
    <x v="34"/>
    <m/>
    <m/>
    <m/>
    <m/>
    <n v="70000000"/>
    <n v="7.7"/>
    <n v="38345403"/>
    <n v="1.474322378134758E-2"/>
    <n v="-31654597"/>
    <m/>
    <x v="8"/>
  </r>
  <r>
    <s v="Color"/>
    <s v="JeanJacquesAnnaud"/>
    <x v="583"/>
    <n v="5.7"/>
    <x v="287"/>
    <n v="136"/>
    <s v="Adventure"/>
    <s v="Biography"/>
    <s v="Drama"/>
    <s v="History"/>
    <s v="War"/>
    <m/>
    <m/>
    <m/>
    <x v="21"/>
    <m/>
    <m/>
    <m/>
    <m/>
    <m/>
    <m/>
    <s v="SevenYearsinTibet"/>
    <x v="0"/>
    <x v="34"/>
    <m/>
    <m/>
    <m/>
    <m/>
    <n v="70000000"/>
    <n v="7"/>
    <n v="37901509"/>
    <n v="1.4742144655233635E-2"/>
    <n v="-32098491"/>
    <m/>
    <x v="8"/>
  </r>
  <r>
    <s v="Color"/>
    <s v="RonHoward"/>
    <x v="584"/>
    <n v="5.6999999999999993"/>
    <x v="287"/>
    <n v="111"/>
    <s v="Comedy"/>
    <s v="Drama"/>
    <m/>
    <m/>
    <m/>
    <m/>
    <m/>
    <m/>
    <x v="21"/>
    <m/>
    <m/>
    <m/>
    <m/>
    <m/>
    <m/>
    <s v="TheDilemma"/>
    <x v="0"/>
    <x v="34"/>
    <m/>
    <m/>
    <m/>
    <m/>
    <n v="70000000"/>
    <n v="5.3"/>
    <n v="48430355"/>
    <n v="1.4741505059782599E-2"/>
    <n v="-21569645"/>
    <m/>
    <x v="8"/>
  </r>
  <r>
    <s v="Color"/>
    <s v="JoelSchumacher"/>
    <x v="585"/>
    <n v="5.9"/>
    <x v="287"/>
    <n v="116"/>
    <s v="Action"/>
    <s v="Adventure"/>
    <s v="Comedy"/>
    <s v="Thriller"/>
    <m/>
    <m/>
    <m/>
    <m/>
    <x v="21"/>
    <m/>
    <m/>
    <m/>
    <m/>
    <m/>
    <m/>
    <s v="BadCompany"/>
    <x v="0"/>
    <x v="34"/>
    <m/>
    <m/>
    <m/>
    <m/>
    <n v="70000000"/>
    <n v="5.6"/>
    <n v="30157016"/>
    <n v="1.4730528595688757E-2"/>
    <n v="-39842984"/>
    <m/>
    <x v="8"/>
  </r>
  <r>
    <s v="Color"/>
    <s v="AndrzejBartkowiak"/>
    <x v="586"/>
    <n v="6.4499999999999993"/>
    <x v="287"/>
    <n v="113"/>
    <s v="Action"/>
    <s v="Adventure"/>
    <s v="Horror"/>
    <s v="SciFi"/>
    <m/>
    <m/>
    <m/>
    <m/>
    <x v="21"/>
    <m/>
    <m/>
    <m/>
    <m/>
    <m/>
    <m/>
    <s v="Doom"/>
    <x v="0"/>
    <x v="34"/>
    <m/>
    <m/>
    <m/>
    <m/>
    <n v="60000000"/>
    <n v="5.2"/>
    <n v="28031250"/>
    <n v="1.4737635002758532E-2"/>
    <n v="-31968750"/>
    <m/>
    <x v="8"/>
  </r>
  <r>
    <s v="Color"/>
    <s v="BettyThomas"/>
    <x v="587"/>
    <n v="6.6"/>
    <x v="287"/>
    <n v="97"/>
    <s v="Action"/>
    <s v="Adventure"/>
    <s v="Comedy"/>
    <s v="Thriller"/>
    <m/>
    <m/>
    <m/>
    <m/>
    <x v="21"/>
    <m/>
    <m/>
    <m/>
    <m/>
    <m/>
    <m/>
    <s v="ISpy"/>
    <x v="0"/>
    <x v="34"/>
    <m/>
    <m/>
    <m/>
    <m/>
    <n v="70000000"/>
    <n v="5.4"/>
    <n v="33105600"/>
    <n v="1.4744373028037046E-2"/>
    <n v="-36894400"/>
    <m/>
    <x v="8"/>
  </r>
  <r>
    <s v="Color"/>
    <s v="MnsMrlind"/>
    <x v="588"/>
    <n v="5.9"/>
    <x v="287"/>
    <n v="88"/>
    <s v="Action"/>
    <s v="Fantasy"/>
    <s v="Horror"/>
    <m/>
    <m/>
    <m/>
    <m/>
    <m/>
    <x v="21"/>
    <m/>
    <m/>
    <m/>
    <m/>
    <m/>
    <m/>
    <s v="Underworld:Awakening"/>
    <x v="0"/>
    <x v="34"/>
    <m/>
    <m/>
    <m/>
    <m/>
    <n v="70000000"/>
    <n v="6.4"/>
    <n v="62321039"/>
    <n v="1.4748521760852772E-2"/>
    <n v="-7678961"/>
    <m/>
    <x v="8"/>
  </r>
  <r>
    <s v="Color"/>
    <s v="AdamShankman"/>
    <x v="589"/>
    <n v="6.8"/>
    <x v="287"/>
    <n v="136"/>
    <s v="Comedy"/>
    <s v="Drama"/>
    <s v="Musical"/>
    <s v="Romance"/>
    <m/>
    <m/>
    <m/>
    <m/>
    <x v="21"/>
    <m/>
    <m/>
    <m/>
    <m/>
    <m/>
    <m/>
    <s v="RockofAges"/>
    <x v="0"/>
    <x v="34"/>
    <m/>
    <m/>
    <m/>
    <m/>
    <n v="75000000"/>
    <n v="5.9"/>
    <n v="38509342"/>
    <n v="1.4724227669619885E-2"/>
    <n v="-36490658"/>
    <m/>
    <x v="8"/>
  </r>
  <r>
    <s v="Color"/>
    <s v="GregoryHoblit"/>
    <x v="590"/>
    <n v="5.3"/>
    <x v="287"/>
    <n v="125"/>
    <s v="Drama"/>
    <s v="War"/>
    <m/>
    <m/>
    <m/>
    <m/>
    <m/>
    <m/>
    <x v="21"/>
    <m/>
    <m/>
    <m/>
    <m/>
    <m/>
    <m/>
    <s v="HartsWar"/>
    <x v="0"/>
    <x v="34"/>
    <m/>
    <m/>
    <m/>
    <m/>
    <n v="60000000"/>
    <n v="6.3"/>
    <n v="19076815"/>
    <n v="1.472281477595689E-2"/>
    <n v="-40923185"/>
    <m/>
    <x v="8"/>
  </r>
  <r>
    <s v="Color"/>
    <s v="GaryMcKendry"/>
    <x v="591"/>
    <n v="6"/>
    <x v="287"/>
    <n v="116"/>
    <s v="Action"/>
    <s v="Crime"/>
    <s v="Thriller"/>
    <m/>
    <m/>
    <m/>
    <m/>
    <m/>
    <x v="21"/>
    <m/>
    <m/>
    <m/>
    <m/>
    <m/>
    <m/>
    <s v="KillerElite"/>
    <x v="0"/>
    <x v="34"/>
    <m/>
    <m/>
    <m/>
    <m/>
    <n v="35000000"/>
    <n v="6.5"/>
    <n v="25093607"/>
    <n v="1.4736289851612334E-2"/>
    <n v="-9906393"/>
    <m/>
    <x v="8"/>
  </r>
  <r>
    <s v="Color"/>
    <s v="JohnMcTiernan"/>
    <x v="592"/>
    <n v="6"/>
    <x v="287"/>
    <n v="98"/>
    <s v="Action"/>
    <s v="SciFi"/>
    <s v="Sport"/>
    <m/>
    <m/>
    <m/>
    <m/>
    <m/>
    <x v="21"/>
    <m/>
    <m/>
    <m/>
    <m/>
    <m/>
    <m/>
    <s v="Rollerball"/>
    <x v="0"/>
    <x v="34"/>
    <m/>
    <m/>
    <m/>
    <m/>
    <n v="70000000"/>
    <n v="3"/>
    <n v="18990542"/>
    <n v="1.4736959539829803E-2"/>
    <n v="-51009458"/>
    <m/>
    <x v="8"/>
  </r>
  <r>
    <s v="Color"/>
    <s v="WychKaosayananda"/>
    <x v="593"/>
    <n v="3.8"/>
    <x v="287"/>
    <n v="91"/>
    <s v="Action"/>
    <s v="Crime"/>
    <s v="SciFi"/>
    <s v="Thriller"/>
    <m/>
    <m/>
    <m/>
    <m/>
    <x v="21"/>
    <m/>
    <m/>
    <m/>
    <m/>
    <m/>
    <m/>
    <s v="Ballistic:Ecksvs.Sever"/>
    <x v="0"/>
    <x v="34"/>
    <m/>
    <m/>
    <m/>
    <m/>
    <n v="70000000"/>
    <n v="3.6"/>
    <n v="14294842"/>
    <n v="1.4755499310698899E-2"/>
    <n v="-55705158"/>
    <m/>
    <x v="8"/>
  </r>
  <r>
    <s v="Color"/>
    <s v="MikaelSalomon"/>
    <x v="594"/>
    <n v="6.2250000000000005"/>
    <x v="287"/>
    <n v="97"/>
    <s v="Action"/>
    <s v="Crime"/>
    <s v="Drama"/>
    <s v="Thriller"/>
    <m/>
    <m/>
    <m/>
    <m/>
    <x v="21"/>
    <m/>
    <m/>
    <m/>
    <m/>
    <m/>
    <m/>
    <s v="HardRain"/>
    <x v="0"/>
    <x v="34"/>
    <m/>
    <m/>
    <m/>
    <m/>
    <n v="70000000"/>
    <n v="5.8"/>
    <n v="19819494"/>
    <n v="1.4778929211997853E-2"/>
    <n v="-50180506"/>
    <m/>
    <x v="8"/>
  </r>
  <r>
    <s v="Color"/>
    <s v="BobbyFarrelly"/>
    <x v="595"/>
    <n v="5.65"/>
    <x v="287"/>
    <n v="95"/>
    <s v="Action"/>
    <s v="Adventure"/>
    <s v="Animation"/>
    <s v="Comedy"/>
    <s v="Crime"/>
    <s v="Family"/>
    <s v="Fantasy"/>
    <m/>
    <x v="21"/>
    <m/>
    <m/>
    <m/>
    <m/>
    <m/>
    <m/>
    <s v="OsmosisJones"/>
    <x v="0"/>
    <x v="34"/>
    <m/>
    <m/>
    <m/>
    <m/>
    <n v="70000000"/>
    <n v="6.2"/>
    <n v="13596911"/>
    <n v="1.4796639678426421E-2"/>
    <n v="-56403089"/>
    <m/>
    <x v="8"/>
  </r>
  <r>
    <s v="Color"/>
    <s v="MichaelMann"/>
    <x v="596"/>
    <n v="5.8250000000000002"/>
    <x v="287"/>
    <n v="133"/>
    <s v="Action"/>
    <s v="Crime"/>
    <s v="Drama"/>
    <s v="Mystery"/>
    <s v="Thriller"/>
    <m/>
    <m/>
    <m/>
    <x v="21"/>
    <m/>
    <m/>
    <m/>
    <m/>
    <m/>
    <m/>
    <s v="Blackhat"/>
    <x v="0"/>
    <x v="34"/>
    <m/>
    <m/>
    <m/>
    <m/>
    <n v="70000000"/>
    <n v="5.4"/>
    <n v="7097125"/>
    <n v="1.4820830022437465E-2"/>
    <n v="-62902875"/>
    <m/>
    <x v="8"/>
  </r>
  <r>
    <s v="Color"/>
    <s v="KerryConran"/>
    <x v="597"/>
    <n v="6.1"/>
    <x v="287"/>
    <n v="106"/>
    <s v="Action"/>
    <s v="Adventure"/>
    <s v="Mystery"/>
    <s v="SciFi"/>
    <s v="Thriller"/>
    <m/>
    <m/>
    <m/>
    <x v="21"/>
    <m/>
    <m/>
    <m/>
    <m/>
    <m/>
    <m/>
    <s v="SkyCaptainandtheWorldofTomorrow"/>
    <x v="0"/>
    <x v="34"/>
    <m/>
    <m/>
    <m/>
    <m/>
    <n v="70000000"/>
    <n v="6.1"/>
    <n v="37760080"/>
    <n v="1.4851882100329119E-2"/>
    <n v="-32239920"/>
    <m/>
    <x v="8"/>
  </r>
  <r>
    <s v="Color"/>
    <s v="MichaelCatonJones"/>
    <x v="598"/>
    <n v="5.9"/>
    <x v="287"/>
    <n v="116"/>
    <s v="Crime"/>
    <s v="Mystery"/>
    <s v="Thriller"/>
    <m/>
    <m/>
    <m/>
    <m/>
    <m/>
    <x v="21"/>
    <m/>
    <m/>
    <m/>
    <m/>
    <m/>
    <m/>
    <s v="BasicInstinct2"/>
    <x v="0"/>
    <x v="34"/>
    <m/>
    <m/>
    <m/>
    <m/>
    <n v="70000000"/>
    <n v="4.2"/>
    <n v="5851188"/>
    <n v="1.4851420547021267E-2"/>
    <n v="-64148812"/>
    <m/>
    <x v="8"/>
  </r>
  <r>
    <s v="Color"/>
    <s v="MikaelHfstrm"/>
    <x v="599"/>
    <n v="6.05"/>
    <x v="287"/>
    <n v="115"/>
    <s v="Action"/>
    <s v="Crime"/>
    <s v="Mystery"/>
    <s v="SciFi"/>
    <s v="Thriller"/>
    <m/>
    <m/>
    <m/>
    <x v="21"/>
    <m/>
    <m/>
    <m/>
    <m/>
    <m/>
    <m/>
    <s v="EscapePlan"/>
    <x v="0"/>
    <x v="34"/>
    <m/>
    <m/>
    <m/>
    <m/>
    <n v="50000000"/>
    <n v="6.7"/>
    <n v="25121291"/>
    <n v="1.488382900644261E-2"/>
    <n v="-24878709"/>
    <m/>
    <x v="8"/>
  </r>
  <r>
    <s v="Color"/>
    <s v="RennyHarlin"/>
    <x v="600"/>
    <n v="7.1"/>
    <x v="287"/>
    <n v="99"/>
    <s v="Action"/>
    <s v="Adventure"/>
    <s v="Fantasy"/>
    <m/>
    <m/>
    <m/>
    <m/>
    <m/>
    <x v="21"/>
    <m/>
    <m/>
    <m/>
    <m/>
    <m/>
    <m/>
    <s v="TheLegendofHercules"/>
    <x v="0"/>
    <x v="34"/>
    <m/>
    <m/>
    <m/>
    <m/>
    <n v="70000000"/>
    <n v="4.2"/>
    <n v="18821279"/>
    <n v="1.4889497492210649E-2"/>
    <n v="-51178721"/>
    <m/>
    <x v="8"/>
  </r>
  <r>
    <s v="Color"/>
    <s v="PhilAldenRobinson"/>
    <x v="601"/>
    <n v="5.6"/>
    <x v="287"/>
    <n v="124"/>
    <s v="Action"/>
    <s v="Drama"/>
    <s v="Thriller"/>
    <m/>
    <m/>
    <m/>
    <m/>
    <m/>
    <x v="21"/>
    <m/>
    <m/>
    <m/>
    <m/>
    <m/>
    <m/>
    <s v="TheSumofAllFears"/>
    <x v="0"/>
    <x v="34"/>
    <m/>
    <m/>
    <m/>
    <m/>
    <n v="68000000"/>
    <n v="6.4"/>
    <n v="118471320"/>
    <n v="1.4908316290314881E-2"/>
    <n v="50471320"/>
    <m/>
    <x v="8"/>
  </r>
  <r>
    <s v="Color"/>
    <s v="DavidSlade"/>
    <x v="602"/>
    <n v="5.25"/>
    <x v="287"/>
    <n v="124"/>
    <s v="Adventure"/>
    <s v="Drama"/>
    <s v="Fantasy"/>
    <s v="Romance"/>
    <m/>
    <m/>
    <m/>
    <m/>
    <x v="21"/>
    <m/>
    <m/>
    <m/>
    <m/>
    <m/>
    <m/>
    <s v="TheTwilightSaga:Eclipse"/>
    <x v="0"/>
    <x v="34"/>
    <m/>
    <m/>
    <m/>
    <m/>
    <n v="68000000"/>
    <n v="4.9000000000000004"/>
    <n v="300523113"/>
    <n v="1.4838452126138308E-2"/>
    <n v="232523113"/>
    <m/>
    <x v="8"/>
  </r>
  <r>
    <s v="Color"/>
    <s v="FrankOz"/>
    <x v="603"/>
    <n v="6.2"/>
    <x v="287"/>
    <n v="124"/>
    <s v="Crime"/>
    <s v="Drama"/>
    <s v="Thriller"/>
    <m/>
    <m/>
    <m/>
    <m/>
    <m/>
    <x v="21"/>
    <m/>
    <m/>
    <m/>
    <m/>
    <m/>
    <m/>
    <s v="TheScore"/>
    <x v="0"/>
    <x v="34"/>
    <m/>
    <m/>
    <m/>
    <m/>
    <n v="68000000"/>
    <n v="6.8"/>
    <n v="71069884"/>
    <n v="1.4660423659167409E-2"/>
    <n v="3069884"/>
    <m/>
    <x v="8"/>
  </r>
  <r>
    <s v="Color"/>
    <s v="PierreCoffin"/>
    <x v="604"/>
    <n v="7.0857142857142845"/>
    <x v="287"/>
    <n v="87"/>
    <s v="Animation"/>
    <s v="Comedy"/>
    <s v="Family"/>
    <m/>
    <m/>
    <m/>
    <m/>
    <m/>
    <x v="21"/>
    <m/>
    <m/>
    <m/>
    <m/>
    <m/>
    <m/>
    <s v="DespicableMe"/>
    <x v="0"/>
    <x v="34"/>
    <m/>
    <m/>
    <m/>
    <m/>
    <n v="69000000"/>
    <n v="7.7"/>
    <n v="251501645"/>
    <n v="1.4629423836389436E-2"/>
    <n v="182501645"/>
    <m/>
    <x v="8"/>
  </r>
  <r>
    <s v="Color"/>
    <s v="JosephRuben"/>
    <x v="605"/>
    <n v="7.4666666666666659"/>
    <x v="287"/>
    <n v="105"/>
    <s v="Action"/>
    <s v="Comedy"/>
    <s v="Crime"/>
    <s v="Drama"/>
    <s v="Thriller"/>
    <m/>
    <m/>
    <m/>
    <x v="21"/>
    <m/>
    <m/>
    <m/>
    <m/>
    <m/>
    <m/>
    <s v="MoneyTrain"/>
    <x v="0"/>
    <x v="34"/>
    <m/>
    <m/>
    <m/>
    <m/>
    <n v="68000000"/>
    <n v="5.6"/>
    <n v="35324232"/>
    <n v="1.4466572869803093E-2"/>
    <n v="-32675768"/>
    <m/>
    <x v="8"/>
  </r>
  <r>
    <s v="Color"/>
    <s v="SethMacFarlane"/>
    <x v="606"/>
    <n v="4.8"/>
    <x v="287"/>
    <n v="125"/>
    <s v="Comedy"/>
    <m/>
    <m/>
    <m/>
    <m/>
    <m/>
    <m/>
    <m/>
    <x v="21"/>
    <m/>
    <m/>
    <m/>
    <m/>
    <m/>
    <m/>
    <s v="Ted2"/>
    <x v="0"/>
    <x v="34"/>
    <m/>
    <m/>
    <m/>
    <m/>
    <n v="68000000"/>
    <n v="6.4"/>
    <n v="81257500"/>
    <n v="1.4468293196276861E-2"/>
    <n v="13257500"/>
    <m/>
    <x v="8"/>
  </r>
  <r>
    <s v="Color"/>
    <s v="AlejandroAmenbar"/>
    <x v="607"/>
    <n v="6"/>
    <x v="287"/>
    <n v="141"/>
    <s v="Adventure"/>
    <s v="Drama"/>
    <s v="History"/>
    <s v="Romance"/>
    <m/>
    <m/>
    <m/>
    <m/>
    <x v="21"/>
    <m/>
    <m/>
    <m/>
    <m/>
    <m/>
    <m/>
    <s v="Agora"/>
    <x v="0"/>
    <x v="34"/>
    <m/>
    <m/>
    <m/>
    <m/>
    <n v="70000000"/>
    <n v="7.2"/>
    <n v="617840"/>
    <n v="1.4428166339783123E-2"/>
    <n v="-69382160"/>
    <m/>
    <x v="8"/>
  </r>
  <r>
    <s v="Color"/>
    <s v="KinkaUsher"/>
    <x v="608"/>
    <n v="5.5"/>
    <x v="287"/>
    <n v="121"/>
    <s v="Action"/>
    <s v="Comedy"/>
    <s v="Fantasy"/>
    <s v="SciFi"/>
    <m/>
    <m/>
    <m/>
    <m/>
    <x v="21"/>
    <m/>
    <m/>
    <m/>
    <m/>
    <m/>
    <m/>
    <s v="MysteryMen"/>
    <x v="0"/>
    <x v="34"/>
    <m/>
    <m/>
    <m/>
    <m/>
    <n v="65000000"/>
    <n v="6"/>
    <n v="29655590"/>
    <n v="1.4466375336657102E-2"/>
    <n v="-35344410"/>
    <m/>
    <x v="8"/>
  </r>
  <r>
    <s v="Color"/>
    <s v="BobbyFarrelly"/>
    <x v="609"/>
    <n v="6.4"/>
    <x v="287"/>
    <n v="111"/>
    <s v="Comedy"/>
    <s v="Romance"/>
    <m/>
    <m/>
    <m/>
    <m/>
    <m/>
    <m/>
    <x v="21"/>
    <m/>
    <m/>
    <m/>
    <m/>
    <m/>
    <m/>
    <s v="HallPass"/>
    <x v="0"/>
    <x v="34"/>
    <m/>
    <m/>
    <m/>
    <m/>
    <n v="36000000"/>
    <n v="5.9"/>
    <n v="45045037"/>
    <n v="1.4472944344980535E-2"/>
    <n v="9045037"/>
    <m/>
    <x v="8"/>
  </r>
  <r>
    <s v="Color"/>
    <s v="MichaelMann"/>
    <x v="610"/>
    <n v="5.9"/>
    <x v="287"/>
    <n v="157"/>
    <s v="Biography"/>
    <s v="Drama"/>
    <s v="Thriller"/>
    <m/>
    <m/>
    <m/>
    <m/>
    <m/>
    <x v="21"/>
    <m/>
    <m/>
    <m/>
    <m/>
    <m/>
    <m/>
    <s v="TheInsider"/>
    <x v="0"/>
    <x v="34"/>
    <m/>
    <m/>
    <m/>
    <m/>
    <n v="68000000"/>
    <n v="7.9"/>
    <n v="28965197"/>
    <n v="1.4472404665403393E-2"/>
    <n v="-39034803"/>
    <m/>
    <x v="8"/>
  </r>
  <r>
    <s v="Color"/>
    <s v="RidleyScott"/>
    <x v="611"/>
    <n v="5.2"/>
    <x v="287"/>
    <n v="128"/>
    <s v="Action"/>
    <s v="Drama"/>
    <s v="Thriller"/>
    <m/>
    <m/>
    <m/>
    <m/>
    <m/>
    <x v="21"/>
    <m/>
    <m/>
    <m/>
    <m/>
    <m/>
    <m/>
    <s v="BodyofLies"/>
    <x v="0"/>
    <x v="34"/>
    <m/>
    <m/>
    <m/>
    <m/>
    <n v="70000000"/>
    <n v="7.1"/>
    <n v="39380442"/>
    <n v="1.4480265910549513E-2"/>
    <n v="-30619558"/>
    <m/>
    <x v="8"/>
  </r>
  <r>
    <s v="Color"/>
    <s v="TimurBekmambetov"/>
    <x v="612"/>
    <n v="8.2249999999999996"/>
    <x v="287"/>
    <n v="105"/>
    <s v="Action"/>
    <s v="Fantasy"/>
    <s v="Horror"/>
    <m/>
    <m/>
    <m/>
    <m/>
    <m/>
    <x v="21"/>
    <m/>
    <m/>
    <m/>
    <m/>
    <m/>
    <m/>
    <s v="AbrahamLincoln:VampireHunter"/>
    <x v="0"/>
    <x v="34"/>
    <m/>
    <m/>
    <m/>
    <m/>
    <n v="69000000"/>
    <n v="5.9"/>
    <n v="37516013"/>
    <n v="1.4477994234412084E-2"/>
    <n v="-31483987"/>
    <m/>
    <x v="8"/>
  </r>
  <r>
    <s v="Color"/>
    <s v="JonAmiel"/>
    <x v="613"/>
    <n v="6.9250000000000007"/>
    <x v="287"/>
    <n v="113"/>
    <s v="Action"/>
    <s v="Crime"/>
    <s v="Romance"/>
    <s v="Thriller"/>
    <m/>
    <m/>
    <m/>
    <m/>
    <x v="21"/>
    <m/>
    <m/>
    <m/>
    <m/>
    <m/>
    <m/>
    <s v="Entrapment"/>
    <x v="0"/>
    <x v="34"/>
    <m/>
    <m/>
    <m/>
    <m/>
    <n v="66000000"/>
    <n v="6.2"/>
    <n v="87704396"/>
    <n v="1.4477610298185901E-2"/>
    <n v="21704396"/>
    <m/>
    <x v="8"/>
  </r>
  <r>
    <s v="Color"/>
    <s v="RobBowman"/>
    <x v="614"/>
    <n v="5.3"/>
    <x v="287"/>
    <n v="121"/>
    <s v="Drama"/>
    <s v="Mystery"/>
    <s v="SciFi"/>
    <s v="Thriller"/>
    <m/>
    <m/>
    <m/>
    <m/>
    <x v="21"/>
    <m/>
    <m/>
    <m/>
    <m/>
    <m/>
    <m/>
    <s v="TheXFiles"/>
    <x v="0"/>
    <x v="34"/>
    <m/>
    <m/>
    <m/>
    <m/>
    <n v="66000000"/>
    <n v="7"/>
    <n v="83892374"/>
    <n v="1.4434626995357502E-2"/>
    <n v="17892374"/>
    <m/>
    <x v="8"/>
  </r>
  <r>
    <s v="Color"/>
    <s v="DougLefler"/>
    <x v="615"/>
    <n v="6.4"/>
    <x v="287"/>
    <n v="102"/>
    <s v="Action"/>
    <s v="Adventure"/>
    <s v="Fantasy"/>
    <s v="War"/>
    <m/>
    <m/>
    <m/>
    <m/>
    <x v="21"/>
    <m/>
    <m/>
    <m/>
    <m/>
    <m/>
    <m/>
    <s v="TheLastLegion"/>
    <x v="0"/>
    <x v="34"/>
    <m/>
    <m/>
    <m/>
    <m/>
    <n v="35000000"/>
    <n v="5.4"/>
    <n v="5932060"/>
    <n v="1.4394661285125933E-2"/>
    <n v="-29067940"/>
    <m/>
    <x v="8"/>
  </r>
  <r>
    <s v="Color"/>
    <s v="StevenSpielberg"/>
    <x v="616"/>
    <n v="4.9000000000000004"/>
    <x v="287"/>
    <n v="169"/>
    <s v="Action"/>
    <s v="Drama"/>
    <s v="War"/>
    <m/>
    <m/>
    <m/>
    <m/>
    <m/>
    <x v="21"/>
    <m/>
    <m/>
    <m/>
    <m/>
    <m/>
    <m/>
    <s v="SavingPrivateRyan"/>
    <x v="0"/>
    <x v="34"/>
    <m/>
    <m/>
    <m/>
    <m/>
    <n v="70000000"/>
    <n v="8.6"/>
    <n v="216119491"/>
    <n v="1.4397202326380743E-2"/>
    <n v="146119491"/>
    <m/>
    <x v="8"/>
  </r>
  <r>
    <s v="Color"/>
    <s v="ScottWaugh"/>
    <x v="617"/>
    <n v="6.5"/>
    <x v="287"/>
    <n v="132"/>
    <s v="Action"/>
    <s v="Crime"/>
    <s v="Drama"/>
    <s v="Thriller"/>
    <m/>
    <m/>
    <m/>
    <m/>
    <x v="21"/>
    <m/>
    <m/>
    <m/>
    <m/>
    <m/>
    <m/>
    <s v="NeedforSpeed"/>
    <x v="0"/>
    <x v="34"/>
    <m/>
    <m/>
    <m/>
    <m/>
    <n v="66000000"/>
    <n v="6.5"/>
    <n v="43568507"/>
    <n v="1.4248326653503608E-2"/>
    <n v="-22431493"/>
    <m/>
    <x v="8"/>
  </r>
  <r>
    <s v="Color"/>
    <s v="NancyMeyers"/>
    <x v="618"/>
    <n v="5.3"/>
    <x v="287"/>
    <n v="127"/>
    <s v="Comedy"/>
    <s v="Fantasy"/>
    <s v="Romance"/>
    <m/>
    <m/>
    <m/>
    <m/>
    <m/>
    <x v="21"/>
    <m/>
    <m/>
    <m/>
    <m/>
    <m/>
    <m/>
    <s v="WhatWomenWant"/>
    <x v="0"/>
    <x v="34"/>
    <m/>
    <m/>
    <m/>
    <m/>
    <n v="70000000"/>
    <n v="6.4"/>
    <n v="182805123"/>
    <n v="1.4242465240405898E-2"/>
    <n v="112805123"/>
    <m/>
    <x v="8"/>
  </r>
  <r>
    <s v="Color"/>
    <s v="ChrisWedge"/>
    <x v="619"/>
    <n v="6.5"/>
    <x v="287"/>
    <n v="103"/>
    <s v="Adventure"/>
    <s v="Animation"/>
    <s v="Comedy"/>
    <s v="Family"/>
    <m/>
    <m/>
    <m/>
    <m/>
    <x v="21"/>
    <m/>
    <m/>
    <m/>
    <m/>
    <m/>
    <m/>
    <s v="IceAge"/>
    <x v="0"/>
    <x v="34"/>
    <m/>
    <m/>
    <m/>
    <m/>
    <n v="59000000"/>
    <n v="7.6"/>
    <n v="176387405"/>
    <n v="1.411581581948446E-2"/>
    <n v="117387405"/>
    <m/>
    <x v="8"/>
  </r>
  <r>
    <s v="Color"/>
    <s v="LawrenceKasdan"/>
    <x v="620"/>
    <n v="5.6999999999999993"/>
    <x v="287"/>
    <n v="136"/>
    <s v="Drama"/>
    <s v="Horror"/>
    <s v="SciFi"/>
    <s v="Thriller"/>
    <m/>
    <m/>
    <m/>
    <m/>
    <x v="21"/>
    <m/>
    <m/>
    <m/>
    <m/>
    <m/>
    <m/>
    <s v="Dreamcatcher"/>
    <x v="0"/>
    <x v="34"/>
    <m/>
    <m/>
    <m/>
    <m/>
    <n v="68000000"/>
    <n v="5.5"/>
    <n v="33685268"/>
    <n v="1.4035808921573668E-2"/>
    <n v="-34314732"/>
    <m/>
    <x v="8"/>
  </r>
  <r>
    <s v="Color"/>
    <s v="StevenSpielberg"/>
    <x v="621"/>
    <n v="7.0333333333333341"/>
    <x v="287"/>
    <n v="150"/>
    <s v="Biography"/>
    <s v="Drama"/>
    <s v="History"/>
    <s v="War"/>
    <m/>
    <m/>
    <m/>
    <m/>
    <x v="21"/>
    <m/>
    <m/>
    <m/>
    <m/>
    <m/>
    <m/>
    <s v="Lincoln"/>
    <x v="0"/>
    <x v="34"/>
    <m/>
    <m/>
    <m/>
    <m/>
    <n v="65000000"/>
    <n v="7.4"/>
    <n v="182204440"/>
    <n v="1.4038966182490844E-2"/>
    <n v="117204440"/>
    <m/>
    <x v="8"/>
  </r>
  <r>
    <s v="Color"/>
    <s v="LanaWachowski"/>
    <x v="622"/>
    <n v="8.4"/>
    <x v="287"/>
    <n v="136"/>
    <s v="Action"/>
    <s v="SciFi"/>
    <m/>
    <m/>
    <m/>
    <m/>
    <m/>
    <m/>
    <x v="21"/>
    <m/>
    <m/>
    <m/>
    <m/>
    <m/>
    <m/>
    <s v="TheMatrix"/>
    <x v="0"/>
    <x v="34"/>
    <m/>
    <m/>
    <m/>
    <m/>
    <n v="63000000"/>
    <n v="8.6999999999999993"/>
    <n v="171383253"/>
    <n v="1.3932044621908573E-2"/>
    <n v="108383253"/>
    <m/>
    <x v="8"/>
  </r>
  <r>
    <s v="Color"/>
    <s v="RonHoward"/>
    <x v="623"/>
    <n v="6.6"/>
    <x v="287"/>
    <n v="140"/>
    <s v="Adventure"/>
    <s v="Drama"/>
    <s v="History"/>
    <m/>
    <m/>
    <m/>
    <m/>
    <m/>
    <x v="21"/>
    <m/>
    <m/>
    <m/>
    <m/>
    <m/>
    <m/>
    <s v="Apollo13"/>
    <x v="0"/>
    <x v="34"/>
    <m/>
    <m/>
    <m/>
    <m/>
    <n v="62000000"/>
    <n v="7.6"/>
    <n v="172071312"/>
    <n v="1.3838767268212889E-2"/>
    <n v="110071312"/>
    <m/>
    <x v="8"/>
  </r>
  <r>
    <s v="Color"/>
    <s v="PaulVerhoeven"/>
    <x v="624"/>
    <n v="6.3000000000000007"/>
    <x v="287"/>
    <n v="113"/>
    <s v="Action"/>
    <s v="SciFi"/>
    <m/>
    <m/>
    <m/>
    <m/>
    <m/>
    <m/>
    <x v="21"/>
    <m/>
    <m/>
    <m/>
    <m/>
    <m/>
    <m/>
    <s v="TotalRecall"/>
    <x v="0"/>
    <x v="34"/>
    <m/>
    <m/>
    <m/>
    <m/>
    <n v="65000000"/>
    <n v="7.5"/>
    <n v="119412921"/>
    <n v="1.3748575071106627E-2"/>
    <n v="54412921"/>
    <m/>
    <x v="8"/>
  </r>
  <r>
    <s v="Color"/>
    <s v="MichaelLembeck"/>
    <x v="625"/>
    <n v="6.2"/>
    <x v="287"/>
    <n v="104"/>
    <s v="Comedy"/>
    <s v="Family"/>
    <s v="Fantasy"/>
    <m/>
    <m/>
    <m/>
    <m/>
    <m/>
    <x v="21"/>
    <m/>
    <m/>
    <m/>
    <m/>
    <m/>
    <m/>
    <s v="TheSantaClause2"/>
    <x v="0"/>
    <x v="34"/>
    <m/>
    <m/>
    <m/>
    <m/>
    <n v="60000000"/>
    <n v="5.5"/>
    <n v="139225854"/>
    <n v="1.3682178295325814E-2"/>
    <n v="79225854"/>
    <m/>
    <x v="8"/>
  </r>
  <r>
    <s v="Color"/>
    <s v="TomHooper"/>
    <x v="626"/>
    <n v="5.5"/>
    <x v="287"/>
    <n v="158"/>
    <s v="Drama"/>
    <s v="Musical"/>
    <s v="Romance"/>
    <m/>
    <m/>
    <m/>
    <m/>
    <m/>
    <x v="21"/>
    <m/>
    <m/>
    <m/>
    <m/>
    <m/>
    <m/>
    <s v="LesMisrables"/>
    <x v="0"/>
    <x v="34"/>
    <m/>
    <m/>
    <m/>
    <m/>
    <n v="61000000"/>
    <n v="7.6"/>
    <n v="148775460"/>
    <n v="1.3615944212955849E-2"/>
    <n v="87775460"/>
    <m/>
    <x v="8"/>
  </r>
  <r>
    <s v="Color"/>
    <s v="NoraEphron"/>
    <x v="627"/>
    <n v="5.6"/>
    <x v="287"/>
    <n v="119"/>
    <s v="Comedy"/>
    <s v="Drama"/>
    <s v="Romance"/>
    <m/>
    <m/>
    <m/>
    <m/>
    <m/>
    <x v="21"/>
    <m/>
    <m/>
    <m/>
    <m/>
    <m/>
    <m/>
    <s v="YouveGotMail"/>
    <x v="0"/>
    <x v="34"/>
    <m/>
    <m/>
    <m/>
    <m/>
    <n v="65000000"/>
    <n v="6.5"/>
    <n v="115731542"/>
    <n v="1.3541318906258324E-2"/>
    <n v="50731542"/>
    <m/>
    <x v="8"/>
  </r>
  <r>
    <s v="Color"/>
    <s v="AdamMcKay"/>
    <x v="628"/>
    <n v="6.9"/>
    <x v="287"/>
    <n v="106"/>
    <s v="Comedy"/>
    <m/>
    <m/>
    <m/>
    <m/>
    <m/>
    <m/>
    <m/>
    <x v="21"/>
    <m/>
    <m/>
    <m/>
    <m/>
    <m/>
    <m/>
    <s v="StepBrothers"/>
    <x v="0"/>
    <x v="34"/>
    <m/>
    <m/>
    <m/>
    <m/>
    <n v="65000000"/>
    <n v="6.9"/>
    <n v="100468793"/>
    <n v="1.3477246118002341E-2"/>
    <n v="35468793"/>
    <m/>
    <x v="8"/>
  </r>
  <r>
    <s v="Color"/>
    <s v="MartinCampbell"/>
    <x v="629"/>
    <n v="6.3"/>
    <x v="287"/>
    <n v="136"/>
    <s v="Action"/>
    <s v="Adventure"/>
    <s v="Comedy"/>
    <s v="Romance"/>
    <s v="Thriller"/>
    <s v="Western"/>
    <m/>
    <m/>
    <x v="21"/>
    <m/>
    <m/>
    <m/>
    <m/>
    <m/>
    <m/>
    <s v="TheMaskofZorro"/>
    <x v="0"/>
    <x v="34"/>
    <m/>
    <m/>
    <m/>
    <m/>
    <n v="65000000"/>
    <n v="6.7"/>
    <n v="93771072"/>
    <n v="1.3424524904516701E-2"/>
    <n v="28771072"/>
    <m/>
    <x v="8"/>
  </r>
  <r>
    <s v="Color"/>
    <s v="ToddPhillips"/>
    <x v="630"/>
    <n v="3.6"/>
    <x v="287"/>
    <n v="95"/>
    <s v="Comedy"/>
    <s v="Drama"/>
    <m/>
    <m/>
    <m/>
    <m/>
    <m/>
    <m/>
    <x v="21"/>
    <m/>
    <m/>
    <m/>
    <m/>
    <m/>
    <m/>
    <s v="DueDate"/>
    <x v="0"/>
    <x v="34"/>
    <m/>
    <m/>
    <m/>
    <m/>
    <n v="65000000"/>
    <n v="6.6"/>
    <n v="100448498"/>
    <n v="1.3376911693503933E-2"/>
    <n v="35448498"/>
    <m/>
    <x v="8"/>
  </r>
  <r>
    <s v="Color"/>
    <s v="AngelinaJoliePitt"/>
    <x v="631"/>
    <n v="5.9"/>
    <x v="287"/>
    <n v="137"/>
    <s v="Biography"/>
    <s v="Drama"/>
    <s v="Sport"/>
    <s v="War"/>
    <m/>
    <m/>
    <m/>
    <m/>
    <x v="21"/>
    <m/>
    <m/>
    <m/>
    <m/>
    <m/>
    <m/>
    <s v="Unbroken"/>
    <x v="0"/>
    <x v="34"/>
    <m/>
    <m/>
    <m/>
    <m/>
    <n v="65000000"/>
    <n v="7.2"/>
    <n v="115603980"/>
    <n v="1.3324083887074968E-2"/>
    <n v="50603980"/>
    <m/>
    <x v="8"/>
  </r>
  <r>
    <s v="BlackandWhite"/>
    <s v="ClintEastwood"/>
    <x v="632"/>
    <n v="7.25"/>
    <x v="287"/>
    <n v="130"/>
    <s v="Action"/>
    <s v="Adventure"/>
    <s v="Thriller"/>
    <m/>
    <m/>
    <m/>
    <m/>
    <m/>
    <x v="21"/>
    <m/>
    <m/>
    <m/>
    <m/>
    <m/>
    <m/>
    <s v="SpaceCowboys"/>
    <x v="0"/>
    <x v="34"/>
    <m/>
    <m/>
    <m/>
    <m/>
    <n v="65000000"/>
    <n v="6.4"/>
    <n v="90454043"/>
    <n v="1.3259778719862432E-2"/>
    <n v="25454043"/>
    <m/>
    <x v="8"/>
  </r>
  <r>
    <s v="Color"/>
    <s v="RennyHarlin"/>
    <x v="633"/>
    <n v="6.3"/>
    <x v="287"/>
    <n v="124"/>
    <s v="Action"/>
    <s v="Adventure"/>
    <s v="Thriller"/>
    <m/>
    <m/>
    <m/>
    <m/>
    <m/>
    <x v="21"/>
    <m/>
    <m/>
    <m/>
    <m/>
    <m/>
    <m/>
    <s v="Cliffhanger"/>
    <x v="0"/>
    <x v="34"/>
    <m/>
    <m/>
    <m/>
    <m/>
    <n v="70000000"/>
    <n v="6.4"/>
    <n v="84049211"/>
    <n v="1.32145854009766E-2"/>
    <n v="14049211"/>
    <m/>
    <x v="8"/>
  </r>
  <r>
    <s v="Color"/>
    <s v="JohnWoo"/>
    <x v="634"/>
    <n v="6.6"/>
    <x v="287"/>
    <n v="108"/>
    <s v="Action"/>
    <s v="Crime"/>
    <s v="Thriller"/>
    <m/>
    <m/>
    <m/>
    <m/>
    <m/>
    <x v="21"/>
    <m/>
    <m/>
    <m/>
    <m/>
    <m/>
    <m/>
    <s v="BrokenArrow"/>
    <x v="0"/>
    <x v="34"/>
    <m/>
    <m/>
    <m/>
    <m/>
    <n v="50000000"/>
    <n v="6"/>
    <n v="70450000"/>
    <n v="1.3167825745352012E-2"/>
    <n v="20450000"/>
    <m/>
    <x v="8"/>
  </r>
  <r>
    <s v="Color"/>
    <s v="JonTurteltaub"/>
    <x v="635"/>
    <n v="6.7666666666666657"/>
    <x v="287"/>
    <n v="104"/>
    <s v="Comedy"/>
    <s v="Family"/>
    <s v="Fantasy"/>
    <m/>
    <m/>
    <m/>
    <m/>
    <m/>
    <x v="21"/>
    <m/>
    <m/>
    <m/>
    <m/>
    <m/>
    <m/>
    <s v="TheKid"/>
    <x v="0"/>
    <x v="34"/>
    <m/>
    <m/>
    <m/>
    <m/>
    <n v="60000000"/>
    <n v="6.1"/>
    <n v="69688384"/>
    <n v="1.3152863099164636E-2"/>
    <n v="9688384"/>
    <m/>
    <x v="8"/>
  </r>
  <r>
    <s v="Color"/>
    <s v="OliverStone"/>
    <x v="636"/>
    <n v="6.1"/>
    <x v="287"/>
    <n v="129"/>
    <s v="Drama"/>
    <s v="History"/>
    <s v="Thriller"/>
    <m/>
    <m/>
    <m/>
    <m/>
    <m/>
    <x v="21"/>
    <m/>
    <m/>
    <m/>
    <m/>
    <m/>
    <m/>
    <s v="WorldTradeCenter"/>
    <x v="0"/>
    <x v="34"/>
    <m/>
    <m/>
    <m/>
    <m/>
    <n v="63000000"/>
    <n v="6"/>
    <n v="70236496"/>
    <n v="1.3128970131031202E-2"/>
    <n v="7236496"/>
    <m/>
    <x v="8"/>
  </r>
  <r>
    <s v="Color"/>
    <s v="MikeNewell"/>
    <x v="637"/>
    <n v="5.65"/>
    <x v="287"/>
    <n v="117"/>
    <s v="Drama"/>
    <m/>
    <m/>
    <m/>
    <m/>
    <m/>
    <m/>
    <m/>
    <x v="21"/>
    <m/>
    <m/>
    <m/>
    <m/>
    <m/>
    <m/>
    <s v="MonaLisaSmile"/>
    <x v="0"/>
    <x v="34"/>
    <m/>
    <m/>
    <m/>
    <m/>
    <n v="65000000"/>
    <n v="6.4"/>
    <n v="63695760"/>
    <n v="1.3101865297207683E-2"/>
    <n v="-1304240"/>
    <m/>
    <x v="8"/>
  </r>
  <r>
    <s v="Color"/>
    <s v="LarryCharles"/>
    <x v="638"/>
    <n v="6.8"/>
    <x v="287"/>
    <n v="99"/>
    <s v="Comedy"/>
    <s v="Romance"/>
    <m/>
    <m/>
    <m/>
    <m/>
    <m/>
    <m/>
    <x v="21"/>
    <m/>
    <m/>
    <m/>
    <m/>
    <m/>
    <m/>
    <s v="TheDictator"/>
    <x v="0"/>
    <x v="34"/>
    <m/>
    <m/>
    <m/>
    <m/>
    <n v="65000000"/>
    <n v="6.4"/>
    <n v="59617068"/>
    <n v="1.3078323339760141E-2"/>
    <n v="-5382932"/>
    <m/>
    <x v="8"/>
  </r>
  <r>
    <s v="Color"/>
    <s v="StanleyKubrick"/>
    <x v="639"/>
    <n v="6.3"/>
    <x v="287"/>
    <n v="159"/>
    <s v="Drama"/>
    <s v="Mystery"/>
    <s v="Thriller"/>
    <m/>
    <m/>
    <m/>
    <m/>
    <m/>
    <x v="21"/>
    <m/>
    <m/>
    <m/>
    <m/>
    <m/>
    <m/>
    <s v="EyesWideShut"/>
    <x v="0"/>
    <x v="34"/>
    <m/>
    <m/>
    <m/>
    <m/>
    <n v="65000000"/>
    <n v="7.3"/>
    <n v="55637680"/>
    <n v="1.3058212201896189E-2"/>
    <n v="-9362320"/>
    <m/>
    <x v="8"/>
  </r>
  <r>
    <s v="Color"/>
    <s v="WillGluck"/>
    <x v="640"/>
    <n v="7"/>
    <x v="287"/>
    <n v="118"/>
    <s v="Comedy"/>
    <s v="Drama"/>
    <s v="Family"/>
    <s v="Musical"/>
    <m/>
    <m/>
    <m/>
    <m/>
    <x v="21"/>
    <m/>
    <m/>
    <m/>
    <m/>
    <m/>
    <m/>
    <s v="Annie"/>
    <x v="0"/>
    <x v="34"/>
    <m/>
    <m/>
    <m/>
    <m/>
    <n v="65000000"/>
    <n v="5.2"/>
    <n v="85911262"/>
    <n v="1.3041482930979433E-2"/>
    <n v="20911262"/>
    <m/>
    <x v="8"/>
  </r>
  <r>
    <s v="Color"/>
    <s v="GlennFicarra"/>
    <x v="641"/>
    <n v="6.1"/>
    <x v="287"/>
    <n v="105"/>
    <s v="Comedy"/>
    <s v="Crime"/>
    <s v="Drama"/>
    <s v="Romance"/>
    <m/>
    <m/>
    <m/>
    <m/>
    <x v="21"/>
    <m/>
    <m/>
    <m/>
    <m/>
    <m/>
    <m/>
    <s v="Focus"/>
    <x v="0"/>
    <x v="34"/>
    <m/>
    <m/>
    <m/>
    <m/>
    <n v="50100000"/>
    <n v="6.6"/>
    <n v="53846915"/>
    <n v="1.2999643659297658E-2"/>
    <n v="3746915"/>
    <m/>
    <x v="8"/>
  </r>
  <r>
    <s v="Color"/>
    <s v="McG"/>
    <x v="642"/>
    <n v="7.2"/>
    <x v="287"/>
    <n v="103"/>
    <s v="Action"/>
    <s v="Comedy"/>
    <s v="Romance"/>
    <m/>
    <m/>
    <m/>
    <m/>
    <m/>
    <x v="21"/>
    <m/>
    <m/>
    <m/>
    <m/>
    <m/>
    <m/>
    <s v="ThisMeansWar"/>
    <x v="0"/>
    <x v="34"/>
    <m/>
    <m/>
    <m/>
    <m/>
    <n v="65000000"/>
    <n v="6.3"/>
    <n v="54758461"/>
    <n v="1.2991617366810041E-2"/>
    <n v="-10241539"/>
    <m/>
    <x v="8"/>
  </r>
  <r>
    <s v="Color"/>
    <s v="DavidS.Goyer"/>
    <x v="643"/>
    <n v="7.42"/>
    <x v="287"/>
    <n v="122"/>
    <s v="Action"/>
    <s v="Adventure"/>
    <s v="Fantasy"/>
    <s v="Horror"/>
    <s v="SciFi"/>
    <s v="Thriller"/>
    <m/>
    <m/>
    <x v="21"/>
    <m/>
    <m/>
    <m/>
    <m/>
    <m/>
    <m/>
    <s v="Blade:Trinity"/>
    <x v="0"/>
    <x v="34"/>
    <m/>
    <m/>
    <m/>
    <m/>
    <n v="65000000"/>
    <n v="5.9"/>
    <n v="52397389"/>
    <n v="1.2975600124552438E-2"/>
    <n v="-12602611"/>
    <m/>
    <x v="8"/>
  </r>
  <r>
    <s v="Color"/>
    <s v="MikeNichols"/>
    <x v="644"/>
    <n v="7.2"/>
    <x v="287"/>
    <n v="143"/>
    <s v="Comedy"/>
    <s v="Drama"/>
    <m/>
    <m/>
    <m/>
    <m/>
    <m/>
    <m/>
    <x v="21"/>
    <m/>
    <m/>
    <m/>
    <m/>
    <m/>
    <m/>
    <s v="PrimaryColors"/>
    <x v="0"/>
    <x v="34"/>
    <m/>
    <m/>
    <m/>
    <m/>
    <n v="65000000"/>
    <n v="6.7"/>
    <n v="38966057"/>
    <n v="1.2961608259166533E-2"/>
    <n v="-26033943"/>
    <m/>
    <x v="8"/>
  </r>
  <r>
    <s v="Color"/>
    <s v="PaulW.S.Anderson"/>
    <x v="645"/>
    <n v="7.15"/>
    <x v="287"/>
    <n v="96"/>
    <s v="Action"/>
    <s v="Horror"/>
    <s v="SciFi"/>
    <s v="Thriller"/>
    <m/>
    <m/>
    <m/>
    <m/>
    <x v="21"/>
    <m/>
    <m/>
    <m/>
    <m/>
    <m/>
    <m/>
    <s v="ResidentEvil:Retribution"/>
    <x v="0"/>
    <x v="34"/>
    <m/>
    <m/>
    <m/>
    <m/>
    <n v="65000000"/>
    <n v="5.4"/>
    <n v="42345531"/>
    <n v="1.2959396041464273E-2"/>
    <n v="-22654469"/>
    <m/>
    <x v="8"/>
  </r>
  <r>
    <s v="Color"/>
    <s v="PaulW.S.Anderson"/>
    <x v="646"/>
    <n v="6.9"/>
    <x v="287"/>
    <n v="111"/>
    <s v="Action"/>
    <s v="SciFi"/>
    <s v="Thriller"/>
    <m/>
    <m/>
    <m/>
    <m/>
    <m/>
    <x v="21"/>
    <m/>
    <m/>
    <m/>
    <m/>
    <m/>
    <m/>
    <s v="DeathRace"/>
    <x v="0"/>
    <x v="34"/>
    <m/>
    <m/>
    <m/>
    <m/>
    <n v="45000000"/>
    <n v="6.4"/>
    <n v="36064910"/>
    <n v="1.2954183102429873E-2"/>
    <n v="-8935090"/>
    <m/>
    <x v="8"/>
  </r>
  <r>
    <s v="Color"/>
    <s v="RennyHarlin"/>
    <x v="647"/>
    <n v="6"/>
    <x v="287"/>
    <n v="121"/>
    <s v="Action"/>
    <s v="Crime"/>
    <s v="Drama"/>
    <s v="Mystery"/>
    <s v="Thriller"/>
    <m/>
    <m/>
    <m/>
    <x v="21"/>
    <m/>
    <m/>
    <m/>
    <m/>
    <m/>
    <m/>
    <s v="TheLongKissGoodnight"/>
    <x v="0"/>
    <x v="34"/>
    <m/>
    <m/>
    <m/>
    <m/>
    <n v="65000000"/>
    <n v="6.7"/>
    <n v="33328051"/>
    <n v="1.2954316898329446E-2"/>
    <n v="-31671949"/>
    <m/>
    <x v="8"/>
  </r>
  <r>
    <s v="Color"/>
    <s v="TaylorHackford"/>
    <x v="648"/>
    <n v="5.9"/>
    <x v="287"/>
    <n v="135"/>
    <s v="Action"/>
    <s v="Drama"/>
    <s v="Thriller"/>
    <m/>
    <m/>
    <m/>
    <m/>
    <m/>
    <x v="21"/>
    <m/>
    <m/>
    <m/>
    <m/>
    <m/>
    <m/>
    <s v="ProofofLife"/>
    <x v="0"/>
    <x v="34"/>
    <m/>
    <m/>
    <m/>
    <m/>
    <n v="65000000"/>
    <n v="6.2"/>
    <n v="32598931"/>
    <n v="1.2957154587807192E-2"/>
    <n v="-32401069"/>
    <m/>
    <x v="8"/>
  </r>
  <r>
    <s v="Color"/>
    <s v="JonFavreau"/>
    <x v="649"/>
    <n v="6.0750000000000002"/>
    <x v="287"/>
    <n v="101"/>
    <s v="Action"/>
    <s v="Adventure"/>
    <s v="Comedy"/>
    <s v="Family"/>
    <s v="Fantasy"/>
    <s v="SciFi"/>
    <m/>
    <m/>
    <x v="21"/>
    <m/>
    <m/>
    <m/>
    <m/>
    <m/>
    <m/>
    <s v="Zathura:ASpaceAdventure"/>
    <x v="0"/>
    <x v="34"/>
    <m/>
    <m/>
    <m/>
    <m/>
    <n v="65000000"/>
    <n v="6.1"/>
    <n v="28045540"/>
    <n v="1.296065230251674E-2"/>
    <n v="-36954460"/>
    <m/>
    <x v="8"/>
  </r>
  <r>
    <s v="Color"/>
    <s v="DavidFincher"/>
    <x v="650"/>
    <n v="6.9999999999999982"/>
    <x v="287"/>
    <n v="151"/>
    <s v="Drama"/>
    <m/>
    <m/>
    <m/>
    <m/>
    <m/>
    <m/>
    <m/>
    <x v="21"/>
    <m/>
    <m/>
    <m/>
    <m/>
    <m/>
    <m/>
    <s v="FightClub"/>
    <x v="0"/>
    <x v="34"/>
    <m/>
    <m/>
    <m/>
    <m/>
    <n v="63000000"/>
    <n v="8.8000000000000007"/>
    <n v="37023395"/>
    <n v="1.2968286722266124E-2"/>
    <n v="-25976605"/>
    <m/>
    <x v="8"/>
  </r>
  <r>
    <s v="Color"/>
    <s v="McG"/>
    <x v="651"/>
    <n v="5.8"/>
    <x v="287"/>
    <n v="131"/>
    <s v="Drama"/>
    <s v="Sport"/>
    <m/>
    <m/>
    <m/>
    <m/>
    <m/>
    <m/>
    <x v="21"/>
    <m/>
    <m/>
    <m/>
    <m/>
    <m/>
    <m/>
    <s v="WeAreMarshall"/>
    <x v="0"/>
    <x v="34"/>
    <m/>
    <m/>
    <m/>
    <m/>
    <n v="65000000"/>
    <n v="7.1"/>
    <n v="43532294"/>
    <n v="1.2967836798666437E-2"/>
    <n v="-21467706"/>
    <m/>
    <x v="8"/>
  </r>
  <r>
    <s v="Color"/>
    <s v="MichaelLehmann"/>
    <x v="652"/>
    <n v="7.6"/>
    <x v="287"/>
    <n v="100"/>
    <s v="Action"/>
    <s v="Adventure"/>
    <s v="Comedy"/>
    <m/>
    <m/>
    <m/>
    <m/>
    <m/>
    <x v="21"/>
    <m/>
    <m/>
    <m/>
    <m/>
    <m/>
    <m/>
    <s v="HudsonHawk"/>
    <x v="0"/>
    <x v="34"/>
    <m/>
    <m/>
    <m/>
    <m/>
    <n v="70000000"/>
    <n v="5.7"/>
    <n v="17218080"/>
    <n v="1.296156752106945E-2"/>
    <n v="-52781920"/>
    <m/>
    <x v="8"/>
  </r>
  <r>
    <s v="Color"/>
    <s v="NoraEphron"/>
    <x v="653"/>
    <n v="5.4"/>
    <x v="287"/>
    <n v="105"/>
    <s v="Comedy"/>
    <s v="Crime"/>
    <m/>
    <m/>
    <m/>
    <m/>
    <m/>
    <m/>
    <x v="21"/>
    <m/>
    <m/>
    <m/>
    <m/>
    <m/>
    <m/>
    <s v="LuckyNumbers"/>
    <x v="0"/>
    <x v="34"/>
    <m/>
    <m/>
    <m/>
    <m/>
    <n v="65000000"/>
    <n v="5"/>
    <n v="10014234"/>
    <n v="1.2981901634971836E-2"/>
    <n v="-54985766"/>
    <m/>
    <x v="8"/>
  </r>
  <r>
    <s v="Color"/>
    <s v="StuartBeattie"/>
    <x v="654"/>
    <n v="7.5"/>
    <x v="287"/>
    <n v="92"/>
    <s v="Action"/>
    <s v="Fantasy"/>
    <s v="SciFi"/>
    <s v="Thriller"/>
    <m/>
    <m/>
    <m/>
    <m/>
    <x v="21"/>
    <m/>
    <m/>
    <m/>
    <m/>
    <m/>
    <m/>
    <s v="IFrankenstein"/>
    <x v="0"/>
    <x v="34"/>
    <m/>
    <m/>
    <m/>
    <m/>
    <n v="65000000"/>
    <n v="5.0999999999999996"/>
    <n v="19059018"/>
    <n v="1.3006333326754519E-2"/>
    <n v="-45940982"/>
    <m/>
    <x v="8"/>
  </r>
  <r>
    <s v="Color"/>
    <s v="RomanPolanski"/>
    <x v="655"/>
    <n v="7.2"/>
    <x v="287"/>
    <n v="130"/>
    <s v="Crime"/>
    <s v="Drama"/>
    <m/>
    <m/>
    <m/>
    <m/>
    <m/>
    <m/>
    <x v="21"/>
    <m/>
    <m/>
    <m/>
    <m/>
    <m/>
    <m/>
    <s v="OliverTwist"/>
    <x v="0"/>
    <x v="34"/>
    <m/>
    <m/>
    <m/>
    <m/>
    <n v="50000000"/>
    <n v="6.9"/>
    <n v="1987287"/>
    <n v="1.3022284852010312E-2"/>
    <n v="-48012713"/>
    <m/>
    <x v="8"/>
  </r>
  <r>
    <s v="Color"/>
    <s v="RobBowman"/>
    <x v="656"/>
    <n v="7.6"/>
    <x v="287"/>
    <n v="100"/>
    <s v="Action"/>
    <s v="Crime"/>
    <s v="Fantasy"/>
    <s v="Thriller"/>
    <m/>
    <m/>
    <m/>
    <m/>
    <x v="21"/>
    <m/>
    <m/>
    <m/>
    <m/>
    <m/>
    <m/>
    <s v="Elektra"/>
    <x v="0"/>
    <x v="34"/>
    <m/>
    <m/>
    <m/>
    <m/>
    <n v="43000000"/>
    <n v="4.8"/>
    <n v="24407944"/>
    <n v="1.303996960305677E-2"/>
    <n v="-18592056"/>
    <m/>
    <x v="8"/>
  </r>
  <r>
    <s v="BlackandWhite"/>
    <s v="FrankMiller"/>
    <x v="657"/>
    <n v="7"/>
    <x v="287"/>
    <n v="102"/>
    <s v="Action"/>
    <s v="Crime"/>
    <s v="Thriller"/>
    <m/>
    <m/>
    <m/>
    <m/>
    <m/>
    <x v="21"/>
    <m/>
    <m/>
    <m/>
    <m/>
    <m/>
    <m/>
    <s v="SinCity:ADametoKillFor"/>
    <x v="0"/>
    <x v="34"/>
    <m/>
    <m/>
    <m/>
    <m/>
    <n v="65000000"/>
    <n v="6.5"/>
    <n v="13750556"/>
    <n v="1.3043549000934835E-2"/>
    <n v="-51249444"/>
    <m/>
    <x v="8"/>
  </r>
  <r>
    <s v="Color"/>
    <s v="SydneyPollack"/>
    <x v="658"/>
    <n v="2.6"/>
    <x v="287"/>
    <n v="133"/>
    <s v="Drama"/>
    <s v="Mystery"/>
    <s v="Romance"/>
    <m/>
    <m/>
    <m/>
    <m/>
    <m/>
    <x v="21"/>
    <m/>
    <m/>
    <m/>
    <m/>
    <m/>
    <m/>
    <s v="RandomHearts"/>
    <x v="0"/>
    <x v="34"/>
    <m/>
    <m/>
    <m/>
    <m/>
    <n v="64000000"/>
    <n v="5.0999999999999996"/>
    <n v="31054924"/>
    <n v="1.3064505332960004E-2"/>
    <n v="-32945076"/>
    <m/>
    <x v="8"/>
  </r>
  <r>
    <s v="Color"/>
    <s v="BaltasarKormkur"/>
    <x v="659"/>
    <n v="6.6"/>
    <x v="287"/>
    <n v="121"/>
    <s v="Adventure"/>
    <s v="Biography"/>
    <s v="Drama"/>
    <s v="History"/>
    <s v="Sport"/>
    <s v="Thriller"/>
    <m/>
    <m/>
    <x v="21"/>
    <m/>
    <m/>
    <m/>
    <m/>
    <m/>
    <m/>
    <s v="Everest"/>
    <x v="0"/>
    <x v="34"/>
    <m/>
    <m/>
    <m/>
    <m/>
    <n v="55000000"/>
    <n v="7.1"/>
    <n v="43247140"/>
    <n v="1.306930241877048E-2"/>
    <n v="-11752860"/>
    <m/>
    <x v="8"/>
  </r>
  <r>
    <s v="Color"/>
    <s v="TomTykwer"/>
    <x v="660"/>
    <n v="4.5500000000000007"/>
    <x v="287"/>
    <n v="147"/>
    <s v="Crime"/>
    <s v="Drama"/>
    <s v="Fantasy"/>
    <m/>
    <m/>
    <m/>
    <m/>
    <m/>
    <x v="21"/>
    <m/>
    <m/>
    <m/>
    <m/>
    <m/>
    <m/>
    <s v="Perfume:TheStoryofaMurderer"/>
    <x v="0"/>
    <x v="34"/>
    <m/>
    <m/>
    <m/>
    <m/>
    <n v="50000000"/>
    <n v="7.5"/>
    <n v="2208939"/>
    <n v="1.3065173635054845E-2"/>
    <n v="-47791061"/>
    <m/>
    <x v="8"/>
  </r>
  <r>
    <s v="Color"/>
    <s v="JayRoach"/>
    <x v="661"/>
    <n v="6.5"/>
    <x v="287"/>
    <n v="94"/>
    <s v="Action"/>
    <s v="Comedy"/>
    <s v="Crime"/>
    <m/>
    <m/>
    <m/>
    <m/>
    <m/>
    <x v="21"/>
    <m/>
    <m/>
    <m/>
    <m/>
    <m/>
    <m/>
    <s v="AustinPowersinGoldmember"/>
    <x v="0"/>
    <x v="34"/>
    <m/>
    <m/>
    <m/>
    <m/>
    <n v="63000000"/>
    <n v="6.2"/>
    <n v="213079163"/>
    <n v="1.3082790923170971E-2"/>
    <n v="150079163"/>
    <m/>
    <x v="8"/>
  </r>
  <r>
    <s v="Color"/>
    <s v="DavidBowers"/>
    <x v="662"/>
    <n v="6.4749999999999996"/>
    <x v="287"/>
    <n v="94"/>
    <s v="Action"/>
    <s v="Animation"/>
    <s v="Comedy"/>
    <s v="Family"/>
    <s v="SciFi"/>
    <m/>
    <m/>
    <m/>
    <x v="21"/>
    <m/>
    <m/>
    <m/>
    <m/>
    <m/>
    <m/>
    <s v="AstroBoy"/>
    <x v="0"/>
    <x v="34"/>
    <m/>
    <m/>
    <m/>
    <m/>
    <n v="65000000"/>
    <n v="6.3"/>
    <n v="19548064"/>
    <n v="1.296328901983031E-2"/>
    <n v="-45451936"/>
    <m/>
    <x v="8"/>
  </r>
  <r>
    <s v="Color"/>
    <s v="StevenSpielberg"/>
    <x v="663"/>
    <n v="6.7"/>
    <x v="287"/>
    <n v="127"/>
    <s v="Adventure"/>
    <s v="SciFi"/>
    <s v="Thriller"/>
    <m/>
    <m/>
    <m/>
    <m/>
    <m/>
    <x v="21"/>
    <m/>
    <m/>
    <m/>
    <m/>
    <m/>
    <m/>
    <s v="JurassicPark"/>
    <x v="0"/>
    <x v="34"/>
    <m/>
    <m/>
    <m/>
    <m/>
    <n v="63000000"/>
    <n v="8.1"/>
    <n v="356784000"/>
    <n v="1.2978836772687286E-2"/>
    <n v="293784000"/>
    <m/>
    <x v="8"/>
  </r>
  <r>
    <s v="Color"/>
    <s v="LawrenceKasdan"/>
    <x v="664"/>
    <n v="6.9"/>
    <x v="287"/>
    <n v="212"/>
    <s v="Adventure"/>
    <s v="Biography"/>
    <s v="Crime"/>
    <s v="Drama"/>
    <s v="Western"/>
    <m/>
    <m/>
    <m/>
    <x v="21"/>
    <m/>
    <m/>
    <m/>
    <m/>
    <m/>
    <m/>
    <s v="WyattEarp"/>
    <x v="0"/>
    <x v="34"/>
    <m/>
    <m/>
    <m/>
    <m/>
    <n v="63000000"/>
    <n v="6.6"/>
    <n v="25052000"/>
    <n v="1.2804253825458309E-2"/>
    <n v="-37948000"/>
    <m/>
    <x v="8"/>
  </r>
  <r>
    <s v="Color"/>
    <s v="PhillipNoyce"/>
    <x v="665"/>
    <n v="7.1"/>
    <x v="287"/>
    <n v="141"/>
    <s v="Action"/>
    <s v="Crime"/>
    <s v="Drama"/>
    <s v="Thriller"/>
    <m/>
    <m/>
    <m/>
    <m/>
    <x v="21"/>
    <m/>
    <m/>
    <m/>
    <m/>
    <m/>
    <m/>
    <s v="ClearandPresentDanger"/>
    <x v="0"/>
    <x v="34"/>
    <m/>
    <m/>
    <m/>
    <m/>
    <n v="62000000"/>
    <n v="6.9"/>
    <n v="122012710"/>
    <n v="1.2814041614497165E-2"/>
    <n v="60012710"/>
    <m/>
    <x v="8"/>
  </r>
  <r>
    <s v="Color"/>
    <s v="DanielLee"/>
    <x v="666"/>
    <n v="7.3"/>
    <x v="287"/>
    <n v="103"/>
    <s v="Action"/>
    <s v="Adventure"/>
    <s v="Drama"/>
    <s v="History"/>
    <m/>
    <m/>
    <m/>
    <m/>
    <x v="21"/>
    <m/>
    <m/>
    <m/>
    <m/>
    <m/>
    <m/>
    <s v="DragonBlade"/>
    <x v="1"/>
    <x v="34"/>
    <m/>
    <m/>
    <m/>
    <m/>
    <n v="65000000"/>
    <n v="6.1"/>
    <n v="72413"/>
    <n v="1.2750335398018698E-2"/>
    <n v="-64927587"/>
    <m/>
    <x v="8"/>
  </r>
  <r>
    <s v="Color"/>
    <s v="KeenenIvoryWayans"/>
    <x v="667"/>
    <n v="3.4"/>
    <x v="287"/>
    <n v="98"/>
    <s v="Comedy"/>
    <s v="Crime"/>
    <m/>
    <m/>
    <m/>
    <m/>
    <m/>
    <m/>
    <x v="21"/>
    <m/>
    <m/>
    <m/>
    <m/>
    <m/>
    <m/>
    <s v="Littleman"/>
    <x v="0"/>
    <x v="34"/>
    <m/>
    <m/>
    <m/>
    <m/>
    <n v="64000000"/>
    <n v="4.3"/>
    <n v="58255287"/>
    <n v="1.2784626029070956E-2"/>
    <n v="-5744713"/>
    <m/>
    <x v="8"/>
  </r>
  <r>
    <s v="Color"/>
    <s v="JonathanMostow"/>
    <x v="668"/>
    <n v="7.5"/>
    <x v="287"/>
    <n v="116"/>
    <s v="Action"/>
    <s v="War"/>
    <m/>
    <m/>
    <m/>
    <m/>
    <m/>
    <m/>
    <x v="21"/>
    <m/>
    <m/>
    <m/>
    <m/>
    <m/>
    <m/>
    <s v="U571"/>
    <x v="0"/>
    <x v="34"/>
    <m/>
    <m/>
    <m/>
    <m/>
    <n v="62000000"/>
    <n v="6.6"/>
    <n v="77086030"/>
    <n v="1.276576599783863E-2"/>
    <n v="15086030"/>
    <m/>
    <x v="8"/>
  </r>
  <r>
    <s v="Color"/>
    <s v="RobReiner"/>
    <x v="669"/>
    <n v="5.45"/>
    <x v="287"/>
    <n v="114"/>
    <s v="Comedy"/>
    <s v="Drama"/>
    <s v="Romance"/>
    <m/>
    <m/>
    <m/>
    <m/>
    <m/>
    <x v="21"/>
    <m/>
    <m/>
    <m/>
    <m/>
    <m/>
    <m/>
    <s v="TheAmericanPresident"/>
    <x v="0"/>
    <x v="34"/>
    <m/>
    <m/>
    <m/>
    <m/>
    <n v="62000000"/>
    <n v="6.8"/>
    <n v="65000000"/>
    <n v="1.2733677118919704E-2"/>
    <n v="3000000"/>
    <m/>
    <x v="8"/>
  </r>
  <r>
    <s v="Color"/>
    <s v="MarcoSchnabel"/>
    <x v="670"/>
    <n v="5.9"/>
    <x v="287"/>
    <n v="87"/>
    <s v="Comedy"/>
    <s v="Romance"/>
    <s v="Sport"/>
    <m/>
    <m/>
    <m/>
    <m/>
    <m/>
    <x v="21"/>
    <m/>
    <m/>
    <m/>
    <m/>
    <m/>
    <m/>
    <s v="TheLoveGuru"/>
    <x v="0"/>
    <x v="34"/>
    <m/>
    <m/>
    <m/>
    <m/>
    <n v="62000000"/>
    <n v="3.8"/>
    <n v="32178777"/>
    <n v="1.2710761530313244E-2"/>
    <n v="-29821223"/>
    <m/>
    <x v="8"/>
  </r>
  <r>
    <s v="Color"/>
    <s v="DemianLichtenstein"/>
    <x v="671"/>
    <n v="5.2"/>
    <x v="287"/>
    <n v="125"/>
    <s v="Action"/>
    <s v="Comedy"/>
    <s v="Crime"/>
    <s v="Thriller"/>
    <m/>
    <m/>
    <m/>
    <m/>
    <x v="21"/>
    <m/>
    <m/>
    <m/>
    <m/>
    <m/>
    <m/>
    <s v="3000MilestoGraceland"/>
    <x v="0"/>
    <x v="34"/>
    <m/>
    <m/>
    <m/>
    <m/>
    <n v="42000000"/>
    <n v="5.9"/>
    <n v="15738632"/>
    <n v="1.2714219904140289E-2"/>
    <n v="-26261368"/>
    <m/>
    <x v="8"/>
  </r>
  <r>
    <s v="Color"/>
    <s v="QuentinTarantino"/>
    <x v="672"/>
    <n v="5.6"/>
    <x v="287"/>
    <n v="187"/>
    <s v="Crime"/>
    <s v="Drama"/>
    <s v="Mystery"/>
    <s v="Thriller"/>
    <s v="Western"/>
    <m/>
    <m/>
    <m/>
    <x v="21"/>
    <m/>
    <m/>
    <m/>
    <m/>
    <m/>
    <m/>
    <s v="TheHatefulEight"/>
    <x v="0"/>
    <x v="34"/>
    <m/>
    <m/>
    <m/>
    <m/>
    <n v="44000000"/>
    <n v="7.9"/>
    <n v="54116191"/>
    <n v="1.2720042103079046E-2"/>
    <n v="10116191"/>
    <m/>
    <x v="8"/>
  </r>
  <r>
    <s v="Color"/>
    <s v="JoshGordon"/>
    <x v="673"/>
    <n v="7.7333333333333343"/>
    <x v="287"/>
    <n v="93"/>
    <s v="Comedy"/>
    <s v="Sport"/>
    <m/>
    <m/>
    <m/>
    <m/>
    <m/>
    <m/>
    <x v="21"/>
    <m/>
    <m/>
    <m/>
    <m/>
    <m/>
    <m/>
    <s v="BladesofGlory"/>
    <x v="0"/>
    <x v="34"/>
    <m/>
    <m/>
    <m/>
    <m/>
    <n v="61000000"/>
    <n v="6.3"/>
    <n v="118153533"/>
    <n v="1.2714649619803385E-2"/>
    <n v="57153533"/>
    <m/>
    <x v="8"/>
  </r>
  <r>
    <s v="Color"/>
    <s v="TimHill"/>
    <x v="674"/>
    <n v="5.95"/>
    <x v="287"/>
    <n v="95"/>
    <s v="Adventure"/>
    <s v="Animation"/>
    <s v="Comedy"/>
    <s v="Family"/>
    <s v="Fantasy"/>
    <m/>
    <m/>
    <m/>
    <x v="21"/>
    <m/>
    <m/>
    <m/>
    <m/>
    <m/>
    <m/>
    <s v="Hop"/>
    <x v="0"/>
    <x v="34"/>
    <m/>
    <m/>
    <m/>
    <m/>
    <n v="63000000"/>
    <n v="5.5"/>
    <n v="108012170"/>
    <n v="1.2655543455842626E-2"/>
    <n v="45012170"/>
    <m/>
    <x v="8"/>
  </r>
  <r>
    <s v="Color"/>
    <s v="ZackSnyder"/>
    <x v="675"/>
    <n v="6.3"/>
    <x v="287"/>
    <n v="117"/>
    <s v="Action"/>
    <s v="Drama"/>
    <s v="Fantasy"/>
    <s v="War"/>
    <m/>
    <m/>
    <m/>
    <m/>
    <x v="21"/>
    <m/>
    <m/>
    <m/>
    <m/>
    <m/>
    <m/>
    <n v="300"/>
    <x v="0"/>
    <x v="34"/>
    <m/>
    <m/>
    <m/>
    <m/>
    <n v="65000000"/>
    <n v="7.7"/>
    <n v="210592590"/>
    <n v="1.2598952113287966E-2"/>
    <n v="145592590"/>
    <m/>
    <x v="8"/>
  </r>
  <r>
    <s v="Color"/>
    <s v="JayRoach"/>
    <x v="676"/>
    <n v="5.3"/>
    <x v="287"/>
    <n v="106"/>
    <s v="Comedy"/>
    <s v="Romance"/>
    <m/>
    <m/>
    <m/>
    <m/>
    <m/>
    <m/>
    <x v="21"/>
    <m/>
    <m/>
    <m/>
    <m/>
    <m/>
    <m/>
    <s v="MeettheFockers"/>
    <x v="0"/>
    <x v="34"/>
    <m/>
    <m/>
    <m/>
    <m/>
    <n v="80000000"/>
    <n v="6.3"/>
    <n v="279167575"/>
    <n v="1.246796966065569E-2"/>
    <n v="199167575"/>
    <m/>
    <x v="8"/>
  </r>
  <r>
    <s v="Color"/>
    <s v="DavidFrankel"/>
    <x v="677"/>
    <n v="5.4"/>
    <x v="287"/>
    <n v="115"/>
    <s v="Comedy"/>
    <s v="Drama"/>
    <s v="Family"/>
    <m/>
    <m/>
    <m/>
    <m/>
    <m/>
    <x v="21"/>
    <m/>
    <m/>
    <m/>
    <m/>
    <m/>
    <m/>
    <s v="MarleyMe"/>
    <x v="0"/>
    <x v="34"/>
    <m/>
    <m/>
    <m/>
    <m/>
    <n v="60000000"/>
    <n v="7.1"/>
    <n v="143151473"/>
    <n v="1.2196369966483031E-2"/>
    <n v="83151473"/>
    <m/>
    <x v="8"/>
  </r>
  <r>
    <s v="Color"/>
    <s v="FrankDarabont"/>
    <x v="678"/>
    <n v="7.4333333333333327"/>
    <x v="287"/>
    <n v="189"/>
    <s v="Crime"/>
    <s v="Drama"/>
    <s v="Fantasy"/>
    <s v="Mystery"/>
    <m/>
    <m/>
    <m/>
    <m/>
    <x v="21"/>
    <m/>
    <m/>
    <m/>
    <m/>
    <m/>
    <m/>
    <s v="TheGreenMile"/>
    <x v="0"/>
    <x v="34"/>
    <m/>
    <m/>
    <m/>
    <m/>
    <n v="60000000"/>
    <n v="8.5"/>
    <n v="136801374"/>
    <n v="1.2123564088459505E-2"/>
    <n v="76801374"/>
    <m/>
    <x v="8"/>
  </r>
  <r>
    <s v="Color"/>
    <s v="MarkDindal"/>
    <x v="679"/>
    <n v="6.55"/>
    <x v="287"/>
    <n v="81"/>
    <s v="Adventure"/>
    <s v="Animation"/>
    <s v="Comedy"/>
    <s v="Family"/>
    <s v="SciFi"/>
    <m/>
    <m/>
    <m/>
    <x v="21"/>
    <m/>
    <m/>
    <m/>
    <m/>
    <m/>
    <m/>
    <s v="ChickenLittle"/>
    <x v="0"/>
    <x v="34"/>
    <m/>
    <m/>
    <m/>
    <m/>
    <n v="150000000"/>
    <n v="5.8"/>
    <n v="135381507"/>
    <n v="1.2054341302434157E-2"/>
    <n v="-14618493"/>
    <m/>
    <x v="8"/>
  </r>
  <r>
    <s v="Color"/>
    <s v="DavidFincher"/>
    <x v="680"/>
    <n v="4.5999999999999996"/>
    <x v="287"/>
    <n v="149"/>
    <s v="Crime"/>
    <s v="Drama"/>
    <s v="Mystery"/>
    <s v="Thriller"/>
    <m/>
    <m/>
    <m/>
    <m/>
    <x v="21"/>
    <m/>
    <m/>
    <m/>
    <m/>
    <m/>
    <m/>
    <s v="GoneGirl"/>
    <x v="0"/>
    <x v="34"/>
    <m/>
    <m/>
    <m/>
    <m/>
    <n v="61000000"/>
    <n v="8.1"/>
    <n v="167735396"/>
    <n v="1.1731543946549716E-2"/>
    <n v="106735396"/>
    <m/>
    <x v="8"/>
  </r>
  <r>
    <s v="Color"/>
    <s v="DougLiman"/>
    <x v="681"/>
    <n v="6.9799999999999995"/>
    <x v="287"/>
    <n v="119"/>
    <s v="Action"/>
    <s v="Mystery"/>
    <s v="Thriller"/>
    <m/>
    <m/>
    <m/>
    <m/>
    <m/>
    <x v="21"/>
    <m/>
    <m/>
    <m/>
    <m/>
    <m/>
    <m/>
    <s v="TheBourneIdentity"/>
    <x v="0"/>
    <x v="34"/>
    <m/>
    <m/>
    <m/>
    <m/>
    <n v="60000000"/>
    <n v="7.9"/>
    <n v="121468960"/>
    <n v="1.164015324820236E-2"/>
    <n v="61468960"/>
    <m/>
    <x v="8"/>
  </r>
  <r>
    <s v="Color"/>
    <s v="MartinCampbell"/>
    <x v="682"/>
    <n v="5.0999999999999996"/>
    <x v="287"/>
    <n v="130"/>
    <s v="Action"/>
    <s v="Adventure"/>
    <s v="Thriller"/>
    <m/>
    <m/>
    <m/>
    <m/>
    <m/>
    <x v="21"/>
    <m/>
    <m/>
    <m/>
    <m/>
    <m/>
    <m/>
    <s v="GoldenEye"/>
    <x v="0"/>
    <x v="34"/>
    <m/>
    <m/>
    <m/>
    <m/>
    <n v="58000000"/>
    <n v="7.2"/>
    <n v="106635996"/>
    <n v="1.1579652772223527E-2"/>
    <n v="48635996"/>
    <m/>
    <x v="8"/>
  </r>
  <r>
    <s v="Color"/>
    <s v="SimonWest"/>
    <x v="683"/>
    <n v="6.9333333333333336"/>
    <x v="287"/>
    <n v="116"/>
    <s v="Drama"/>
    <s v="Mystery"/>
    <s v="Thriller"/>
    <m/>
    <m/>
    <m/>
    <m/>
    <m/>
    <x v="21"/>
    <m/>
    <m/>
    <m/>
    <m/>
    <m/>
    <m/>
    <s v="TheGeneralsDaughter"/>
    <x v="0"/>
    <x v="34"/>
    <m/>
    <m/>
    <m/>
    <m/>
    <n v="95000000"/>
    <n v="6.3"/>
    <n v="102678089"/>
    <n v="1.1532680621261573E-2"/>
    <n v="7678089"/>
    <m/>
    <x v="8"/>
  </r>
  <r>
    <s v="Color"/>
    <s v="PeterWeir"/>
    <x v="684"/>
    <n v="4.0999999999999996"/>
    <x v="287"/>
    <n v="103"/>
    <s v="Comedy"/>
    <s v="Drama"/>
    <s v="SciFi"/>
    <m/>
    <m/>
    <m/>
    <m/>
    <m/>
    <x v="21"/>
    <m/>
    <m/>
    <m/>
    <m/>
    <m/>
    <m/>
    <s v="TheTrumanShow"/>
    <x v="0"/>
    <x v="34"/>
    <m/>
    <m/>
    <m/>
    <m/>
    <n v="60000000"/>
    <n v="8.1"/>
    <n v="125603360"/>
    <n v="1.1417595969446999E-2"/>
    <n v="65603360"/>
    <m/>
    <x v="8"/>
  </r>
  <r>
    <s v="Color"/>
    <s v="BrendaChapman"/>
    <x v="685"/>
    <n v="6.85"/>
    <x v="287"/>
    <n v="99"/>
    <s v="Adventure"/>
    <s v="Animation"/>
    <s v="Biography"/>
    <s v="Drama"/>
    <s v="Family"/>
    <s v="Fantasy"/>
    <s v="Musical"/>
    <m/>
    <x v="21"/>
    <m/>
    <m/>
    <m/>
    <m/>
    <m/>
    <m/>
    <s v="ThePrinceofEgypt"/>
    <x v="0"/>
    <x v="34"/>
    <m/>
    <m/>
    <m/>
    <m/>
    <n v="70000000"/>
    <n v="7"/>
    <n v="101217900"/>
    <n v="1.1354142267220924E-2"/>
    <n v="31217900"/>
    <m/>
    <x v="8"/>
  </r>
  <r>
    <s v="Color"/>
    <s v="SteveCarr"/>
    <x v="686"/>
    <n v="4.8"/>
    <x v="287"/>
    <n v="92"/>
    <s v="Comedy"/>
    <s v="Family"/>
    <m/>
    <m/>
    <m/>
    <m/>
    <m/>
    <m/>
    <x v="21"/>
    <m/>
    <m/>
    <m/>
    <m/>
    <m/>
    <m/>
    <s v="DaddyDayCare"/>
    <x v="0"/>
    <x v="34"/>
    <m/>
    <m/>
    <m/>
    <m/>
    <n v="60000000"/>
    <n v="5.5"/>
    <n v="104148781"/>
    <n v="1.1287822015792218E-2"/>
    <n v="44148781"/>
    <m/>
    <x v="8"/>
  </r>
  <r>
    <s v="Color"/>
    <s v="BaltasarKormkur"/>
    <x v="687"/>
    <n v="6.1"/>
    <x v="287"/>
    <n v="109"/>
    <s v="Action"/>
    <s v="Comedy"/>
    <s v="Crime"/>
    <s v="Drama"/>
    <s v="Thriller"/>
    <m/>
    <m/>
    <m/>
    <x v="21"/>
    <m/>
    <m/>
    <m/>
    <m/>
    <m/>
    <m/>
    <s v="2Guns"/>
    <x v="0"/>
    <x v="34"/>
    <m/>
    <m/>
    <m/>
    <m/>
    <n v="61000000"/>
    <n v="6.7"/>
    <n v="75573300"/>
    <n v="1.1238121625347763E-2"/>
    <n v="14573300"/>
    <m/>
    <x v="8"/>
  </r>
  <r>
    <s v="Color"/>
    <s v="LawrenceGuterman"/>
    <x v="688"/>
    <n v="4.8"/>
    <x v="287"/>
    <n v="87"/>
    <s v="Action"/>
    <s v="Comedy"/>
    <s v="Family"/>
    <s v="Fantasy"/>
    <m/>
    <m/>
    <m/>
    <m/>
    <x v="21"/>
    <m/>
    <m/>
    <m/>
    <m/>
    <m/>
    <m/>
    <s v="CatsDogs"/>
    <x v="0"/>
    <x v="34"/>
    <m/>
    <m/>
    <m/>
    <m/>
    <n v="60000000"/>
    <n v="5.2"/>
    <n v="93375151"/>
    <n v="1.1207075582900565E-2"/>
    <n v="33375151"/>
    <m/>
    <x v="8"/>
  </r>
  <r>
    <s v="Color"/>
    <s v="F.GaryGray"/>
    <x v="689"/>
    <n v="8.4333333333333336"/>
    <x v="287"/>
    <n v="111"/>
    <s v="Action"/>
    <s v="Crime"/>
    <s v="Thriller"/>
    <m/>
    <m/>
    <m/>
    <m/>
    <m/>
    <x v="21"/>
    <m/>
    <m/>
    <m/>
    <m/>
    <m/>
    <m/>
    <s v="TheItalianJob"/>
    <x v="0"/>
    <x v="34"/>
    <m/>
    <m/>
    <m/>
    <m/>
    <n v="60000000"/>
    <n v="7"/>
    <n v="106126012"/>
    <n v="1.116459431243007E-2"/>
    <n v="46126012"/>
    <m/>
    <x v="8"/>
  </r>
  <r>
    <s v="Color"/>
    <s v="MarcLawrence"/>
    <x v="690"/>
    <n v="6.5"/>
    <x v="287"/>
    <n v="101"/>
    <s v="Comedy"/>
    <s v="Romance"/>
    <m/>
    <m/>
    <m/>
    <m/>
    <m/>
    <m/>
    <x v="21"/>
    <m/>
    <m/>
    <m/>
    <m/>
    <m/>
    <m/>
    <s v="TwoWeeksNotice"/>
    <x v="0"/>
    <x v="34"/>
    <m/>
    <m/>
    <m/>
    <m/>
    <n v="60000000"/>
    <n v="6.1"/>
    <n v="93307796"/>
    <n v="1.1113400979715164E-2"/>
    <n v="33307796"/>
    <m/>
    <x v="8"/>
  </r>
  <r>
    <s v="Color"/>
    <s v="EricDarnell"/>
    <x v="691"/>
    <n v="7.1"/>
    <x v="287"/>
    <n v="83"/>
    <s v="Adventure"/>
    <s v="Animation"/>
    <s v="Comedy"/>
    <s v="Family"/>
    <m/>
    <m/>
    <m/>
    <m/>
    <x v="21"/>
    <m/>
    <m/>
    <m/>
    <m/>
    <m/>
    <m/>
    <s v="Antz"/>
    <x v="0"/>
    <x v="34"/>
    <m/>
    <m/>
    <m/>
    <m/>
    <n v="105000000"/>
    <n v="6.6"/>
    <n v="90646554"/>
    <n v="1.1070858590274603E-2"/>
    <n v="-14353446"/>
    <m/>
    <x v="8"/>
  </r>
  <r>
    <s v="Color"/>
    <s v="PeterBillingsley"/>
    <x v="692"/>
    <n v="5.6"/>
    <x v="287"/>
    <n v="113"/>
    <s v="Comedy"/>
    <m/>
    <m/>
    <m/>
    <m/>
    <m/>
    <m/>
    <m/>
    <x v="21"/>
    <m/>
    <m/>
    <m/>
    <m/>
    <m/>
    <m/>
    <s v="CouplesRetreat"/>
    <x v="0"/>
    <x v="34"/>
    <m/>
    <m/>
    <m/>
    <m/>
    <n v="60000000"/>
    <n v="5.5"/>
    <n v="109176215"/>
    <n v="1.0959511594399207E-2"/>
    <n v="49176215"/>
    <m/>
    <x v="8"/>
  </r>
  <r>
    <s v="Color"/>
    <s v="TonyScott"/>
    <x v="693"/>
    <n v="4.8"/>
    <x v="287"/>
    <n v="107"/>
    <s v="Action"/>
    <s v="Drama"/>
    <s v="Sport"/>
    <m/>
    <m/>
    <m/>
    <m/>
    <m/>
    <x v="21"/>
    <m/>
    <m/>
    <m/>
    <m/>
    <m/>
    <m/>
    <s v="DaysofThunder"/>
    <x v="0"/>
    <x v="34"/>
    <m/>
    <m/>
    <m/>
    <m/>
    <n v="60000000"/>
    <n v="5.9"/>
    <n v="82670733"/>
    <n v="1.0906031020059413E-2"/>
    <n v="22670733"/>
    <m/>
    <x v="8"/>
  </r>
  <r>
    <s v="Color"/>
    <s v="AdamShankman"/>
    <x v="694"/>
    <n v="6.85"/>
    <x v="287"/>
    <n v="94"/>
    <s v="Adventure"/>
    <s v="Comedy"/>
    <s v="Family"/>
    <m/>
    <m/>
    <m/>
    <m/>
    <m/>
    <x v="21"/>
    <m/>
    <m/>
    <m/>
    <m/>
    <m/>
    <m/>
    <s v="CheaperbytheDozen2"/>
    <x v="0"/>
    <x v="34"/>
    <m/>
    <m/>
    <m/>
    <m/>
    <n v="60000000"/>
    <n v="5.4"/>
    <n v="82569532"/>
    <n v="1.0870771556342921E-2"/>
    <n v="22569532"/>
    <m/>
    <x v="8"/>
  </r>
  <r>
    <s v="Color"/>
    <s v="WesBall"/>
    <x v="695"/>
    <n v="6"/>
    <x v="287"/>
    <n v="132"/>
    <s v="Action"/>
    <s v="SciFi"/>
    <s v="Thriller"/>
    <m/>
    <m/>
    <m/>
    <m/>
    <m/>
    <x v="21"/>
    <m/>
    <m/>
    <m/>
    <m/>
    <m/>
    <m/>
    <s v="TheScorchTrials"/>
    <x v="0"/>
    <x v="34"/>
    <m/>
    <m/>
    <m/>
    <m/>
    <n v="61000000"/>
    <n v="6.4"/>
    <n v="81687587"/>
    <n v="1.0835549420775954E-2"/>
    <n v="20687587"/>
    <m/>
    <x v="8"/>
  </r>
  <r>
    <s v="Color"/>
    <s v="RyanMurphy"/>
    <x v="696"/>
    <n v="5.4"/>
    <x v="287"/>
    <n v="140"/>
    <s v="Drama"/>
    <s v="Romance"/>
    <m/>
    <m/>
    <m/>
    <m/>
    <m/>
    <m/>
    <x v="21"/>
    <m/>
    <m/>
    <m/>
    <m/>
    <m/>
    <m/>
    <s v="EatPrayLove"/>
    <x v="0"/>
    <x v="34"/>
    <m/>
    <m/>
    <m/>
    <m/>
    <n v="60000000"/>
    <n v="5.7"/>
    <n v="80574010"/>
    <n v="1.0799605609045009E-2"/>
    <n v="20574010"/>
    <m/>
    <x v="8"/>
  </r>
  <r>
    <s v="Color"/>
    <s v="BrettRatner"/>
    <x v="697"/>
    <n v="6.4"/>
    <x v="287"/>
    <n v="125"/>
    <s v="Comedy"/>
    <s v="Drama"/>
    <s v="Fantasy"/>
    <s v="Romance"/>
    <m/>
    <m/>
    <m/>
    <m/>
    <x v="21"/>
    <m/>
    <m/>
    <m/>
    <m/>
    <m/>
    <m/>
    <s v="TheFamilyMan"/>
    <x v="0"/>
    <x v="34"/>
    <m/>
    <m/>
    <m/>
    <m/>
    <n v="60000000"/>
    <n v="6.7"/>
    <n v="75764085"/>
    <n v="1.0765742456700957E-2"/>
    <n v="15764085"/>
    <m/>
    <x v="8"/>
  </r>
  <r>
    <s v="Color"/>
    <s v="RobertSchwentke"/>
    <x v="698"/>
    <n v="5.0999999999999996"/>
    <x v="287"/>
    <n v="111"/>
    <s v="Action"/>
    <s v="Comedy"/>
    <s v="Crime"/>
    <s v="Thriller"/>
    <m/>
    <m/>
    <m/>
    <m/>
    <x v="21"/>
    <m/>
    <m/>
    <m/>
    <m/>
    <m/>
    <m/>
    <s v="RED"/>
    <x v="0"/>
    <x v="34"/>
    <m/>
    <m/>
    <m/>
    <m/>
    <n v="58000000"/>
    <n v="7.1"/>
    <n v="90356857"/>
    <n v="1.073532010419217E-2"/>
    <n v="32356857"/>
    <m/>
    <x v="8"/>
  </r>
  <r>
    <s v="Color"/>
    <s v="OliverStone"/>
    <x v="699"/>
    <n v="7.4333333333333336"/>
    <x v="287"/>
    <n v="156"/>
    <s v="Drama"/>
    <s v="Sport"/>
    <m/>
    <m/>
    <m/>
    <m/>
    <m/>
    <m/>
    <x v="21"/>
    <m/>
    <m/>
    <m/>
    <m/>
    <m/>
    <m/>
    <s v="AnyGivenSunday"/>
    <x v="0"/>
    <x v="34"/>
    <m/>
    <m/>
    <m/>
    <m/>
    <n v="55000000"/>
    <n v="6.8"/>
    <n v="75530832"/>
    <n v="1.0697577158999058E-2"/>
    <n v="20530832"/>
    <m/>
    <x v="8"/>
  </r>
  <r>
    <s v="Color"/>
    <s v="RobertRedford"/>
    <x v="700"/>
    <n v="4.9000000000000004"/>
    <x v="287"/>
    <n v="170"/>
    <s v="Drama"/>
    <s v="Romance"/>
    <s v="Western"/>
    <m/>
    <m/>
    <m/>
    <m/>
    <m/>
    <x v="21"/>
    <m/>
    <m/>
    <m/>
    <m/>
    <m/>
    <m/>
    <s v="TheHorseWhisperer"/>
    <x v="0"/>
    <x v="34"/>
    <m/>
    <m/>
    <m/>
    <m/>
    <n v="60000000"/>
    <n v="6.5"/>
    <n v="75370763"/>
    <n v="1.0672978783631239E-2"/>
    <n v="15370763"/>
    <m/>
    <x v="8"/>
  </r>
  <r>
    <s v="Color"/>
    <s v="MichaelMann"/>
    <x v="701"/>
    <n v="7.1"/>
    <x v="287"/>
    <n v="120"/>
    <s v="Crime"/>
    <s v="Drama"/>
    <s v="Thriller"/>
    <m/>
    <m/>
    <m/>
    <m/>
    <m/>
    <x v="21"/>
    <m/>
    <m/>
    <m/>
    <m/>
    <m/>
    <m/>
    <s v="Collateral"/>
    <x v="0"/>
    <x v="34"/>
    <m/>
    <m/>
    <m/>
    <m/>
    <n v="65000000"/>
    <n v="7.6"/>
    <n v="100003492"/>
    <n v="1.0642756412479715E-2"/>
    <n v="35003492"/>
    <m/>
    <x v="8"/>
  </r>
  <r>
    <s v="Color"/>
    <s v="ChuckRussell"/>
    <x v="702"/>
    <n v="5.9"/>
    <x v="287"/>
    <n v="100"/>
    <s v="Action"/>
    <s v="Adventure"/>
    <s v="Fantasy"/>
    <s v="Thriller"/>
    <m/>
    <m/>
    <m/>
    <m/>
    <x v="21"/>
    <m/>
    <m/>
    <m/>
    <m/>
    <m/>
    <m/>
    <s v="TheScorpionKing"/>
    <x v="0"/>
    <x v="34"/>
    <m/>
    <m/>
    <m/>
    <m/>
    <n v="60000000"/>
    <n v="5.5"/>
    <n v="90341670"/>
    <n v="1.0585816121801279E-2"/>
    <n v="30341670"/>
    <m/>
    <x v="8"/>
  </r>
  <r>
    <s v="Color"/>
    <s v="JayRussell"/>
    <x v="703"/>
    <n v="5.95"/>
    <x v="287"/>
    <n v="115"/>
    <s v="Action"/>
    <s v="Drama"/>
    <s v="Thriller"/>
    <m/>
    <m/>
    <m/>
    <m/>
    <m/>
    <x v="21"/>
    <m/>
    <m/>
    <m/>
    <m/>
    <m/>
    <m/>
    <s v="Ladder49"/>
    <x v="0"/>
    <x v="34"/>
    <m/>
    <m/>
    <m/>
    <m/>
    <n v="55000000"/>
    <n v="6.5"/>
    <n v="74540762"/>
    <n v="1.0544781242959453E-2"/>
    <n v="19540762"/>
    <m/>
    <x v="8"/>
  </r>
  <r>
    <s v="Color"/>
    <s v="ChristopherMcQuarrie"/>
    <x v="704"/>
    <n v="6.4499999999999993"/>
    <x v="287"/>
    <n v="130"/>
    <s v="Action"/>
    <s v="Crime"/>
    <s v="Mystery"/>
    <s v="Thriller"/>
    <m/>
    <m/>
    <m/>
    <m/>
    <x v="21"/>
    <m/>
    <m/>
    <m/>
    <m/>
    <m/>
    <m/>
    <s v="JackReacher"/>
    <x v="0"/>
    <x v="34"/>
    <m/>
    <m/>
    <m/>
    <m/>
    <n v="60000000"/>
    <n v="7"/>
    <n v="80033643"/>
    <n v="1.052064689064341E-2"/>
    <n v="20033643"/>
    <m/>
    <x v="8"/>
  </r>
  <r>
    <s v="Color"/>
    <s v="RennyHarlin"/>
    <x v="705"/>
    <n v="6.75"/>
    <x v="287"/>
    <n v="105"/>
    <s v="Action"/>
    <s v="SciFi"/>
    <s v="Thriller"/>
    <m/>
    <m/>
    <m/>
    <m/>
    <m/>
    <x v="21"/>
    <m/>
    <m/>
    <m/>
    <m/>
    <m/>
    <m/>
    <s v="DeepBlueSea"/>
    <x v="0"/>
    <x v="34"/>
    <m/>
    <m/>
    <m/>
    <m/>
    <n v="60000000"/>
    <n v="5.8"/>
    <n v="73648142"/>
    <n v="1.0486904422061677E-2"/>
    <n v="13648142"/>
    <m/>
    <x v="8"/>
  </r>
  <r>
    <s v="Color"/>
    <s v="KennyOrtega"/>
    <x v="706"/>
    <n v="4.8"/>
    <x v="287"/>
    <n v="111"/>
    <s v="Documentary"/>
    <s v="Music"/>
    <m/>
    <m/>
    <m/>
    <m/>
    <m/>
    <m/>
    <x v="21"/>
    <m/>
    <m/>
    <m/>
    <m/>
    <m/>
    <m/>
    <s v="ThisIsIt"/>
    <x v="0"/>
    <x v="34"/>
    <m/>
    <m/>
    <m/>
    <m/>
    <n v="60000000"/>
    <n v="7.3"/>
    <n v="71844424"/>
    <n v="1.0457783590950167E-2"/>
    <n v="11844424"/>
    <m/>
    <x v="8"/>
  </r>
  <r>
    <s v="Color"/>
    <s v="StevenSoderbergh"/>
    <x v="707"/>
    <n v="5.65"/>
    <x v="287"/>
    <n v="106"/>
    <s v="Drama"/>
    <s v="Thriller"/>
    <m/>
    <m/>
    <m/>
    <m/>
    <m/>
    <m/>
    <x v="21"/>
    <m/>
    <m/>
    <m/>
    <m/>
    <m/>
    <m/>
    <s v="Contagion"/>
    <x v="0"/>
    <x v="34"/>
    <m/>
    <m/>
    <m/>
    <m/>
    <n v="60000000"/>
    <n v="6.6"/>
    <n v="75638743"/>
    <n v="1.0429964468581372E-2"/>
    <n v="15638743"/>
    <m/>
    <x v="8"/>
  </r>
  <r>
    <s v="Color"/>
    <s v="DavidMcNally"/>
    <x v="708"/>
    <n v="6.5"/>
    <x v="287"/>
    <n v="89"/>
    <s v="Action"/>
    <s v="Adventure"/>
    <s v="Comedy"/>
    <s v="Crime"/>
    <m/>
    <m/>
    <m/>
    <m/>
    <x v="21"/>
    <m/>
    <m/>
    <m/>
    <m/>
    <m/>
    <m/>
    <s v="KangarooJack"/>
    <x v="0"/>
    <x v="34"/>
    <m/>
    <m/>
    <m/>
    <m/>
    <n v="60000000"/>
    <n v="4.4000000000000004"/>
    <n v="66734992"/>
    <n v="1.0399333454814176E-2"/>
    <n v="6734992"/>
    <m/>
    <x v="8"/>
  </r>
  <r>
    <s v="BlackandWhite"/>
    <s v="HenrySelick"/>
    <x v="709"/>
    <n v="6.3666666666666671"/>
    <x v="287"/>
    <n v="100"/>
    <s v="Animation"/>
    <s v="Family"/>
    <s v="Fantasy"/>
    <m/>
    <m/>
    <m/>
    <m/>
    <m/>
    <x v="21"/>
    <m/>
    <m/>
    <m/>
    <m/>
    <m/>
    <m/>
    <s v="Coraline"/>
    <x v="0"/>
    <x v="34"/>
    <m/>
    <m/>
    <m/>
    <m/>
    <n v="60000000"/>
    <n v="7.7"/>
    <n v="75280058"/>
    <n v="1.0375257711981242E-2"/>
    <n v="15280058"/>
    <m/>
    <x v="8"/>
  </r>
  <r>
    <s v="Color"/>
    <s v="M.NightShyamalan"/>
    <x v="710"/>
    <n v="5.4"/>
    <x v="287"/>
    <n v="91"/>
    <s v="SciFi"/>
    <s v="Thriller"/>
    <m/>
    <m/>
    <m/>
    <m/>
    <m/>
    <m/>
    <x v="21"/>
    <m/>
    <m/>
    <m/>
    <m/>
    <m/>
    <m/>
    <s v="TheHappening"/>
    <x v="0"/>
    <x v="34"/>
    <m/>
    <m/>
    <m/>
    <m/>
    <n v="48000000"/>
    <n v="5"/>
    <n v="64505912"/>
    <n v="1.0344838596808922E-2"/>
    <n v="16505912"/>
    <m/>
    <x v="8"/>
  </r>
  <r>
    <s v="Color"/>
    <s v="TonyScott"/>
    <x v="711"/>
    <n v="5.6"/>
    <x v="287"/>
    <n v="146"/>
    <s v="Action"/>
    <s v="Crime"/>
    <s v="Drama"/>
    <s v="Thriller"/>
    <m/>
    <m/>
    <m/>
    <m/>
    <x v="21"/>
    <m/>
    <m/>
    <m/>
    <m/>
    <m/>
    <m/>
    <s v="ManonFire"/>
    <x v="0"/>
    <x v="34"/>
    <m/>
    <m/>
    <m/>
    <m/>
    <n v="70000000"/>
    <n v="7.7"/>
    <n v="77862546"/>
    <n v="1.0332384516580018E-2"/>
    <n v="7862546"/>
    <m/>
    <x v="8"/>
  </r>
  <r>
    <s v="Color"/>
    <s v="BrianRobbins"/>
    <x v="712"/>
    <n v="8"/>
    <x v="287"/>
    <n v="98"/>
    <s v="Comedy"/>
    <s v="Family"/>
    <s v="Fantasy"/>
    <m/>
    <m/>
    <m/>
    <m/>
    <m/>
    <x v="21"/>
    <m/>
    <m/>
    <m/>
    <m/>
    <m/>
    <m/>
    <s v="TheShaggyDog"/>
    <x v="0"/>
    <x v="34"/>
    <m/>
    <m/>
    <m/>
    <m/>
    <n v="50000000"/>
    <n v="4.4000000000000004"/>
    <n v="61112916"/>
    <n v="1.0287866817828572E-2"/>
    <n v="11112916"/>
    <m/>
    <x v="8"/>
  </r>
  <r>
    <s v="Color"/>
    <s v="ToddPhillips"/>
    <x v="713"/>
    <n v="7.25"/>
    <x v="287"/>
    <n v="101"/>
    <s v="Comedy"/>
    <s v="Crime"/>
    <m/>
    <m/>
    <m/>
    <m/>
    <m/>
    <m/>
    <x v="21"/>
    <m/>
    <m/>
    <m/>
    <m/>
    <m/>
    <m/>
    <s v="StarskyHutch"/>
    <x v="0"/>
    <x v="34"/>
    <m/>
    <m/>
    <m/>
    <m/>
    <n v="60000000"/>
    <n v="6.1"/>
    <n v="88200225"/>
    <n v="1.0275298978795458E-2"/>
    <n v="28200225"/>
    <m/>
    <x v="8"/>
  </r>
  <r>
    <s v="Color"/>
    <s v="BrianLevant"/>
    <x v="714"/>
    <n v="7.45"/>
    <x v="287"/>
    <n v="94"/>
    <s v="Comedy"/>
    <s v="Family"/>
    <m/>
    <m/>
    <m/>
    <m/>
    <m/>
    <m/>
    <x v="21"/>
    <m/>
    <m/>
    <m/>
    <m/>
    <m/>
    <m/>
    <s v="JingleAlltheWay"/>
    <x v="0"/>
    <x v="34"/>
    <m/>
    <m/>
    <m/>
    <m/>
    <n v="60000000"/>
    <n v="5.4"/>
    <n v="60573641"/>
    <n v="1.023542079967125E-2"/>
    <n v="573641"/>
    <m/>
    <x v="8"/>
  </r>
  <r>
    <s v="Color"/>
    <s v="GuillermodelToro"/>
    <x v="715"/>
    <n v="5.9"/>
    <x v="287"/>
    <n v="132"/>
    <s v="Action"/>
    <s v="Fantasy"/>
    <s v="Horror"/>
    <s v="SciFi"/>
    <m/>
    <m/>
    <m/>
    <m/>
    <x v="21"/>
    <m/>
    <m/>
    <m/>
    <m/>
    <m/>
    <m/>
    <s v="Hellboy"/>
    <x v="0"/>
    <x v="34"/>
    <m/>
    <m/>
    <m/>
    <m/>
    <n v="66000000"/>
    <n v="6.8"/>
    <n v="59035104"/>
    <n v="1.0215861657712256E-2"/>
    <n v="-6964896"/>
    <m/>
    <x v="8"/>
  </r>
  <r>
    <s v="Color"/>
    <s v="StevenZaillian"/>
    <x v="716"/>
    <n v="6.0500000000000007"/>
    <x v="287"/>
    <n v="115"/>
    <s v="Drama"/>
    <m/>
    <m/>
    <m/>
    <m/>
    <m/>
    <m/>
    <m/>
    <x v="21"/>
    <m/>
    <m/>
    <m/>
    <m/>
    <m/>
    <m/>
    <s v="ACivilAction"/>
    <x v="0"/>
    <x v="34"/>
    <m/>
    <m/>
    <m/>
    <m/>
    <n v="60000000"/>
    <n v="6.5"/>
    <n v="56702901"/>
    <n v="1.0193394078808168E-2"/>
    <n v="-3297099"/>
    <m/>
    <x v="8"/>
  </r>
  <r>
    <s v="Color"/>
    <s v="ChrisButler"/>
    <x v="717"/>
    <n v="7.65"/>
    <x v="287"/>
    <n v="92"/>
    <s v="Adventure"/>
    <s v="Animation"/>
    <s v="Comedy"/>
    <s v="Family"/>
    <s v="Fantasy"/>
    <m/>
    <m/>
    <m/>
    <x v="21"/>
    <m/>
    <m/>
    <m/>
    <m/>
    <m/>
    <m/>
    <s v="ParaNorman"/>
    <x v="0"/>
    <x v="34"/>
    <m/>
    <m/>
    <m/>
    <m/>
    <n v="60000000"/>
    <n v="7"/>
    <n v="55994557"/>
    <n v="1.0176755814868516E-2"/>
    <n v="-4005443"/>
    <m/>
    <x v="8"/>
  </r>
  <r>
    <s v="Color"/>
    <s v="MichaelCatonJones"/>
    <x v="718"/>
    <n v="6.9"/>
    <x v="287"/>
    <n v="124"/>
    <s v="Action"/>
    <s v="Adventure"/>
    <s v="Crime"/>
    <s v="Thriller"/>
    <m/>
    <m/>
    <m/>
    <m/>
    <x v="21"/>
    <m/>
    <m/>
    <m/>
    <m/>
    <m/>
    <m/>
    <s v="TheJackal"/>
    <x v="0"/>
    <x v="34"/>
    <m/>
    <m/>
    <m/>
    <m/>
    <n v="60000000"/>
    <n v="6.3"/>
    <n v="54910560"/>
    <n v="1.0160648305597007E-2"/>
    <n v="-5089440"/>
    <m/>
    <x v="8"/>
  </r>
  <r>
    <s v="Color"/>
    <s v="JohnWoo"/>
    <x v="719"/>
    <n v="7.3272727272727272"/>
    <x v="287"/>
    <n v="119"/>
    <s v="Action"/>
    <s v="Mystery"/>
    <s v="SciFi"/>
    <s v="Thriller"/>
    <m/>
    <m/>
    <m/>
    <m/>
    <x v="21"/>
    <m/>
    <m/>
    <m/>
    <m/>
    <m/>
    <m/>
    <s v="Paycheck"/>
    <x v="0"/>
    <x v="34"/>
    <m/>
    <m/>
    <m/>
    <m/>
    <n v="60000000"/>
    <n v="6.3"/>
    <n v="53789313"/>
    <n v="1.0145361816189783E-2"/>
    <n v="-6210687"/>
    <m/>
    <x v="8"/>
  </r>
  <r>
    <s v="Color"/>
    <s v="JonAvnet"/>
    <x v="720"/>
    <n v="6.4"/>
    <x v="287"/>
    <n v="124"/>
    <s v="Drama"/>
    <s v="Romance"/>
    <m/>
    <m/>
    <m/>
    <m/>
    <m/>
    <m/>
    <x v="21"/>
    <m/>
    <m/>
    <m/>
    <m/>
    <m/>
    <m/>
    <s v="UpClosePersonal"/>
    <x v="0"/>
    <x v="34"/>
    <m/>
    <m/>
    <m/>
    <m/>
    <n v="60000000"/>
    <n v="6.1"/>
    <n v="51045801"/>
    <n v="1.0130927951040675E-2"/>
    <n v="-8954199"/>
    <m/>
    <x v="8"/>
  </r>
  <r>
    <s v="Color"/>
    <s v="SamFell"/>
    <x v="721"/>
    <n v="6.8"/>
    <x v="287"/>
    <n v="93"/>
    <s v="Adventure"/>
    <s v="Animation"/>
    <s v="Comedy"/>
    <s v="Family"/>
    <s v="Fantasy"/>
    <m/>
    <m/>
    <m/>
    <x v="21"/>
    <m/>
    <m/>
    <m/>
    <m/>
    <m/>
    <m/>
    <s v="TheTaleofDespereaux"/>
    <x v="0"/>
    <x v="34"/>
    <m/>
    <m/>
    <m/>
    <m/>
    <n v="60000000"/>
    <n v="6.1"/>
    <n v="50818750"/>
    <n v="1.0118606119676623E-2"/>
    <n v="-9181250"/>
    <m/>
    <x v="8"/>
  </r>
  <r>
    <s v="Color"/>
    <s v="KevinDonovan"/>
    <x v="722"/>
    <n v="6.666666666666667"/>
    <x v="287"/>
    <n v="98"/>
    <s v="Action"/>
    <s v="Comedy"/>
    <s v="SciFi"/>
    <m/>
    <m/>
    <m/>
    <m/>
    <m/>
    <x v="21"/>
    <m/>
    <m/>
    <m/>
    <m/>
    <m/>
    <m/>
    <s v="TheTuxedo"/>
    <x v="0"/>
    <x v="34"/>
    <m/>
    <m/>
    <m/>
    <m/>
    <n v="60000000"/>
    <n v="5.3"/>
    <n v="50189179"/>
    <n v="1.0106451888884571E-2"/>
    <n v="-9810821"/>
    <m/>
    <x v="8"/>
  </r>
  <r>
    <s v="Color"/>
    <s v="GeoffMurphy"/>
    <x v="723"/>
    <n v="6.5"/>
    <x v="287"/>
    <n v="92"/>
    <s v="Action"/>
    <s v="Thriller"/>
    <m/>
    <m/>
    <m/>
    <m/>
    <m/>
    <m/>
    <x v="21"/>
    <m/>
    <m/>
    <m/>
    <m/>
    <m/>
    <m/>
    <s v="UnderSiege2:DarkTerritory"/>
    <x v="0"/>
    <x v="34"/>
    <m/>
    <m/>
    <m/>
    <m/>
    <n v="60000000"/>
    <n v="5.4"/>
    <n v="50024083"/>
    <n v="1.0094778435254225E-2"/>
    <n v="-9975917"/>
    <m/>
    <x v="8"/>
  </r>
  <r>
    <s v="Color"/>
    <s v="KennethBranagh"/>
    <x v="724"/>
    <n v="5.4"/>
    <x v="287"/>
    <n v="105"/>
    <s v="Action"/>
    <s v="Drama"/>
    <s v="Thriller"/>
    <m/>
    <m/>
    <m/>
    <m/>
    <m/>
    <x v="21"/>
    <m/>
    <m/>
    <m/>
    <m/>
    <m/>
    <m/>
    <s v="JackRyan:ShadowRecruit"/>
    <x v="0"/>
    <x v="34"/>
    <m/>
    <m/>
    <m/>
    <m/>
    <n v="60000000"/>
    <n v="6.2"/>
    <n v="50549107"/>
    <n v="1.0083225298661732E-2"/>
    <n v="-9450893"/>
    <m/>
    <x v="8"/>
  </r>
  <r>
    <s v="Color"/>
    <s v="DavidO.Russell"/>
    <x v="725"/>
    <n v="6"/>
    <x v="287"/>
    <n v="124"/>
    <s v="Biography"/>
    <s v="Comedy"/>
    <s v="Drama"/>
    <m/>
    <m/>
    <m/>
    <m/>
    <m/>
    <x v="21"/>
    <m/>
    <m/>
    <m/>
    <m/>
    <m/>
    <m/>
    <s v="Joy"/>
    <x v="0"/>
    <x v="34"/>
    <m/>
    <m/>
    <m/>
    <m/>
    <n v="60000000"/>
    <n v="6.6"/>
    <n v="56443482"/>
    <n v="1.0071255581873289E-2"/>
    <n v="-3556518"/>
    <m/>
    <x v="8"/>
  </r>
  <r>
    <s v="Color"/>
    <s v="BabakNajafi"/>
    <x v="726"/>
    <n v="4.3"/>
    <x v="287"/>
    <n v="99"/>
    <s v="Action"/>
    <s v="Crime"/>
    <s v="Drama"/>
    <s v="Thriller"/>
    <m/>
    <m/>
    <m/>
    <m/>
    <x v="21"/>
    <m/>
    <m/>
    <m/>
    <m/>
    <m/>
    <m/>
    <s v="LondonHasFallen"/>
    <x v="0"/>
    <x v="34"/>
    <m/>
    <m/>
    <m/>
    <m/>
    <n v="60000000"/>
    <n v="5.9"/>
    <n v="62401264"/>
    <n v="1.0054718591585179E-2"/>
    <n v="2401264"/>
    <m/>
    <x v="8"/>
  </r>
  <r>
    <s v="Color"/>
    <s v="JeanPierreJeunet"/>
    <x v="727"/>
    <n v="6.1"/>
    <x v="287"/>
    <n v="116"/>
    <s v="Action"/>
    <s v="Horror"/>
    <s v="SciFi"/>
    <m/>
    <m/>
    <m/>
    <m/>
    <m/>
    <x v="21"/>
    <m/>
    <m/>
    <m/>
    <m/>
    <m/>
    <m/>
    <s v="Alien:Resurrection"/>
    <x v="0"/>
    <x v="34"/>
    <m/>
    <m/>
    <m/>
    <m/>
    <n v="75000000"/>
    <n v="6.3"/>
    <n v="47748610"/>
    <n v="1.0033614221666841E-2"/>
    <n v="-27251390"/>
    <m/>
    <x v="8"/>
  </r>
  <r>
    <s v="Color"/>
    <s v="AntoineFuqua"/>
    <x v="728"/>
    <n v="5.2"/>
    <x v="287"/>
    <n v="124"/>
    <s v="Action"/>
    <s v="Crime"/>
    <s v="Drama"/>
    <s v="Mystery"/>
    <s v="Thriller"/>
    <m/>
    <m/>
    <m/>
    <x v="21"/>
    <m/>
    <m/>
    <m/>
    <m/>
    <m/>
    <m/>
    <s v="Shooter"/>
    <x v="0"/>
    <x v="34"/>
    <m/>
    <m/>
    <m/>
    <m/>
    <n v="61000000"/>
    <n v="7.2"/>
    <n v="46975183"/>
    <n v="1.0018477536359724E-2"/>
    <n v="-14024817"/>
    <m/>
    <x v="8"/>
  </r>
  <r>
    <s v="Color"/>
    <s v="GrahamAnnable"/>
    <x v="729"/>
    <n v="7.5999999999999988"/>
    <x v="287"/>
    <n v="96"/>
    <s v="Adventure"/>
    <s v="Animation"/>
    <s v="Comedy"/>
    <s v="Family"/>
    <s v="Fantasy"/>
    <m/>
    <m/>
    <m/>
    <x v="21"/>
    <m/>
    <m/>
    <m/>
    <m/>
    <m/>
    <m/>
    <s v="TheBoxtrolls"/>
    <x v="0"/>
    <x v="34"/>
    <m/>
    <m/>
    <m/>
    <m/>
    <n v="60000000"/>
    <n v="6.8"/>
    <n v="50807639"/>
    <n v="1.0008928547390789E-2"/>
    <n v="-9192361"/>
    <m/>
    <x v="8"/>
  </r>
  <r>
    <s v="Color"/>
    <s v="GriffinDunne"/>
    <x v="730"/>
    <n v="6.8666666666666671"/>
    <x v="287"/>
    <n v="104"/>
    <s v="Comedy"/>
    <s v="Drama"/>
    <s v="Fantasy"/>
    <s v="Romance"/>
    <m/>
    <m/>
    <m/>
    <m/>
    <x v="21"/>
    <m/>
    <m/>
    <m/>
    <m/>
    <m/>
    <m/>
    <s v="PracticalMagic"/>
    <x v="0"/>
    <x v="34"/>
    <m/>
    <m/>
    <m/>
    <m/>
    <n v="48000000"/>
    <n v="6.1"/>
    <n v="46611204"/>
    <n v="9.9967093602477946E-3"/>
    <n v="-1388796"/>
    <m/>
    <x v="8"/>
  </r>
  <r>
    <s v="Color"/>
    <s v="PhilLord"/>
    <x v="731"/>
    <n v="6"/>
    <x v="287"/>
    <n v="100"/>
    <s v="Action"/>
    <s v="Adventure"/>
    <s v="Animation"/>
    <s v="Comedy"/>
    <s v="Family"/>
    <s v="Fantasy"/>
    <m/>
    <m/>
    <x v="21"/>
    <m/>
    <m/>
    <m/>
    <m/>
    <m/>
    <m/>
    <s v="TheLegoMovie"/>
    <x v="0"/>
    <x v="34"/>
    <m/>
    <m/>
    <m/>
    <m/>
    <n v="60000000"/>
    <n v="7.8"/>
    <n v="257756197"/>
    <n v="9.9916449144175738E-3"/>
    <n v="197756197"/>
    <m/>
    <x v="8"/>
  </r>
  <r>
    <s v="Color"/>
    <s v="JohnPasquin"/>
    <x v="732"/>
    <n v="6.7"/>
    <x v="287"/>
    <n v="115"/>
    <s v="Action"/>
    <s v="Comedy"/>
    <s v="Crime"/>
    <m/>
    <m/>
    <m/>
    <m/>
    <m/>
    <x v="21"/>
    <m/>
    <m/>
    <m/>
    <m/>
    <m/>
    <m/>
    <s v="MissCongeniality2:ArmedandFabulous"/>
    <x v="0"/>
    <x v="34"/>
    <m/>
    <m/>
    <m/>
    <m/>
    <n v="45000000"/>
    <n v="5"/>
    <n v="48472213"/>
    <n v="9.8507279712777684E-3"/>
    <n v="3472213"/>
    <m/>
    <x v="8"/>
  </r>
  <r>
    <s v="Color"/>
    <s v="RobBowman"/>
    <x v="733"/>
    <n v="5.65"/>
    <x v="287"/>
    <n v="101"/>
    <s v="Action"/>
    <s v="Adventure"/>
    <s v="Fantasy"/>
    <s v="SciFi"/>
    <s v="Thriller"/>
    <m/>
    <m/>
    <m/>
    <x v="21"/>
    <m/>
    <m/>
    <m/>
    <m/>
    <m/>
    <m/>
    <s v="ReignofFire"/>
    <x v="0"/>
    <x v="34"/>
    <m/>
    <m/>
    <m/>
    <m/>
    <n v="60000000"/>
    <n v="6.2"/>
    <n v="43060566"/>
    <n v="9.8459249029091787E-3"/>
    <n v="-16939434"/>
    <m/>
    <x v="8"/>
  </r>
  <r>
    <s v="Color"/>
    <s v="RubenFleischer"/>
    <x v="734"/>
    <n v="7.2"/>
    <x v="287"/>
    <n v="113"/>
    <s v="Action"/>
    <s v="Crime"/>
    <s v="Drama"/>
    <s v="Thriller"/>
    <m/>
    <m/>
    <m/>
    <m/>
    <x v="21"/>
    <m/>
    <m/>
    <m/>
    <m/>
    <m/>
    <m/>
    <s v="GangsterSquad"/>
    <x v="0"/>
    <x v="34"/>
    <m/>
    <m/>
    <m/>
    <m/>
    <n v="60000000"/>
    <n v="6.7"/>
    <n v="45996718"/>
    <n v="9.8396870513684197E-3"/>
    <n v="-14003282"/>
    <m/>
    <x v="8"/>
  </r>
  <r>
    <s v="Color"/>
    <s v="HaroldRamis"/>
    <x v="735"/>
    <n v="4.7666666666666666"/>
    <x v="287"/>
    <n v="100"/>
    <s v="Adventure"/>
    <s v="Comedy"/>
    <m/>
    <m/>
    <m/>
    <m/>
    <m/>
    <m/>
    <x v="21"/>
    <m/>
    <m/>
    <m/>
    <m/>
    <m/>
    <m/>
    <s v="YearOne"/>
    <x v="0"/>
    <x v="34"/>
    <m/>
    <m/>
    <m/>
    <m/>
    <n v="60000000"/>
    <n v="4.9000000000000004"/>
    <n v="43337279"/>
    <n v="9.8311168651671263E-3"/>
    <n v="-16662721"/>
    <m/>
    <x v="8"/>
  </r>
  <r>
    <s v="Color"/>
    <s v="ClintEastwood"/>
    <x v="736"/>
    <n v="6.8999999999999995"/>
    <x v="287"/>
    <n v="134"/>
    <s v="Biography"/>
    <s v="Drama"/>
    <s v="History"/>
    <s v="Sport"/>
    <m/>
    <m/>
    <m/>
    <m/>
    <x v="21"/>
    <m/>
    <m/>
    <m/>
    <m/>
    <m/>
    <m/>
    <s v="Invictus"/>
    <x v="0"/>
    <x v="34"/>
    <m/>
    <m/>
    <m/>
    <m/>
    <n v="60000000"/>
    <n v="7.4"/>
    <n v="37479778"/>
    <n v="9.8246497128745818E-3"/>
    <n v="-22520222"/>
    <m/>
    <x v="8"/>
  </r>
  <r>
    <s v="Color"/>
    <s v="TonyGilroy"/>
    <x v="737"/>
    <n v="5.45"/>
    <x v="287"/>
    <n v="125"/>
    <s v="Comedy"/>
    <s v="Crime"/>
    <s v="Romance"/>
    <s v="Thriller"/>
    <m/>
    <m/>
    <m/>
    <m/>
    <x v="21"/>
    <m/>
    <m/>
    <m/>
    <m/>
    <m/>
    <m/>
    <s v="Duplicity"/>
    <x v="0"/>
    <x v="34"/>
    <m/>
    <m/>
    <m/>
    <m/>
    <n v="60000000"/>
    <n v="6.2"/>
    <n v="40559930"/>
    <n v="9.8228628627728565E-3"/>
    <n v="-19440070"/>
    <m/>
    <x v="8"/>
  </r>
  <r>
    <s v="Color"/>
    <s v="DonaldPetrie"/>
    <x v="738"/>
    <n v="7.8"/>
    <x v="287"/>
    <n v="94"/>
    <s v="Comedy"/>
    <s v="Family"/>
    <s v="SciFi"/>
    <m/>
    <m/>
    <m/>
    <m/>
    <m/>
    <x v="21"/>
    <m/>
    <m/>
    <m/>
    <m/>
    <m/>
    <m/>
    <s v="MyFavoriteMartian"/>
    <x v="0"/>
    <x v="34"/>
    <m/>
    <m/>
    <m/>
    <m/>
    <n v="65000000"/>
    <n v="4.9000000000000004"/>
    <n v="36830057"/>
    <n v="9.8186040216157212E-3"/>
    <n v="-28169943"/>
    <m/>
    <x v="8"/>
  </r>
  <r>
    <s v="Color"/>
    <s v="ClarkJohnson"/>
    <x v="739"/>
    <n v="5.2"/>
    <x v="287"/>
    <n v="107"/>
    <s v="Action"/>
    <s v="Crime"/>
    <s v="Thriller"/>
    <m/>
    <m/>
    <m/>
    <m/>
    <m/>
    <x v="21"/>
    <m/>
    <m/>
    <m/>
    <m/>
    <m/>
    <m/>
    <s v="TheSentinel"/>
    <x v="0"/>
    <x v="34"/>
    <m/>
    <m/>
    <m/>
    <m/>
    <n v="60000000"/>
    <n v="6.1"/>
    <n v="36279230"/>
    <n v="9.8171149136547335E-3"/>
    <n v="-23720770"/>
    <m/>
    <x v="8"/>
  </r>
  <r>
    <s v="Color"/>
    <s v="JorgeBlanco"/>
    <x v="740"/>
    <n v="5.6"/>
    <x v="287"/>
    <n v="91"/>
    <s v="Adventure"/>
    <s v="Animation"/>
    <s v="Comedy"/>
    <s v="Family"/>
    <s v="SciFi"/>
    <m/>
    <m/>
    <m/>
    <x v="21"/>
    <m/>
    <m/>
    <m/>
    <m/>
    <m/>
    <m/>
    <s v="Planet51"/>
    <x v="0"/>
    <x v="34"/>
    <m/>
    <m/>
    <m/>
    <m/>
    <n v="70000000"/>
    <n v="6.1"/>
    <n v="42194060"/>
    <n v="9.8162913947442455E-3"/>
    <n v="-27805940"/>
    <m/>
    <x v="8"/>
  </r>
  <r>
    <s v="Color"/>
    <s v="StuartBaird"/>
    <x v="741"/>
    <n v="6.6"/>
    <x v="287"/>
    <n v="116"/>
    <s v="Action"/>
    <s v="Adventure"/>
    <s v="SciFi"/>
    <s v="Thriller"/>
    <m/>
    <m/>
    <m/>
    <m/>
    <x v="21"/>
    <m/>
    <m/>
    <m/>
    <m/>
    <m/>
    <m/>
    <s v="StarTrek:Nemesis"/>
    <x v="0"/>
    <x v="34"/>
    <m/>
    <m/>
    <m/>
    <m/>
    <n v="60000000"/>
    <n v="6.4"/>
    <n v="43119879"/>
    <n v="9.8087276288135548E-3"/>
    <n v="-16880121"/>
    <m/>
    <x v="8"/>
  </r>
  <r>
    <s v="Color"/>
    <s v="JoelCoen"/>
    <x v="742"/>
    <n v="5.4"/>
    <x v="287"/>
    <n v="100"/>
    <s v="Comedy"/>
    <s v="Crime"/>
    <s v="Romance"/>
    <m/>
    <m/>
    <m/>
    <m/>
    <m/>
    <x v="21"/>
    <m/>
    <m/>
    <m/>
    <m/>
    <m/>
    <m/>
    <s v="IntolerableCruelty"/>
    <x v="0"/>
    <x v="34"/>
    <m/>
    <m/>
    <m/>
    <m/>
    <n v="60000000"/>
    <n v="6.3"/>
    <n v="35096190"/>
    <n v="9.8024126430035479E-3"/>
    <n v="-24903810"/>
    <m/>
    <x v="8"/>
  </r>
  <r>
    <s v="Color"/>
    <s v="MartinCampbell"/>
    <x v="743"/>
    <n v="6.333333333333333"/>
    <x v="287"/>
    <n v="117"/>
    <s v="Crime"/>
    <s v="Drama"/>
    <s v="Mystery"/>
    <s v="Thriller"/>
    <m/>
    <m/>
    <m/>
    <m/>
    <x v="21"/>
    <m/>
    <m/>
    <m/>
    <m/>
    <m/>
    <m/>
    <s v="EdgeofDarkness"/>
    <x v="0"/>
    <x v="34"/>
    <m/>
    <m/>
    <m/>
    <m/>
    <n v="80000000"/>
    <n v="6.6"/>
    <n v="43290977"/>
    <n v="9.8025407185850424E-3"/>
    <n v="-36709023"/>
    <m/>
    <x v="8"/>
  </r>
  <r>
    <s v="Color"/>
    <s v="PeterHyams"/>
    <x v="744"/>
    <n v="5.6"/>
    <x v="287"/>
    <n v="110"/>
    <s v="Horror"/>
    <s v="Mystery"/>
    <s v="SciFi"/>
    <s v="Thriller"/>
    <m/>
    <m/>
    <m/>
    <m/>
    <x v="21"/>
    <m/>
    <m/>
    <m/>
    <m/>
    <m/>
    <m/>
    <s v="TheRelic"/>
    <x v="0"/>
    <x v="34"/>
    <m/>
    <m/>
    <m/>
    <m/>
    <n v="40000000"/>
    <n v="5.7"/>
    <n v="33927476"/>
    <n v="9.7914681433649252E-3"/>
    <n v="-6072524"/>
    <m/>
    <x v="8"/>
  </r>
  <r>
    <s v="Color"/>
    <s v="HaroldRamis"/>
    <x v="745"/>
    <n v="6.3"/>
    <x v="287"/>
    <n v="96"/>
    <s v="Comedy"/>
    <s v="Crime"/>
    <m/>
    <m/>
    <m/>
    <m/>
    <m/>
    <m/>
    <x v="21"/>
    <m/>
    <m/>
    <m/>
    <m/>
    <m/>
    <m/>
    <s v="AnalyzeThat"/>
    <x v="0"/>
    <x v="34"/>
    <m/>
    <m/>
    <m/>
    <m/>
    <n v="60000000"/>
    <n v="5.9"/>
    <n v="32122249"/>
    <n v="9.7917735599865156E-3"/>
    <n v="-27877751"/>
    <m/>
    <x v="8"/>
  </r>
  <r>
    <s v="Color"/>
    <s v="JonAvnet"/>
    <x v="746"/>
    <n v="5.25"/>
    <x v="287"/>
    <n v="101"/>
    <s v="Action"/>
    <s v="Crime"/>
    <s v="Drama"/>
    <s v="Mystery"/>
    <s v="Thriller"/>
    <m/>
    <m/>
    <m/>
    <x v="21"/>
    <m/>
    <m/>
    <m/>
    <m/>
    <m/>
    <m/>
    <s v="RighteousKill"/>
    <x v="0"/>
    <x v="34"/>
    <m/>
    <m/>
    <m/>
    <m/>
    <n v="60000000"/>
    <n v="6"/>
    <n v="40076438"/>
    <n v="9.7943170424480037E-3"/>
    <n v="-19923562"/>
    <m/>
    <x v="8"/>
  </r>
  <r>
    <s v="Color"/>
    <s v="HaroldBecker"/>
    <x v="747"/>
    <n v="6.8"/>
    <x v="287"/>
    <n v="111"/>
    <s v="Action"/>
    <s v="Crime"/>
    <s v="Drama"/>
    <s v="Thriller"/>
    <m/>
    <m/>
    <m/>
    <m/>
    <x v="21"/>
    <m/>
    <m/>
    <m/>
    <m/>
    <m/>
    <m/>
    <s v="MercuryRising"/>
    <x v="0"/>
    <x v="34"/>
    <m/>
    <m/>
    <m/>
    <m/>
    <n v="60000000"/>
    <n v="6.1"/>
    <n v="32940507"/>
    <n v="9.7904255352128343E-3"/>
    <n v="-27059493"/>
    <m/>
    <x v="8"/>
  </r>
  <r>
    <s v="Color"/>
    <s v="JoeWright"/>
    <x v="748"/>
    <n v="7.5"/>
    <x v="287"/>
    <n v="117"/>
    <s v="Biography"/>
    <s v="Drama"/>
    <s v="Music"/>
    <m/>
    <m/>
    <m/>
    <m/>
    <m/>
    <x v="21"/>
    <m/>
    <m/>
    <m/>
    <m/>
    <m/>
    <m/>
    <s v="TheSoloist"/>
    <x v="0"/>
    <x v="34"/>
    <m/>
    <m/>
    <m/>
    <m/>
    <n v="60000000"/>
    <n v="6.7"/>
    <n v="31670931"/>
    <n v="9.7923034301654697E-3"/>
    <n v="-28329069"/>
    <m/>
    <x v="8"/>
  </r>
  <r>
    <s v="Color"/>
    <s v="RobertRedford"/>
    <x v="749"/>
    <n v="6.65"/>
    <x v="287"/>
    <n v="126"/>
    <s v="Drama"/>
    <s v="Fantasy"/>
    <s v="Sport"/>
    <m/>
    <m/>
    <m/>
    <m/>
    <m/>
    <x v="21"/>
    <m/>
    <m/>
    <m/>
    <m/>
    <m/>
    <m/>
    <s v="TheLegendofBaggerVance"/>
    <x v="0"/>
    <x v="34"/>
    <m/>
    <m/>
    <m/>
    <m/>
    <n v="60000000"/>
    <n v="6.7"/>
    <n v="30695227"/>
    <n v="9.7952179918316968E-3"/>
    <n v="-29304773"/>
    <m/>
    <x v="8"/>
  </r>
  <r>
    <s v="Color"/>
    <s v="CameronCrowe"/>
    <x v="750"/>
    <n v="3.3"/>
    <x v="287"/>
    <n v="152"/>
    <s v="Adventure"/>
    <s v="Comedy"/>
    <s v="Drama"/>
    <s v="Music"/>
    <m/>
    <m/>
    <m/>
    <m/>
    <x v="21"/>
    <m/>
    <m/>
    <m/>
    <m/>
    <m/>
    <m/>
    <s v="AlmostFamous"/>
    <x v="0"/>
    <x v="34"/>
    <m/>
    <m/>
    <m/>
    <m/>
    <n v="60000000"/>
    <n v="7.9"/>
    <n v="32522352"/>
    <n v="9.7989321928266624E-3"/>
    <n v="-27477648"/>
    <m/>
    <x v="8"/>
  </r>
  <r>
    <s v="Color"/>
    <s v="LeeTamahori"/>
    <x v="751"/>
    <n v="3.5"/>
    <x v="287"/>
    <n v="101"/>
    <s v="Action"/>
    <s v="Adventure"/>
    <s v="Crime"/>
    <s v="Thriller"/>
    <m/>
    <m/>
    <m/>
    <m/>
    <x v="21"/>
    <m/>
    <m/>
    <m/>
    <m/>
    <m/>
    <m/>
    <s v="xXx:StateoftheUnion"/>
    <x v="0"/>
    <x v="34"/>
    <m/>
    <m/>
    <m/>
    <m/>
    <n v="87000000"/>
    <n v="4.3"/>
    <n v="26082914"/>
    <n v="9.8011558178493306E-3"/>
    <n v="-60917086"/>
    <m/>
    <x v="8"/>
  </r>
  <r>
    <s v="Color"/>
    <s v="ScottStewart"/>
    <x v="752"/>
    <n v="6.9499999999999993"/>
    <x v="287"/>
    <n v="87"/>
    <s v="Action"/>
    <s v="Fantasy"/>
    <s v="Horror"/>
    <s v="SciFi"/>
    <s v="Thriller"/>
    <m/>
    <m/>
    <m/>
    <x v="21"/>
    <m/>
    <m/>
    <m/>
    <m/>
    <m/>
    <m/>
    <s v="Priest"/>
    <x v="0"/>
    <x v="34"/>
    <m/>
    <m/>
    <m/>
    <m/>
    <n v="60000000"/>
    <n v="5.7"/>
    <n v="29136626"/>
    <n v="9.8158566400214919E-3"/>
    <n v="-30863374"/>
    <m/>
    <x v="8"/>
  </r>
  <r>
    <s v="Color"/>
    <s v="PatrickGilmore"/>
    <x v="753"/>
    <n v="6.9"/>
    <x v="287"/>
    <n v="85"/>
    <s v="Adventure"/>
    <s v="Animation"/>
    <s v="Comedy"/>
    <s v="Drama"/>
    <s v="Family"/>
    <s v="Fantasy"/>
    <s v="Romance"/>
    <m/>
    <x v="21"/>
    <m/>
    <m/>
    <m/>
    <m/>
    <m/>
    <m/>
    <s v="Sinbad:LegendoftheSevenSeas"/>
    <x v="0"/>
    <x v="34"/>
    <m/>
    <m/>
    <m/>
    <m/>
    <n v="60000000"/>
    <n v="6.7"/>
    <n v="26288320"/>
    <n v="9.8208593496172079E-3"/>
    <n v="-33711680"/>
    <m/>
    <x v="8"/>
  </r>
  <r>
    <s v="Color"/>
    <s v="PaulW.S.Anderson"/>
    <x v="754"/>
    <n v="7.5"/>
    <x v="287"/>
    <n v="130"/>
    <s v="Horror"/>
    <s v="SciFi"/>
    <s v="Thriller"/>
    <m/>
    <m/>
    <m/>
    <m/>
    <m/>
    <x v="21"/>
    <m/>
    <m/>
    <m/>
    <m/>
    <m/>
    <m/>
    <s v="EventHorizon"/>
    <x v="0"/>
    <x v="34"/>
    <m/>
    <m/>
    <m/>
    <m/>
    <n v="60000000"/>
    <n v="6.7"/>
    <n v="26616590"/>
    <n v="9.8282131728647977E-3"/>
    <n v="-33383410"/>
    <m/>
    <x v="8"/>
  </r>
  <r>
    <s v="Color"/>
    <s v="JossWhedon"/>
    <x v="755"/>
    <n v="6.8"/>
    <x v="287"/>
    <n v="173"/>
    <s v="Action"/>
    <s v="Adventure"/>
    <s v="SciFi"/>
    <m/>
    <m/>
    <m/>
    <m/>
    <m/>
    <x v="21"/>
    <m/>
    <m/>
    <m/>
    <m/>
    <m/>
    <m/>
    <s v="TheAvengers"/>
    <x v="0"/>
    <x v="34"/>
    <m/>
    <m/>
    <m/>
    <m/>
    <n v="220000000"/>
    <n v="8.1"/>
    <n v="623279547"/>
    <n v="9.8353007116562877E-3"/>
    <n v="403279547"/>
    <m/>
    <x v="8"/>
  </r>
  <r>
    <s v="Color"/>
    <s v="TomShadyac"/>
    <x v="756"/>
    <n v="5.8000000000000007"/>
    <x v="287"/>
    <n v="104"/>
    <s v="Drama"/>
    <s v="Fantasy"/>
    <s v="Mystery"/>
    <s v="Romance"/>
    <s v="Thriller"/>
    <m/>
    <m/>
    <m/>
    <x v="21"/>
    <m/>
    <m/>
    <m/>
    <m/>
    <m/>
    <m/>
    <s v="Dragonfly"/>
    <x v="0"/>
    <x v="34"/>
    <m/>
    <m/>
    <m/>
    <m/>
    <n v="60000000"/>
    <n v="6.1"/>
    <n v="30063805"/>
    <n v="6.8280332850266506E-3"/>
    <n v="-29936195"/>
    <m/>
    <x v="8"/>
  </r>
  <r>
    <s v="Color"/>
    <s v="BrianDePalma"/>
    <x v="757"/>
    <n v="5.6"/>
    <x v="287"/>
    <n v="121"/>
    <s v="Crime"/>
    <s v="Drama"/>
    <s v="Mystery"/>
    <s v="Thriller"/>
    <m/>
    <m/>
    <m/>
    <m/>
    <x v="21"/>
    <m/>
    <m/>
    <m/>
    <m/>
    <m/>
    <m/>
    <s v="TheBlackDahlia"/>
    <x v="0"/>
    <x v="34"/>
    <m/>
    <m/>
    <m/>
    <m/>
    <n v="50000000"/>
    <n v="5.6"/>
    <n v="22518325"/>
    <n v="6.8322367473566594E-3"/>
    <n v="-27481675"/>
    <m/>
    <x v="8"/>
  </r>
  <r>
    <s v="BlackandWhite"/>
    <s v="TonyBill"/>
    <x v="758"/>
    <n v="6.3"/>
    <x v="287"/>
    <n v="140"/>
    <s v="Action"/>
    <s v="Adventure"/>
    <s v="Drama"/>
    <s v="History"/>
    <s v="Romance"/>
    <s v="War"/>
    <m/>
    <m/>
    <x v="21"/>
    <m/>
    <m/>
    <m/>
    <m/>
    <m/>
    <m/>
    <s v="Flyboys"/>
    <x v="0"/>
    <x v="34"/>
    <m/>
    <m/>
    <m/>
    <m/>
    <n v="60000000"/>
    <n v="6.6"/>
    <n v="13082288"/>
    <n v="6.839115814127601E-3"/>
    <n v="-46917712"/>
    <m/>
    <x v="8"/>
  </r>
  <r>
    <s v="Color"/>
    <s v="RodLurie"/>
    <x v="759"/>
    <n v="6.6"/>
    <x v="287"/>
    <n v="131"/>
    <s v="Action"/>
    <s v="Drama"/>
    <s v="Thriller"/>
    <m/>
    <m/>
    <m/>
    <m/>
    <m/>
    <x v="21"/>
    <m/>
    <m/>
    <m/>
    <m/>
    <m/>
    <m/>
    <s v="TheLastCastle"/>
    <x v="0"/>
    <x v="34"/>
    <m/>
    <m/>
    <m/>
    <m/>
    <n v="60000000"/>
    <n v="6.9"/>
    <n v="18208078"/>
    <n v="6.8578250090537097E-3"/>
    <n v="-41791922"/>
    <m/>
    <x v="8"/>
  </r>
  <r>
    <s v="Color"/>
    <s v="WalterHill"/>
    <x v="760"/>
    <n v="3.3"/>
    <x v="287"/>
    <n v="91"/>
    <s v="Horror"/>
    <s v="SciFi"/>
    <s v="Thriller"/>
    <m/>
    <m/>
    <m/>
    <m/>
    <m/>
    <x v="21"/>
    <m/>
    <m/>
    <m/>
    <m/>
    <m/>
    <m/>
    <s v="Supernova"/>
    <x v="0"/>
    <x v="34"/>
    <m/>
    <m/>
    <m/>
    <m/>
    <n v="65000000"/>
    <n v="4.8"/>
    <n v="14218868"/>
    <n v="6.8721356096591059E-3"/>
    <n v="-50781132"/>
    <m/>
    <x v="8"/>
  </r>
  <r>
    <s v="Color"/>
    <s v="AkivaGoldsman"/>
    <x v="761"/>
    <n v="5.6"/>
    <x v="287"/>
    <n v="118"/>
    <s v="Drama"/>
    <s v="Fantasy"/>
    <s v="Mystery"/>
    <s v="Romance"/>
    <m/>
    <m/>
    <m/>
    <m/>
    <x v="21"/>
    <m/>
    <m/>
    <m/>
    <m/>
    <m/>
    <m/>
    <s v="WintersTale"/>
    <x v="0"/>
    <x v="34"/>
    <m/>
    <m/>
    <m/>
    <m/>
    <n v="60000000"/>
    <n v="6.2"/>
    <n v="22451"/>
    <n v="6.8929893624553387E-3"/>
    <n v="-59977549"/>
    <m/>
    <x v="8"/>
  </r>
  <r>
    <s v="Color"/>
    <s v="HaraldZwart"/>
    <x v="762"/>
    <n v="5.3"/>
    <x v="287"/>
    <n v="130"/>
    <s v="Fantasy"/>
    <s v="Horror"/>
    <s v="Mystery"/>
    <s v="Romance"/>
    <m/>
    <m/>
    <m/>
    <m/>
    <x v="21"/>
    <m/>
    <m/>
    <m/>
    <m/>
    <m/>
    <m/>
    <s v="TheMortalInstruments:CityofBones"/>
    <x v="0"/>
    <x v="34"/>
    <m/>
    <m/>
    <m/>
    <m/>
    <n v="60000000"/>
    <n v="6"/>
    <n v="31165421"/>
    <n v="6.9231290260695884E-3"/>
    <n v="-28834579"/>
    <m/>
    <x v="8"/>
  </r>
  <r>
    <s v="Color"/>
    <s v="BrianRobbins"/>
    <x v="763"/>
    <n v="6.3999999999999995"/>
    <x v="287"/>
    <n v="90"/>
    <s v="Adventure"/>
    <s v="Comedy"/>
    <s v="Family"/>
    <s v="Romance"/>
    <s v="SciFi"/>
    <m/>
    <m/>
    <m/>
    <x v="21"/>
    <m/>
    <m/>
    <m/>
    <m/>
    <m/>
    <m/>
    <s v="MeetDave"/>
    <x v="0"/>
    <x v="34"/>
    <m/>
    <m/>
    <m/>
    <m/>
    <n v="60000000"/>
    <n v="4.9000000000000004"/>
    <n v="11802056"/>
    <n v="6.9264428435931794E-3"/>
    <n v="-48197944"/>
    <m/>
    <x v="8"/>
  </r>
  <r>
    <s v="Color"/>
    <s v="WalterSalles"/>
    <x v="764"/>
    <n v="5.9"/>
    <x v="287"/>
    <n v="103"/>
    <s v="Drama"/>
    <s v="Horror"/>
    <s v="Thriller"/>
    <m/>
    <m/>
    <m/>
    <m/>
    <m/>
    <x v="21"/>
    <m/>
    <m/>
    <m/>
    <m/>
    <m/>
    <m/>
    <s v="DarkWater"/>
    <x v="0"/>
    <x v="34"/>
    <m/>
    <m/>
    <m/>
    <m/>
    <n v="30000000"/>
    <n v="5.6"/>
    <n v="25472967"/>
    <n v="6.9463290113145407E-3"/>
    <n v="-4527033"/>
    <m/>
    <x v="8"/>
  </r>
  <r>
    <s v="Color"/>
    <s v="RonHoward"/>
    <x v="765"/>
    <n v="5.4"/>
    <x v="287"/>
    <n v="122"/>
    <s v="Comedy"/>
    <s v="Drama"/>
    <m/>
    <m/>
    <m/>
    <m/>
    <m/>
    <m/>
    <x v="21"/>
    <m/>
    <m/>
    <m/>
    <m/>
    <m/>
    <m/>
    <s v="Edtv"/>
    <x v="0"/>
    <x v="34"/>
    <m/>
    <m/>
    <m/>
    <m/>
    <n v="55000000"/>
    <n v="6.1"/>
    <n v="22362500"/>
    <n v="6.9458986986602033E-3"/>
    <n v="-32637500"/>
    <m/>
    <x v="8"/>
  </r>
  <r>
    <s v="Color"/>
    <s v="IainSoftley"/>
    <x v="766"/>
    <n v="5.4"/>
    <x v="287"/>
    <n v="106"/>
    <s v="Adventure"/>
    <s v="Family"/>
    <s v="Fantasy"/>
    <m/>
    <m/>
    <m/>
    <m/>
    <m/>
    <x v="21"/>
    <m/>
    <m/>
    <m/>
    <m/>
    <m/>
    <m/>
    <s v="Inkheart"/>
    <x v="0"/>
    <x v="34"/>
    <m/>
    <m/>
    <m/>
    <m/>
    <n v="60000000"/>
    <n v="6.1"/>
    <n v="17281832"/>
    <n v="6.9548130587224234E-3"/>
    <n v="-42718168"/>
    <m/>
    <x v="8"/>
  </r>
  <r>
    <s v="Color"/>
    <s v="FrankMiller"/>
    <x v="767"/>
    <n v="5.0666666666666664"/>
    <x v="287"/>
    <n v="103"/>
    <s v="Action"/>
    <s v="Crime"/>
    <s v="Fantasy"/>
    <s v="Thriller"/>
    <m/>
    <m/>
    <m/>
    <m/>
    <x v="21"/>
    <m/>
    <m/>
    <m/>
    <m/>
    <m/>
    <m/>
    <s v="TheSpirit"/>
    <x v="0"/>
    <x v="34"/>
    <m/>
    <m/>
    <m/>
    <m/>
    <n v="60000000"/>
    <n v="4.8"/>
    <n v="19781879"/>
    <n v="6.9699901071363967E-3"/>
    <n v="-40218121"/>
    <m/>
    <x v="8"/>
  </r>
  <r>
    <s v="Color"/>
    <s v="DavidKoepp"/>
    <x v="768"/>
    <n v="6.85"/>
    <x v="287"/>
    <n v="107"/>
    <s v="Action"/>
    <s v="Comedy"/>
    <s v="Mystery"/>
    <s v="Romance"/>
    <m/>
    <m/>
    <m/>
    <m/>
    <x v="21"/>
    <m/>
    <m/>
    <m/>
    <m/>
    <m/>
    <m/>
    <s v="Mortdecai"/>
    <x v="0"/>
    <x v="34"/>
    <m/>
    <m/>
    <m/>
    <m/>
    <n v="60000000"/>
    <n v="5.5"/>
    <n v="7605668"/>
    <n v="6.9830278039493474E-3"/>
    <n v="-52394332"/>
    <m/>
    <x v="8"/>
  </r>
  <r>
    <s v="Color"/>
    <s v="UweBoll"/>
    <x v="769"/>
    <n v="6.4"/>
    <x v="287"/>
    <n v="156"/>
    <s v="Action"/>
    <s v="Adventure"/>
    <s v="Fantasy"/>
    <s v="Thriller"/>
    <m/>
    <m/>
    <m/>
    <m/>
    <x v="21"/>
    <m/>
    <m/>
    <m/>
    <m/>
    <m/>
    <m/>
    <s v="IntheNameoftheKing:ADungeonSiegeTale"/>
    <x v="0"/>
    <x v="34"/>
    <m/>
    <m/>
    <m/>
    <m/>
    <n v="60000000"/>
    <n v="3.8"/>
    <n v="4535117"/>
    <n v="7.0066204565845096E-3"/>
    <n v="-55464883"/>
    <m/>
    <x v="8"/>
  </r>
  <r>
    <s v="Color"/>
    <s v="MartinCampbell"/>
    <x v="770"/>
    <n v="5.9"/>
    <x v="287"/>
    <n v="127"/>
    <s v="Adventure"/>
    <s v="Drama"/>
    <s v="Romance"/>
    <s v="War"/>
    <m/>
    <m/>
    <m/>
    <m/>
    <x v="21"/>
    <m/>
    <m/>
    <m/>
    <m/>
    <m/>
    <m/>
    <s v="BeyondBorders"/>
    <x v="0"/>
    <x v="34"/>
    <m/>
    <m/>
    <m/>
    <m/>
    <n v="35000000"/>
    <n v="6.5"/>
    <n v="4426297"/>
    <n v="7.0329199711447778E-3"/>
    <n v="-30573703"/>
    <m/>
    <x v="8"/>
  </r>
  <r>
    <s v="BlackandWhite"/>
    <s v="JohnDahl"/>
    <x v="771"/>
    <n v="4.7333333333333334"/>
    <x v="287"/>
    <n v="132"/>
    <s v="Action"/>
    <s v="Drama"/>
    <s v="War"/>
    <m/>
    <m/>
    <m/>
    <m/>
    <m/>
    <x v="21"/>
    <m/>
    <m/>
    <m/>
    <m/>
    <m/>
    <m/>
    <s v="TheGreatRaid"/>
    <x v="5"/>
    <x v="34"/>
    <m/>
    <m/>
    <m/>
    <m/>
    <n v="80000000"/>
    <n v="6.7"/>
    <n v="10166502"/>
    <n v="7.0365243310993534E-3"/>
    <n v="-69833498"/>
    <m/>
    <x v="8"/>
  </r>
  <r>
    <s v="Color"/>
    <s v="TimMiller"/>
    <x v="772"/>
    <n v="5.5500000000000007"/>
    <x v="287"/>
    <n v="108"/>
    <s v="Action"/>
    <s v="Adventure"/>
    <s v="Comedy"/>
    <s v="Romance"/>
    <s v="SciFi"/>
    <m/>
    <m/>
    <m/>
    <x v="21"/>
    <m/>
    <m/>
    <m/>
    <m/>
    <m/>
    <m/>
    <s v="Deadpool"/>
    <x v="0"/>
    <x v="34"/>
    <m/>
    <m/>
    <m/>
    <m/>
    <n v="58000000"/>
    <n v="8.1"/>
    <n v="363024263"/>
    <n v="7.0727975488492252E-3"/>
    <n v="305024263"/>
    <m/>
    <x v="8"/>
  </r>
  <r>
    <s v="Color"/>
    <s v="StephenHerek"/>
    <x v="773"/>
    <n v="7"/>
    <x v="287"/>
    <n v="114"/>
    <s v="Comedy"/>
    <s v="Drama"/>
    <m/>
    <m/>
    <m/>
    <m/>
    <m/>
    <m/>
    <x v="21"/>
    <m/>
    <m/>
    <m/>
    <m/>
    <m/>
    <m/>
    <s v="HolyMan"/>
    <x v="0"/>
    <x v="34"/>
    <m/>
    <m/>
    <m/>
    <m/>
    <n v="60000000"/>
    <n v="4.9000000000000004"/>
    <n v="12065985"/>
    <n v="6.8772484294497317E-3"/>
    <n v="-47934015"/>
    <m/>
    <x v="8"/>
  </r>
  <r>
    <s v="Color"/>
    <s v="ClintEastwood"/>
    <x v="774"/>
    <n v="4.0999999999999996"/>
    <x v="287"/>
    <n v="133"/>
    <s v="Action"/>
    <s v="Biography"/>
    <s v="Drama"/>
    <s v="History"/>
    <s v="Thriller"/>
    <s v="War"/>
    <m/>
    <m/>
    <x v="21"/>
    <m/>
    <m/>
    <m/>
    <m/>
    <m/>
    <m/>
    <s v="AmericanSniper"/>
    <x v="0"/>
    <x v="34"/>
    <m/>
    <m/>
    <m/>
    <m/>
    <n v="58800000"/>
    <n v="7.3"/>
    <n v="350123553"/>
    <n v="6.8971068075760278E-3"/>
    <n v="291323553"/>
    <m/>
    <x v="8"/>
  </r>
  <r>
    <s v="Color"/>
    <s v="RobLetterman"/>
    <x v="775"/>
    <n v="5.0500000000000007"/>
    <x v="287"/>
    <n v="103"/>
    <s v="Adventure"/>
    <s v="Comedy"/>
    <s v="Family"/>
    <s v="Fantasy"/>
    <s v="Horror"/>
    <m/>
    <m/>
    <m/>
    <x v="21"/>
    <m/>
    <m/>
    <m/>
    <m/>
    <m/>
    <m/>
    <s v="Goosebumps"/>
    <x v="0"/>
    <x v="34"/>
    <m/>
    <m/>
    <m/>
    <m/>
    <n v="58000000"/>
    <n v="6.4"/>
    <n v="80021740"/>
    <n v="6.6964344099199671E-3"/>
    <n v="22021740"/>
    <m/>
    <x v="8"/>
  </r>
  <r>
    <s v="Color"/>
    <s v="MarkWaters"/>
    <x v="776"/>
    <n v="4.0999999999999996"/>
    <x v="287"/>
    <n v="95"/>
    <s v="Comedy"/>
    <s v="Fantasy"/>
    <s v="Romance"/>
    <m/>
    <m/>
    <m/>
    <m/>
    <m/>
    <x v="21"/>
    <m/>
    <m/>
    <m/>
    <m/>
    <m/>
    <m/>
    <s v="JustLikeHeaven"/>
    <x v="0"/>
    <x v="34"/>
    <m/>
    <m/>
    <m/>
    <m/>
    <n v="58000000"/>
    <n v="6.7"/>
    <n v="48291624"/>
    <n v="6.6616364237877994E-3"/>
    <n v="-9708376"/>
    <m/>
    <x v="8"/>
  </r>
  <r>
    <s v="Color"/>
    <s v="BrianLevant"/>
    <x v="777"/>
    <n v="6.9249999999999998"/>
    <x v="287"/>
    <n v="90"/>
    <s v="Comedy"/>
    <s v="Family"/>
    <s v="Romance"/>
    <s v="SciFi"/>
    <m/>
    <m/>
    <m/>
    <m/>
    <x v="21"/>
    <m/>
    <m/>
    <m/>
    <m/>
    <m/>
    <m/>
    <s v="TheFlintstonesinVivaRockVegas"/>
    <x v="0"/>
    <x v="34"/>
    <m/>
    <m/>
    <m/>
    <m/>
    <n v="60000000"/>
    <n v="3.6"/>
    <n v="35231365"/>
    <n v="6.6510812010497919E-3"/>
    <n v="-24768635"/>
    <m/>
    <x v="8"/>
  </r>
  <r>
    <s v="Color"/>
    <s v="PeterMacDonald"/>
    <x v="778"/>
    <n v="7.2"/>
    <x v="287"/>
    <n v="87"/>
    <s v="Action"/>
    <s v="Adventure"/>
    <s v="Thriller"/>
    <s v="War"/>
    <m/>
    <m/>
    <m/>
    <m/>
    <x v="21"/>
    <m/>
    <m/>
    <m/>
    <m/>
    <m/>
    <m/>
    <s v="RamboIII"/>
    <x v="0"/>
    <x v="34"/>
    <m/>
    <m/>
    <m/>
    <m/>
    <n v="63000000"/>
    <n v="5.7"/>
    <n v="53715611"/>
    <n v="6.6508291339286291E-3"/>
    <n v="-9284389"/>
    <m/>
    <x v="8"/>
  </r>
  <r>
    <s v="Color"/>
    <s v="GeorgeClooney"/>
    <x v="779"/>
    <n v="7.8"/>
    <x v="287"/>
    <n v="114"/>
    <s v="Comedy"/>
    <s v="Drama"/>
    <s v="Romance"/>
    <s v="Sport"/>
    <m/>
    <m/>
    <m/>
    <m/>
    <x v="21"/>
    <m/>
    <m/>
    <m/>
    <m/>
    <m/>
    <m/>
    <s v="Leatherheads"/>
    <x v="0"/>
    <x v="34"/>
    <m/>
    <m/>
    <m/>
    <m/>
    <n v="58000000"/>
    <n v="6"/>
    <n v="31199215"/>
    <n v="6.6331929751685358E-3"/>
    <n v="-26800785"/>
    <m/>
    <x v="8"/>
  </r>
  <r>
    <s v="Color"/>
    <s v="MarcLawrence"/>
    <x v="780"/>
    <n v="7"/>
    <x v="287"/>
    <n v="103"/>
    <s v="Comedy"/>
    <s v="Drama"/>
    <s v="Romance"/>
    <m/>
    <m/>
    <m/>
    <m/>
    <m/>
    <x v="21"/>
    <m/>
    <m/>
    <m/>
    <m/>
    <m/>
    <m/>
    <s v="DidYouHearAbouttheMorgans"/>
    <x v="0"/>
    <x v="34"/>
    <m/>
    <m/>
    <m/>
    <m/>
    <n v="58000000"/>
    <n v="4.7"/>
    <n v="29580087"/>
    <n v="6.6361824249810842E-3"/>
    <n v="-28419913"/>
    <m/>
    <x v="8"/>
  </r>
  <r>
    <s v="Color"/>
    <s v="ShawnLevy"/>
    <x v="781"/>
    <n v="6.5999999999999988"/>
    <x v="287"/>
    <n v="125"/>
    <s v="Comedy"/>
    <m/>
    <m/>
    <m/>
    <m/>
    <m/>
    <m/>
    <m/>
    <x v="21"/>
    <m/>
    <m/>
    <m/>
    <m/>
    <m/>
    <m/>
    <s v="TheInternship"/>
    <x v="0"/>
    <x v="34"/>
    <m/>
    <m/>
    <m/>
    <m/>
    <n v="58000000"/>
    <n v="6.3"/>
    <n v="44665963"/>
    <n v="6.6404765788784766E-3"/>
    <n v="-13334037"/>
    <m/>
    <x v="8"/>
  </r>
  <r>
    <s v="Color"/>
    <s v="PaulW.S.Anderson"/>
    <x v="782"/>
    <n v="6.5"/>
    <x v="287"/>
    <n v="97"/>
    <s v="Action"/>
    <s v="Adventure"/>
    <s v="Horror"/>
    <s v="SciFi"/>
    <m/>
    <m/>
    <m/>
    <m/>
    <x v="21"/>
    <m/>
    <m/>
    <m/>
    <m/>
    <m/>
    <m/>
    <s v="ResidentEvil:Afterlife"/>
    <x v="0"/>
    <x v="34"/>
    <m/>
    <m/>
    <m/>
    <m/>
    <n v="60000000"/>
    <n v="5.9"/>
    <n v="60128566"/>
    <n v="6.632747303155764E-3"/>
    <n v="128566"/>
    <m/>
    <x v="8"/>
  </r>
  <r>
    <s v="Color"/>
    <s v="AnthonyHemingway"/>
    <x v="783"/>
    <n v="6.9"/>
    <x v="287"/>
    <n v="125"/>
    <s v="Action"/>
    <s v="Adventure"/>
    <s v="Drama"/>
    <s v="History"/>
    <s v="War"/>
    <m/>
    <m/>
    <m/>
    <x v="21"/>
    <m/>
    <m/>
    <m/>
    <m/>
    <m/>
    <m/>
    <s v="RedTails"/>
    <x v="0"/>
    <x v="34"/>
    <m/>
    <m/>
    <m/>
    <m/>
    <n v="58000000"/>
    <n v="5.9"/>
    <n v="49875589"/>
    <n v="6.6114258296295914E-3"/>
    <n v="-8124411"/>
    <m/>
    <x v="8"/>
  </r>
  <r>
    <s v="Color"/>
    <s v="TaylorHackford"/>
    <x v="784"/>
    <n v="6.5666666666666664"/>
    <x v="287"/>
    <n v="136"/>
    <s v="Drama"/>
    <s v="Mystery"/>
    <s v="Thriller"/>
    <m/>
    <m/>
    <m/>
    <m/>
    <m/>
    <x v="21"/>
    <m/>
    <m/>
    <m/>
    <m/>
    <m/>
    <m/>
    <s v="TheDevilsAdvocate"/>
    <x v="0"/>
    <x v="34"/>
    <m/>
    <m/>
    <m/>
    <m/>
    <n v="57000000"/>
    <n v="7.5"/>
    <n v="60984028"/>
    <n v="6.5995843802051854E-3"/>
    <n v="3984028"/>
    <m/>
    <x v="8"/>
  </r>
  <r>
    <s v="Color"/>
    <s v="SeanAnders"/>
    <x v="785"/>
    <n v="6.2"/>
    <x v="287"/>
    <n v="116"/>
    <s v="Comedy"/>
    <m/>
    <m/>
    <m/>
    <m/>
    <m/>
    <m/>
    <m/>
    <x v="21"/>
    <m/>
    <m/>
    <m/>
    <m/>
    <m/>
    <m/>
    <s v="ThatsMyBoy"/>
    <x v="0"/>
    <x v="34"/>
    <m/>
    <m/>
    <m/>
    <m/>
    <n v="70000000"/>
    <n v="5.6"/>
    <n v="36931089"/>
    <n v="6.5798851021633973E-3"/>
    <n v="-33068911"/>
    <m/>
    <x v="8"/>
  </r>
  <r>
    <s v="Color"/>
    <s v="RobCohen"/>
    <x v="786"/>
    <n v="5.9499999999999993"/>
    <x v="287"/>
    <n v="103"/>
    <s v="Action"/>
    <s v="Adventure"/>
    <s v="Fantasy"/>
    <m/>
    <m/>
    <m/>
    <m/>
    <m/>
    <x v="21"/>
    <m/>
    <m/>
    <m/>
    <m/>
    <m/>
    <m/>
    <s v="DragonHeart"/>
    <x v="0"/>
    <x v="34"/>
    <m/>
    <m/>
    <m/>
    <m/>
    <n v="57000000"/>
    <n v="6.4"/>
    <n v="51317350"/>
    <n v="6.577540795769346E-3"/>
    <n v="-5682650"/>
    <m/>
    <x v="8"/>
  </r>
  <r>
    <s v="Color"/>
    <s v="BrettRatner"/>
    <x v="787"/>
    <n v="6.5250000000000004"/>
    <x v="287"/>
    <n v="97"/>
    <s v="Action"/>
    <s v="Comedy"/>
    <s v="Crime"/>
    <s v="Drama"/>
    <m/>
    <m/>
    <m/>
    <m/>
    <x v="21"/>
    <m/>
    <m/>
    <m/>
    <m/>
    <m/>
    <m/>
    <s v="AftertheSunset"/>
    <x v="0"/>
    <x v="34"/>
    <m/>
    <m/>
    <m/>
    <m/>
    <n v="58000000"/>
    <n v="6.3"/>
    <n v="28328132"/>
    <n v="6.5650383463268748E-3"/>
    <n v="-29671868"/>
    <m/>
    <x v="8"/>
  </r>
  <r>
    <s v="Color"/>
    <s v="MarkNeveldine"/>
    <x v="788"/>
    <n v="6.3999999999999995"/>
    <x v="287"/>
    <n v="96"/>
    <s v="Action"/>
    <s v="Fantasy"/>
    <s v="Thriller"/>
    <m/>
    <m/>
    <m/>
    <m/>
    <m/>
    <x v="21"/>
    <m/>
    <m/>
    <m/>
    <m/>
    <m/>
    <m/>
    <s v="GhostRider:SpiritofVengeance"/>
    <x v="0"/>
    <x v="34"/>
    <m/>
    <m/>
    <m/>
    <m/>
    <n v="57000000"/>
    <n v="4.3"/>
    <n v="51774002"/>
    <n v="6.5703313922343487E-3"/>
    <n v="-5225998"/>
    <m/>
    <x v="8"/>
  </r>
  <r>
    <s v="Color"/>
    <s v="JohnMadden"/>
    <x v="789"/>
    <n v="6.4"/>
    <x v="287"/>
    <n v="131"/>
    <s v="Drama"/>
    <s v="Music"/>
    <s v="Romance"/>
    <s v="War"/>
    <m/>
    <m/>
    <m/>
    <m/>
    <x v="21"/>
    <m/>
    <m/>
    <m/>
    <m/>
    <m/>
    <m/>
    <s v="CaptainCorellisMandolin"/>
    <x v="0"/>
    <x v="34"/>
    <m/>
    <m/>
    <m/>
    <m/>
    <n v="57000000"/>
    <n v="5.9"/>
    <n v="25528495"/>
    <n v="6.5574733560107602E-3"/>
    <n v="-31471505"/>
    <m/>
    <x v="8"/>
  </r>
  <r>
    <s v="Color"/>
    <s v="AdamShankman"/>
    <x v="790"/>
    <n v="7.2"/>
    <x v="287"/>
    <n v="95"/>
    <s v="Action"/>
    <s v="Comedy"/>
    <s v="Drama"/>
    <s v="Family"/>
    <s v="Thriller"/>
    <m/>
    <m/>
    <m/>
    <x v="21"/>
    <m/>
    <m/>
    <m/>
    <m/>
    <m/>
    <m/>
    <s v="ThePacifier"/>
    <x v="0"/>
    <x v="34"/>
    <m/>
    <m/>
    <m/>
    <m/>
    <n v="56000000"/>
    <n v="5.5"/>
    <n v="113006880"/>
    <n v="6.5647541121983712E-3"/>
    <n v="57006880"/>
    <m/>
    <x v="8"/>
  </r>
  <r>
    <s v="Color"/>
    <s v="KevinBray"/>
    <x v="791"/>
    <n v="5.0999999999999996"/>
    <x v="287"/>
    <n v="86"/>
    <s v="Action"/>
    <s v="Crime"/>
    <m/>
    <m/>
    <m/>
    <m/>
    <m/>
    <m/>
    <x v="21"/>
    <m/>
    <m/>
    <m/>
    <m/>
    <m/>
    <m/>
    <s v="WalkingTall"/>
    <x v="0"/>
    <x v="34"/>
    <m/>
    <m/>
    <m/>
    <m/>
    <n v="56000000"/>
    <n v="6.2"/>
    <n v="45860039"/>
    <n v="6.5102013396854215E-3"/>
    <n v="-10139961"/>
    <m/>
    <x v="8"/>
  </r>
  <r>
    <s v="BlackandWhite"/>
    <s v="RobertZemeckis"/>
    <x v="792"/>
    <n v="6.35"/>
    <x v="287"/>
    <n v="142"/>
    <s v="Comedy"/>
    <s v="Drama"/>
    <m/>
    <m/>
    <m/>
    <m/>
    <m/>
    <m/>
    <x v="21"/>
    <m/>
    <m/>
    <m/>
    <m/>
    <m/>
    <m/>
    <s v="ForrestGump"/>
    <x v="0"/>
    <x v="34"/>
    <m/>
    <m/>
    <m/>
    <m/>
    <n v="55000000"/>
    <n v="8.8000000000000007"/>
    <n v="329691196"/>
    <n v="6.5021104398386457E-3"/>
    <n v="274691196"/>
    <m/>
    <x v="8"/>
  </r>
  <r>
    <s v="Color"/>
    <s v="TimHill"/>
    <x v="793"/>
    <n v="5.4"/>
    <x v="287"/>
    <n v="92"/>
    <s v="Animation"/>
    <s v="Comedy"/>
    <s v="Family"/>
    <s v="Fantasy"/>
    <s v="Music"/>
    <m/>
    <m/>
    <m/>
    <x v="21"/>
    <m/>
    <m/>
    <m/>
    <m/>
    <m/>
    <m/>
    <s v="AlvinandtheChipmunks"/>
    <x v="0"/>
    <x v="34"/>
    <m/>
    <m/>
    <m/>
    <m/>
    <n v="60000000"/>
    <n v="5.2"/>
    <n v="217326336"/>
    <n v="6.339352006952537E-3"/>
    <n v="157326336"/>
    <m/>
    <x v="8"/>
  </r>
  <r>
    <s v="Color"/>
    <s v="JayRoach"/>
    <x v="794"/>
    <n v="5.6"/>
    <x v="287"/>
    <n v="108"/>
    <s v="Comedy"/>
    <m/>
    <m/>
    <m/>
    <m/>
    <m/>
    <m/>
    <m/>
    <x v="21"/>
    <m/>
    <m/>
    <m/>
    <m/>
    <m/>
    <m/>
    <s v="MeettheParents"/>
    <x v="0"/>
    <x v="34"/>
    <m/>
    <m/>
    <m/>
    <m/>
    <n v="55000000"/>
    <n v="7"/>
    <n v="166225040"/>
    <n v="6.198393624804354E-3"/>
    <n v="111225040"/>
    <m/>
    <x v="8"/>
  </r>
  <r>
    <s v="Color"/>
    <s v="MikeGabriel"/>
    <x v="795"/>
    <n v="2.8"/>
    <x v="287"/>
    <n v="84"/>
    <s v="Adventure"/>
    <s v="Animation"/>
    <s v="Drama"/>
    <s v="Family"/>
    <s v="History"/>
    <s v="Musical"/>
    <s v="Romance"/>
    <m/>
    <x v="21"/>
    <m/>
    <m/>
    <m/>
    <m/>
    <m/>
    <m/>
    <s v="Pocahontas"/>
    <x v="0"/>
    <x v="34"/>
    <m/>
    <m/>
    <m/>
    <m/>
    <n v="55000000"/>
    <n v="6.6"/>
    <n v="141600000"/>
    <n v="6.1128727830481924E-3"/>
    <n v="86600000"/>
    <m/>
    <x v="8"/>
  </r>
  <r>
    <s v="Color"/>
    <s v="RichardDonner"/>
    <x v="796"/>
    <n v="6.7"/>
    <x v="287"/>
    <n v="188"/>
    <s v="Action"/>
    <s v="Adventure"/>
    <s v="Drama"/>
    <s v="Romance"/>
    <s v="SciFi"/>
    <m/>
    <m/>
    <m/>
    <x v="21"/>
    <m/>
    <m/>
    <m/>
    <m/>
    <m/>
    <m/>
    <s v="Superman"/>
    <x v="0"/>
    <x v="34"/>
    <m/>
    <m/>
    <m/>
    <m/>
    <n v="55000000"/>
    <n v="7.3"/>
    <n v="134218018"/>
    <n v="6.0417337483894022E-3"/>
    <n v="79218018"/>
    <m/>
    <x v="8"/>
  </r>
  <r>
    <s v="Color"/>
    <s v="TomShadyac"/>
    <x v="797"/>
    <n v="5.0999999999999996"/>
    <x v="287"/>
    <n v="95"/>
    <s v="Comedy"/>
    <s v="Romance"/>
    <s v="SciFi"/>
    <m/>
    <m/>
    <m/>
    <m/>
    <m/>
    <x v="21"/>
    <m/>
    <m/>
    <m/>
    <m/>
    <m/>
    <m/>
    <s v="TheNuttyProfessor"/>
    <x v="0"/>
    <x v="34"/>
    <m/>
    <m/>
    <m/>
    <m/>
    <n v="54000000"/>
    <n v="5.6"/>
    <n v="128769345"/>
    <n v="5.9749493327635669E-3"/>
    <n v="74769345"/>
    <m/>
    <x v="8"/>
  </r>
  <r>
    <s v="Color"/>
    <s v="AndyTennant"/>
    <x v="798"/>
    <n v="6.45"/>
    <x v="287"/>
    <n v="118"/>
    <s v="Comedy"/>
    <s v="Romance"/>
    <m/>
    <m/>
    <m/>
    <m/>
    <m/>
    <m/>
    <x v="21"/>
    <m/>
    <m/>
    <m/>
    <m/>
    <m/>
    <m/>
    <s v="Hitch"/>
    <x v="0"/>
    <x v="34"/>
    <m/>
    <m/>
    <m/>
    <m/>
    <n v="70000000"/>
    <n v="6.6"/>
    <n v="177575142"/>
    <n v="5.9142948347228131E-3"/>
    <n v="107575142"/>
    <m/>
    <x v="8"/>
  </r>
  <r>
    <s v="Color"/>
    <s v="SamWeisman"/>
    <x v="799"/>
    <n v="6.4499999999999993"/>
    <x v="287"/>
    <n v="92"/>
    <s v="Action"/>
    <s v="Adventure"/>
    <s v="Comedy"/>
    <s v="Family"/>
    <s v="Romance"/>
    <m/>
    <m/>
    <m/>
    <x v="21"/>
    <m/>
    <m/>
    <m/>
    <m/>
    <m/>
    <m/>
    <s v="GeorgeoftheJungle"/>
    <x v="0"/>
    <x v="34"/>
    <m/>
    <m/>
    <m/>
    <m/>
    <n v="55000000"/>
    <n v="5.4"/>
    <n v="105263257"/>
    <n v="5.755211372281006E-3"/>
    <n v="50263257"/>
    <m/>
    <x v="8"/>
  </r>
  <r>
    <s v="Color"/>
    <s v="JesseDylan"/>
    <x v="800"/>
    <n v="7.6333333333333329"/>
    <x v="287"/>
    <n v="74"/>
    <s v="Comedy"/>
    <s v="Romance"/>
    <m/>
    <m/>
    <m/>
    <m/>
    <m/>
    <m/>
    <x v="21"/>
    <m/>
    <m/>
    <m/>
    <m/>
    <m/>
    <m/>
    <s v="AmericanWedding"/>
    <x v="0"/>
    <x v="34"/>
    <m/>
    <m/>
    <m/>
    <m/>
    <n v="55000000"/>
    <n v="6.3"/>
    <n v="104354205"/>
    <n v="5.7063547650882847E-3"/>
    <n v="49354205"/>
    <m/>
    <x v="8"/>
  </r>
  <r>
    <s v="Color"/>
    <s v="PaulGreengrass"/>
    <x v="801"/>
    <n v="7.1"/>
    <x v="287"/>
    <n v="134"/>
    <s v="Biography"/>
    <s v="Drama"/>
    <s v="Thriller"/>
    <m/>
    <m/>
    <m/>
    <m/>
    <m/>
    <x v="21"/>
    <m/>
    <m/>
    <m/>
    <m/>
    <m/>
    <m/>
    <s v="CaptainPhillips"/>
    <x v="0"/>
    <x v="34"/>
    <m/>
    <m/>
    <m/>
    <m/>
    <n v="55000000"/>
    <n v="7.9"/>
    <n v="107100855"/>
    <n v="5.6580196416330074E-3"/>
    <n v="52100855"/>
    <m/>
    <x v="8"/>
  </r>
  <r>
    <s v="Color"/>
    <s v="ShawnLevy"/>
    <x v="802"/>
    <n v="6.65"/>
    <x v="287"/>
    <n v="101"/>
    <s v="Comedy"/>
    <s v="Crime"/>
    <s v="Romance"/>
    <s v="Thriller"/>
    <m/>
    <m/>
    <m/>
    <m/>
    <x v="21"/>
    <m/>
    <m/>
    <m/>
    <m/>
    <m/>
    <m/>
    <s v="DateNight"/>
    <x v="0"/>
    <x v="34"/>
    <m/>
    <m/>
    <m/>
    <m/>
    <n v="55000000"/>
    <n v="6.3"/>
    <n v="98711404"/>
    <n v="5.6078067264864508E-3"/>
    <n v="43711404"/>
    <m/>
    <x v="8"/>
  </r>
  <r>
    <s v="Color"/>
    <s v="BradSilberling"/>
    <x v="803"/>
    <n v="5.6"/>
    <x v="287"/>
    <n v="100"/>
    <s v="Comedy"/>
    <s v="Family"/>
    <s v="Fantasy"/>
    <m/>
    <m/>
    <m/>
    <m/>
    <m/>
    <x v="21"/>
    <m/>
    <m/>
    <m/>
    <m/>
    <m/>
    <m/>
    <s v="Casper"/>
    <x v="0"/>
    <x v="34"/>
    <m/>
    <m/>
    <m/>
    <m/>
    <n v="50000000"/>
    <n v="6"/>
    <n v="100328194"/>
    <n v="5.5630568605170754E-3"/>
    <n v="50328194"/>
    <m/>
    <x v="8"/>
  </r>
  <r>
    <s v="Color"/>
    <s v="AntoineFuqua"/>
    <x v="804"/>
    <n v="4.5999999999999996"/>
    <x v="287"/>
    <n v="132"/>
    <s v="Action"/>
    <s v="Crime"/>
    <s v="Thriller"/>
    <m/>
    <m/>
    <m/>
    <m/>
    <m/>
    <x v="21"/>
    <m/>
    <m/>
    <m/>
    <m/>
    <m/>
    <m/>
    <s v="TheEqualizer"/>
    <x v="0"/>
    <x v="34"/>
    <m/>
    <m/>
    <m/>
    <m/>
    <n v="55000000"/>
    <n v="7.2"/>
    <n v="101530738"/>
    <n v="5.5273239935051781E-3"/>
    <n v="46530738"/>
    <m/>
    <x v="8"/>
  </r>
  <r>
    <s v="Color"/>
    <s v="WayneWang"/>
    <x v="805"/>
    <n v="5.8"/>
    <x v="287"/>
    <n v="105"/>
    <s v="Comedy"/>
    <s v="Drama"/>
    <s v="Romance"/>
    <m/>
    <m/>
    <m/>
    <m/>
    <m/>
    <x v="21"/>
    <m/>
    <m/>
    <m/>
    <m/>
    <m/>
    <m/>
    <s v="MaidinManhattan"/>
    <x v="0"/>
    <x v="34"/>
    <m/>
    <m/>
    <m/>
    <m/>
    <n v="55000000"/>
    <n v="5.0999999999999996"/>
    <n v="93815117"/>
    <n v="5.4805789667432287E-3"/>
    <n v="38815117"/>
    <m/>
    <x v="8"/>
  </r>
  <r>
    <s v="Color"/>
    <s v="TonyScott"/>
    <x v="806"/>
    <n v="5.9"/>
    <x v="287"/>
    <n v="123"/>
    <s v="Action"/>
    <s v="Drama"/>
    <s v="Thriller"/>
    <s v="War"/>
    <m/>
    <m/>
    <m/>
    <m/>
    <x v="21"/>
    <m/>
    <m/>
    <m/>
    <m/>
    <m/>
    <m/>
    <s v="CrimsonTide"/>
    <x v="0"/>
    <x v="34"/>
    <m/>
    <m/>
    <m/>
    <m/>
    <n v="53000000"/>
    <n v="7.3"/>
    <n v="91400000"/>
    <n v="5.438923824496269E-3"/>
    <n v="38400000"/>
    <m/>
    <x v="8"/>
  </r>
  <r>
    <s v="Color"/>
    <s v="GabrieleMuccino"/>
    <x v="807"/>
    <n v="6.5500000000000007"/>
    <x v="287"/>
    <n v="117"/>
    <s v="Biography"/>
    <s v="Drama"/>
    <m/>
    <m/>
    <m/>
    <m/>
    <m/>
    <m/>
    <x v="21"/>
    <m/>
    <m/>
    <m/>
    <m/>
    <m/>
    <m/>
    <s v="ThePursuitofHappyness"/>
    <x v="0"/>
    <x v="34"/>
    <m/>
    <m/>
    <m/>
    <m/>
    <n v="55000000"/>
    <n v="8"/>
    <n v="162586036"/>
    <n v="5.4023620852480308E-3"/>
    <n v="107586036"/>
    <m/>
    <x v="8"/>
  </r>
  <r>
    <s v="Color"/>
    <s v="RobertSchwentke"/>
    <x v="808"/>
    <n v="3.9"/>
    <x v="287"/>
    <n v="98"/>
    <s v="Drama"/>
    <s v="Mystery"/>
    <s v="Thriller"/>
    <m/>
    <m/>
    <m/>
    <m/>
    <m/>
    <x v="21"/>
    <m/>
    <m/>
    <m/>
    <m/>
    <m/>
    <m/>
    <s v="Flightplan"/>
    <x v="0"/>
    <x v="34"/>
    <m/>
    <m/>
    <m/>
    <m/>
    <n v="55000000"/>
    <n v="6.2"/>
    <n v="89706988"/>
    <n v="5.3164695955482287E-3"/>
    <n v="34706988"/>
    <m/>
    <x v="8"/>
  </r>
  <r>
    <s v="Color"/>
    <s v="BarryLevinson"/>
    <x v="809"/>
    <n v="4.0999999999999996"/>
    <x v="287"/>
    <n v="128"/>
    <s v="Drama"/>
    <s v="Thriller"/>
    <m/>
    <m/>
    <m/>
    <m/>
    <m/>
    <m/>
    <x v="21"/>
    <m/>
    <m/>
    <m/>
    <m/>
    <m/>
    <m/>
    <s v="Disclosure"/>
    <x v="0"/>
    <x v="34"/>
    <m/>
    <m/>
    <m/>
    <m/>
    <n v="55000000"/>
    <n v="6"/>
    <n v="83000000"/>
    <n v="5.277364887330183E-3"/>
    <n v="28000000"/>
    <m/>
    <x v="8"/>
  </r>
  <r>
    <s v="Color"/>
    <s v="BradSilberling"/>
    <x v="810"/>
    <n v="6.2"/>
    <x v="287"/>
    <n v="114"/>
    <s v="Drama"/>
    <s v="Fantasy"/>
    <s v="Romance"/>
    <m/>
    <m/>
    <m/>
    <m/>
    <m/>
    <x v="21"/>
    <m/>
    <m/>
    <m/>
    <m/>
    <m/>
    <m/>
    <s v="CityofAngels"/>
    <x v="0"/>
    <x v="34"/>
    <m/>
    <m/>
    <m/>
    <m/>
    <n v="55000000"/>
    <n v="6.7"/>
    <n v="78745923"/>
    <n v="5.2427973534885817E-3"/>
    <n v="23745923"/>
    <m/>
    <x v="8"/>
  </r>
  <r>
    <s v="BlackandWhite"/>
    <s v="QuentinTarantino"/>
    <x v="811"/>
    <n v="7.8"/>
    <x v="287"/>
    <n v="111"/>
    <s v="Action"/>
    <m/>
    <m/>
    <m/>
    <m/>
    <m/>
    <m/>
    <m/>
    <x v="21"/>
    <m/>
    <m/>
    <m/>
    <m/>
    <m/>
    <m/>
    <s v="KillBill:Vol.1"/>
    <x v="0"/>
    <x v="34"/>
    <m/>
    <m/>
    <m/>
    <m/>
    <n v="30000000"/>
    <n v="8.1"/>
    <n v="70098138"/>
    <n v="5.2111242523709845E-3"/>
    <n v="40098138"/>
    <m/>
    <x v="8"/>
  </r>
  <r>
    <s v="Color"/>
    <s v="FrankOz"/>
    <x v="812"/>
    <n v="6.1"/>
    <x v="287"/>
    <n v="85"/>
    <s v="Comedy"/>
    <m/>
    <m/>
    <m/>
    <m/>
    <m/>
    <m/>
    <m/>
    <x v="21"/>
    <m/>
    <m/>
    <m/>
    <m/>
    <m/>
    <m/>
    <s v="Bowfinger"/>
    <x v="0"/>
    <x v="34"/>
    <m/>
    <m/>
    <m/>
    <m/>
    <n v="55000000"/>
    <n v="6.4"/>
    <n v="66365290"/>
    <n v="5.2131546220416432E-3"/>
    <n v="11365290"/>
    <m/>
    <x v="8"/>
  </r>
  <r>
    <s v="BlackandWhite"/>
    <s v="QuentinTarantino"/>
    <x v="813"/>
    <n v="6.3"/>
    <x v="287"/>
    <n v="137"/>
    <s v="Action"/>
    <s v="Crime"/>
    <s v="Drama"/>
    <s v="Thriller"/>
    <m/>
    <m/>
    <m/>
    <m/>
    <x v="21"/>
    <m/>
    <m/>
    <m/>
    <m/>
    <m/>
    <m/>
    <s v="KillBill:Vol.2"/>
    <x v="0"/>
    <x v="34"/>
    <m/>
    <m/>
    <m/>
    <m/>
    <n v="30000000"/>
    <n v="8"/>
    <n v="66207920"/>
    <n v="5.1900745705216111E-3"/>
    <n v="36207920"/>
    <m/>
    <x v="8"/>
  </r>
  <r>
    <s v="Color"/>
    <s v="AndreyKonchalovskiy"/>
    <x v="814"/>
    <n v="6.45"/>
    <x v="287"/>
    <n v="97"/>
    <s v="Action"/>
    <s v="Comedy"/>
    <s v="Crime"/>
    <s v="Thriller"/>
    <m/>
    <m/>
    <m/>
    <m/>
    <x v="21"/>
    <m/>
    <m/>
    <m/>
    <m/>
    <m/>
    <m/>
    <s v="TangoCash"/>
    <x v="0"/>
    <x v="34"/>
    <m/>
    <m/>
    <m/>
    <m/>
    <n v="55000000"/>
    <n v="6.3"/>
    <n v="63408614"/>
    <n v="5.1918193853893518E-3"/>
    <n v="8408614"/>
    <m/>
    <x v="8"/>
  </r>
  <r>
    <s v="Color"/>
    <s v="RobertZemeckis"/>
    <x v="815"/>
    <n v="7.3"/>
    <x v="287"/>
    <n v="104"/>
    <s v="Comedy"/>
    <s v="Fantasy"/>
    <s v="Horror"/>
    <m/>
    <m/>
    <m/>
    <m/>
    <m/>
    <x v="21"/>
    <m/>
    <m/>
    <m/>
    <m/>
    <m/>
    <m/>
    <s v="DeathBecomesHer"/>
    <x v="0"/>
    <x v="34"/>
    <m/>
    <m/>
    <m/>
    <m/>
    <n v="55000000"/>
    <n v="6.4"/>
    <n v="58422650"/>
    <n v="5.1707949780571078E-3"/>
    <n v="3422650"/>
    <m/>
    <x v="8"/>
  </r>
  <r>
    <s v="Color"/>
    <s v="TomDey"/>
    <x v="816"/>
    <n v="7.0666666666666664"/>
    <x v="287"/>
    <n v="110"/>
    <s v="Action"/>
    <s v="Adventure"/>
    <s v="Comedy"/>
    <s v="Western"/>
    <m/>
    <m/>
    <m/>
    <m/>
    <x v="21"/>
    <m/>
    <m/>
    <m/>
    <m/>
    <m/>
    <m/>
    <s v="ShanghaiNoon"/>
    <x v="0"/>
    <x v="34"/>
    <m/>
    <m/>
    <m/>
    <m/>
    <n v="55000000"/>
    <n v="6.6"/>
    <n v="56932305"/>
    <n v="5.153288774629743E-3"/>
    <n v="1932305"/>
    <m/>
    <x v="8"/>
  </r>
  <r>
    <s v="Color"/>
    <s v="StuartBaird"/>
    <x v="817"/>
    <n v="4.8"/>
    <x v="287"/>
    <n v="133"/>
    <s v="Action"/>
    <s v="Adventure"/>
    <s v="Thriller"/>
    <m/>
    <m/>
    <m/>
    <m/>
    <m/>
    <x v="21"/>
    <m/>
    <m/>
    <m/>
    <m/>
    <m/>
    <m/>
    <s v="ExecutiveDecision"/>
    <x v="0"/>
    <x v="34"/>
    <m/>
    <m/>
    <m/>
    <m/>
    <n v="55000000"/>
    <n v="6.4"/>
    <n v="68750000"/>
    <n v="5.1368305846334218E-3"/>
    <n v="13750000"/>
    <m/>
    <x v="8"/>
  </r>
  <r>
    <s v="Color"/>
    <s v="MarkWaters"/>
    <x v="818"/>
    <n v="4.5999999999999996"/>
    <x v="287"/>
    <n v="94"/>
    <s v="Comedy"/>
    <s v="Family"/>
    <s v="Fantasy"/>
    <m/>
    <m/>
    <m/>
    <m/>
    <m/>
    <x v="21"/>
    <m/>
    <m/>
    <m/>
    <m/>
    <m/>
    <m/>
    <s v="Mr.PoppersPenguins"/>
    <x v="0"/>
    <x v="34"/>
    <m/>
    <m/>
    <m/>
    <m/>
    <n v="55000000"/>
    <n v="6"/>
    <n v="68218041"/>
    <n v="5.1119913814297964E-3"/>
    <n v="13218041"/>
    <m/>
    <x v="8"/>
  </r>
  <r>
    <s v="Color"/>
    <s v="RobMinkoff"/>
    <x v="819"/>
    <n v="6.1"/>
    <x v="287"/>
    <n v="104"/>
    <s v="Action"/>
    <s v="Adventure"/>
    <s v="Fantasy"/>
    <m/>
    <m/>
    <m/>
    <m/>
    <m/>
    <x v="21"/>
    <m/>
    <m/>
    <m/>
    <m/>
    <m/>
    <m/>
    <s v="TheForbiddenKingdom"/>
    <x v="0"/>
    <x v="34"/>
    <m/>
    <m/>
    <m/>
    <m/>
    <n v="55000000"/>
    <n v="6.6"/>
    <n v="25040293"/>
    <n v="5.0875041361752452E-3"/>
    <n v="-29959707"/>
    <m/>
    <x v="8"/>
  </r>
  <r>
    <s v="Color"/>
    <s v="JimmyHayward"/>
    <x v="820"/>
    <n v="7.1"/>
    <x v="287"/>
    <n v="91"/>
    <s v="Adventure"/>
    <s v="Animation"/>
    <s v="Comedy"/>
    <s v="Family"/>
    <m/>
    <m/>
    <m/>
    <m/>
    <x v="21"/>
    <m/>
    <m/>
    <m/>
    <m/>
    <m/>
    <m/>
    <s v="FreeBirds"/>
    <x v="0"/>
    <x v="34"/>
    <m/>
    <m/>
    <m/>
    <m/>
    <n v="55000000"/>
    <n v="5.9"/>
    <n v="55747724"/>
    <n v="5.0942405131052804E-3"/>
    <n v="747724"/>
    <m/>
    <x v="8"/>
  </r>
  <r>
    <s v="Color"/>
    <s v="DavidFincher"/>
    <x v="821"/>
    <n v="5.8"/>
    <x v="287"/>
    <n v="145"/>
    <s v="Action"/>
    <s v="Horror"/>
    <s v="SciFi"/>
    <m/>
    <m/>
    <m/>
    <m/>
    <m/>
    <x v="21"/>
    <m/>
    <m/>
    <m/>
    <m/>
    <m/>
    <m/>
    <s v="Alien3"/>
    <x v="0"/>
    <x v="34"/>
    <m/>
    <m/>
    <m/>
    <m/>
    <n v="50000000"/>
    <n v="6.4"/>
    <n v="55473600"/>
    <n v="5.0785794042874479E-3"/>
    <n v="5473600"/>
    <m/>
    <x v="8"/>
  </r>
  <r>
    <s v="Color"/>
    <s v="AlanParker"/>
    <x v="822"/>
    <n v="5.8"/>
    <x v="287"/>
    <n v="135"/>
    <s v="Biography"/>
    <s v="Drama"/>
    <s v="History"/>
    <s v="Musical"/>
    <m/>
    <m/>
    <m/>
    <m/>
    <x v="21"/>
    <m/>
    <m/>
    <m/>
    <m/>
    <m/>
    <m/>
    <s v="Evita"/>
    <x v="0"/>
    <x v="34"/>
    <m/>
    <m/>
    <m/>
    <m/>
    <n v="55000000"/>
    <n v="6.3"/>
    <n v="49994804"/>
    <n v="5.0663998893592478E-3"/>
    <n v="-5005196"/>
    <m/>
    <x v="8"/>
  </r>
  <r>
    <s v="Color"/>
    <s v="JohnFrankenheimer"/>
    <x v="823"/>
    <n v="4.7"/>
    <x v="287"/>
    <n v="122"/>
    <s v="Action"/>
    <s v="Adventure"/>
    <s v="Crime"/>
    <s v="Thriller"/>
    <m/>
    <m/>
    <m/>
    <m/>
    <x v="21"/>
    <m/>
    <m/>
    <m/>
    <m/>
    <m/>
    <m/>
    <s v="Ronin"/>
    <x v="0"/>
    <x v="34"/>
    <m/>
    <m/>
    <m/>
    <m/>
    <n v="55000000"/>
    <n v="7.3"/>
    <n v="41609593"/>
    <n v="5.0548512939765219E-3"/>
    <n v="-13390407"/>
    <m/>
    <x v="8"/>
  </r>
  <r>
    <s v="Color"/>
    <s v="StephenHopkins"/>
    <x v="824"/>
    <n v="7"/>
    <x v="287"/>
    <n v="110"/>
    <s v="Adventure"/>
    <s v="Drama"/>
    <s v="Horror"/>
    <s v="Thriller"/>
    <m/>
    <m/>
    <m/>
    <m/>
    <x v="21"/>
    <m/>
    <m/>
    <m/>
    <m/>
    <m/>
    <m/>
    <s v="TheGhostandtheDarkness"/>
    <x v="0"/>
    <x v="34"/>
    <m/>
    <m/>
    <m/>
    <m/>
    <n v="55000000"/>
    <n v="6.8"/>
    <n v="38553833"/>
    <n v="5.0493773531727695E-3"/>
    <n v="-16446167"/>
    <m/>
    <x v="8"/>
  </r>
  <r>
    <s v="Color"/>
    <s v="PaulKing"/>
    <x v="825"/>
    <n v="6.7666666666666657"/>
    <x v="287"/>
    <n v="95"/>
    <s v="Animation"/>
    <s v="Comedy"/>
    <s v="Family"/>
    <s v="Fantasy"/>
    <m/>
    <m/>
    <m/>
    <m/>
    <x v="21"/>
    <m/>
    <m/>
    <m/>
    <m/>
    <m/>
    <m/>
    <s v="Paddington"/>
    <x v="0"/>
    <x v="34"/>
    <m/>
    <m/>
    <m/>
    <m/>
    <n v="55000000"/>
    <n v="7.2"/>
    <n v="76137505"/>
    <n v="5.046132960631387E-3"/>
    <n v="21137505"/>
    <m/>
    <x v="8"/>
  </r>
  <r>
    <s v="Color"/>
    <s v="AkivaSchaffer"/>
    <x v="826"/>
    <n v="5.7"/>
    <x v="287"/>
    <n v="102"/>
    <s v="Action"/>
    <s v="Comedy"/>
    <s v="SciFi"/>
    <m/>
    <m/>
    <m/>
    <m/>
    <m/>
    <x v="21"/>
    <m/>
    <m/>
    <m/>
    <m/>
    <m/>
    <m/>
    <s v="TheWatch"/>
    <x v="0"/>
    <x v="34"/>
    <m/>
    <m/>
    <m/>
    <m/>
    <n v="68000000"/>
    <n v="5.7"/>
    <n v="34350553"/>
    <n v="5.0159895101934719E-3"/>
    <n v="-33649447"/>
    <m/>
    <x v="8"/>
  </r>
  <r>
    <s v="Color"/>
    <s v="WilliamFriedkin"/>
    <x v="827"/>
    <n v="7.6999999999999993"/>
    <x v="287"/>
    <n v="94"/>
    <s v="Action"/>
    <s v="Crime"/>
    <s v="Drama"/>
    <s v="Thriller"/>
    <m/>
    <m/>
    <m/>
    <m/>
    <x v="21"/>
    <m/>
    <m/>
    <m/>
    <m/>
    <m/>
    <m/>
    <s v="TheHunted"/>
    <x v="0"/>
    <x v="34"/>
    <m/>
    <m/>
    <m/>
    <m/>
    <n v="55000000"/>
    <n v="6"/>
    <n v="34238611"/>
    <n v="5.0157324107337631E-3"/>
    <n v="-20761389"/>
    <m/>
    <x v="8"/>
  </r>
  <r>
    <s v="Color"/>
    <s v="JonTurteltaub"/>
    <x v="828"/>
    <n v="7.6"/>
    <x v="287"/>
    <n v="126"/>
    <s v="Drama"/>
    <s v="Thriller"/>
    <m/>
    <m/>
    <m/>
    <m/>
    <m/>
    <m/>
    <x v="21"/>
    <m/>
    <m/>
    <m/>
    <m/>
    <m/>
    <m/>
    <s v="Instinct"/>
    <x v="0"/>
    <x v="34"/>
    <m/>
    <m/>
    <m/>
    <m/>
    <n v="55000000"/>
    <n v="6.5"/>
    <n v="34098563"/>
    <n v="5.0156443245482473E-3"/>
    <n v="-20901437"/>
    <m/>
    <x v="8"/>
  </r>
  <r>
    <s v="Color"/>
    <s v="BobbyFarrelly"/>
    <x v="829"/>
    <n v="2.7"/>
    <x v="287"/>
    <n v="118"/>
    <s v="Comedy"/>
    <m/>
    <m/>
    <m/>
    <m/>
    <m/>
    <m/>
    <m/>
    <x v="21"/>
    <m/>
    <m/>
    <m/>
    <m/>
    <m/>
    <m/>
    <s v="StuckonYou"/>
    <x v="0"/>
    <x v="34"/>
    <m/>
    <m/>
    <m/>
    <m/>
    <n v="55000000"/>
    <n v="5.8"/>
    <n v="33828318"/>
    <n v="5.0156594571850576E-3"/>
    <n v="-21171682"/>
    <m/>
    <x v="8"/>
  </r>
  <r>
    <s v="Color"/>
    <s v="KentAlterman"/>
    <x v="830"/>
    <n v="5.8"/>
    <x v="287"/>
    <n v="99"/>
    <s v="Comedy"/>
    <s v="Sport"/>
    <m/>
    <m/>
    <m/>
    <m/>
    <m/>
    <m/>
    <x v="21"/>
    <m/>
    <m/>
    <m/>
    <m/>
    <m/>
    <m/>
    <s v="SemiPro"/>
    <x v="0"/>
    <x v="34"/>
    <m/>
    <m/>
    <m/>
    <m/>
    <n v="55000000"/>
    <n v="5.8"/>
    <n v="33472850"/>
    <n v="5.015874012272486E-3"/>
    <n v="-21527150"/>
    <m/>
    <x v="8"/>
  </r>
  <r>
    <s v="Color"/>
    <s v="PeterLord"/>
    <x v="831"/>
    <n v="7.5"/>
    <x v="287"/>
    <n v="88"/>
    <s v="Adventure"/>
    <s v="Animation"/>
    <s v="Comedy"/>
    <s v="Family"/>
    <m/>
    <m/>
    <m/>
    <m/>
    <x v="21"/>
    <m/>
    <m/>
    <m/>
    <m/>
    <m/>
    <m/>
    <s v="ThePiratesBandofMisfits"/>
    <x v="0"/>
    <x v="34"/>
    <m/>
    <m/>
    <m/>
    <m/>
    <n v="55000000"/>
    <n v="6.7"/>
    <n v="31051126"/>
    <n v="5.0163512022414897E-3"/>
    <n v="-23948874"/>
    <m/>
    <x v="8"/>
  </r>
  <r>
    <s v="Color"/>
    <s v="ClintEastwood"/>
    <x v="832"/>
    <n v="5.4"/>
    <x v="287"/>
    <n v="141"/>
    <s v="Crime"/>
    <s v="Drama"/>
    <s v="Mystery"/>
    <s v="Thriller"/>
    <m/>
    <m/>
    <m/>
    <m/>
    <x v="21"/>
    <m/>
    <m/>
    <m/>
    <m/>
    <m/>
    <m/>
    <s v="Changeling"/>
    <x v="0"/>
    <x v="34"/>
    <m/>
    <m/>
    <m/>
    <m/>
    <n v="55000000"/>
    <n v="7.8"/>
    <n v="35707327"/>
    <n v="5.018620624752463E-3"/>
    <n v="-19292673"/>
    <m/>
    <x v="8"/>
  </r>
  <r>
    <s v="Color"/>
    <s v="AndrewDavis"/>
    <x v="833"/>
    <n v="5.9"/>
    <x v="287"/>
    <n v="107"/>
    <s v="Action"/>
    <s v="Drama"/>
    <s v="SciFi"/>
    <s v="Thriller"/>
    <m/>
    <m/>
    <m/>
    <m/>
    <x v="21"/>
    <m/>
    <m/>
    <m/>
    <m/>
    <m/>
    <m/>
    <s v="ChainReaction"/>
    <x v="0"/>
    <x v="34"/>
    <m/>
    <m/>
    <m/>
    <m/>
    <n v="50000000"/>
    <n v="5.6"/>
    <n v="20550712"/>
    <n v="5.0174498337125888E-3"/>
    <n v="-29449288"/>
    <m/>
    <x v="8"/>
  </r>
  <r>
    <s v="Color"/>
    <s v="TonyScott"/>
    <x v="834"/>
    <n v="6.3"/>
    <x v="287"/>
    <n v="116"/>
    <s v="Action"/>
    <s v="Drama"/>
    <s v="Sport"/>
    <s v="Thriller"/>
    <m/>
    <m/>
    <m/>
    <m/>
    <x v="21"/>
    <m/>
    <m/>
    <m/>
    <m/>
    <m/>
    <m/>
    <s v="TheFan"/>
    <x v="0"/>
    <x v="34"/>
    <m/>
    <m/>
    <m/>
    <m/>
    <n v="55000000"/>
    <n v="5.8"/>
    <n v="18573791"/>
    <n v="5.025456360262027E-3"/>
    <n v="-36426209"/>
    <m/>
    <x v="8"/>
  </r>
  <r>
    <s v="BlackandWhite"/>
    <s v="JoelSchumacher"/>
    <x v="835"/>
    <n v="7.9"/>
    <x v="287"/>
    <n v="143"/>
    <s v="Drama"/>
    <s v="Musical"/>
    <s v="Romance"/>
    <s v="Thriller"/>
    <m/>
    <m/>
    <m/>
    <m/>
    <x v="21"/>
    <m/>
    <m/>
    <m/>
    <m/>
    <m/>
    <m/>
    <s v="ThePhantomoftheOpera"/>
    <x v="0"/>
    <x v="34"/>
    <m/>
    <m/>
    <m/>
    <m/>
    <n v="70000000"/>
    <n v="7.4"/>
    <n v="51225796"/>
    <n v="5.0370571353947286E-3"/>
    <n v="-18774204"/>
    <m/>
    <x v="8"/>
  </r>
  <r>
    <s v="Color"/>
    <s v="ShekharKapur"/>
    <x v="836"/>
    <n v="5.45"/>
    <x v="287"/>
    <n v="114"/>
    <s v="Biography"/>
    <s v="Drama"/>
    <s v="History"/>
    <s v="War"/>
    <m/>
    <m/>
    <m/>
    <m/>
    <x v="21"/>
    <m/>
    <m/>
    <m/>
    <m/>
    <m/>
    <m/>
    <s v="Elizabeth:TheGoldenAge"/>
    <x v="0"/>
    <x v="34"/>
    <m/>
    <m/>
    <m/>
    <m/>
    <n v="55000000"/>
    <n v="6.9"/>
    <n v="16264475"/>
    <n v="5.0166220992557365E-3"/>
    <n v="-38735525"/>
    <m/>
    <x v="8"/>
  </r>
  <r>
    <s v="Color"/>
    <s v="KarynKusama"/>
    <x v="837"/>
    <n v="6.9333333333333336"/>
    <x v="287"/>
    <n v="93"/>
    <s v="Action"/>
    <s v="SciFi"/>
    <m/>
    <m/>
    <m/>
    <m/>
    <m/>
    <m/>
    <x v="21"/>
    <m/>
    <m/>
    <m/>
    <m/>
    <m/>
    <m/>
    <s v="onFlux"/>
    <x v="0"/>
    <x v="34"/>
    <m/>
    <m/>
    <m/>
    <m/>
    <n v="62000000"/>
    <n v="5.5"/>
    <n v="25857987"/>
    <n v="5.0299761884738435E-3"/>
    <n v="-36142013"/>
    <m/>
    <x v="8"/>
  </r>
  <r>
    <s v="Color"/>
    <s v="RonMaxwell"/>
    <x v="838"/>
    <n v="6.7"/>
    <x v="287"/>
    <n v="280"/>
    <s v="Drama"/>
    <s v="History"/>
    <s v="War"/>
    <m/>
    <m/>
    <m/>
    <m/>
    <m/>
    <x v="21"/>
    <m/>
    <m/>
    <m/>
    <m/>
    <m/>
    <m/>
    <s v="GodsandGenerals"/>
    <x v="0"/>
    <x v="34"/>
    <m/>
    <m/>
    <m/>
    <m/>
    <n v="56000000"/>
    <n v="6.3"/>
    <n v="12870569"/>
    <n v="5.0379231675638601E-3"/>
    <n v="-43129431"/>
    <m/>
    <x v="8"/>
  </r>
  <r>
    <s v="Color"/>
    <s v="RobertButler"/>
    <x v="839"/>
    <n v="7.5"/>
    <x v="287"/>
    <n v="100"/>
    <s v="Action"/>
    <s v="Thriller"/>
    <m/>
    <m/>
    <m/>
    <m/>
    <m/>
    <m/>
    <x v="21"/>
    <m/>
    <m/>
    <m/>
    <m/>
    <m/>
    <m/>
    <s v="Turbulence"/>
    <x v="0"/>
    <x v="34"/>
    <m/>
    <m/>
    <m/>
    <m/>
    <n v="71000000"/>
    <n v="4.7"/>
    <n v="11466088"/>
    <n v="5.0545266468479113E-3"/>
    <n v="-59533912"/>
    <m/>
    <x v="8"/>
  </r>
  <r>
    <s v="Color"/>
    <s v="KareyKirkpatrick"/>
    <x v="840"/>
    <n v="5.5"/>
    <x v="287"/>
    <n v="107"/>
    <s v="Comedy"/>
    <s v="Drama"/>
    <s v="Family"/>
    <s v="Fantasy"/>
    <m/>
    <m/>
    <m/>
    <m/>
    <x v="21"/>
    <m/>
    <m/>
    <m/>
    <m/>
    <m/>
    <m/>
    <s v="ImagineThat"/>
    <x v="0"/>
    <x v="34"/>
    <m/>
    <m/>
    <m/>
    <m/>
    <n v="55000000"/>
    <n v="5.6"/>
    <n v="16088610"/>
    <n v="5.0827900666528744E-3"/>
    <n v="-38911390"/>
    <m/>
    <x v="8"/>
  </r>
  <r>
    <s v="Color"/>
    <s v="JamesBobin"/>
    <x v="841"/>
    <n v="6.3"/>
    <x v="287"/>
    <n v="119"/>
    <s v="Adventure"/>
    <s v="Comedy"/>
    <s v="Crime"/>
    <s v="Family"/>
    <s v="Musical"/>
    <m/>
    <m/>
    <m/>
    <x v="21"/>
    <m/>
    <m/>
    <m/>
    <m/>
    <m/>
    <m/>
    <s v="MuppetsMostWanted"/>
    <x v="0"/>
    <x v="34"/>
    <m/>
    <m/>
    <m/>
    <m/>
    <n v="50000000"/>
    <n v="6.4"/>
    <n v="51178893"/>
    <n v="5.0963219978469388E-3"/>
    <n v="1178893"/>
    <m/>
    <x v="8"/>
  </r>
  <r>
    <s v="Color"/>
    <s v="JonathanFrakes"/>
    <x v="842"/>
    <n v="6.5"/>
    <x v="287"/>
    <n v="95"/>
    <s v="Action"/>
    <s v="Adventure"/>
    <s v="Comedy"/>
    <s v="Family"/>
    <s v="SciFi"/>
    <m/>
    <m/>
    <m/>
    <x v="21"/>
    <m/>
    <m/>
    <m/>
    <m/>
    <m/>
    <m/>
    <s v="Thunderbirds"/>
    <x v="0"/>
    <x v="34"/>
    <m/>
    <m/>
    <m/>
    <m/>
    <n v="57000000"/>
    <n v="4.2"/>
    <n v="6768055"/>
    <n v="5.0864667206070233E-3"/>
    <n v="-50231945"/>
    <m/>
    <x v="8"/>
  </r>
  <r>
    <s v="Color"/>
    <s v="SteveAntin"/>
    <x v="843"/>
    <n v="3.9"/>
    <x v="287"/>
    <n v="119"/>
    <s v="Drama"/>
    <s v="Music"/>
    <s v="Musical"/>
    <s v="Romance"/>
    <m/>
    <m/>
    <m/>
    <m/>
    <x v="21"/>
    <m/>
    <m/>
    <m/>
    <m/>
    <m/>
    <m/>
    <s v="Burlesque"/>
    <x v="0"/>
    <x v="34"/>
    <m/>
    <m/>
    <m/>
    <m/>
    <n v="55000000"/>
    <n v="6.4"/>
    <n v="39440655"/>
    <n v="5.1088094972434892E-3"/>
    <n v="-15559345"/>
    <m/>
    <x v="8"/>
  </r>
  <r>
    <s v="Color"/>
    <s v="JeanPierreJeunet"/>
    <x v="844"/>
    <n v="6.15"/>
    <x v="287"/>
    <n v="133"/>
    <s v="Drama"/>
    <s v="Mystery"/>
    <s v="Romance"/>
    <s v="War"/>
    <m/>
    <m/>
    <m/>
    <m/>
    <x v="21"/>
    <m/>
    <m/>
    <m/>
    <m/>
    <m/>
    <m/>
    <s v="AVeryLongEngagement"/>
    <x v="4"/>
    <x v="34"/>
    <m/>
    <m/>
    <m/>
    <m/>
    <n v="47000000"/>
    <n v="7.7"/>
    <n v="6167817"/>
    <n v="5.1049031616879495E-3"/>
    <n v="-40832183"/>
    <m/>
    <x v="8"/>
  </r>
  <r>
    <s v="Color"/>
    <s v="GuillermodelToro"/>
    <x v="845"/>
    <n v="6.5"/>
    <x v="287"/>
    <n v="117"/>
    <s v="Action"/>
    <s v="Horror"/>
    <s v="SciFi"/>
    <s v="Thriller"/>
    <m/>
    <m/>
    <m/>
    <m/>
    <x v="21"/>
    <m/>
    <m/>
    <m/>
    <m/>
    <m/>
    <m/>
    <s v="BladeII"/>
    <x v="0"/>
    <x v="34"/>
    <m/>
    <m/>
    <m/>
    <m/>
    <n v="54000000"/>
    <n v="6.7"/>
    <n v="81645152"/>
    <n v="5.1191005001969608E-3"/>
    <n v="27645152"/>
    <m/>
    <x v="8"/>
  </r>
  <r>
    <s v="Color"/>
    <s v="GabrieleMuccino"/>
    <x v="846"/>
    <n v="6.4"/>
    <x v="287"/>
    <n v="123"/>
    <s v="Drama"/>
    <s v="Romance"/>
    <m/>
    <m/>
    <m/>
    <m/>
    <m/>
    <m/>
    <x v="21"/>
    <m/>
    <m/>
    <m/>
    <m/>
    <m/>
    <m/>
    <s v="SevenPounds"/>
    <x v="0"/>
    <x v="34"/>
    <m/>
    <m/>
    <m/>
    <m/>
    <n v="55000000"/>
    <n v="7.7"/>
    <n v="69951824"/>
    <n v="5.0863504521582942E-3"/>
    <n v="14951824"/>
    <m/>
    <x v="8"/>
  </r>
  <r>
    <s v="Color"/>
    <s v="WalterHill"/>
    <x v="847"/>
    <n v="6.05"/>
    <x v="287"/>
    <n v="92"/>
    <s v="Action"/>
    <s v="Thriller"/>
    <m/>
    <m/>
    <m/>
    <m/>
    <m/>
    <m/>
    <x v="21"/>
    <m/>
    <m/>
    <m/>
    <m/>
    <m/>
    <m/>
    <s v="BullettotheHead"/>
    <x v="0"/>
    <x v="34"/>
    <m/>
    <m/>
    <m/>
    <m/>
    <n v="55000000"/>
    <n v="5.7"/>
    <n v="9483821"/>
    <n v="5.0603393000183405E-3"/>
    <n v="-45516179"/>
    <m/>
    <x v="8"/>
  </r>
  <r>
    <s v="Color"/>
    <s v="FrancisFordCoppola"/>
    <x v="848"/>
    <n v="5.1000000000000005"/>
    <x v="287"/>
    <n v="170"/>
    <s v="Crime"/>
    <s v="Drama"/>
    <m/>
    <m/>
    <m/>
    <m/>
    <m/>
    <m/>
    <x v="21"/>
    <m/>
    <m/>
    <m/>
    <m/>
    <m/>
    <m/>
    <s v="TheGodfather:PartIII"/>
    <x v="0"/>
    <x v="34"/>
    <m/>
    <m/>
    <m/>
    <m/>
    <n v="54000000"/>
    <n v="7.6"/>
    <n v="66676062"/>
    <n v="5.0789357176662733E-3"/>
    <n v="12676062"/>
    <m/>
    <x v="8"/>
  </r>
  <r>
    <s v="Color"/>
    <s v="CameronCrowe"/>
    <x v="849"/>
    <n v="5.3"/>
    <x v="287"/>
    <n v="123"/>
    <s v="Comedy"/>
    <s v="Drama"/>
    <s v="Romance"/>
    <m/>
    <m/>
    <m/>
    <m/>
    <m/>
    <x v="21"/>
    <m/>
    <m/>
    <m/>
    <m/>
    <m/>
    <m/>
    <s v="Elizabethtown"/>
    <x v="0"/>
    <x v="34"/>
    <m/>
    <m/>
    <m/>
    <m/>
    <n v="57000000"/>
    <n v="6.4"/>
    <n v="26838389"/>
    <n v="5.0562395354503721E-3"/>
    <n v="-30161611"/>
    <m/>
    <x v="8"/>
  </r>
  <r>
    <s v="Color"/>
    <s v="AnthonyRusso"/>
    <x v="850"/>
    <n v="8.5"/>
    <x v="287"/>
    <n v="110"/>
    <s v="Comedy"/>
    <s v="Romance"/>
    <m/>
    <m/>
    <m/>
    <m/>
    <m/>
    <m/>
    <x v="21"/>
    <m/>
    <m/>
    <m/>
    <m/>
    <m/>
    <m/>
    <s v="YouMeandDupree"/>
    <x v="0"/>
    <x v="34"/>
    <m/>
    <m/>
    <m/>
    <m/>
    <n v="54000000"/>
    <n v="5.6"/>
    <n v="75604320"/>
    <n v="5.0621424279012478E-3"/>
    <n v="21604320"/>
    <m/>
    <x v="8"/>
  </r>
  <r>
    <s v="Color"/>
    <s v="RichardLester"/>
    <x v="851"/>
    <n v="6.4333333333333336"/>
    <x v="287"/>
    <n v="116"/>
    <s v="Action"/>
    <s v="Adventure"/>
    <s v="Romance"/>
    <s v="SciFi"/>
    <m/>
    <m/>
    <m/>
    <m/>
    <x v="21"/>
    <m/>
    <m/>
    <m/>
    <m/>
    <m/>
    <m/>
    <s v="SupermanII"/>
    <x v="0"/>
    <x v="34"/>
    <m/>
    <m/>
    <m/>
    <m/>
    <n v="54000000"/>
    <n v="6.8"/>
    <n v="108200000"/>
    <n v="5.0333510053064108E-3"/>
    <n v="54200000"/>
    <m/>
    <x v="8"/>
  </r>
  <r>
    <s v="Color"/>
    <s v="MartinBrest"/>
    <x v="852"/>
    <n v="5.25"/>
    <x v="287"/>
    <n v="121"/>
    <s v="Comedy"/>
    <s v="Crime"/>
    <s v="Romance"/>
    <m/>
    <m/>
    <m/>
    <m/>
    <m/>
    <x v="21"/>
    <m/>
    <m/>
    <m/>
    <m/>
    <m/>
    <m/>
    <s v="Gigli"/>
    <x v="0"/>
    <x v="34"/>
    <m/>
    <m/>
    <m/>
    <m/>
    <n v="54000000"/>
    <n v="2.4"/>
    <n v="5660084"/>
    <n v="4.9829583725880654E-3"/>
    <n v="-48339916"/>
    <m/>
    <x v="8"/>
  </r>
  <r>
    <s v="BlackandWhite"/>
    <s v="StevenZaillian"/>
    <x v="853"/>
    <n v="7"/>
    <x v="287"/>
    <n v="128"/>
    <s v="Drama"/>
    <s v="Thriller"/>
    <m/>
    <m/>
    <m/>
    <m/>
    <m/>
    <m/>
    <x v="21"/>
    <m/>
    <m/>
    <m/>
    <m/>
    <m/>
    <m/>
    <s v="AlltheKingsMen"/>
    <x v="0"/>
    <x v="34"/>
    <m/>
    <m/>
    <m/>
    <m/>
    <n v="55000000"/>
    <n v="6.2"/>
    <n v="7221458"/>
    <n v="5.0036244933338529E-3"/>
    <n v="-47778542"/>
    <m/>
    <x v="8"/>
  </r>
  <r>
    <s v="Color"/>
    <s v="JohnSingleton"/>
    <x v="854"/>
    <n v="5"/>
    <x v="287"/>
    <n v="99"/>
    <s v="Action"/>
    <s v="Crime"/>
    <s v="Thriller"/>
    <m/>
    <m/>
    <m/>
    <m/>
    <m/>
    <x v="21"/>
    <m/>
    <m/>
    <m/>
    <m/>
    <m/>
    <m/>
    <s v="Shaft"/>
    <x v="0"/>
    <x v="34"/>
    <m/>
    <m/>
    <m/>
    <m/>
    <n v="46000000"/>
    <n v="5.9"/>
    <n v="70327868"/>
    <n v="5.02398732688127E-3"/>
    <n v="24327868"/>
    <m/>
    <x v="8"/>
  </r>
  <r>
    <s v="Color"/>
    <s v="DonBluth"/>
    <x v="855"/>
    <n v="6.4"/>
    <x v="287"/>
    <n v="94"/>
    <s v="Adventure"/>
    <s v="Animation"/>
    <s v="Drama"/>
    <s v="Family"/>
    <s v="Fantasy"/>
    <s v="Musical"/>
    <s v="Mystery"/>
    <s v="Romance"/>
    <x v="21"/>
    <m/>
    <m/>
    <m/>
    <m/>
    <m/>
    <m/>
    <s v="Anastasia"/>
    <x v="0"/>
    <x v="34"/>
    <m/>
    <m/>
    <m/>
    <m/>
    <n v="50000000"/>
    <n v="7.1"/>
    <n v="58297830"/>
    <n v="5.0076787766090694E-3"/>
    <n v="8297830"/>
    <m/>
    <x v="8"/>
  </r>
  <r>
    <s v="BlackandWhite"/>
    <s v="BazLuhrmann"/>
    <x v="856"/>
    <n v="7.55"/>
    <x v="287"/>
    <n v="127"/>
    <s v="Drama"/>
    <s v="Musical"/>
    <s v="Romance"/>
    <m/>
    <m/>
    <m/>
    <m/>
    <m/>
    <x v="21"/>
    <m/>
    <m/>
    <m/>
    <m/>
    <m/>
    <m/>
    <s v="MoulinRouge"/>
    <x v="0"/>
    <x v="34"/>
    <m/>
    <m/>
    <m/>
    <m/>
    <n v="52500000"/>
    <n v="7.6"/>
    <n v="57386369"/>
    <n v="4.9936455823678056E-3"/>
    <n v="4886369"/>
    <m/>
    <x v="8"/>
  </r>
  <r>
    <s v="Color"/>
    <s v="HaroldBecker"/>
    <x v="857"/>
    <n v="4"/>
    <x v="287"/>
    <n v="89"/>
    <s v="Crime"/>
    <s v="Mystery"/>
    <s v="Thriller"/>
    <m/>
    <m/>
    <m/>
    <m/>
    <m/>
    <x v="21"/>
    <m/>
    <m/>
    <m/>
    <m/>
    <m/>
    <m/>
    <s v="DomesticDisturbance"/>
    <x v="0"/>
    <x v="34"/>
    <m/>
    <m/>
    <m/>
    <m/>
    <n v="53000000"/>
    <n v="5.5"/>
    <n v="45207112"/>
    <n v="4.978315836101861E-3"/>
    <n v="-7792888"/>
    <m/>
    <x v="8"/>
  </r>
  <r>
    <s v="Color"/>
    <s v="ScottCooper"/>
    <x v="858"/>
    <n v="5.8"/>
    <x v="287"/>
    <n v="123"/>
    <s v="Biography"/>
    <s v="Crime"/>
    <s v="Drama"/>
    <m/>
    <m/>
    <m/>
    <m/>
    <m/>
    <x v="21"/>
    <m/>
    <m/>
    <m/>
    <m/>
    <m/>
    <m/>
    <s v="BlackMass"/>
    <x v="0"/>
    <x v="34"/>
    <m/>
    <m/>
    <m/>
    <m/>
    <n v="53000000"/>
    <n v="7"/>
    <n v="62563543"/>
    <n v="4.97076072229882E-3"/>
    <n v="9563543"/>
    <m/>
    <x v="8"/>
  </r>
  <r>
    <s v="Color"/>
    <s v="ClintEastwood"/>
    <x v="859"/>
    <n v="5.25"/>
    <x v="287"/>
    <n v="135"/>
    <s v="Drama"/>
    <s v="History"/>
    <s v="War"/>
    <m/>
    <m/>
    <m/>
    <m/>
    <m/>
    <x v="21"/>
    <m/>
    <m/>
    <m/>
    <m/>
    <m/>
    <m/>
    <s v="FlagsofOurFathers"/>
    <x v="0"/>
    <x v="34"/>
    <m/>
    <m/>
    <m/>
    <m/>
    <n v="90000000"/>
    <n v="7.1"/>
    <n v="33574332"/>
    <n v="4.9516241144066898E-3"/>
    <n v="-56425668"/>
    <m/>
    <x v="8"/>
  </r>
  <r>
    <s v="Color"/>
    <s v="F.GaryGray"/>
    <x v="860"/>
    <n v="5.7333333333333334"/>
    <x v="287"/>
    <n v="118"/>
    <s v="Crime"/>
    <s v="Drama"/>
    <s v="Thriller"/>
    <m/>
    <m/>
    <m/>
    <m/>
    <m/>
    <x v="21"/>
    <m/>
    <m/>
    <m/>
    <m/>
    <m/>
    <m/>
    <s v="LawAbidingCitizen"/>
    <x v="0"/>
    <x v="34"/>
    <m/>
    <m/>
    <m/>
    <m/>
    <n v="50000000"/>
    <n v="7.4"/>
    <n v="73343413"/>
    <n v="4.9525659228029078E-3"/>
    <n v="23343413"/>
    <m/>
    <x v="8"/>
  </r>
  <r>
    <s v="Color"/>
    <s v="RobertRodriguez"/>
    <x v="861"/>
    <n v="6.6"/>
    <x v="287"/>
    <n v="189"/>
    <s v="Action"/>
    <s v="Horror"/>
    <s v="Thriller"/>
    <m/>
    <m/>
    <m/>
    <m/>
    <m/>
    <x v="21"/>
    <m/>
    <m/>
    <m/>
    <m/>
    <m/>
    <m/>
    <s v="Grindhouse"/>
    <x v="0"/>
    <x v="34"/>
    <m/>
    <m/>
    <m/>
    <m/>
    <n v="53000000"/>
    <n v="7.6"/>
    <n v="25031037"/>
    <n v="4.9299812732947904E-3"/>
    <n v="-27968963"/>
    <m/>
    <x v="8"/>
  </r>
  <r>
    <s v="Color"/>
    <s v="JonathanDemme"/>
    <x v="862"/>
    <n v="6"/>
    <x v="287"/>
    <n v="172"/>
    <s v="Drama"/>
    <s v="History"/>
    <s v="Horror"/>
    <m/>
    <m/>
    <m/>
    <m/>
    <m/>
    <x v="21"/>
    <m/>
    <m/>
    <m/>
    <m/>
    <m/>
    <m/>
    <s v="Beloved"/>
    <x v="0"/>
    <x v="34"/>
    <m/>
    <m/>
    <m/>
    <m/>
    <n v="55000000"/>
    <n v="5.9"/>
    <n v="22843047"/>
    <n v="4.9362088752542962E-3"/>
    <n v="-32156953"/>
    <m/>
    <x v="8"/>
  </r>
  <r>
    <s v="Color"/>
    <s v="CurtisHanson"/>
    <x v="863"/>
    <n v="6.1"/>
    <x v="287"/>
    <n v="124"/>
    <s v="Drama"/>
    <s v="Romance"/>
    <s v="Sport"/>
    <m/>
    <m/>
    <m/>
    <m/>
    <m/>
    <x v="21"/>
    <m/>
    <m/>
    <m/>
    <m/>
    <m/>
    <m/>
    <s v="LuckyYou"/>
    <x v="0"/>
    <x v="34"/>
    <m/>
    <m/>
    <m/>
    <m/>
    <n v="55000000"/>
    <n v="5.9"/>
    <n v="5755286"/>
    <n v="4.9446581470182945E-3"/>
    <n v="-49244714"/>
    <m/>
    <x v="8"/>
  </r>
  <r>
    <s v="Color"/>
    <s v="StevenSpielberg"/>
    <x v="864"/>
    <n v="6.3"/>
    <x v="287"/>
    <n v="141"/>
    <s v="Biography"/>
    <s v="Crime"/>
    <s v="Drama"/>
    <m/>
    <m/>
    <m/>
    <m/>
    <m/>
    <x v="21"/>
    <m/>
    <m/>
    <m/>
    <m/>
    <m/>
    <m/>
    <s v="CatchMeIfYouCan"/>
    <x v="0"/>
    <x v="34"/>
    <m/>
    <m/>
    <m/>
    <m/>
    <n v="52000000"/>
    <n v="8"/>
    <n v="164435221"/>
    <n v="4.9662025533531232E-3"/>
    <n v="112435221"/>
    <m/>
    <x v="8"/>
  </r>
  <r>
    <s v="Color"/>
    <s v="KathrynBigelow"/>
    <x v="865"/>
    <n v="4.3"/>
    <x v="287"/>
    <n v="157"/>
    <s v="Drama"/>
    <s v="History"/>
    <s v="Thriller"/>
    <m/>
    <m/>
    <m/>
    <m/>
    <m/>
    <x v="21"/>
    <m/>
    <m/>
    <m/>
    <m/>
    <m/>
    <m/>
    <s v="ZeroDarkThirty"/>
    <x v="0"/>
    <x v="34"/>
    <m/>
    <m/>
    <m/>
    <m/>
    <n v="40000000"/>
    <n v="7.4"/>
    <n v="95720716"/>
    <n v="4.8882106374391505E-3"/>
    <n v="55720716"/>
    <m/>
    <x v="8"/>
  </r>
  <r>
    <s v="Color"/>
    <s v="PeytonReed"/>
    <x v="866"/>
    <n v="6.1"/>
    <x v="287"/>
    <n v="106"/>
    <s v="Comedy"/>
    <s v="Drama"/>
    <s v="Romance"/>
    <m/>
    <m/>
    <m/>
    <m/>
    <m/>
    <x v="21"/>
    <m/>
    <m/>
    <m/>
    <m/>
    <m/>
    <m/>
    <s v="TheBreakUp"/>
    <x v="0"/>
    <x v="34"/>
    <m/>
    <m/>
    <m/>
    <m/>
    <n v="52000000"/>
    <n v="5.8"/>
    <n v="118683135"/>
    <n v="4.8723555446815222E-3"/>
    <n v="66683135"/>
    <m/>
    <x v="8"/>
  </r>
  <r>
    <s v="Color"/>
    <s v="PhyllidaLloyd"/>
    <x v="867"/>
    <n v="3.5333333333333337"/>
    <x v="287"/>
    <n v="108"/>
    <s v="Comedy"/>
    <s v="Family"/>
    <s v="Musical"/>
    <s v="Romance"/>
    <m/>
    <m/>
    <m/>
    <m/>
    <x v="21"/>
    <m/>
    <m/>
    <m/>
    <m/>
    <m/>
    <m/>
    <s v="MammaMia"/>
    <x v="0"/>
    <x v="34"/>
    <m/>
    <m/>
    <m/>
    <m/>
    <n v="52000000"/>
    <n v="6.3"/>
    <n v="143704210"/>
    <n v="4.8198297718893036E-3"/>
    <n v="91704210"/>
    <m/>
    <x v="8"/>
  </r>
  <r>
    <s v="Color"/>
    <s v="GarryMarshall"/>
    <x v="868"/>
    <n v="2.8"/>
    <x v="287"/>
    <n v="125"/>
    <s v="Comedy"/>
    <s v="Romance"/>
    <m/>
    <m/>
    <m/>
    <m/>
    <m/>
    <m/>
    <x v="21"/>
    <m/>
    <m/>
    <m/>
    <m/>
    <m/>
    <m/>
    <s v="ValentinesDay"/>
    <x v="0"/>
    <x v="34"/>
    <m/>
    <m/>
    <m/>
    <m/>
    <n v="52000000"/>
    <n v="5.7"/>
    <n v="110476776"/>
    <n v="4.7528234479487074E-3"/>
    <n v="58476776"/>
    <m/>
    <x v="8"/>
  </r>
  <r>
    <s v="Color"/>
    <s v="JayChandrasekhar"/>
    <x v="869"/>
    <n v="5"/>
    <x v="287"/>
    <n v="107"/>
    <s v="Action"/>
    <s v="Adventure"/>
    <s v="Comedy"/>
    <m/>
    <m/>
    <m/>
    <m/>
    <m/>
    <x v="21"/>
    <m/>
    <m/>
    <m/>
    <m/>
    <m/>
    <m/>
    <s v="TheDukesofHazzard"/>
    <x v="0"/>
    <x v="34"/>
    <m/>
    <m/>
    <m/>
    <m/>
    <n v="50000000"/>
    <n v="5.0999999999999996"/>
    <n v="80270227"/>
    <n v="4.704900710486592E-3"/>
    <n v="30270227"/>
    <m/>
    <x v="8"/>
  </r>
  <r>
    <s v="Color"/>
    <s v="TerrenceMalick"/>
    <x v="870"/>
    <n v="5.35"/>
    <x v="287"/>
    <n v="215"/>
    <s v="Drama"/>
    <s v="War"/>
    <m/>
    <m/>
    <m/>
    <m/>
    <m/>
    <m/>
    <x v="21"/>
    <m/>
    <m/>
    <m/>
    <m/>
    <m/>
    <m/>
    <s v="TheThinRedLine"/>
    <x v="0"/>
    <x v="34"/>
    <m/>
    <m/>
    <m/>
    <m/>
    <n v="52000000"/>
    <n v="7.6"/>
    <n v="36385763"/>
    <n v="4.6781346798556549E-3"/>
    <n v="-15614237"/>
    <m/>
    <x v="8"/>
  </r>
  <r>
    <s v="Color"/>
    <s v="DavidDobkin"/>
    <x v="871"/>
    <n v="7.3599999999999994"/>
    <x v="287"/>
    <n v="118"/>
    <s v="Comedy"/>
    <s v="Fantasy"/>
    <m/>
    <m/>
    <m/>
    <m/>
    <m/>
    <m/>
    <x v="21"/>
    <m/>
    <m/>
    <m/>
    <m/>
    <m/>
    <m/>
    <s v="TheChangeUp"/>
    <x v="0"/>
    <x v="34"/>
    <m/>
    <m/>
    <m/>
    <m/>
    <n v="52000000"/>
    <n v="6.4"/>
    <n v="37035845"/>
    <n v="4.676496598880365E-3"/>
    <n v="-14964155"/>
    <m/>
    <x v="8"/>
  </r>
  <r>
    <s v="Color"/>
    <s v="MilosForman"/>
    <x v="872"/>
    <n v="6.1"/>
    <x v="287"/>
    <n v="118"/>
    <s v="Biography"/>
    <s v="Comedy"/>
    <s v="Drama"/>
    <m/>
    <m/>
    <m/>
    <m/>
    <m/>
    <x v="21"/>
    <m/>
    <m/>
    <m/>
    <m/>
    <m/>
    <m/>
    <s v="ManontheMoon"/>
    <x v="0"/>
    <x v="34"/>
    <m/>
    <m/>
    <m/>
    <m/>
    <n v="52000000"/>
    <n v="7.4"/>
    <n v="34580635"/>
    <n v="4.6744299317312537E-3"/>
    <n v="-17419365"/>
    <m/>
    <x v="8"/>
  </r>
  <r>
    <s v="Color"/>
    <s v="MartinScorsese"/>
    <x v="873"/>
    <n v="7.05"/>
    <x v="287"/>
    <n v="178"/>
    <s v="Biography"/>
    <s v="Crime"/>
    <s v="Drama"/>
    <m/>
    <m/>
    <m/>
    <m/>
    <m/>
    <x v="21"/>
    <m/>
    <m/>
    <m/>
    <m/>
    <m/>
    <m/>
    <s v="Casino"/>
    <x v="0"/>
    <x v="34"/>
    <m/>
    <m/>
    <m/>
    <m/>
    <n v="52000000"/>
    <n v="8.1999999999999993"/>
    <n v="42438300"/>
    <n v="4.6739786238183005E-3"/>
    <n v="-9561700"/>
    <m/>
    <x v="8"/>
  </r>
  <r>
    <s v="Color"/>
    <s v="PierreMorel"/>
    <x v="874"/>
    <n v="7"/>
    <x v="287"/>
    <n v="92"/>
    <s v="Action"/>
    <s v="Thriller"/>
    <m/>
    <m/>
    <m/>
    <m/>
    <m/>
    <m/>
    <x v="21"/>
    <m/>
    <m/>
    <m/>
    <m/>
    <m/>
    <m/>
    <s v="FromPariswithLove"/>
    <x v="0"/>
    <x v="34"/>
    <m/>
    <m/>
    <m/>
    <m/>
    <n v="52000000"/>
    <n v="6.5"/>
    <n v="23324666"/>
    <n v="4.6683687361917794E-3"/>
    <n v="-28675334"/>
    <m/>
    <x v="8"/>
  </r>
  <r>
    <s v="Color"/>
    <s v="PaulHunter"/>
    <x v="875"/>
    <n v="7.2"/>
    <x v="287"/>
    <n v="104"/>
    <s v="Action"/>
    <s v="Comedy"/>
    <s v="Fantasy"/>
    <m/>
    <m/>
    <m/>
    <m/>
    <m/>
    <x v="21"/>
    <m/>
    <m/>
    <m/>
    <m/>
    <m/>
    <m/>
    <s v="BulletproofMonk"/>
    <x v="0"/>
    <x v="34"/>
    <m/>
    <m/>
    <m/>
    <m/>
    <n v="52000000"/>
    <n v="5.5"/>
    <n v="23020488"/>
    <n v="4.6753978670196258E-3"/>
    <n v="-28979512"/>
    <m/>
    <x v="8"/>
  </r>
  <r>
    <s v="Color"/>
    <s v="BobbyFarrelly"/>
    <x v="876"/>
    <n v="4.9000000000000004"/>
    <x v="287"/>
    <n v="116"/>
    <s v="Comedy"/>
    <m/>
    <m/>
    <m/>
    <m/>
    <m/>
    <m/>
    <m/>
    <x v="21"/>
    <m/>
    <m/>
    <m/>
    <m/>
    <m/>
    <m/>
    <s v="MeMyselfIrene"/>
    <x v="0"/>
    <x v="34"/>
    <m/>
    <m/>
    <m/>
    <m/>
    <n v="51000000"/>
    <n v="6.5"/>
    <n v="90567722"/>
    <n v="4.6826358239814301E-3"/>
    <n v="39567722"/>
    <m/>
    <x v="8"/>
  </r>
  <r>
    <s v="Color"/>
    <s v="SteveOedekerk"/>
    <x v="877"/>
    <n v="7.5"/>
    <x v="287"/>
    <n v="90"/>
    <s v="Animation"/>
    <s v="Comedy"/>
    <s v="Family"/>
    <m/>
    <m/>
    <m/>
    <m/>
    <m/>
    <x v="21"/>
    <m/>
    <m/>
    <m/>
    <m/>
    <m/>
    <m/>
    <s v="Barnyard"/>
    <x v="0"/>
    <x v="34"/>
    <m/>
    <m/>
    <m/>
    <m/>
    <n v="51000000"/>
    <n v="5.6"/>
    <n v="72601713"/>
    <n v="4.6482933622024637E-3"/>
    <n v="21601713"/>
    <m/>
    <x v="8"/>
  </r>
  <r>
    <s v="Color"/>
    <s v="ChrisWeitz"/>
    <x v="878"/>
    <n v="6.9"/>
    <x v="287"/>
    <n v="130"/>
    <s v="Adventure"/>
    <s v="Drama"/>
    <s v="Fantasy"/>
    <s v="Romance"/>
    <m/>
    <m/>
    <m/>
    <m/>
    <x v="21"/>
    <m/>
    <m/>
    <m/>
    <m/>
    <m/>
    <m/>
    <s v="TheTwilightSaga:NewMoon"/>
    <x v="0"/>
    <x v="34"/>
    <m/>
    <m/>
    <m/>
    <m/>
    <n v="50000000"/>
    <n v="4.5999999999999996"/>
    <n v="296623634"/>
    <n v="4.6245155448835585E-3"/>
    <n v="246623634"/>
    <m/>
    <x v="8"/>
  </r>
  <r>
    <s v="Color"/>
    <s v="AndrewAdamson"/>
    <x v="879"/>
    <n v="4.5"/>
    <x v="287"/>
    <n v="90"/>
    <s v="Adventure"/>
    <s v="Animation"/>
    <s v="Comedy"/>
    <s v="Family"/>
    <s v="Fantasy"/>
    <m/>
    <m/>
    <m/>
    <x v="21"/>
    <m/>
    <m/>
    <m/>
    <m/>
    <m/>
    <m/>
    <s v="Shrek"/>
    <x v="0"/>
    <x v="34"/>
    <m/>
    <m/>
    <m/>
    <m/>
    <n v="60000000"/>
    <n v="7.9"/>
    <n v="267652016"/>
    <n v="4.4952558350191034E-3"/>
    <n v="207652016"/>
    <m/>
    <x v="8"/>
  </r>
  <r>
    <s v="Color"/>
    <s v="GeorgeNolfi"/>
    <x v="880"/>
    <n v="7"/>
    <x v="287"/>
    <n v="106"/>
    <s v="Romance"/>
    <s v="SciFi"/>
    <s v="Thriller"/>
    <m/>
    <m/>
    <m/>
    <m/>
    <m/>
    <x v="21"/>
    <m/>
    <m/>
    <m/>
    <m/>
    <m/>
    <m/>
    <s v="TheAdjustmentBureau"/>
    <x v="0"/>
    <x v="34"/>
    <m/>
    <m/>
    <m/>
    <m/>
    <n v="50200000"/>
    <n v="7.1"/>
    <n v="62453315"/>
    <n v="4.3024577972258157E-3"/>
    <n v="12253315"/>
    <m/>
    <x v="8"/>
  </r>
  <r>
    <s v="Color"/>
    <s v="KevinReynolds"/>
    <x v="881"/>
    <n v="7.5"/>
    <x v="287"/>
    <n v="155"/>
    <s v="Action"/>
    <s v="Adventure"/>
    <s v="Drama"/>
    <s v="Romance"/>
    <m/>
    <m/>
    <m/>
    <m/>
    <x v="21"/>
    <m/>
    <m/>
    <m/>
    <m/>
    <m/>
    <m/>
    <s v="RobinHood:PrinceofThieves"/>
    <x v="0"/>
    <x v="34"/>
    <m/>
    <m/>
    <m/>
    <m/>
    <n v="48000000"/>
    <n v="6.9"/>
    <n v="165500000"/>
    <n v="4.2851526837976136E-3"/>
    <n v="117500000"/>
    <m/>
    <x v="8"/>
  </r>
  <r>
    <s v="Color"/>
    <s v="CameronCrowe"/>
    <x v="882"/>
    <n v="6.2"/>
    <x v="287"/>
    <n v="139"/>
    <s v="Comedy"/>
    <s v="Drama"/>
    <s v="Romance"/>
    <s v="Sport"/>
    <m/>
    <m/>
    <m/>
    <m/>
    <x v="21"/>
    <m/>
    <m/>
    <m/>
    <m/>
    <m/>
    <m/>
    <s v="JerryMaguire"/>
    <x v="0"/>
    <x v="34"/>
    <m/>
    <m/>
    <m/>
    <m/>
    <n v="50000000"/>
    <n v="7.3"/>
    <n v="153620822"/>
    <n v="4.2202495327279196E-3"/>
    <n v="103620822"/>
    <m/>
    <x v="8"/>
  </r>
  <r>
    <s v="Color"/>
    <s v="SethMacFarlane"/>
    <x v="883"/>
    <n v="5.5"/>
    <x v="287"/>
    <n v="112"/>
    <s v="Comedy"/>
    <s v="Fantasy"/>
    <m/>
    <m/>
    <m/>
    <m/>
    <m/>
    <m/>
    <x v="21"/>
    <m/>
    <m/>
    <m/>
    <m/>
    <m/>
    <m/>
    <s v="Ted"/>
    <x v="0"/>
    <x v="34"/>
    <m/>
    <m/>
    <m/>
    <m/>
    <n v="50000000"/>
    <n v="7"/>
    <n v="218628680"/>
    <n v="4.1528382945242148E-3"/>
    <n v="168628680"/>
    <m/>
    <x v="8"/>
  </r>
  <r>
    <s v="Color"/>
    <s v="JamesL.Brooks"/>
    <x v="884"/>
    <n v="5.7"/>
    <x v="287"/>
    <n v="139"/>
    <s v="Comedy"/>
    <s v="Drama"/>
    <s v="Romance"/>
    <m/>
    <m/>
    <m/>
    <m/>
    <m/>
    <x v="21"/>
    <m/>
    <m/>
    <m/>
    <m/>
    <m/>
    <m/>
    <s v="AsGoodasItGets"/>
    <x v="0"/>
    <x v="34"/>
    <m/>
    <m/>
    <m/>
    <m/>
    <n v="50000000"/>
    <n v="7.7"/>
    <n v="147637474"/>
    <n v="4.0530769483887886E-3"/>
    <n v="97637474"/>
    <m/>
    <x v="8"/>
  </r>
  <r>
    <s v="Color"/>
    <s v="TomShadyac"/>
    <x v="885"/>
    <n v="3.6"/>
    <x v="287"/>
    <n v="115"/>
    <s v="Biography"/>
    <s v="Comedy"/>
    <s v="Drama"/>
    <s v="Romance"/>
    <m/>
    <m/>
    <m/>
    <m/>
    <x v="21"/>
    <m/>
    <m/>
    <m/>
    <m/>
    <m/>
    <m/>
    <s v="PatchAdams"/>
    <x v="0"/>
    <x v="34"/>
    <m/>
    <m/>
    <m/>
    <m/>
    <n v="50000000"/>
    <n v="6.7"/>
    <n v="135014968"/>
    <n v="3.988186697725488E-3"/>
    <n v="85014968"/>
    <m/>
    <x v="8"/>
  </r>
  <r>
    <s v="Color"/>
    <s v="AdamMcKay"/>
    <x v="886"/>
    <n v="7.6"/>
    <x v="287"/>
    <n v="143"/>
    <s v="Comedy"/>
    <m/>
    <m/>
    <m/>
    <m/>
    <m/>
    <m/>
    <m/>
    <x v="21"/>
    <m/>
    <m/>
    <m/>
    <m/>
    <m/>
    <m/>
    <s v="Anchorman2:TheLegendContinues"/>
    <x v="0"/>
    <x v="34"/>
    <m/>
    <m/>
    <m/>
    <m/>
    <n v="50000000"/>
    <n v="6.3"/>
    <n v="2175312"/>
    <n v="3.9298271589276153E-3"/>
    <n v="-47824688"/>
    <m/>
    <x v="8"/>
  </r>
  <r>
    <s v="Color"/>
    <s v="StevenBrill"/>
    <x v="887"/>
    <n v="6.65"/>
    <x v="287"/>
    <n v="96"/>
    <s v="Comedy"/>
    <s v="Romance"/>
    <m/>
    <m/>
    <m/>
    <m/>
    <m/>
    <m/>
    <x v="21"/>
    <m/>
    <m/>
    <m/>
    <m/>
    <m/>
    <m/>
    <s v="Mr.Deeds"/>
    <x v="0"/>
    <x v="34"/>
    <m/>
    <m/>
    <m/>
    <m/>
    <n v="50000000"/>
    <n v="5.8"/>
    <n v="126203320"/>
    <n v="3.949375236137578E-3"/>
    <n v="76203320"/>
    <m/>
    <x v="8"/>
  </r>
  <r>
    <s v="Color"/>
    <s v="J.J.Abrams"/>
    <x v="888"/>
    <n v="6.3"/>
    <x v="287"/>
    <n v="112"/>
    <s v="Mystery"/>
    <s v="SciFi"/>
    <s v="Thriller"/>
    <m/>
    <m/>
    <m/>
    <m/>
    <m/>
    <x v="21"/>
    <m/>
    <m/>
    <m/>
    <m/>
    <m/>
    <m/>
    <s v="Super8"/>
    <x v="0"/>
    <x v="34"/>
    <m/>
    <m/>
    <m/>
    <m/>
    <n v="50000000"/>
    <n v="7.1"/>
    <n v="126975169"/>
    <n v="3.8956434011020191E-3"/>
    <n v="76975169"/>
    <m/>
    <x v="8"/>
  </r>
  <r>
    <s v="Color"/>
    <s v="StevenSoderbergh"/>
    <x v="889"/>
    <n v="5.7"/>
    <x v="287"/>
    <n v="131"/>
    <s v="Biography"/>
    <s v="Drama"/>
    <m/>
    <m/>
    <m/>
    <m/>
    <m/>
    <m/>
    <x v="21"/>
    <m/>
    <m/>
    <m/>
    <m/>
    <m/>
    <m/>
    <s v="ErinBrockovich"/>
    <x v="0"/>
    <x v="34"/>
    <m/>
    <m/>
    <m/>
    <m/>
    <n v="52000000"/>
    <n v="7.3"/>
    <n v="125548685"/>
    <n v="3.8413668006083272E-3"/>
    <n v="73548685"/>
    <m/>
    <x v="8"/>
  </r>
  <r>
    <s v="Color"/>
    <s v="DonaldPetrie"/>
    <x v="890"/>
    <n v="6.8"/>
    <x v="287"/>
    <n v="116"/>
    <s v="Comedy"/>
    <s v="Romance"/>
    <m/>
    <m/>
    <m/>
    <m/>
    <m/>
    <m/>
    <x v="21"/>
    <m/>
    <m/>
    <m/>
    <m/>
    <m/>
    <m/>
    <s v="HowtoLoseaGuyin10Days"/>
    <x v="0"/>
    <x v="34"/>
    <m/>
    <m/>
    <m/>
    <m/>
    <n v="50000000"/>
    <n v="6.4"/>
    <n v="105807520"/>
    <n v="3.7818746625215764E-3"/>
    <n v="55807520"/>
    <m/>
    <x v="8"/>
  </r>
  <r>
    <s v="Color"/>
    <s v="PhilLord"/>
    <x v="891"/>
    <n v="6"/>
    <x v="287"/>
    <n v="112"/>
    <s v="Action"/>
    <s v="Comedy"/>
    <s v="Crime"/>
    <m/>
    <m/>
    <m/>
    <m/>
    <m/>
    <x v="21"/>
    <m/>
    <m/>
    <m/>
    <m/>
    <m/>
    <m/>
    <s v="22JumpStreet"/>
    <x v="0"/>
    <x v="34"/>
    <m/>
    <m/>
    <m/>
    <m/>
    <n v="50000000"/>
    <n v="7.1"/>
    <n v="191616238"/>
    <n v="3.7391365027833467E-3"/>
    <n v="141616238"/>
    <m/>
    <x v="8"/>
  </r>
  <r>
    <s v="Color"/>
    <s v="NeilJordan"/>
    <x v="892"/>
    <n v="5.6333333333333329"/>
    <x v="287"/>
    <n v="123"/>
    <s v="Drama"/>
    <s v="Fantasy"/>
    <s v="Horror"/>
    <m/>
    <m/>
    <m/>
    <m/>
    <m/>
    <x v="21"/>
    <m/>
    <m/>
    <m/>
    <m/>
    <m/>
    <m/>
    <s v="InterviewwiththeVampire:TheVampireChronicles"/>
    <x v="0"/>
    <x v="34"/>
    <m/>
    <m/>
    <m/>
    <m/>
    <n v="60000000"/>
    <n v="7.6"/>
    <n v="105264608"/>
    <n v="3.6503015206706402E-3"/>
    <n v="45264608"/>
    <m/>
    <x v="8"/>
  </r>
  <r>
    <s v="Color"/>
    <s v="PeytonReed"/>
    <x v="893"/>
    <n v="6.4"/>
    <x v="287"/>
    <n v="104"/>
    <s v="Comedy"/>
    <s v="Romance"/>
    <m/>
    <m/>
    <m/>
    <m/>
    <m/>
    <m/>
    <x v="21"/>
    <m/>
    <m/>
    <m/>
    <m/>
    <m/>
    <m/>
    <s v="YesMan"/>
    <x v="0"/>
    <x v="34"/>
    <m/>
    <m/>
    <m/>
    <m/>
    <n v="70000000"/>
    <n v="6.8"/>
    <n v="97680195"/>
    <n v="3.5845980189734522E-3"/>
    <n v="27680195"/>
    <m/>
    <x v="8"/>
  </r>
  <r>
    <s v="Color"/>
    <s v="RawsonMarshallThurber"/>
    <x v="894"/>
    <n v="3.1"/>
    <x v="287"/>
    <n v="107"/>
    <s v="Action"/>
    <s v="Comedy"/>
    <s v="Crime"/>
    <m/>
    <m/>
    <m/>
    <m/>
    <m/>
    <x v="21"/>
    <m/>
    <m/>
    <m/>
    <m/>
    <m/>
    <m/>
    <s v="CentralIntelligence"/>
    <x v="0"/>
    <x v="34"/>
    <m/>
    <m/>
    <m/>
    <m/>
    <n v="50000000"/>
    <n v="6.6"/>
    <n v="126088877"/>
    <n v="3.5049533739961191E-3"/>
    <n v="76088877"/>
    <m/>
    <x v="8"/>
  </r>
  <r>
    <s v="Color"/>
    <s v="ChrisColumbus"/>
    <x v="895"/>
    <n v="7.25"/>
    <x v="287"/>
    <n v="124"/>
    <s v="Comedy"/>
    <s v="Drama"/>
    <m/>
    <m/>
    <m/>
    <m/>
    <m/>
    <m/>
    <x v="21"/>
    <m/>
    <m/>
    <m/>
    <m/>
    <m/>
    <m/>
    <s v="Stepmom"/>
    <x v="0"/>
    <x v="34"/>
    <m/>
    <m/>
    <m/>
    <m/>
    <n v="50000000"/>
    <n v="6.7"/>
    <n v="91030827"/>
    <n v="3.4503033972145534E-3"/>
    <n v="41030827"/>
    <m/>
    <x v="8"/>
  </r>
  <r>
    <s v="Color"/>
    <s v="SeanAnders"/>
    <x v="896"/>
    <n v="3.9"/>
    <x v="287"/>
    <n v="96"/>
    <s v="Comedy"/>
    <s v="Family"/>
    <m/>
    <m/>
    <m/>
    <m/>
    <m/>
    <m/>
    <x v="21"/>
    <m/>
    <m/>
    <m/>
    <m/>
    <m/>
    <m/>
    <s v="DaddysHome"/>
    <x v="0"/>
    <x v="34"/>
    <m/>
    <m/>
    <m/>
    <m/>
    <n v="50000000"/>
    <n v="6.1"/>
    <n v="150315155"/>
    <n v="3.4155490702398612E-3"/>
    <n v="100315155"/>
    <m/>
    <x v="8"/>
  </r>
  <r>
    <s v="Color"/>
    <s v="RobMarshall"/>
    <x v="897"/>
    <n v="6.7"/>
    <x v="287"/>
    <n v="125"/>
    <s v="Adventure"/>
    <s v="Comedy"/>
    <s v="Drama"/>
    <s v="Fantasy"/>
    <s v="Musical"/>
    <m/>
    <m/>
    <m/>
    <x v="21"/>
    <m/>
    <m/>
    <m/>
    <m/>
    <m/>
    <m/>
    <s v="IntotheWoods"/>
    <x v="0"/>
    <x v="34"/>
    <m/>
    <m/>
    <m/>
    <m/>
    <n v="50000000"/>
    <n v="6"/>
    <n v="127997349"/>
    <n v="3.3472890215993185E-3"/>
    <n v="77997349"/>
    <m/>
    <x v="8"/>
  </r>
  <r>
    <s v="Color"/>
    <s v="SpikeLee"/>
    <x v="898"/>
    <n v="5.25"/>
    <x v="287"/>
    <n v="129"/>
    <s v="Crime"/>
    <s v="Drama"/>
    <s v="Mystery"/>
    <s v="Thriller"/>
    <m/>
    <m/>
    <m/>
    <m/>
    <x v="21"/>
    <m/>
    <m/>
    <m/>
    <m/>
    <m/>
    <m/>
    <s v="InsideMan"/>
    <x v="0"/>
    <x v="34"/>
    <m/>
    <m/>
    <m/>
    <m/>
    <n v="45000000"/>
    <n v="7.6"/>
    <n v="88504640"/>
    <n v="3.2911934360239947E-3"/>
    <n v="43504640"/>
    <m/>
    <x v="8"/>
  </r>
  <r>
    <s v="Color"/>
    <s v="BrianHelgeland"/>
    <x v="899"/>
    <n v="5.3"/>
    <x v="287"/>
    <n v="90"/>
    <s v="Action"/>
    <s v="Crime"/>
    <s v="Drama"/>
    <s v="Thriller"/>
    <m/>
    <m/>
    <m/>
    <m/>
    <x v="21"/>
    <m/>
    <m/>
    <m/>
    <m/>
    <m/>
    <m/>
    <s v="Payback"/>
    <x v="0"/>
    <x v="34"/>
    <m/>
    <m/>
    <m/>
    <m/>
    <n v="50000000"/>
    <n v="7.1"/>
    <n v="81517441"/>
    <n v="3.2665838172441148E-3"/>
    <n v="31517441"/>
    <m/>
    <x v="8"/>
  </r>
  <r>
    <s v="Color"/>
    <s v="FrankMarshall"/>
    <x v="900"/>
    <n v="6.5"/>
    <x v="287"/>
    <n v="109"/>
    <s v="Action"/>
    <s v="Adventure"/>
    <s v="Mystery"/>
    <s v="SciFi"/>
    <m/>
    <m/>
    <m/>
    <m/>
    <x v="21"/>
    <m/>
    <m/>
    <m/>
    <m/>
    <m/>
    <m/>
    <s v="Congo"/>
    <x v="0"/>
    <x v="34"/>
    <m/>
    <m/>
    <m/>
    <m/>
    <n v="50000000"/>
    <n v="5"/>
    <n v="81022333"/>
    <n v="3.2371703173210515E-3"/>
    <n v="31022333"/>
    <m/>
    <x v="8"/>
  </r>
  <r>
    <s v="Color"/>
    <s v="AlexProyas"/>
    <x v="901"/>
    <n v="5.8"/>
    <x v="287"/>
    <n v="121"/>
    <s v="Drama"/>
    <s v="Mystery"/>
    <s v="SciFi"/>
    <s v="Thriller"/>
    <m/>
    <m/>
    <m/>
    <m/>
    <x v="21"/>
    <m/>
    <m/>
    <m/>
    <m/>
    <m/>
    <m/>
    <s v="Knowing"/>
    <x v="0"/>
    <x v="34"/>
    <m/>
    <m/>
    <m/>
    <m/>
    <n v="50000000"/>
    <n v="6.2"/>
    <n v="79948113"/>
    <n v="3.2080167107693498E-3"/>
    <n v="29948113"/>
    <m/>
    <x v="8"/>
  </r>
  <r>
    <s v="Color"/>
    <s v="TomDey"/>
    <x v="902"/>
    <n v="5.6"/>
    <x v="287"/>
    <n v="95"/>
    <s v="Comedy"/>
    <s v="Romance"/>
    <m/>
    <m/>
    <m/>
    <m/>
    <m/>
    <m/>
    <x v="21"/>
    <m/>
    <m/>
    <m/>
    <m/>
    <m/>
    <m/>
    <s v="FailuretoLaunch"/>
    <x v="0"/>
    <x v="34"/>
    <m/>
    <m/>
    <m/>
    <m/>
    <n v="50000000"/>
    <n v="5.6"/>
    <n v="88658172"/>
    <n v="3.1794682320229945E-3"/>
    <n v="38658172"/>
    <m/>
    <x v="8"/>
  </r>
  <r>
    <s v="Color"/>
    <s v="GlennFicarra"/>
    <x v="903"/>
    <n v="5.2"/>
    <x v="287"/>
    <n v="118"/>
    <s v="Comedy"/>
    <s v="Drama"/>
    <s v="Romance"/>
    <m/>
    <m/>
    <m/>
    <m/>
    <m/>
    <x v="21"/>
    <m/>
    <m/>
    <m/>
    <m/>
    <m/>
    <m/>
    <s v="CrazyStupidLove."/>
    <x v="0"/>
    <x v="34"/>
    <m/>
    <m/>
    <m/>
    <m/>
    <n v="50000000"/>
    <n v="7.4"/>
    <n v="84244877"/>
    <n v="3.1457260682697663E-3"/>
    <n v="34244877"/>
    <m/>
    <x v="8"/>
  </r>
  <r>
    <s v="Color"/>
    <s v="PeterHewitt"/>
    <x v="904"/>
    <n v="6.5333333333333341"/>
    <x v="287"/>
    <n v="80"/>
    <s v="Animation"/>
    <s v="Comedy"/>
    <s v="Family"/>
    <s v="Fantasy"/>
    <m/>
    <m/>
    <m/>
    <m/>
    <x v="21"/>
    <m/>
    <m/>
    <m/>
    <m/>
    <m/>
    <m/>
    <s v="Garfield"/>
    <x v="0"/>
    <x v="34"/>
    <m/>
    <m/>
    <m/>
    <m/>
    <n v="35000000"/>
    <n v="5"/>
    <n v="75367693"/>
    <n v="3.1145531629293921E-3"/>
    <n v="40367693"/>
    <m/>
    <x v="8"/>
  </r>
  <r>
    <s v="Color"/>
    <s v="JoeRoth"/>
    <x v="905"/>
    <n v="5.45"/>
    <x v="287"/>
    <n v="99"/>
    <s v="Comedy"/>
    <s v="Family"/>
    <m/>
    <m/>
    <m/>
    <m/>
    <m/>
    <m/>
    <x v="21"/>
    <m/>
    <m/>
    <m/>
    <m/>
    <m/>
    <m/>
    <s v="ChristmaswiththeKranks"/>
    <x v="0"/>
    <x v="34"/>
    <m/>
    <m/>
    <m/>
    <m/>
    <n v="60000000"/>
    <n v="5.2"/>
    <n v="73701902"/>
    <n v="3.1090674018866265E-3"/>
    <n v="13701902"/>
    <m/>
    <x v="8"/>
  </r>
  <r>
    <s v="Color"/>
    <s v="BennettMiller"/>
    <x v="906"/>
    <n v="5"/>
    <x v="287"/>
    <n v="133"/>
    <s v="Biography"/>
    <s v="Drama"/>
    <s v="Sport"/>
    <m/>
    <m/>
    <m/>
    <m/>
    <m/>
    <x v="21"/>
    <m/>
    <m/>
    <m/>
    <m/>
    <m/>
    <m/>
    <s v="Moneyball"/>
    <x v="0"/>
    <x v="34"/>
    <m/>
    <m/>
    <m/>
    <m/>
    <n v="50000000"/>
    <n v="7.6"/>
    <n v="75605492"/>
    <n v="3.0710477415848599E-3"/>
    <n v="25605492"/>
    <m/>
    <x v="8"/>
  </r>
  <r>
    <s v="Color"/>
    <s v="WolfgangPetersen"/>
    <x v="907"/>
    <n v="6.1"/>
    <x v="287"/>
    <n v="127"/>
    <s v="Action"/>
    <s v="Drama"/>
    <s v="Thriller"/>
    <m/>
    <m/>
    <m/>
    <m/>
    <m/>
    <x v="21"/>
    <m/>
    <m/>
    <m/>
    <m/>
    <m/>
    <m/>
    <s v="Outbreak"/>
    <x v="0"/>
    <x v="34"/>
    <m/>
    <m/>
    <m/>
    <m/>
    <n v="50000000"/>
    <n v="6.6"/>
    <n v="67823573"/>
    <n v="3.0449409875200309E-3"/>
    <n v="17823573"/>
    <m/>
    <x v="8"/>
  </r>
  <r>
    <s v="Color"/>
    <s v="JaumeColletSerra"/>
    <x v="908"/>
    <n v="4.7"/>
    <x v="287"/>
    <n v="106"/>
    <s v="Action"/>
    <s v="Mystery"/>
    <s v="Thriller"/>
    <m/>
    <m/>
    <m/>
    <m/>
    <m/>
    <x v="21"/>
    <m/>
    <m/>
    <m/>
    <m/>
    <m/>
    <m/>
    <s v="NonStop"/>
    <x v="0"/>
    <x v="34"/>
    <m/>
    <m/>
    <m/>
    <m/>
    <n v="50000000"/>
    <n v="7"/>
    <n v="91439400"/>
    <n v="3.0234973097677787E-3"/>
    <n v="41439400"/>
    <m/>
    <x v="8"/>
  </r>
  <r>
    <s v="Color"/>
    <s v="AndyFickman"/>
    <x v="909"/>
    <n v="5.5"/>
    <x v="287"/>
    <n v="98"/>
    <s v="Action"/>
    <s v="Adventure"/>
    <s v="Family"/>
    <s v="Fantasy"/>
    <s v="SciFi"/>
    <s v="Thriller"/>
    <m/>
    <m/>
    <x v="21"/>
    <m/>
    <m/>
    <m/>
    <m/>
    <m/>
    <m/>
    <s v="RacetoWitchMountain"/>
    <x v="0"/>
    <x v="34"/>
    <m/>
    <m/>
    <m/>
    <m/>
    <n v="65000000"/>
    <n v="5.7"/>
    <n v="67128202"/>
    <n v="2.9878950426318798E-3"/>
    <n v="2128202"/>
    <m/>
    <x v="8"/>
  </r>
  <r>
    <s v="Color"/>
    <s v="JamesMcTeigue"/>
    <x v="910"/>
    <n v="7.1"/>
    <x v="287"/>
    <n v="132"/>
    <s v="Action"/>
    <s v="Drama"/>
    <s v="Thriller"/>
    <m/>
    <m/>
    <m/>
    <m/>
    <m/>
    <x v="21"/>
    <m/>
    <m/>
    <m/>
    <m/>
    <m/>
    <m/>
    <s v="VforVendetta"/>
    <x v="0"/>
    <x v="34"/>
    <m/>
    <m/>
    <m/>
    <m/>
    <n v="54000000"/>
    <n v="8.1999999999999993"/>
    <n v="70496802"/>
    <n v="2.9503179135517131E-3"/>
    <n v="16496802"/>
    <m/>
    <x v="8"/>
  </r>
  <r>
    <s v="Color"/>
    <s v="DavidDobkin"/>
    <x v="911"/>
    <n v="6.7"/>
    <x v="287"/>
    <n v="114"/>
    <s v="Action"/>
    <s v="Adventure"/>
    <s v="Comedy"/>
    <m/>
    <m/>
    <m/>
    <m/>
    <m/>
    <x v="21"/>
    <m/>
    <m/>
    <m/>
    <m/>
    <m/>
    <m/>
    <s v="ShanghaiKnights"/>
    <x v="0"/>
    <x v="34"/>
    <m/>
    <m/>
    <m/>
    <m/>
    <n v="50000000"/>
    <n v="6.2"/>
    <n v="60470220"/>
    <n v="2.9223377892096348E-3"/>
    <n v="10470220"/>
    <m/>
    <x v="8"/>
  </r>
  <r>
    <s v="Color"/>
    <s v="MatthewOCallaghan"/>
    <x v="912"/>
    <n v="3.5"/>
    <x v="287"/>
    <n v="78"/>
    <s v="Adventure"/>
    <s v="Animation"/>
    <s v="Comedy"/>
    <s v="Family"/>
    <m/>
    <m/>
    <m/>
    <m/>
    <x v="21"/>
    <m/>
    <m/>
    <m/>
    <m/>
    <m/>
    <m/>
    <s v="CuriousGeorge"/>
    <x v="0"/>
    <x v="34"/>
    <m/>
    <m/>
    <m/>
    <m/>
    <n v="50000000"/>
    <n v="6.6"/>
    <n v="58336565"/>
    <n v="2.9052719066860709E-3"/>
    <n v="8336565"/>
    <m/>
    <x v="8"/>
  </r>
  <r>
    <s v="Color"/>
    <s v="AngelaRobinson"/>
    <x v="913"/>
    <n v="7.166666666666667"/>
    <x v="287"/>
    <n v="101"/>
    <s v="Adventure"/>
    <s v="Comedy"/>
    <s v="Family"/>
    <s v="Fantasy"/>
    <s v="Romance"/>
    <s v="Sport"/>
    <m/>
    <m/>
    <x v="21"/>
    <m/>
    <m/>
    <m/>
    <m/>
    <m/>
    <m/>
    <s v="HerbieFullyLoaded"/>
    <x v="0"/>
    <x v="34"/>
    <m/>
    <m/>
    <m/>
    <m/>
    <n v="50000000"/>
    <n v="4.7"/>
    <n v="66002004"/>
    <n v="2.8894979524020613E-3"/>
    <n v="16002004"/>
    <m/>
    <x v="8"/>
  </r>
  <r>
    <s v="Color"/>
    <s v="GaryFleder"/>
    <x v="914"/>
    <n v="7.1"/>
    <x v="287"/>
    <n v="113"/>
    <s v="Crime"/>
    <s v="Drama"/>
    <s v="Mystery"/>
    <s v="Thriller"/>
    <m/>
    <m/>
    <m/>
    <m/>
    <x v="21"/>
    <m/>
    <m/>
    <m/>
    <m/>
    <m/>
    <m/>
    <s v="DontSayaWord"/>
    <x v="0"/>
    <x v="34"/>
    <m/>
    <m/>
    <m/>
    <m/>
    <n v="50000000"/>
    <n v="6.3"/>
    <n v="54997476"/>
    <n v="2.8690263195756262E-3"/>
    <n v="4997476"/>
    <m/>
    <x v="8"/>
  </r>
  <r>
    <s v="Color"/>
    <s v="TommyWirkola"/>
    <x v="915"/>
    <n v="7.4000000000000012"/>
    <x v="287"/>
    <n v="98"/>
    <s v="Action"/>
    <s v="Fantasy"/>
    <s v="Horror"/>
    <m/>
    <m/>
    <m/>
    <m/>
    <m/>
    <x v="21"/>
    <m/>
    <m/>
    <m/>
    <m/>
    <m/>
    <m/>
    <s v="HanselGretel:WitchHunters"/>
    <x v="0"/>
    <x v="34"/>
    <m/>
    <m/>
    <m/>
    <m/>
    <n v="50000000"/>
    <n v="6.1"/>
    <n v="55682070"/>
    <n v="2.8552754801425034E-3"/>
    <n v="5682070"/>
    <m/>
    <x v="8"/>
  </r>
  <r>
    <s v="Color"/>
    <s v="AdrianLyne"/>
    <x v="916"/>
    <n v="5.9"/>
    <x v="287"/>
    <n v="124"/>
    <s v="Drama"/>
    <s v="Thriller"/>
    <m/>
    <m/>
    <m/>
    <m/>
    <m/>
    <m/>
    <x v="21"/>
    <m/>
    <m/>
    <m/>
    <m/>
    <m/>
    <m/>
    <s v="Unfaithful"/>
    <x v="0"/>
    <x v="34"/>
    <m/>
    <m/>
    <m/>
    <m/>
    <n v="50000000"/>
    <n v="6.7"/>
    <n v="52752475"/>
    <n v="2.8410922197540864E-3"/>
    <n v="2752475"/>
    <m/>
    <x v="8"/>
  </r>
  <r>
    <s v="Color"/>
    <s v="D.J.Caruso"/>
    <x v="917"/>
    <n v="6.2"/>
    <x v="287"/>
    <n v="109"/>
    <s v="Action"/>
    <s v="Adventure"/>
    <s v="SciFi"/>
    <s v="Thriller"/>
    <m/>
    <m/>
    <m/>
    <m/>
    <x v="21"/>
    <m/>
    <m/>
    <m/>
    <m/>
    <m/>
    <m/>
    <s v="IAmNumberFour"/>
    <x v="0"/>
    <x v="34"/>
    <m/>
    <m/>
    <m/>
    <m/>
    <n v="60000000"/>
    <n v="6.1"/>
    <n v="55092830"/>
    <n v="2.8287035513561614E-3"/>
    <n v="-4907170"/>
    <m/>
    <x v="8"/>
  </r>
  <r>
    <s v="Color"/>
    <s v="StephenGaghan"/>
    <x v="918"/>
    <n v="6.7"/>
    <x v="287"/>
    <n v="128"/>
    <s v="Drama"/>
    <s v="Thriller"/>
    <m/>
    <m/>
    <m/>
    <m/>
    <m/>
    <m/>
    <x v="21"/>
    <m/>
    <m/>
    <m/>
    <m/>
    <m/>
    <m/>
    <s v="Syriana"/>
    <x v="0"/>
    <x v="34"/>
    <m/>
    <m/>
    <m/>
    <m/>
    <n v="50000000"/>
    <n v="7"/>
    <n v="50815288"/>
    <n v="2.8077019700465358E-3"/>
    <n v="815288"/>
    <m/>
    <x v="8"/>
  </r>
  <r>
    <s v="Color"/>
    <s v="MichaelBay"/>
    <x v="919"/>
    <n v="6.5"/>
    <x v="287"/>
    <n v="144"/>
    <s v="Action"/>
    <s v="Drama"/>
    <s v="Thriller"/>
    <s v="War"/>
    <m/>
    <m/>
    <m/>
    <m/>
    <x v="21"/>
    <m/>
    <m/>
    <m/>
    <m/>
    <m/>
    <m/>
    <s v="13Hours"/>
    <x v="0"/>
    <x v="34"/>
    <m/>
    <m/>
    <m/>
    <m/>
    <n v="50000000"/>
    <n v="7.4"/>
    <n v="52822418"/>
    <n v="2.7964888459427939E-3"/>
    <n v="2822418"/>
    <m/>
    <x v="8"/>
  </r>
  <r>
    <s v="Color"/>
    <s v="JorgeR.Gutirrez"/>
    <x v="920"/>
    <n v="8.1"/>
    <x v="287"/>
    <n v="95"/>
    <s v="Adventure"/>
    <s v="Animation"/>
    <s v="Comedy"/>
    <s v="Family"/>
    <s v="Fantasy"/>
    <s v="Romance"/>
    <m/>
    <m/>
    <x v="21"/>
    <m/>
    <m/>
    <m/>
    <m/>
    <m/>
    <m/>
    <s v="TheBookofLife"/>
    <x v="0"/>
    <x v="34"/>
    <m/>
    <m/>
    <m/>
    <m/>
    <n v="50000000"/>
    <n v="7.3"/>
    <n v="50150619"/>
    <n v="2.7840251028917497E-3"/>
    <n v="150619"/>
    <m/>
    <x v="8"/>
  </r>
  <r>
    <s v="Color"/>
    <s v="RichardLoncraine"/>
    <x v="921"/>
    <n v="6.05"/>
    <x v="287"/>
    <n v="105"/>
    <s v="Crime"/>
    <s v="Thriller"/>
    <m/>
    <m/>
    <m/>
    <m/>
    <m/>
    <m/>
    <x v="21"/>
    <m/>
    <m/>
    <m/>
    <m/>
    <m/>
    <m/>
    <s v="Firewall"/>
    <x v="0"/>
    <x v="34"/>
    <m/>
    <m/>
    <m/>
    <m/>
    <n v="50000000"/>
    <n v="5.8"/>
    <n v="48745150"/>
    <n v="2.773206099822503E-3"/>
    <n v="-1254850"/>
    <m/>
    <x v="8"/>
  </r>
  <r>
    <s v="Color"/>
    <s v="ClintEastwood"/>
    <x v="922"/>
    <n v="5.85"/>
    <x v="287"/>
    <n v="121"/>
    <s v="Action"/>
    <s v="Crime"/>
    <s v="Drama"/>
    <s v="Thriller"/>
    <m/>
    <m/>
    <m/>
    <m/>
    <x v="21"/>
    <m/>
    <m/>
    <m/>
    <m/>
    <m/>
    <m/>
    <s v="AbsolutePower"/>
    <x v="0"/>
    <x v="34"/>
    <m/>
    <m/>
    <m/>
    <m/>
    <n v="50000000"/>
    <n v="6.7"/>
    <n v="50007168"/>
    <n v="2.7632510628731888E-3"/>
    <n v="7168"/>
    <m/>
    <x v="8"/>
  </r>
  <r>
    <s v="Color"/>
    <s v="RidleyScott"/>
    <x v="923"/>
    <n v="6"/>
    <x v="287"/>
    <n v="125"/>
    <s v="Action"/>
    <s v="Drama"/>
    <s v="War"/>
    <m/>
    <m/>
    <m/>
    <m/>
    <m/>
    <x v="21"/>
    <m/>
    <m/>
    <m/>
    <m/>
    <m/>
    <m/>
    <s v="G.I.Jane"/>
    <x v="0"/>
    <x v="34"/>
    <m/>
    <m/>
    <m/>
    <m/>
    <n v="50000000"/>
    <n v="5.8"/>
    <n v="48154732"/>
    <n v="2.7525048806167772E-3"/>
    <n v="-1845268"/>
    <m/>
    <x v="8"/>
  </r>
  <r>
    <s v="Color"/>
    <s v="DavidFincher"/>
    <x v="924"/>
    <n v="7.9"/>
    <x v="287"/>
    <n v="129"/>
    <s v="Drama"/>
    <s v="Mystery"/>
    <s v="Thriller"/>
    <m/>
    <m/>
    <m/>
    <m/>
    <m/>
    <x v="21"/>
    <m/>
    <m/>
    <m/>
    <m/>
    <m/>
    <m/>
    <s v="TheGame"/>
    <x v="0"/>
    <x v="34"/>
    <m/>
    <m/>
    <m/>
    <m/>
    <n v="50000000"/>
    <n v="7.8"/>
    <n v="48265581"/>
    <n v="2.742901474493349E-3"/>
    <n v="-1734419"/>
    <m/>
    <x v="8"/>
  </r>
  <r>
    <s v="Color"/>
    <s v="ChristopheGans"/>
    <x v="925"/>
    <n v="5.6"/>
    <x v="287"/>
    <n v="132"/>
    <s v="Adventure"/>
    <s v="Horror"/>
    <s v="Mystery"/>
    <m/>
    <m/>
    <m/>
    <m/>
    <m/>
    <x v="21"/>
    <m/>
    <m/>
    <m/>
    <m/>
    <m/>
    <m/>
    <s v="SilentHill"/>
    <x v="0"/>
    <x v="34"/>
    <m/>
    <m/>
    <m/>
    <m/>
    <n v="50000000"/>
    <n v="6.6"/>
    <n v="46982632"/>
    <n v="2.7332218710930264E-3"/>
    <n v="-3017368"/>
    <m/>
    <x v="8"/>
  </r>
  <r>
    <s v="Color"/>
    <s v="HowardDeutch"/>
    <x v="926"/>
    <n v="5.0999999999999996"/>
    <x v="287"/>
    <n v="118"/>
    <s v="Comedy"/>
    <s v="Sport"/>
    <m/>
    <m/>
    <m/>
    <m/>
    <m/>
    <m/>
    <x v="21"/>
    <m/>
    <m/>
    <m/>
    <m/>
    <m/>
    <m/>
    <s v="TheReplacements"/>
    <x v="0"/>
    <x v="34"/>
    <m/>
    <m/>
    <m/>
    <m/>
    <n v="50000000"/>
    <n v="6.5"/>
    <n v="44737059"/>
    <n v="2.7243337724814683E-3"/>
    <n v="-5262941"/>
    <m/>
    <x v="8"/>
  </r>
  <r>
    <s v="Color"/>
    <s v="JonHurwitz"/>
    <x v="927"/>
    <n v="5.8"/>
    <x v="287"/>
    <n v="113"/>
    <s v="Comedy"/>
    <m/>
    <m/>
    <m/>
    <m/>
    <m/>
    <m/>
    <m/>
    <x v="21"/>
    <m/>
    <m/>
    <m/>
    <m/>
    <m/>
    <m/>
    <s v="AmericanReunion"/>
    <x v="0"/>
    <x v="34"/>
    <m/>
    <m/>
    <m/>
    <m/>
    <n v="50000000"/>
    <n v="6.7"/>
    <n v="56724080"/>
    <n v="2.7168398580504878E-3"/>
    <n v="6724080"/>
    <m/>
    <x v="8"/>
  </r>
  <r>
    <s v="Color"/>
    <s v="F.GaryGray"/>
    <x v="928"/>
    <n v="6.2"/>
    <x v="287"/>
    <n v="140"/>
    <s v="Action"/>
    <s v="Crime"/>
    <s v="Drama"/>
    <s v="Mystery"/>
    <s v="Thriller"/>
    <m/>
    <m/>
    <m/>
    <x v="21"/>
    <m/>
    <m/>
    <m/>
    <m/>
    <m/>
    <m/>
    <s v="TheNegotiator"/>
    <x v="0"/>
    <x v="34"/>
    <m/>
    <m/>
    <m/>
    <m/>
    <n v="50000000"/>
    <n v="7.3"/>
    <n v="44484065"/>
    <n v="2.7018900951060127E-3"/>
    <n v="-5515935"/>
    <m/>
    <x v="8"/>
  </r>
  <r>
    <s v="Color"/>
    <s v="StevenQuale"/>
    <x v="929"/>
    <n v="5.6"/>
    <x v="287"/>
    <n v="89"/>
    <s v="Action"/>
    <s v="Thriller"/>
    <m/>
    <m/>
    <m/>
    <m/>
    <m/>
    <m/>
    <x v="21"/>
    <m/>
    <m/>
    <m/>
    <m/>
    <m/>
    <m/>
    <s v="IntotheStorm"/>
    <x v="0"/>
    <x v="34"/>
    <m/>
    <m/>
    <m/>
    <m/>
    <n v="50000000"/>
    <n v="5.8"/>
    <n v="47553512"/>
    <n v="2.6945401822218279E-3"/>
    <n v="-2446488"/>
    <m/>
    <x v="8"/>
  </r>
  <r>
    <s v="Color"/>
    <s v="JohnLandis"/>
    <x v="930"/>
    <n v="7.2"/>
    <x v="287"/>
    <n v="104"/>
    <s v="Action"/>
    <s v="Comedy"/>
    <s v="Crime"/>
    <s v="Thriller"/>
    <m/>
    <m/>
    <m/>
    <m/>
    <x v="21"/>
    <m/>
    <m/>
    <m/>
    <m/>
    <m/>
    <m/>
    <s v="BeverlyHillsCopIII"/>
    <x v="0"/>
    <x v="34"/>
    <m/>
    <m/>
    <m/>
    <m/>
    <n v="55000000"/>
    <n v="5.5"/>
    <n v="42610000"/>
    <n v="2.6852679062958503E-3"/>
    <n v="-12390000"/>
    <m/>
    <x v="8"/>
  </r>
  <r>
    <s v="Color"/>
    <s v="JoeDante"/>
    <x v="931"/>
    <n v="5.15"/>
    <x v="287"/>
    <n v="106"/>
    <s v="Comedy"/>
    <s v="Fantasy"/>
    <s v="Horror"/>
    <m/>
    <m/>
    <m/>
    <m/>
    <m/>
    <x v="21"/>
    <m/>
    <m/>
    <m/>
    <m/>
    <m/>
    <m/>
    <s v="Gremlins2:TheNewBatch"/>
    <x v="0"/>
    <x v="34"/>
    <m/>
    <m/>
    <m/>
    <m/>
    <n v="50000000"/>
    <n v="6.3"/>
    <n v="41482207"/>
    <n v="2.6774963965540857E-3"/>
    <n v="-8517793"/>
    <m/>
    <x v="8"/>
  </r>
  <r>
    <s v="Color"/>
    <s v="DavidDobkin"/>
    <x v="932"/>
    <n v="3.1"/>
    <x v="287"/>
    <n v="141"/>
    <s v="Crime"/>
    <s v="Drama"/>
    <m/>
    <m/>
    <m/>
    <m/>
    <m/>
    <m/>
    <x v="21"/>
    <m/>
    <m/>
    <m/>
    <m/>
    <m/>
    <m/>
    <s v="TheJudge"/>
    <x v="0"/>
    <x v="34"/>
    <m/>
    <m/>
    <m/>
    <m/>
    <n v="50000000"/>
    <n v="7.4"/>
    <n v="47105085"/>
    <n v="2.6720103557567507E-3"/>
    <n v="-2894915"/>
    <m/>
    <x v="8"/>
  </r>
  <r>
    <s v="Color"/>
    <s v="MimiLeder"/>
    <x v="933"/>
    <n v="5.8"/>
    <x v="287"/>
    <n v="124"/>
    <s v="Action"/>
    <s v="Thriller"/>
    <m/>
    <m/>
    <m/>
    <m/>
    <m/>
    <m/>
    <x v="21"/>
    <m/>
    <m/>
    <m/>
    <m/>
    <m/>
    <m/>
    <s v="ThePeacemaker"/>
    <x v="0"/>
    <x v="34"/>
    <m/>
    <m/>
    <m/>
    <m/>
    <n v="50000000"/>
    <n v="5.9"/>
    <n v="41256277"/>
    <n v="2.6629991861734305E-3"/>
    <n v="-8743723"/>
    <m/>
    <x v="8"/>
  </r>
  <r>
    <s v="Color"/>
    <s v="AlexanderWitt"/>
    <x v="934"/>
    <n v="6.5"/>
    <x v="287"/>
    <n v="98"/>
    <s v="Action"/>
    <s v="Horror"/>
    <s v="SciFi"/>
    <s v="Thriller"/>
    <m/>
    <m/>
    <m/>
    <m/>
    <x v="21"/>
    <m/>
    <m/>
    <m/>
    <m/>
    <m/>
    <m/>
    <s v="ResidentEvil:Apocalypse"/>
    <x v="0"/>
    <x v="34"/>
    <m/>
    <m/>
    <m/>
    <m/>
    <n v="45000000"/>
    <n v="6.2"/>
    <n v="50740078"/>
    <n v="2.6576457119972859E-3"/>
    <n v="5740078"/>
    <m/>
    <x v="8"/>
  </r>
  <r>
    <s v="Color"/>
    <s v="BeebanKidron"/>
    <x v="935"/>
    <n v="3.6"/>
    <x v="287"/>
    <n v="108"/>
    <s v="Comedy"/>
    <s v="Drama"/>
    <s v="Romance"/>
    <m/>
    <m/>
    <m/>
    <m/>
    <m/>
    <x v="21"/>
    <m/>
    <m/>
    <m/>
    <m/>
    <m/>
    <m/>
    <s v="BridgetJones:TheEdgeofReason"/>
    <x v="0"/>
    <x v="34"/>
    <m/>
    <m/>
    <m/>
    <m/>
    <n v="40000000"/>
    <n v="5.9"/>
    <n v="40203020"/>
    <n v="2.6492485150269259E-3"/>
    <n v="203020"/>
    <m/>
    <x v="8"/>
  </r>
  <r>
    <s v="Color"/>
    <s v="CarlFranklin"/>
    <x v="936"/>
    <n v="7.2"/>
    <x v="287"/>
    <n v="114"/>
    <s v="Crime"/>
    <s v="Drama"/>
    <s v="Romance"/>
    <s v="Thriller"/>
    <m/>
    <m/>
    <m/>
    <m/>
    <x v="21"/>
    <m/>
    <m/>
    <m/>
    <m/>
    <m/>
    <m/>
    <s v="OutofTime"/>
    <x v="0"/>
    <x v="34"/>
    <m/>
    <m/>
    <m/>
    <m/>
    <n v="50000000"/>
    <n v="6.5"/>
    <n v="40905277"/>
    <n v="2.6469470623827159E-3"/>
    <n v="-9094723"/>
    <m/>
    <x v="8"/>
  </r>
  <r>
    <s v="Color"/>
    <s v="StevenSeagal"/>
    <x v="937"/>
    <n v="3"/>
    <x v="287"/>
    <n v="101"/>
    <s v="Action"/>
    <s v="Adventure"/>
    <s v="Thriller"/>
    <m/>
    <m/>
    <m/>
    <m/>
    <m/>
    <x v="21"/>
    <m/>
    <m/>
    <m/>
    <m/>
    <m/>
    <m/>
    <s v="OnDeadlyGround"/>
    <x v="0"/>
    <x v="34"/>
    <m/>
    <m/>
    <m/>
    <m/>
    <n v="50000000"/>
    <n v="4.4000000000000004"/>
    <n v="38590500"/>
    <n v="2.6418020566016868E-3"/>
    <n v="-11409500"/>
    <m/>
    <x v="8"/>
  </r>
  <r>
    <s v="Color"/>
    <s v="RobertRodriguez"/>
    <x v="938"/>
    <n v="6.4"/>
    <x v="287"/>
    <n v="93"/>
    <s v="Action"/>
    <s v="Adventure"/>
    <s v="Family"/>
    <s v="Fantasy"/>
    <m/>
    <m/>
    <m/>
    <m/>
    <x v="21"/>
    <m/>
    <m/>
    <m/>
    <m/>
    <m/>
    <m/>
    <s v="TheAdventuresofSharkboyandLavagirl3D"/>
    <x v="0"/>
    <x v="34"/>
    <m/>
    <m/>
    <m/>
    <m/>
    <n v="50000000"/>
    <n v="3.5"/>
    <n v="39177541"/>
    <n v="2.6381106709662647E-3"/>
    <n v="-10822459"/>
    <m/>
    <x v="8"/>
  </r>
  <r>
    <s v="Color"/>
    <s v="DannyBoyle"/>
    <x v="939"/>
    <n v="4.0999999999999996"/>
    <x v="287"/>
    <n v="119"/>
    <s v="Adventure"/>
    <s v="Drama"/>
    <s v="Thriller"/>
    <m/>
    <m/>
    <m/>
    <m/>
    <m/>
    <x v="21"/>
    <m/>
    <m/>
    <m/>
    <m/>
    <m/>
    <m/>
    <s v="TheBeach"/>
    <x v="0"/>
    <x v="34"/>
    <m/>
    <m/>
    <m/>
    <m/>
    <n v="50000000"/>
    <n v="6.6"/>
    <n v="39778599"/>
    <n v="2.6340466462178051E-3"/>
    <n v="-10221401"/>
    <m/>
    <x v="8"/>
  </r>
  <r>
    <s v="Color"/>
    <s v="GarryMarshall"/>
    <x v="940"/>
    <n v="6.4499999999999993"/>
    <x v="287"/>
    <n v="119"/>
    <s v="Comedy"/>
    <s v="Drama"/>
    <s v="Romance"/>
    <m/>
    <m/>
    <m/>
    <m/>
    <m/>
    <x v="21"/>
    <m/>
    <m/>
    <m/>
    <m/>
    <m/>
    <m/>
    <s v="RaisingHelen"/>
    <x v="0"/>
    <x v="34"/>
    <m/>
    <m/>
    <m/>
    <m/>
    <n v="50000000"/>
    <n v="6"/>
    <n v="37486138"/>
    <n v="2.6296009157209385E-3"/>
    <n v="-12513862"/>
    <m/>
    <x v="8"/>
  </r>
  <r>
    <s v="Color"/>
    <s v="JamesMcTeigue"/>
    <x v="941"/>
    <n v="6.8"/>
    <x v="287"/>
    <n v="99"/>
    <s v="Action"/>
    <s v="Crime"/>
    <s v="Thriller"/>
    <m/>
    <m/>
    <m/>
    <m/>
    <m/>
    <x v="21"/>
    <m/>
    <m/>
    <m/>
    <m/>
    <m/>
    <m/>
    <s v="NinjaAssassin"/>
    <x v="0"/>
    <x v="34"/>
    <m/>
    <m/>
    <m/>
    <m/>
    <n v="40000000"/>
    <n v="6.4"/>
    <n v="38105077"/>
    <n v="2.6265981703344227E-3"/>
    <n v="-1894923"/>
    <m/>
    <x v="8"/>
  </r>
  <r>
    <s v="Color"/>
    <s v="SamRaimi"/>
    <x v="942"/>
    <n v="7.1"/>
    <x v="287"/>
    <n v="137"/>
    <s v="Drama"/>
    <s v="Romance"/>
    <s v="Sport"/>
    <m/>
    <m/>
    <m/>
    <m/>
    <m/>
    <x v="21"/>
    <m/>
    <m/>
    <m/>
    <m/>
    <m/>
    <m/>
    <s v="ForLoveoftheGame"/>
    <x v="0"/>
    <x v="34"/>
    <m/>
    <m/>
    <m/>
    <m/>
    <n v="50000000"/>
    <n v="6.5"/>
    <n v="35168395"/>
    <n v="2.6249305818278057E-3"/>
    <n v="-14831605"/>
    <m/>
    <x v="8"/>
  </r>
  <r>
    <s v="Color"/>
    <s v="AndrewBergman"/>
    <x v="943"/>
    <n v="5.666666666666667"/>
    <x v="287"/>
    <n v="117"/>
    <s v="Comedy"/>
    <s v="Crime"/>
    <s v="Drama"/>
    <s v="Thriller"/>
    <m/>
    <m/>
    <m/>
    <m/>
    <x v="21"/>
    <m/>
    <m/>
    <m/>
    <m/>
    <m/>
    <m/>
    <s v="Striptease"/>
    <x v="0"/>
    <x v="34"/>
    <m/>
    <m/>
    <m/>
    <m/>
    <n v="40000000"/>
    <n v="4.3"/>
    <n v="32800000"/>
    <n v="2.6233895874588843E-3"/>
    <n v="-7200000"/>
    <m/>
    <x v="8"/>
  </r>
  <r>
    <s v="Color"/>
    <s v="TomDey"/>
    <x v="944"/>
    <n v="7"/>
    <x v="287"/>
    <n v="87"/>
    <s v="Comedy"/>
    <s v="Family"/>
    <m/>
    <m/>
    <m/>
    <m/>
    <m/>
    <m/>
    <x v="21"/>
    <m/>
    <m/>
    <m/>
    <m/>
    <m/>
    <m/>
    <s v="Marmaduke"/>
    <x v="0"/>
    <x v="34"/>
    <m/>
    <m/>
    <m/>
    <m/>
    <n v="50000000"/>
    <n v="4.2"/>
    <n v="33643461"/>
    <n v="2.6233686969734343E-3"/>
    <n v="-16356539"/>
    <m/>
    <x v="8"/>
  </r>
  <r>
    <s v="Color"/>
    <s v="ClintEastwood"/>
    <x v="945"/>
    <n v="7.3"/>
    <x v="287"/>
    <n v="129"/>
    <s v="Drama"/>
    <s v="Fantasy"/>
    <m/>
    <m/>
    <m/>
    <m/>
    <m/>
    <m/>
    <x v="21"/>
    <m/>
    <m/>
    <m/>
    <m/>
    <m/>
    <m/>
    <s v="Hereafter"/>
    <x v="0"/>
    <x v="34"/>
    <m/>
    <m/>
    <m/>
    <m/>
    <n v="50000000"/>
    <n v="6.5"/>
    <n v="32741596"/>
    <n v="2.6227926287859327E-3"/>
    <n v="-17258404"/>
    <m/>
    <x v="8"/>
  </r>
  <r>
    <s v="Color"/>
    <s v="BarbetSchroeder"/>
    <x v="946"/>
    <n v="8"/>
    <x v="287"/>
    <n v="115"/>
    <s v="Crime"/>
    <s v="Mystery"/>
    <s v="Thriller"/>
    <m/>
    <m/>
    <m/>
    <m/>
    <m/>
    <x v="21"/>
    <m/>
    <m/>
    <m/>
    <m/>
    <m/>
    <m/>
    <s v="MurderbyNumbers"/>
    <x v="0"/>
    <x v="34"/>
    <m/>
    <m/>
    <m/>
    <m/>
    <n v="50000000"/>
    <n v="6.1"/>
    <n v="31874869"/>
    <n v="2.6227883992961209E-3"/>
    <n v="-18125131"/>
    <m/>
    <x v="8"/>
  </r>
  <r>
    <s v="BlackandWhite"/>
    <s v="RichardDonner"/>
    <x v="947"/>
    <n v="5.4"/>
    <x v="287"/>
    <n v="132"/>
    <s v="Action"/>
    <s v="Crime"/>
    <s v="Thriller"/>
    <m/>
    <m/>
    <m/>
    <m/>
    <m/>
    <x v="21"/>
    <m/>
    <m/>
    <m/>
    <m/>
    <m/>
    <m/>
    <s v="Assassins"/>
    <x v="0"/>
    <x v="34"/>
    <m/>
    <m/>
    <m/>
    <m/>
    <n v="50000000"/>
    <n v="6.3"/>
    <n v="30306268"/>
    <n v="2.6233347072821948E-3"/>
    <n v="-19693732"/>
    <m/>
    <x v="8"/>
  </r>
  <r>
    <s v="Color"/>
    <s v="PeterWebber"/>
    <x v="948"/>
    <n v="3.3"/>
    <x v="287"/>
    <n v="131"/>
    <s v="Crime"/>
    <s v="Drama"/>
    <s v="Thriller"/>
    <m/>
    <m/>
    <m/>
    <m/>
    <m/>
    <x v="21"/>
    <m/>
    <m/>
    <m/>
    <m/>
    <m/>
    <m/>
    <s v="HannibalRising"/>
    <x v="0"/>
    <x v="34"/>
    <m/>
    <m/>
    <m/>
    <m/>
    <n v="50000000"/>
    <n v="6.2"/>
    <n v="27667947"/>
    <n v="2.6248791012856232E-3"/>
    <n v="-22332053"/>
    <m/>
    <x v="8"/>
  </r>
  <r>
    <s v="Color"/>
    <s v="RobReiner"/>
    <x v="949"/>
    <n v="4.8"/>
    <x v="287"/>
    <n v="95"/>
    <s v="Comedy"/>
    <s v="Drama"/>
    <s v="Romance"/>
    <m/>
    <m/>
    <m/>
    <m/>
    <m/>
    <x v="21"/>
    <m/>
    <m/>
    <m/>
    <m/>
    <m/>
    <m/>
    <s v="TheStoryofUs"/>
    <x v="0"/>
    <x v="34"/>
    <m/>
    <m/>
    <m/>
    <m/>
    <n v="50000000"/>
    <n v="5.9"/>
    <n v="27067160"/>
    <n v="2.6281061154093169E-3"/>
    <n v="-22932840"/>
    <m/>
    <x v="8"/>
  </r>
  <r>
    <s v="Color"/>
    <s v="AndrewNiccol"/>
    <x v="950"/>
    <n v="6.1"/>
    <x v="287"/>
    <n v="125"/>
    <s v="Action"/>
    <s v="Adventure"/>
    <s v="Romance"/>
    <s v="SciFi"/>
    <s v="Thriller"/>
    <m/>
    <m/>
    <m/>
    <x v="21"/>
    <m/>
    <m/>
    <m/>
    <m/>
    <m/>
    <m/>
    <s v="TheHost"/>
    <x v="0"/>
    <x v="34"/>
    <m/>
    <m/>
    <m/>
    <m/>
    <n v="40000000"/>
    <n v="5.9"/>
    <n v="26616999"/>
    <n v="2.631718996441549E-3"/>
    <n v="-13383001"/>
    <m/>
    <x v="8"/>
  </r>
  <r>
    <s v="Color"/>
    <s v="JohnMcTiernan"/>
    <x v="951"/>
    <n v="4.9000000000000004"/>
    <x v="287"/>
    <n v="98"/>
    <s v="Action"/>
    <s v="Crime"/>
    <s v="Drama"/>
    <s v="Mystery"/>
    <s v="Thriller"/>
    <m/>
    <m/>
    <m/>
    <x v="21"/>
    <m/>
    <m/>
    <m/>
    <m/>
    <m/>
    <m/>
    <s v="Basic"/>
    <x v="0"/>
    <x v="34"/>
    <m/>
    <m/>
    <m/>
    <m/>
    <n v="50000000"/>
    <n v="6.5"/>
    <n v="26536120"/>
    <n v="2.6336490144533583E-3"/>
    <n v="-23463880"/>
    <m/>
    <x v="8"/>
  </r>
  <r>
    <s v="Color"/>
    <s v="ClintEastwood"/>
    <x v="952"/>
    <n v="4.3999999999999995"/>
    <x v="287"/>
    <n v="110"/>
    <s v="Action"/>
    <s v="Crime"/>
    <s v="Drama"/>
    <s v="Mystery"/>
    <s v="Thriller"/>
    <m/>
    <m/>
    <m/>
    <x v="21"/>
    <m/>
    <m/>
    <m/>
    <m/>
    <m/>
    <m/>
    <s v="BloodWork"/>
    <x v="0"/>
    <x v="34"/>
    <m/>
    <m/>
    <m/>
    <m/>
    <n v="50000000"/>
    <n v="6.4"/>
    <n v="26199517"/>
    <n v="2.6376059110219657E-3"/>
    <n v="-23800483"/>
    <m/>
    <x v="8"/>
  </r>
  <r>
    <s v="Color"/>
    <s v="TomTykwer"/>
    <x v="953"/>
    <n v="7.2"/>
    <x v="287"/>
    <n v="118"/>
    <s v="Action"/>
    <s v="Crime"/>
    <s v="Drama"/>
    <s v="Mystery"/>
    <s v="Thriller"/>
    <m/>
    <m/>
    <m/>
    <x v="21"/>
    <m/>
    <m/>
    <m/>
    <m/>
    <m/>
    <m/>
    <s v="TheInternational"/>
    <x v="0"/>
    <x v="34"/>
    <m/>
    <m/>
    <m/>
    <m/>
    <n v="50000000"/>
    <n v="6.5"/>
    <n v="25450527"/>
    <n v="2.6417809273825595E-3"/>
    <n v="-24549473"/>
    <m/>
    <x v="8"/>
  </r>
  <r>
    <s v="Color"/>
    <s v="JohnCarpenter"/>
    <x v="954"/>
    <n v="5.6"/>
    <x v="287"/>
    <n v="101"/>
    <s v="Action"/>
    <s v="Adventure"/>
    <s v="SciFi"/>
    <s v="Thriller"/>
    <m/>
    <m/>
    <m/>
    <m/>
    <x v="21"/>
    <m/>
    <m/>
    <m/>
    <m/>
    <m/>
    <m/>
    <s v="EscapefromL.A."/>
    <x v="0"/>
    <x v="34"/>
    <m/>
    <m/>
    <m/>
    <m/>
    <n v="50000000"/>
    <n v="5.7"/>
    <n v="25407250"/>
    <n v="2.6464383351680293E-3"/>
    <n v="-24592750"/>
    <m/>
    <x v="8"/>
  </r>
  <r>
    <s v="Color"/>
    <s v="BradBird"/>
    <x v="955"/>
    <n v="7.2"/>
    <x v="287"/>
    <n v="90"/>
    <s v="Action"/>
    <s v="Adventure"/>
    <s v="Animation"/>
    <s v="Comedy"/>
    <s v="Drama"/>
    <s v="Family"/>
    <s v="SciFi"/>
    <m/>
    <x v="21"/>
    <m/>
    <m/>
    <m/>
    <m/>
    <m/>
    <m/>
    <s v="TheIronGiant"/>
    <x v="0"/>
    <x v="34"/>
    <m/>
    <m/>
    <m/>
    <m/>
    <n v="70000000"/>
    <n v="8"/>
    <n v="23159305"/>
    <n v="2.6511268436302886E-3"/>
    <n v="-46840695"/>
    <m/>
    <x v="8"/>
  </r>
  <r>
    <s v="Color"/>
    <s v="WesAnderson"/>
    <x v="956"/>
    <n v="5.9"/>
    <x v="287"/>
    <n v="119"/>
    <s v="Adventure"/>
    <s v="Comedy"/>
    <s v="Drama"/>
    <m/>
    <m/>
    <m/>
    <m/>
    <m/>
    <x v="21"/>
    <m/>
    <m/>
    <m/>
    <m/>
    <m/>
    <m/>
    <s v="TheLifeAquaticwithSteveZissou"/>
    <x v="0"/>
    <x v="34"/>
    <m/>
    <m/>
    <m/>
    <m/>
    <n v="50000000"/>
    <n v="7.3"/>
    <n v="24006726"/>
    <n v="2.6634464060051105E-3"/>
    <n v="-25993274"/>
    <m/>
    <x v="8"/>
  </r>
  <r>
    <s v="Color"/>
    <s v="GaryRoss"/>
    <x v="957"/>
    <n v="7"/>
    <x v="287"/>
    <n v="139"/>
    <s v="Action"/>
    <s v="Biography"/>
    <s v="Drama"/>
    <s v="History"/>
    <s v="War"/>
    <m/>
    <m/>
    <m/>
    <x v="21"/>
    <m/>
    <m/>
    <m/>
    <m/>
    <m/>
    <m/>
    <s v="FreeStateofJones"/>
    <x v="0"/>
    <x v="34"/>
    <m/>
    <m/>
    <m/>
    <m/>
    <n v="50000000"/>
    <n v="6.7"/>
    <n v="20389967"/>
    <n v="2.6690425434781973E-3"/>
    <n v="-29610033"/>
    <m/>
    <x v="8"/>
  </r>
  <r>
    <s v="Color"/>
    <s v="AlanParker"/>
    <x v="958"/>
    <n v="6"/>
    <x v="287"/>
    <n v="130"/>
    <s v="Crime"/>
    <s v="Drama"/>
    <s v="Thriller"/>
    <m/>
    <m/>
    <m/>
    <m/>
    <m/>
    <x v="21"/>
    <m/>
    <m/>
    <m/>
    <m/>
    <m/>
    <m/>
    <s v="TheLifeofDavidGale"/>
    <x v="0"/>
    <x v="34"/>
    <m/>
    <m/>
    <m/>
    <m/>
    <n v="50000000"/>
    <n v="7.5"/>
    <n v="19593740"/>
    <n v="2.6769687609396204E-3"/>
    <n v="-30406260"/>
    <m/>
    <x v="8"/>
  </r>
  <r>
    <s v="Color"/>
    <s v="StephenHerek"/>
    <x v="959"/>
    <n v="6.8"/>
    <x v="287"/>
    <n v="100"/>
    <s v="Action"/>
    <s v="Comedy"/>
    <m/>
    <m/>
    <m/>
    <m/>
    <m/>
    <m/>
    <x v="21"/>
    <m/>
    <m/>
    <m/>
    <m/>
    <m/>
    <m/>
    <s v="ManoftheHouse"/>
    <x v="0"/>
    <x v="34"/>
    <m/>
    <m/>
    <m/>
    <m/>
    <n v="40000000"/>
    <n v="5.4"/>
    <n v="19118247"/>
    <n v="2.6854140864986703E-3"/>
    <n v="-20881753"/>
    <m/>
    <x v="8"/>
  </r>
  <r>
    <s v="Color"/>
    <s v="JaumeColletSerra"/>
    <x v="960"/>
    <n v="7.2"/>
    <x v="287"/>
    <n v="114"/>
    <s v="Action"/>
    <s v="Crime"/>
    <s v="Drama"/>
    <s v="Thriller"/>
    <m/>
    <m/>
    <m/>
    <m/>
    <x v="21"/>
    <m/>
    <m/>
    <m/>
    <m/>
    <m/>
    <m/>
    <s v="RunAllNight"/>
    <x v="0"/>
    <x v="34"/>
    <m/>
    <m/>
    <m/>
    <m/>
    <n v="50000000"/>
    <n v="6.6"/>
    <n v="26442251"/>
    <n v="2.6897744642994052E-3"/>
    <n v="-23557749"/>
    <m/>
    <x v="8"/>
  </r>
  <r>
    <s v="Color"/>
    <s v="DavidCronenberg"/>
    <x v="961"/>
    <n v="2.8"/>
    <x v="287"/>
    <n v="96"/>
    <s v="Crime"/>
    <s v="Mystery"/>
    <s v="Thriller"/>
    <m/>
    <m/>
    <m/>
    <m/>
    <m/>
    <x v="21"/>
    <m/>
    <m/>
    <m/>
    <m/>
    <m/>
    <m/>
    <s v="EasternPromises"/>
    <x v="0"/>
    <x v="34"/>
    <m/>
    <m/>
    <m/>
    <m/>
    <n v="25000000"/>
    <n v="7.7"/>
    <n v="17114882"/>
    <n v="2.6938251141653737E-3"/>
    <n v="-7885118"/>
    <m/>
    <x v="8"/>
  </r>
  <r>
    <s v="Color"/>
    <s v="JohnStockwell"/>
    <x v="962"/>
    <n v="7.1"/>
    <x v="287"/>
    <n v="110"/>
    <s v="Action"/>
    <s v="Adventure"/>
    <s v="Crime"/>
    <s v="Thriller"/>
    <m/>
    <m/>
    <m/>
    <m/>
    <x v="21"/>
    <m/>
    <m/>
    <m/>
    <m/>
    <m/>
    <m/>
    <s v="IntotheBlue"/>
    <x v="0"/>
    <x v="34"/>
    <m/>
    <m/>
    <m/>
    <m/>
    <n v="50000000"/>
    <n v="5.8"/>
    <n v="18472363"/>
    <n v="2.6912756087044691E-3"/>
    <n v="-31527637"/>
    <m/>
    <x v="8"/>
  </r>
  <r>
    <s v="Color"/>
    <s v="LucBesson"/>
    <x v="963"/>
    <n v="4.4000000000000004"/>
    <x v="287"/>
    <n v="158"/>
    <s v="Adventure"/>
    <s v="Biography"/>
    <s v="Drama"/>
    <s v="History"/>
    <s v="War"/>
    <m/>
    <m/>
    <m/>
    <x v="21"/>
    <m/>
    <m/>
    <m/>
    <m/>
    <m/>
    <m/>
    <s v="TheMessenger:TheStoryofJoanofArc"/>
    <x v="0"/>
    <x v="34"/>
    <m/>
    <m/>
    <m/>
    <m/>
    <n v="390000000"/>
    <n v="6.4"/>
    <n v="14131298"/>
    <n v="2.7004637139093181E-3"/>
    <n v="-375868702"/>
    <m/>
    <x v="8"/>
  </r>
  <r>
    <s v="Color"/>
    <s v="DavidGordonGreen"/>
    <x v="964"/>
    <n v="6.2"/>
    <x v="287"/>
    <n v="102"/>
    <s v="Adventure"/>
    <s v="Comedy"/>
    <s v="Fantasy"/>
    <m/>
    <m/>
    <m/>
    <m/>
    <m/>
    <x v="21"/>
    <m/>
    <m/>
    <m/>
    <m/>
    <m/>
    <m/>
    <s v="YourHighness"/>
    <x v="0"/>
    <x v="34"/>
    <m/>
    <m/>
    <m/>
    <m/>
    <n v="49900000"/>
    <n v="5.6"/>
    <n v="21557240"/>
    <n v="2.9177754948424891E-3"/>
    <n v="-28342760"/>
    <m/>
    <x v="8"/>
  </r>
  <r>
    <s v="Color"/>
    <s v="JimSheridan"/>
    <x v="965"/>
    <n v="7.3"/>
    <x v="287"/>
    <n v="84"/>
    <s v="Drama"/>
    <s v="Mystery"/>
    <s v="Thriller"/>
    <m/>
    <m/>
    <m/>
    <m/>
    <m/>
    <x v="21"/>
    <m/>
    <m/>
    <m/>
    <m/>
    <m/>
    <m/>
    <s v="DreamHouse"/>
    <x v="0"/>
    <x v="34"/>
    <m/>
    <m/>
    <m/>
    <m/>
    <n v="55000000"/>
    <n v="6"/>
    <n v="21283440"/>
    <n v="2.9250000439778774E-3"/>
    <n v="-33716560"/>
    <m/>
    <x v="8"/>
  </r>
  <r>
    <s v="Color"/>
    <s v="CostaGavras"/>
    <x v="966"/>
    <n v="7.05"/>
    <x v="287"/>
    <n v="115"/>
    <s v="Crime"/>
    <s v="Drama"/>
    <s v="Thriller"/>
    <m/>
    <m/>
    <m/>
    <m/>
    <m/>
    <x v="21"/>
    <m/>
    <m/>
    <m/>
    <m/>
    <m/>
    <m/>
    <s v="MadCity"/>
    <x v="0"/>
    <x v="34"/>
    <m/>
    <m/>
    <m/>
    <m/>
    <n v="50000000"/>
    <n v="6.2"/>
    <n v="10556196"/>
    <n v="2.9343005112176857E-3"/>
    <n v="-39443804"/>
    <m/>
    <x v="8"/>
  </r>
  <r>
    <s v="Color"/>
    <s v="PatrickReadJohnson"/>
    <x v="967"/>
    <n v="4.5"/>
    <x v="287"/>
    <n v="99"/>
    <s v="Adventure"/>
    <s v="Comedy"/>
    <s v="Crime"/>
    <s v="Drama"/>
    <s v="Family"/>
    <m/>
    <m/>
    <m/>
    <x v="21"/>
    <m/>
    <m/>
    <m/>
    <m/>
    <m/>
    <m/>
    <s v="BabysDayOut"/>
    <x v="0"/>
    <x v="34"/>
    <m/>
    <m/>
    <m/>
    <m/>
    <n v="50000000"/>
    <n v="5.9"/>
    <n v="16671505"/>
    <n v="2.948758440393539E-3"/>
    <n v="-33328495"/>
    <m/>
    <x v="8"/>
  </r>
  <r>
    <s v="Color"/>
    <s v="RolandJoff"/>
    <x v="968"/>
    <n v="5.9"/>
    <x v="287"/>
    <n v="135"/>
    <s v="Drama"/>
    <s v="Romance"/>
    <m/>
    <m/>
    <m/>
    <m/>
    <m/>
    <m/>
    <x v="21"/>
    <m/>
    <m/>
    <m/>
    <m/>
    <m/>
    <m/>
    <s v="TheScarletLetter"/>
    <x v="0"/>
    <x v="34"/>
    <m/>
    <m/>
    <m/>
    <m/>
    <n v="50000000"/>
    <n v="5.0999999999999996"/>
    <n v="10400000"/>
    <n v="2.9592232304478726E-3"/>
    <n v="-39600000"/>
    <m/>
    <x v="8"/>
  </r>
  <r>
    <s v="Color"/>
    <s v="DougLiman"/>
    <x v="969"/>
    <n v="6.6"/>
    <x v="287"/>
    <n v="108"/>
    <s v="Biography"/>
    <s v="Drama"/>
    <s v="Thriller"/>
    <m/>
    <m/>
    <m/>
    <m/>
    <m/>
    <x v="21"/>
    <m/>
    <m/>
    <m/>
    <m/>
    <m/>
    <m/>
    <s v="FairGame"/>
    <x v="0"/>
    <x v="34"/>
    <m/>
    <m/>
    <m/>
    <m/>
    <n v="22000000"/>
    <n v="6.8"/>
    <n v="9528092"/>
    <n v="2.9738054228182187E-3"/>
    <n v="-12471908"/>
    <m/>
    <x v="8"/>
  </r>
  <r>
    <s v="Color"/>
    <s v="TonyScott"/>
    <x v="970"/>
    <n v="6.8"/>
    <x v="287"/>
    <n v="127"/>
    <s v="Action"/>
    <s v="Biography"/>
    <s v="Crime"/>
    <s v="Drama"/>
    <s v="Thriller"/>
    <m/>
    <m/>
    <m/>
    <x v="21"/>
    <m/>
    <m/>
    <m/>
    <m/>
    <m/>
    <m/>
    <s v="Domino"/>
    <x v="0"/>
    <x v="34"/>
    <m/>
    <m/>
    <m/>
    <m/>
    <n v="50000000"/>
    <n v="6"/>
    <n v="10137232"/>
    <n v="2.9679483390149565E-3"/>
    <n v="-39862768"/>
    <m/>
    <x v="8"/>
  </r>
  <r>
    <s v="Color"/>
    <s v="WilliamFriedkin"/>
    <x v="971"/>
    <n v="7.85"/>
    <x v="287"/>
    <n v="107"/>
    <s v="Crime"/>
    <s v="Drama"/>
    <s v="Thriller"/>
    <m/>
    <m/>
    <m/>
    <m/>
    <m/>
    <x v="21"/>
    <m/>
    <m/>
    <m/>
    <m/>
    <m/>
    <m/>
    <s v="Jade"/>
    <x v="0"/>
    <x v="34"/>
    <m/>
    <m/>
    <m/>
    <m/>
    <n v="50000000"/>
    <n v="5.0999999999999996"/>
    <n v="9795017"/>
    <n v="2.9827191067594641E-3"/>
    <n v="-40204983"/>
    <m/>
    <x v="8"/>
  </r>
  <r>
    <s v="Color"/>
    <s v="MarkNeveldine"/>
    <x v="972"/>
    <n v="6.2"/>
    <x v="287"/>
    <n v="95"/>
    <s v="Action"/>
    <s v="SciFi"/>
    <s v="Thriller"/>
    <m/>
    <m/>
    <m/>
    <m/>
    <m/>
    <x v="21"/>
    <m/>
    <m/>
    <m/>
    <m/>
    <m/>
    <m/>
    <s v="Gamer"/>
    <x v="0"/>
    <x v="34"/>
    <m/>
    <m/>
    <m/>
    <m/>
    <n v="50000000"/>
    <n v="5.8"/>
    <n v="20488579"/>
    <n v="2.9977271481501262E-3"/>
    <n v="-29511421"/>
    <m/>
    <x v="8"/>
  </r>
  <r>
    <s v="Color"/>
    <s v="RichardLaGravenese"/>
    <x v="973"/>
    <n v="7"/>
    <x v="287"/>
    <n v="124"/>
    <s v="Drama"/>
    <s v="Fantasy"/>
    <s v="Romance"/>
    <m/>
    <m/>
    <m/>
    <m/>
    <m/>
    <x v="21"/>
    <m/>
    <m/>
    <m/>
    <m/>
    <m/>
    <m/>
    <s v="BeautifulCreatures"/>
    <x v="0"/>
    <x v="34"/>
    <m/>
    <m/>
    <m/>
    <m/>
    <n v="60000000"/>
    <n v="6.2"/>
    <n v="19445217"/>
    <n v="3.0057411660830515E-3"/>
    <n v="-40554783"/>
    <m/>
    <x v="8"/>
  </r>
  <r>
    <s v="Color"/>
    <s v="DannyDeVito"/>
    <x v="974"/>
    <n v="6.4"/>
    <x v="287"/>
    <n v="109"/>
    <s v="Comedy"/>
    <s v="Crime"/>
    <s v="Drama"/>
    <s v="Thriller"/>
    <m/>
    <m/>
    <m/>
    <m/>
    <x v="21"/>
    <m/>
    <m/>
    <m/>
    <m/>
    <m/>
    <m/>
    <s v="DeathtoSmoochy"/>
    <x v="0"/>
    <x v="34"/>
    <m/>
    <m/>
    <m/>
    <m/>
    <n v="55000000"/>
    <n v="6.4"/>
    <n v="8355815"/>
    <n v="3.0187670585817023E-3"/>
    <n v="-46644185"/>
    <m/>
    <x v="8"/>
  </r>
  <r>
    <s v="Color"/>
    <s v="BenStiller"/>
    <x v="975"/>
    <n v="5.3"/>
    <x v="287"/>
    <n v="102"/>
    <s v="Comedy"/>
    <m/>
    <m/>
    <m/>
    <m/>
    <m/>
    <m/>
    <m/>
    <x v="21"/>
    <m/>
    <m/>
    <m/>
    <m/>
    <m/>
    <m/>
    <s v="Zoolander2"/>
    <x v="0"/>
    <x v="34"/>
    <m/>
    <m/>
    <m/>
    <m/>
    <n v="50000000"/>
    <n v="4.8"/>
    <n v="28837115"/>
    <n v="3.0387086876735242E-3"/>
    <n v="-21162885"/>
    <m/>
    <x v="8"/>
  </r>
  <r>
    <s v="Color"/>
    <s v="GeorgeArmitage"/>
    <x v="976"/>
    <n v="6.5"/>
    <x v="287"/>
    <n v="88"/>
    <s v="Comedy"/>
    <s v="Crime"/>
    <m/>
    <m/>
    <m/>
    <m/>
    <m/>
    <m/>
    <x v="21"/>
    <m/>
    <m/>
    <m/>
    <m/>
    <m/>
    <m/>
    <s v="TheBigBounce"/>
    <x v="0"/>
    <x v="34"/>
    <m/>
    <m/>
    <m/>
    <m/>
    <n v="50000000"/>
    <n v="4.9000000000000004"/>
    <n v="6471394"/>
    <n v="3.0413149681180677E-3"/>
    <n v="-43528606"/>
    <m/>
    <x v="8"/>
  </r>
  <r>
    <s v="Color"/>
    <s v="MikeNichols"/>
    <x v="977"/>
    <n v="6.2"/>
    <x v="287"/>
    <n v="87"/>
    <s v="Comedy"/>
    <s v="SciFi"/>
    <m/>
    <m/>
    <m/>
    <m/>
    <m/>
    <m/>
    <x v="21"/>
    <m/>
    <m/>
    <m/>
    <m/>
    <m/>
    <m/>
    <s v="WhatPlanetAreYouFrom"/>
    <x v="0"/>
    <x v="34"/>
    <m/>
    <m/>
    <m/>
    <m/>
    <n v="50000000"/>
    <n v="5.6"/>
    <n v="6291602"/>
    <n v="3.058573440541845E-3"/>
    <n v="-43708398"/>
    <m/>
    <x v="8"/>
  </r>
  <r>
    <s v="Color"/>
    <s v="PatrickLussier"/>
    <x v="978"/>
    <n v="5.7"/>
    <x v="287"/>
    <n v="104"/>
    <s v="Action"/>
    <s v="Fantasy"/>
    <s v="Thriller"/>
    <m/>
    <m/>
    <m/>
    <m/>
    <m/>
    <x v="21"/>
    <m/>
    <m/>
    <m/>
    <m/>
    <m/>
    <m/>
    <s v="DriveAngry"/>
    <x v="0"/>
    <x v="34"/>
    <m/>
    <m/>
    <m/>
    <m/>
    <n v="50000000"/>
    <n v="5.5"/>
    <n v="10706786"/>
    <n v="3.0759657735800984E-3"/>
    <n v="-39293214"/>
    <m/>
    <x v="8"/>
  </r>
  <r>
    <s v="Color"/>
    <s v="AndrzejBartkowiak"/>
    <x v="979"/>
    <n v="7.75"/>
    <x v="287"/>
    <n v="96"/>
    <s v="Action"/>
    <s v="Crime"/>
    <s v="Drama"/>
    <s v="Mystery"/>
    <s v="Thriller"/>
    <m/>
    <m/>
    <m/>
    <x v="21"/>
    <m/>
    <m/>
    <m/>
    <m/>
    <m/>
    <m/>
    <s v="StreetFighter:TheLegendofChunLi"/>
    <x v="0"/>
    <x v="34"/>
    <m/>
    <m/>
    <m/>
    <m/>
    <n v="18000000"/>
    <n v="3.7"/>
    <n v="8742261"/>
    <n v="3.0904535973987073E-3"/>
    <n v="-9257739"/>
    <m/>
    <x v="8"/>
  </r>
  <r>
    <s v="Color"/>
    <s v="JamesWong"/>
    <x v="980"/>
    <n v="6.8"/>
    <x v="287"/>
    <n v="85"/>
    <s v="Action"/>
    <s v="SciFi"/>
    <s v="Thriller"/>
    <m/>
    <m/>
    <m/>
    <m/>
    <m/>
    <x v="21"/>
    <m/>
    <m/>
    <m/>
    <m/>
    <m/>
    <m/>
    <s v="TheOne"/>
    <x v="0"/>
    <x v="34"/>
    <m/>
    <m/>
    <m/>
    <m/>
    <n v="49000000"/>
    <n v="5.9"/>
    <n v="43905746"/>
    <n v="3.0813288823592464E-3"/>
    <n v="-5094254"/>
    <m/>
    <x v="8"/>
  </r>
  <r>
    <s v="Color"/>
    <s v="RennyHarlin"/>
    <x v="981"/>
    <n v="5.5600000000000005"/>
    <x v="287"/>
    <n v="104"/>
    <s v="Action"/>
    <s v="Adventure"/>
    <s v="Comedy"/>
    <s v="Crime"/>
    <s v="Music"/>
    <s v="Mystery"/>
    <m/>
    <m/>
    <x v="21"/>
    <m/>
    <m/>
    <m/>
    <m/>
    <m/>
    <m/>
    <s v="TheAdventuresofFordFairlane"/>
    <x v="0"/>
    <x v="34"/>
    <m/>
    <m/>
    <m/>
    <m/>
    <n v="40000000"/>
    <n v="6.3"/>
    <n v="21413502"/>
    <n v="3.0746040083382319E-3"/>
    <n v="-18586498"/>
    <m/>
    <x v="8"/>
  </r>
  <r>
    <s v="Color"/>
    <s v="StevenSoderbergh"/>
    <x v="982"/>
    <n v="6.6"/>
    <x v="287"/>
    <n v="190"/>
    <s v="Crime"/>
    <s v="Drama"/>
    <s v="Thriller"/>
    <m/>
    <m/>
    <m/>
    <m/>
    <m/>
    <x v="21"/>
    <m/>
    <m/>
    <m/>
    <m/>
    <m/>
    <m/>
    <s v="Traffic"/>
    <x v="0"/>
    <x v="34"/>
    <m/>
    <m/>
    <m/>
    <m/>
    <n v="48000000"/>
    <n v="7.6"/>
    <n v="124107476"/>
    <n v="3.0783688405031616E-3"/>
    <n v="76107476"/>
    <m/>
    <x v="8"/>
  </r>
  <r>
    <s v="Color"/>
    <s v="StevenSpielberg"/>
    <x v="983"/>
    <n v="4.0999999999999996"/>
    <x v="287"/>
    <n v="127"/>
    <s v="Action"/>
    <s v="Adventure"/>
    <s v="Fantasy"/>
    <m/>
    <m/>
    <m/>
    <m/>
    <m/>
    <x v="21"/>
    <m/>
    <m/>
    <m/>
    <m/>
    <m/>
    <m/>
    <s v="IndianaJonesandtheLastCrusade"/>
    <x v="0"/>
    <x v="34"/>
    <m/>
    <m/>
    <m/>
    <m/>
    <n v="48000000"/>
    <n v="8.3000000000000007"/>
    <n v="197171806"/>
    <n v="3.0276825334640848E-3"/>
    <n v="149171806"/>
    <m/>
    <x v="8"/>
  </r>
  <r>
    <s v="Color"/>
    <s v="NeillBlomkamp"/>
    <x v="984"/>
    <n v="7.4499999999999993"/>
    <x v="287"/>
    <n v="120"/>
    <s v="Action"/>
    <s v="Crime"/>
    <s v="Drama"/>
    <s v="SciFi"/>
    <s v="Thriller"/>
    <m/>
    <m/>
    <m/>
    <x v="21"/>
    <m/>
    <m/>
    <m/>
    <m/>
    <m/>
    <m/>
    <s v="Chappie"/>
    <x v="0"/>
    <x v="34"/>
    <m/>
    <m/>
    <m/>
    <m/>
    <n v="49000000"/>
    <n v="6.9"/>
    <n v="31569268"/>
    <n v="2.9395821400382636E-3"/>
    <n v="-17430732"/>
    <m/>
    <x v="8"/>
  </r>
  <r>
    <s v="Color"/>
    <s v="PhillipNoyce"/>
    <x v="985"/>
    <n v="6.833333333333333"/>
    <x v="287"/>
    <n v="118"/>
    <s v="Crime"/>
    <s v="Drama"/>
    <s v="Mystery"/>
    <s v="Thriller"/>
    <m/>
    <m/>
    <m/>
    <m/>
    <x v="21"/>
    <m/>
    <m/>
    <m/>
    <m/>
    <m/>
    <m/>
    <s v="TheBoneCollector"/>
    <x v="0"/>
    <x v="34"/>
    <m/>
    <m/>
    <m/>
    <m/>
    <n v="48000000"/>
    <n v="6.7"/>
    <n v="66488090"/>
    <n v="2.9403488342234965E-3"/>
    <n v="18488090"/>
    <m/>
    <x v="8"/>
  </r>
  <r>
    <s v="Color"/>
    <s v="DavidFincher"/>
    <x v="986"/>
    <n v="4.5999999999999996"/>
    <x v="287"/>
    <n v="112"/>
    <s v="Crime"/>
    <s v="Drama"/>
    <s v="Thriller"/>
    <m/>
    <m/>
    <m/>
    <m/>
    <m/>
    <x v="21"/>
    <m/>
    <m/>
    <m/>
    <m/>
    <m/>
    <m/>
    <s v="PanicRoom"/>
    <x v="0"/>
    <x v="34"/>
    <m/>
    <m/>
    <m/>
    <m/>
    <n v="48000000"/>
    <n v="6.8"/>
    <n v="95308367"/>
    <n v="2.9209639578440718E-3"/>
    <n v="47308367"/>
    <m/>
    <x v="8"/>
  </r>
  <r>
    <s v="Color"/>
    <s v="DavidO.Russell"/>
    <x v="987"/>
    <n v="7"/>
    <x v="287"/>
    <n v="114"/>
    <s v="Action"/>
    <s v="Adventure"/>
    <s v="Comedy"/>
    <s v="Drama"/>
    <s v="War"/>
    <m/>
    <m/>
    <m/>
    <x v="21"/>
    <m/>
    <m/>
    <m/>
    <m/>
    <m/>
    <m/>
    <s v="ThreeKings"/>
    <x v="0"/>
    <x v="34"/>
    <m/>
    <m/>
    <m/>
    <m/>
    <n v="48000000"/>
    <n v="7.1"/>
    <n v="60652036"/>
    <n v="2.8854673325932933E-3"/>
    <n v="12652036"/>
    <m/>
    <x v="8"/>
  </r>
  <r>
    <s v="Color"/>
    <s v="DanielEspinosa"/>
    <x v="988"/>
    <n v="7.25"/>
    <x v="287"/>
    <n v="137"/>
    <s v="Crime"/>
    <s v="Drama"/>
    <s v="Thriller"/>
    <m/>
    <m/>
    <m/>
    <m/>
    <m/>
    <x v="21"/>
    <m/>
    <m/>
    <m/>
    <m/>
    <m/>
    <m/>
    <s v="Child44"/>
    <x v="0"/>
    <x v="34"/>
    <m/>
    <m/>
    <m/>
    <m/>
    <n v="50000000"/>
    <n v="6.4"/>
    <n v="1206135"/>
    <n v="2.8693518944385983E-3"/>
    <n v="-48793865"/>
    <m/>
    <x v="8"/>
  </r>
  <r>
    <s v="Color"/>
    <s v="JerryZucker"/>
    <x v="989"/>
    <n v="4.8"/>
    <x v="287"/>
    <n v="112"/>
    <s v="Adventure"/>
    <s v="Comedy"/>
    <m/>
    <m/>
    <m/>
    <m/>
    <m/>
    <m/>
    <x v="21"/>
    <m/>
    <m/>
    <m/>
    <m/>
    <m/>
    <m/>
    <s v="RatRace"/>
    <x v="0"/>
    <x v="34"/>
    <m/>
    <m/>
    <m/>
    <m/>
    <n v="48000000"/>
    <n v="6.4"/>
    <n v="56607223"/>
    <n v="2.8901779724950704E-3"/>
    <n v="8607223"/>
    <m/>
    <x v="8"/>
  </r>
  <r>
    <s v="Color"/>
    <s v="IainSoftley"/>
    <x v="990"/>
    <n v="4"/>
    <x v="287"/>
    <n v="120"/>
    <s v="Drama"/>
    <s v="Mystery"/>
    <s v="SciFi"/>
    <m/>
    <m/>
    <m/>
    <m/>
    <m/>
    <x v="21"/>
    <m/>
    <m/>
    <m/>
    <m/>
    <m/>
    <m/>
    <s v="KPAX"/>
    <x v="0"/>
    <x v="34"/>
    <m/>
    <m/>
    <m/>
    <m/>
    <n v="48000000"/>
    <n v="7.4"/>
    <n v="50173190"/>
    <n v="2.8763619011839612E-3"/>
    <n v="2173190"/>
    <m/>
    <x v="8"/>
  </r>
  <r>
    <s v="Color"/>
    <s v="JamesMangold"/>
    <x v="991"/>
    <n v="6"/>
    <x v="287"/>
    <n v="123"/>
    <s v="Comedy"/>
    <s v="Fantasy"/>
    <s v="Romance"/>
    <m/>
    <m/>
    <m/>
    <m/>
    <m/>
    <x v="21"/>
    <m/>
    <m/>
    <m/>
    <m/>
    <m/>
    <m/>
    <s v="KateLeopold"/>
    <x v="0"/>
    <x v="34"/>
    <m/>
    <m/>
    <m/>
    <m/>
    <n v="48000000"/>
    <n v="6.4"/>
    <n v="47095453"/>
    <n v="2.8662350562385932E-3"/>
    <n v="-904547"/>
    <m/>
    <x v="8"/>
  </r>
  <r>
    <s v="Color"/>
    <s v="HaroldRamis"/>
    <x v="992"/>
    <n v="6.5"/>
    <x v="287"/>
    <n v="93"/>
    <s v="Comedy"/>
    <s v="Fantasy"/>
    <s v="Romance"/>
    <m/>
    <m/>
    <m/>
    <m/>
    <m/>
    <x v="21"/>
    <m/>
    <m/>
    <m/>
    <m/>
    <m/>
    <m/>
    <s v="Bedazzled"/>
    <x v="0"/>
    <x v="34"/>
    <m/>
    <m/>
    <m/>
    <m/>
    <n v="48000000"/>
    <n v="6"/>
    <n v="37879996"/>
    <n v="2.8578794896651299E-3"/>
    <n v="-10120004"/>
    <m/>
    <x v="8"/>
  </r>
  <r>
    <s v="Color"/>
    <s v="FrancisFordCoppola"/>
    <x v="993"/>
    <n v="5.0999999999999996"/>
    <x v="287"/>
    <n v="123"/>
    <s v="Crime"/>
    <s v="Drama"/>
    <s v="Music"/>
    <m/>
    <m/>
    <m/>
    <m/>
    <m/>
    <x v="21"/>
    <m/>
    <m/>
    <m/>
    <m/>
    <m/>
    <m/>
    <s v="TheCottonClub"/>
    <x v="0"/>
    <x v="34"/>
    <m/>
    <m/>
    <m/>
    <m/>
    <n v="58000000"/>
    <n v="6.5"/>
    <n v="25900000"/>
    <n v="2.8548786837396894E-3"/>
    <n v="-32100000"/>
    <m/>
    <x v="8"/>
  </r>
  <r>
    <s v="Color"/>
    <s v="JamesMangold"/>
    <x v="994"/>
    <n v="4.0999999999999996"/>
    <x v="287"/>
    <n v="122"/>
    <s v="Adventure"/>
    <s v="Crime"/>
    <s v="Drama"/>
    <s v="Western"/>
    <m/>
    <m/>
    <m/>
    <m/>
    <x v="21"/>
    <m/>
    <m/>
    <m/>
    <m/>
    <m/>
    <m/>
    <s v="3:10toYuma"/>
    <x v="0"/>
    <x v="34"/>
    <m/>
    <m/>
    <m/>
    <m/>
    <n v="55000000"/>
    <n v="7.8"/>
    <n v="53574088"/>
    <n v="2.8611410421162079E-3"/>
    <n v="-1425912"/>
    <m/>
    <x v="8"/>
  </r>
  <r>
    <s v="Color"/>
    <s v="OlivierMegaton"/>
    <x v="995"/>
    <n v="4.7"/>
    <x v="287"/>
    <n v="115"/>
    <s v="Action"/>
    <s v="Thriller"/>
    <m/>
    <m/>
    <m/>
    <m/>
    <m/>
    <m/>
    <x v="21"/>
    <m/>
    <m/>
    <m/>
    <m/>
    <m/>
    <m/>
    <s v="Taken3"/>
    <x v="0"/>
    <x v="34"/>
    <m/>
    <m/>
    <m/>
    <m/>
    <n v="48000000"/>
    <n v="6"/>
    <n v="89253340"/>
    <n v="2.8443089750546072E-3"/>
    <n v="41253340"/>
    <m/>
    <x v="8"/>
  </r>
  <r>
    <s v="Color"/>
    <s v="StevenSoderbergh"/>
    <x v="996"/>
    <n v="6.4"/>
    <x v="287"/>
    <n v="123"/>
    <s v="Crime"/>
    <s v="Drama"/>
    <s v="Romance"/>
    <s v="Thriller"/>
    <m/>
    <m/>
    <m/>
    <m/>
    <x v="21"/>
    <m/>
    <m/>
    <m/>
    <m/>
    <m/>
    <m/>
    <s v="OutofSight"/>
    <x v="0"/>
    <x v="34"/>
    <m/>
    <m/>
    <m/>
    <m/>
    <n v="48000000"/>
    <n v="7"/>
    <n v="37339525"/>
    <n v="2.8119613066230576E-3"/>
    <n v="-10660475"/>
    <m/>
    <x v="8"/>
  </r>
  <r>
    <s v="Color"/>
    <s v="BenStiller"/>
    <x v="997"/>
    <n v="5.5"/>
    <x v="287"/>
    <n v="96"/>
    <s v="Comedy"/>
    <s v="Drama"/>
    <s v="Thriller"/>
    <m/>
    <m/>
    <m/>
    <m/>
    <m/>
    <x v="21"/>
    <m/>
    <m/>
    <m/>
    <m/>
    <m/>
    <m/>
    <s v="TheCableGuy"/>
    <x v="0"/>
    <x v="34"/>
    <m/>
    <m/>
    <m/>
    <m/>
    <n v="47000000"/>
    <n v="6"/>
    <n v="60154431"/>
    <n v="2.8092544087400914E-3"/>
    <n v="13154431"/>
    <m/>
    <x v="8"/>
  </r>
  <r>
    <s v="Color"/>
    <s v="WarrenBeatty"/>
    <x v="998"/>
    <n v="7.35"/>
    <x v="287"/>
    <n v="105"/>
    <s v="Action"/>
    <s v="Comedy"/>
    <s v="Crime"/>
    <s v="Music"/>
    <s v="Romance"/>
    <s v="Thriller"/>
    <m/>
    <m/>
    <x v="21"/>
    <m/>
    <m/>
    <m/>
    <m/>
    <m/>
    <m/>
    <s v="DickTracy"/>
    <x v="0"/>
    <x v="34"/>
    <m/>
    <m/>
    <m/>
    <m/>
    <n v="100000000"/>
    <n v="6.1"/>
    <n v="103738726"/>
    <n v="2.7942037555370226E-3"/>
    <n v="3738726"/>
    <m/>
    <x v="8"/>
  </r>
  <r>
    <s v="Color"/>
    <s v="JohnMcTiernan"/>
    <x v="999"/>
    <n v="4.9000000000000004"/>
    <x v="287"/>
    <n v="113"/>
    <s v="Crime"/>
    <s v="Romance"/>
    <s v="Thriller"/>
    <m/>
    <m/>
    <m/>
    <m/>
    <m/>
    <x v="21"/>
    <m/>
    <m/>
    <m/>
    <m/>
    <m/>
    <m/>
    <s v="TheThomasCrownAffair"/>
    <x v="0"/>
    <x v="34"/>
    <m/>
    <m/>
    <m/>
    <m/>
    <n v="48000000"/>
    <n v="6.8"/>
    <n v="69304264"/>
    <n v="2.6340393243986485E-3"/>
    <n v="21304264"/>
    <m/>
    <x v="8"/>
  </r>
  <r>
    <s v="Color"/>
    <s v="PennyMarshall"/>
    <x v="1000"/>
    <n v="6"/>
    <x v="287"/>
    <n v="132"/>
    <s v="Biography"/>
    <s v="Comedy"/>
    <s v="Drama"/>
    <m/>
    <m/>
    <m/>
    <m/>
    <m/>
    <x v="21"/>
    <m/>
    <m/>
    <m/>
    <m/>
    <m/>
    <m/>
    <s v="RidinginCarswithBoys"/>
    <x v="0"/>
    <x v="34"/>
    <m/>
    <m/>
    <m/>
    <m/>
    <n v="48000000"/>
    <n v="6.4"/>
    <n v="29781453"/>
    <n v="2.6127802519204588E-3"/>
    <n v="-18218547"/>
    <m/>
    <x v="8"/>
  </r>
  <r>
    <s v="Color"/>
    <s v="PaulBolger"/>
    <x v="1001"/>
    <n v="4.5"/>
    <x v="287"/>
    <n v="75"/>
    <s v="Adventure"/>
    <s v="Animation"/>
    <s v="Comedy"/>
    <s v="Family"/>
    <s v="Fantasy"/>
    <m/>
    <m/>
    <m/>
    <x v="21"/>
    <m/>
    <m/>
    <m/>
    <m/>
    <m/>
    <m/>
    <s v="HappilyNEverAfter"/>
    <x v="0"/>
    <x v="34"/>
    <m/>
    <m/>
    <m/>
    <m/>
    <n v="47000000"/>
    <n v="4.5"/>
    <n v="15519841"/>
    <n v="2.6144926908294036E-3"/>
    <n v="-31480159"/>
    <m/>
    <x v="8"/>
  </r>
  <r>
    <s v="Color"/>
    <s v="StephenFrears"/>
    <x v="1002"/>
    <n v="6.15"/>
    <x v="287"/>
    <n v="108"/>
    <s v="Drama"/>
    <s v="Horror"/>
    <s v="Romance"/>
    <s v="Thriller"/>
    <m/>
    <m/>
    <m/>
    <m/>
    <x v="21"/>
    <m/>
    <m/>
    <m/>
    <m/>
    <m/>
    <m/>
    <s v="MaryReilly"/>
    <x v="0"/>
    <x v="34"/>
    <m/>
    <m/>
    <m/>
    <m/>
    <n v="47000000"/>
    <n v="5.8"/>
    <n v="5600000"/>
    <n v="2.6241457105724924E-3"/>
    <n v="-41400000"/>
    <m/>
    <x v="8"/>
  </r>
  <r>
    <s v="Color"/>
    <s v="P.J.Hogan"/>
    <x v="1003"/>
    <n v="4.5999999999999996"/>
    <x v="287"/>
    <n v="105"/>
    <s v="Comedy"/>
    <s v="Romance"/>
    <m/>
    <m/>
    <m/>
    <m/>
    <m/>
    <m/>
    <x v="21"/>
    <m/>
    <m/>
    <m/>
    <m/>
    <m/>
    <m/>
    <s v="MyBestFriendsWedding"/>
    <x v="0"/>
    <x v="34"/>
    <m/>
    <m/>
    <m/>
    <m/>
    <n v="46000000"/>
    <n v="6.3"/>
    <n v="126805112"/>
    <n v="2.6394588819985366E-3"/>
    <n v="80805112"/>
    <m/>
    <x v="8"/>
  </r>
  <r>
    <s v="Color"/>
    <s v="JoeRoth"/>
    <x v="1004"/>
    <n v="6.2"/>
    <x v="287"/>
    <n v="102"/>
    <s v="Comedy"/>
    <s v="Romance"/>
    <m/>
    <m/>
    <m/>
    <m/>
    <m/>
    <m/>
    <x v="21"/>
    <m/>
    <m/>
    <m/>
    <m/>
    <m/>
    <m/>
    <s v="AmericasSweethearts"/>
    <x v="0"/>
    <x v="34"/>
    <m/>
    <m/>
    <m/>
    <m/>
    <n v="48000000"/>
    <n v="5.7"/>
    <n v="93607673"/>
    <n v="2.5921967773718259E-3"/>
    <n v="45607673"/>
    <m/>
    <x v="8"/>
  </r>
  <r>
    <s v="Color"/>
    <s v="ChristopherNolan"/>
    <x v="1005"/>
    <n v="7.15"/>
    <x v="287"/>
    <n v="118"/>
    <s v="Drama"/>
    <s v="Mystery"/>
    <s v="Thriller"/>
    <m/>
    <m/>
    <m/>
    <m/>
    <m/>
    <x v="21"/>
    <m/>
    <m/>
    <m/>
    <m/>
    <m/>
    <m/>
    <s v="Insomnia"/>
    <x v="0"/>
    <x v="34"/>
    <m/>
    <m/>
    <m/>
    <m/>
    <n v="46000000"/>
    <n v="7.2"/>
    <n v="67263182"/>
    <n v="2.5570678563730707E-3"/>
    <n v="21263182"/>
    <m/>
    <x v="8"/>
  </r>
  <r>
    <s v="Color"/>
    <s v="JonathanFrakes"/>
    <x v="1006"/>
    <n v="6.9"/>
    <x v="287"/>
    <n v="111"/>
    <s v="Action"/>
    <s v="Adventure"/>
    <s v="Drama"/>
    <s v="SciFi"/>
    <s v="Thriller"/>
    <m/>
    <m/>
    <m/>
    <x v="21"/>
    <m/>
    <m/>
    <m/>
    <m/>
    <m/>
    <m/>
    <s v="StarTrek:FirstContact"/>
    <x v="0"/>
    <x v="34"/>
    <m/>
    <m/>
    <m/>
    <m/>
    <n v="45000000"/>
    <n v="7.6"/>
    <n v="92001027"/>
    <n v="2.5391128742881159E-3"/>
    <n v="47001027"/>
    <m/>
    <x v="8"/>
  </r>
  <r>
    <s v="Color"/>
    <s v="JimmyHayward"/>
    <x v="1007"/>
    <n v="6.833333333333333"/>
    <x v="287"/>
    <n v="81"/>
    <s v="Action"/>
    <s v="Drama"/>
    <s v="Fantasy"/>
    <s v="Thriller"/>
    <s v="Western"/>
    <m/>
    <m/>
    <m/>
    <x v="21"/>
    <m/>
    <m/>
    <m/>
    <m/>
    <m/>
    <m/>
    <s v="JonahHex"/>
    <x v="0"/>
    <x v="34"/>
    <m/>
    <m/>
    <m/>
    <m/>
    <n v="47000000"/>
    <n v="4.7"/>
    <n v="10539414"/>
    <n v="2.5105935389154116E-3"/>
    <n v="-36460586"/>
    <m/>
    <x v="8"/>
  </r>
  <r>
    <s v="Color"/>
    <s v="EdwardZwick"/>
    <x v="1008"/>
    <n v="5.6"/>
    <x v="287"/>
    <n v="116"/>
    <s v="Action"/>
    <s v="Drama"/>
    <s v="Mystery"/>
    <s v="Thriller"/>
    <s v="War"/>
    <m/>
    <m/>
    <m/>
    <x v="21"/>
    <m/>
    <m/>
    <m/>
    <m/>
    <m/>
    <m/>
    <s v="CourageUnderFire"/>
    <x v="0"/>
    <x v="34"/>
    <m/>
    <m/>
    <m/>
    <m/>
    <n v="46000000"/>
    <n v="6.6"/>
    <n v="58918501"/>
    <n v="2.5230781929457004E-3"/>
    <n v="12918501"/>
    <m/>
    <x v="8"/>
  </r>
  <r>
    <s v="Color"/>
    <s v="TomShadyac"/>
    <x v="1009"/>
    <n v="2.8"/>
    <x v="287"/>
    <n v="86"/>
    <s v="Comedy"/>
    <s v="Fantasy"/>
    <s v="Romance"/>
    <m/>
    <m/>
    <m/>
    <m/>
    <m/>
    <x v="21"/>
    <m/>
    <m/>
    <m/>
    <m/>
    <m/>
    <m/>
    <s v="LiarLiar"/>
    <x v="0"/>
    <x v="34"/>
    <m/>
    <m/>
    <m/>
    <m/>
    <n v="45000000"/>
    <n v="6.8"/>
    <n v="181395380"/>
    <n v="2.5093580484592346E-3"/>
    <n v="136395380"/>
    <m/>
    <x v="8"/>
  </r>
  <r>
    <s v="Color"/>
    <s v="BrianLevant"/>
    <x v="1010"/>
    <n v="5.4"/>
    <x v="287"/>
    <n v="91"/>
    <s v="Comedy"/>
    <s v="Family"/>
    <s v="Fantasy"/>
    <m/>
    <m/>
    <m/>
    <m/>
    <m/>
    <x v="21"/>
    <m/>
    <m/>
    <m/>
    <m/>
    <m/>
    <m/>
    <s v="TheFlintstones"/>
    <x v="0"/>
    <x v="34"/>
    <m/>
    <m/>
    <m/>
    <m/>
    <n v="45000000"/>
    <n v="4.8"/>
    <n v="130512915"/>
    <n v="2.4409154361891387E-3"/>
    <n v="85512915"/>
    <m/>
    <x v="8"/>
  </r>
  <r>
    <s v="Color"/>
    <s v="OlivierMegaton"/>
    <x v="1011"/>
    <n v="5.0999999999999996"/>
    <x v="287"/>
    <n v="98"/>
    <s v="Action"/>
    <s v="Crime"/>
    <s v="Thriller"/>
    <m/>
    <m/>
    <m/>
    <m/>
    <m/>
    <x v="21"/>
    <m/>
    <m/>
    <m/>
    <m/>
    <m/>
    <m/>
    <s v="Taken2"/>
    <x v="0"/>
    <x v="34"/>
    <m/>
    <m/>
    <m/>
    <m/>
    <n v="45000000"/>
    <n v="6.3"/>
    <n v="139852971"/>
    <n v="2.394494893021167E-3"/>
    <n v="94852971"/>
    <m/>
    <x v="8"/>
  </r>
  <r>
    <s v="Color"/>
    <s v="DavidZucker"/>
    <x v="1012"/>
    <n v="7.2"/>
    <x v="287"/>
    <n v="84"/>
    <s v="Comedy"/>
    <m/>
    <m/>
    <m/>
    <m/>
    <m/>
    <m/>
    <m/>
    <x v="21"/>
    <m/>
    <m/>
    <m/>
    <m/>
    <m/>
    <m/>
    <s v="ScaryMovie3"/>
    <x v="0"/>
    <x v="34"/>
    <m/>
    <m/>
    <m/>
    <m/>
    <n v="48000000"/>
    <n v="5.5"/>
    <n v="110000082"/>
    <n v="2.3437473953475596E-3"/>
    <n v="62000082"/>
    <m/>
    <x v="8"/>
  </r>
  <r>
    <s v="Color"/>
    <s v="DonaldPetrie"/>
    <x v="1013"/>
    <n v="6.4833333333333316"/>
    <x v="287"/>
    <n v="109"/>
    <s v="Action"/>
    <s v="Comedy"/>
    <s v="Crime"/>
    <s v="Romance"/>
    <m/>
    <m/>
    <m/>
    <m/>
    <x v="21"/>
    <m/>
    <m/>
    <m/>
    <m/>
    <m/>
    <m/>
    <s v="MissCongeniality"/>
    <x v="0"/>
    <x v="34"/>
    <m/>
    <m/>
    <m/>
    <m/>
    <n v="45000000"/>
    <n v="6.2"/>
    <n v="106807667"/>
    <n v="2.2988876303181843E-3"/>
    <n v="61807667"/>
    <m/>
    <x v="8"/>
  </r>
  <r>
    <s v="Color"/>
    <s v="EricBrevig"/>
    <x v="1014"/>
    <n v="5.45"/>
    <x v="287"/>
    <n v="93"/>
    <s v="Action"/>
    <s v="Adventure"/>
    <s v="Family"/>
    <s v="Fantasy"/>
    <s v="SciFi"/>
    <m/>
    <m/>
    <m/>
    <x v="21"/>
    <m/>
    <m/>
    <m/>
    <m/>
    <m/>
    <m/>
    <s v="JourneytotheCenteroftheEarth"/>
    <x v="0"/>
    <x v="34"/>
    <m/>
    <m/>
    <m/>
    <m/>
    <n v="45000000"/>
    <n v="5.8"/>
    <n v="101702060"/>
    <n v="2.2630264038216315E-3"/>
    <n v="56702060"/>
    <m/>
    <x v="8"/>
  </r>
  <r>
    <s v="Color"/>
    <s v="GarryMarshall"/>
    <x v="1015"/>
    <n v="4.9000000000000004"/>
    <x v="287"/>
    <n v="113"/>
    <s v="Comedy"/>
    <s v="Family"/>
    <s v="Romance"/>
    <m/>
    <m/>
    <m/>
    <m/>
    <m/>
    <x v="21"/>
    <m/>
    <m/>
    <m/>
    <m/>
    <m/>
    <m/>
    <s v="ThePrincessDiaries2:RoyalEngagement"/>
    <x v="0"/>
    <x v="34"/>
    <m/>
    <m/>
    <m/>
    <m/>
    <n v="40000000"/>
    <n v="5.7"/>
    <n v="95149435"/>
    <n v="2.2294884482110524E-3"/>
    <n v="55149435"/>
    <m/>
    <x v="8"/>
  </r>
  <r>
    <s v="Color"/>
    <s v="AlanJ.Pakula"/>
    <x v="1016"/>
    <n v="5.6"/>
    <x v="287"/>
    <n v="141"/>
    <s v="Crime"/>
    <s v="Drama"/>
    <s v="Mystery"/>
    <s v="Thriller"/>
    <m/>
    <m/>
    <m/>
    <m/>
    <x v="21"/>
    <m/>
    <m/>
    <m/>
    <m/>
    <m/>
    <m/>
    <s v="ThePelicanBrief"/>
    <x v="0"/>
    <x v="34"/>
    <m/>
    <m/>
    <m/>
    <m/>
    <n v="45000000"/>
    <n v="6.5"/>
    <n v="100768056"/>
    <n v="2.2092393433335994E-3"/>
    <n v="55768056"/>
    <m/>
    <x v="8"/>
  </r>
  <r>
    <s v="Color"/>
    <s v="JoelSchumacher"/>
    <x v="1017"/>
    <n v="7.6"/>
    <x v="287"/>
    <n v="119"/>
    <s v="Crime"/>
    <s v="Drama"/>
    <s v="Mystery"/>
    <s v="Thriller"/>
    <m/>
    <m/>
    <m/>
    <m/>
    <x v="21"/>
    <m/>
    <m/>
    <m/>
    <m/>
    <m/>
    <m/>
    <s v="TheClient"/>
    <x v="0"/>
    <x v="34"/>
    <m/>
    <m/>
    <m/>
    <m/>
    <n v="45000000"/>
    <n v="6.7"/>
    <n v="92115211"/>
    <n v="2.1760428539023733E-3"/>
    <n v="47115211"/>
    <m/>
    <x v="8"/>
  </r>
  <r>
    <s v="Color"/>
    <s v="RobReiner"/>
    <x v="1018"/>
    <n v="5.3"/>
    <x v="287"/>
    <n v="97"/>
    <s v="Adventure"/>
    <s v="Comedy"/>
    <s v="Drama"/>
    <m/>
    <m/>
    <m/>
    <m/>
    <m/>
    <x v="21"/>
    <m/>
    <m/>
    <m/>
    <m/>
    <m/>
    <m/>
    <s v="TheBucketList"/>
    <x v="0"/>
    <x v="34"/>
    <m/>
    <m/>
    <m/>
    <m/>
    <n v="45000000"/>
    <n v="7.4"/>
    <n v="93452056"/>
    <n v="2.1468871959986033E-3"/>
    <n v="48452056"/>
    <m/>
    <x v="8"/>
  </r>
  <r>
    <s v="Color"/>
    <s v="PhillipNoyce"/>
    <x v="1019"/>
    <n v="6.68"/>
    <x v="287"/>
    <n v="117"/>
    <s v="Action"/>
    <s v="Thriller"/>
    <m/>
    <m/>
    <m/>
    <m/>
    <m/>
    <m/>
    <x v="21"/>
    <m/>
    <m/>
    <m/>
    <m/>
    <m/>
    <m/>
    <s v="PatriotGames"/>
    <x v="0"/>
    <x v="34"/>
    <m/>
    <m/>
    <m/>
    <m/>
    <n v="45000000"/>
    <n v="6.9"/>
    <n v="83287363"/>
    <n v="2.1170538810138828E-3"/>
    <n v="38287363"/>
    <m/>
    <x v="8"/>
  </r>
  <r>
    <s v="Color"/>
    <s v="RobertLuketic"/>
    <x v="1020"/>
    <n v="5.3"/>
    <x v="287"/>
    <n v="101"/>
    <s v="Comedy"/>
    <s v="Romance"/>
    <m/>
    <m/>
    <m/>
    <m/>
    <m/>
    <m/>
    <x v="21"/>
    <m/>
    <m/>
    <m/>
    <m/>
    <m/>
    <m/>
    <s v="MonsterinLaw"/>
    <x v="0"/>
    <x v="34"/>
    <m/>
    <m/>
    <m/>
    <m/>
    <n v="60000000"/>
    <n v="5.5"/>
    <n v="82931301"/>
    <n v="2.0920359538929819E-3"/>
    <n v="22931301"/>
    <m/>
    <x v="8"/>
  </r>
  <r>
    <s v="Color"/>
    <s v="DenisVilleneuve"/>
    <x v="1021"/>
    <n v="5.6"/>
    <x v="287"/>
    <n v="153"/>
    <s v="Crime"/>
    <s v="Drama"/>
    <s v="Mystery"/>
    <s v="Thriller"/>
    <m/>
    <m/>
    <m/>
    <m/>
    <x v="21"/>
    <m/>
    <m/>
    <m/>
    <m/>
    <m/>
    <m/>
    <s v="Prisoners"/>
    <x v="0"/>
    <x v="34"/>
    <m/>
    <m/>
    <m/>
    <m/>
    <n v="46000000"/>
    <n v="8.1"/>
    <n v="60962878"/>
    <n v="2.0422804750329943E-3"/>
    <n v="14962878"/>
    <m/>
    <x v="8"/>
  </r>
  <r>
    <s v="Color"/>
    <s v="AntoineFuqua"/>
    <x v="1022"/>
    <n v="6.5"/>
    <x v="287"/>
    <n v="122"/>
    <s v="Crime"/>
    <s v="Drama"/>
    <s v="Thriller"/>
    <m/>
    <m/>
    <m/>
    <m/>
    <m/>
    <x v="21"/>
    <m/>
    <m/>
    <m/>
    <m/>
    <m/>
    <m/>
    <s v="TrainingDay"/>
    <x v="0"/>
    <x v="34"/>
    <m/>
    <m/>
    <m/>
    <m/>
    <n v="45000000"/>
    <n v="7.7"/>
    <n v="76261036"/>
    <n v="2.0270963760869011E-3"/>
    <n v="31261036"/>
    <m/>
    <x v="8"/>
  </r>
  <r>
    <s v="Color"/>
    <s v="DeanParisot"/>
    <x v="1023"/>
    <n v="6.2"/>
    <x v="287"/>
    <n v="102"/>
    <s v="Adventure"/>
    <s v="Comedy"/>
    <s v="SciFi"/>
    <m/>
    <m/>
    <m/>
    <m/>
    <m/>
    <x v="21"/>
    <m/>
    <m/>
    <m/>
    <m/>
    <m/>
    <m/>
    <s v="GalaxyQuest"/>
    <x v="0"/>
    <x v="34"/>
    <m/>
    <m/>
    <m/>
    <m/>
    <n v="45000000"/>
    <n v="7.3"/>
    <n v="71423726"/>
    <n v="2.0053760762384853E-3"/>
    <n v="26423726"/>
    <m/>
    <x v="8"/>
  </r>
  <r>
    <s v="Color"/>
    <s v="KeenenIvoryWayans"/>
    <x v="1024"/>
    <n v="7"/>
    <x v="287"/>
    <n v="83"/>
    <s v="Comedy"/>
    <m/>
    <m/>
    <m/>
    <m/>
    <m/>
    <m/>
    <m/>
    <x v="21"/>
    <m/>
    <m/>
    <m/>
    <m/>
    <m/>
    <m/>
    <s v="ScaryMovie2"/>
    <x v="0"/>
    <x v="34"/>
    <m/>
    <m/>
    <m/>
    <m/>
    <n v="45000000"/>
    <n v="5.2"/>
    <n v="71277420"/>
    <n v="1.9859834286174768E-3"/>
    <n v="26277420"/>
    <m/>
    <x v="8"/>
  </r>
  <r>
    <s v="Color"/>
    <s v="JamesBobin"/>
    <x v="1025"/>
    <n v="6.8600000000000012"/>
    <x v="287"/>
    <n v="103"/>
    <s v="Adventure"/>
    <s v="Comedy"/>
    <s v="Family"/>
    <s v="Musical"/>
    <m/>
    <m/>
    <m/>
    <m/>
    <x v="21"/>
    <m/>
    <m/>
    <m/>
    <m/>
    <m/>
    <m/>
    <s v="TheMuppets"/>
    <x v="0"/>
    <x v="34"/>
    <m/>
    <m/>
    <m/>
    <m/>
    <n v="45000000"/>
    <n v="7.1"/>
    <n v="88625922"/>
    <n v="1.9666419618411448E-3"/>
    <n v="43625922"/>
    <m/>
    <x v="8"/>
  </r>
  <r>
    <s v="Color"/>
    <s v="StephenNorrington"/>
    <x v="1026"/>
    <n v="5.3"/>
    <x v="287"/>
    <n v="110"/>
    <s v="Action"/>
    <s v="Horror"/>
    <m/>
    <m/>
    <m/>
    <m/>
    <m/>
    <m/>
    <x v="21"/>
    <m/>
    <m/>
    <m/>
    <m/>
    <m/>
    <m/>
    <s v="Blade"/>
    <x v="0"/>
    <x v="34"/>
    <m/>
    <m/>
    <m/>
    <m/>
    <n v="45000000"/>
    <n v="7.1"/>
    <n v="70001065"/>
    <n v="1.9388714700279525E-3"/>
    <n v="25001065"/>
    <m/>
    <x v="8"/>
  </r>
  <r>
    <s v="Color"/>
    <s v="ThomasCarter"/>
    <x v="1027"/>
    <n v="6.3"/>
    <x v="287"/>
    <n v="136"/>
    <s v="Drama"/>
    <s v="Sport"/>
    <m/>
    <m/>
    <m/>
    <m/>
    <m/>
    <m/>
    <x v="21"/>
    <m/>
    <m/>
    <m/>
    <m/>
    <m/>
    <m/>
    <s v="CoachCarter"/>
    <x v="0"/>
    <x v="34"/>
    <m/>
    <m/>
    <m/>
    <m/>
    <n v="30000000"/>
    <n v="7.2"/>
    <n v="67253092"/>
    <n v="1.9201061452996E-3"/>
    <n v="37253092"/>
    <m/>
    <x v="8"/>
  </r>
  <r>
    <s v="Color"/>
    <s v="RogerMichell"/>
    <x v="1028"/>
    <n v="8.3000000000000007"/>
    <x v="287"/>
    <n v="91"/>
    <s v="Drama"/>
    <s v="Thriller"/>
    <m/>
    <m/>
    <m/>
    <m/>
    <m/>
    <m/>
    <x v="21"/>
    <m/>
    <m/>
    <m/>
    <m/>
    <m/>
    <m/>
    <s v="ChangingLanes"/>
    <x v="0"/>
    <x v="34"/>
    <m/>
    <m/>
    <m/>
    <m/>
    <n v="45000000"/>
    <n v="6.5"/>
    <n v="66790248"/>
    <n v="1.9199201240592612E-3"/>
    <n v="21790248"/>
    <m/>
    <x v="8"/>
  </r>
  <r>
    <s v="Color"/>
    <s v="LuisLlosa"/>
    <x v="1029"/>
    <n v="6.4"/>
    <x v="287"/>
    <n v="89"/>
    <s v="Action"/>
    <s v="Adventure"/>
    <s v="Horror"/>
    <s v="Thriller"/>
    <m/>
    <m/>
    <m/>
    <m/>
    <x v="21"/>
    <m/>
    <m/>
    <m/>
    <m/>
    <m/>
    <m/>
    <s v="Anaconda"/>
    <x v="0"/>
    <x v="34"/>
    <m/>
    <m/>
    <m/>
    <m/>
    <n v="45000000"/>
    <n v="4.5999999999999996"/>
    <n v="65557989"/>
    <n v="1.9027004948326644E-3"/>
    <n v="20557989"/>
    <m/>
    <x v="8"/>
  </r>
  <r>
    <s v="Color"/>
    <s v="DavidMcNally"/>
    <x v="1030"/>
    <n v="6.9"/>
    <x v="287"/>
    <n v="107"/>
    <s v="Comedy"/>
    <s v="Drama"/>
    <s v="Music"/>
    <s v="Romance"/>
    <m/>
    <m/>
    <m/>
    <m/>
    <x v="21"/>
    <m/>
    <m/>
    <m/>
    <m/>
    <m/>
    <m/>
    <s v="CoyoteUgly"/>
    <x v="0"/>
    <x v="34"/>
    <m/>
    <m/>
    <m/>
    <m/>
    <n v="45000000"/>
    <n v="5.6"/>
    <n v="60786269"/>
    <n v="1.8860694760268332E-3"/>
    <n v="15786269"/>
    <m/>
    <x v="8"/>
  </r>
  <r>
    <s v="Color"/>
    <s v="RichardCurtis"/>
    <x v="1031"/>
    <n v="6.2"/>
    <x v="287"/>
    <n v="129"/>
    <s v="Comedy"/>
    <s v="Drama"/>
    <s v="Romance"/>
    <m/>
    <m/>
    <m/>
    <m/>
    <m/>
    <x v="21"/>
    <m/>
    <m/>
    <m/>
    <m/>
    <m/>
    <m/>
    <s v="LoveActually"/>
    <x v="0"/>
    <x v="34"/>
    <m/>
    <m/>
    <m/>
    <m/>
    <n v="45000000"/>
    <n v="7.7"/>
    <n v="59365105"/>
    <n v="1.8717737430156652E-3"/>
    <n v="14365105"/>
    <m/>
    <x v="8"/>
  </r>
  <r>
    <s v="Color"/>
    <s v="JohnLasseter"/>
    <x v="1032"/>
    <n v="6.1"/>
    <x v="287"/>
    <n v="95"/>
    <s v="Adventure"/>
    <s v="Animation"/>
    <s v="Comedy"/>
    <s v="Family"/>
    <s v="Fantasy"/>
    <m/>
    <m/>
    <m/>
    <x v="21"/>
    <m/>
    <m/>
    <m/>
    <m/>
    <m/>
    <m/>
    <s v="ABugsLife"/>
    <x v="0"/>
    <x v="34"/>
    <m/>
    <m/>
    <m/>
    <m/>
    <n v="120000000"/>
    <n v="7.2"/>
    <n v="162792677"/>
    <n v="1.8581674711683142E-3"/>
    <n v="42792677"/>
    <m/>
    <x v="8"/>
  </r>
  <r>
    <s v="Color"/>
    <s v="AlbertHughes"/>
    <x v="1033"/>
    <n v="5.0999999999999996"/>
    <x v="287"/>
    <n v="122"/>
    <s v="Horror"/>
    <s v="Mystery"/>
    <s v="Thriller"/>
    <m/>
    <m/>
    <m/>
    <m/>
    <m/>
    <x v="21"/>
    <m/>
    <m/>
    <m/>
    <m/>
    <m/>
    <m/>
    <s v="FromHell"/>
    <x v="0"/>
    <x v="34"/>
    <m/>
    <m/>
    <m/>
    <m/>
    <n v="35000000"/>
    <n v="6.8"/>
    <n v="31598308"/>
    <n v="1.4732940359649504E-3"/>
    <n v="-3401692"/>
    <m/>
    <x v="8"/>
  </r>
  <r>
    <s v="Color"/>
    <s v="LuisLlosa"/>
    <x v="1034"/>
    <n v="5.6333333333333329"/>
    <x v="287"/>
    <n v="110"/>
    <s v="Action"/>
    <s v="Crime"/>
    <s v="Drama"/>
    <s v="Romance"/>
    <s v="Thriller"/>
    <m/>
    <m/>
    <m/>
    <x v="21"/>
    <m/>
    <m/>
    <m/>
    <m/>
    <m/>
    <m/>
    <s v="TheSpecialist"/>
    <x v="0"/>
    <x v="34"/>
    <m/>
    <m/>
    <m/>
    <m/>
    <n v="45000000"/>
    <n v="5.4"/>
    <n v="57362581"/>
    <n v="1.4733773073369672E-3"/>
    <n v="12362581"/>
    <m/>
    <x v="8"/>
  </r>
  <r>
    <s v="Color"/>
    <s v="RonShelton"/>
    <x v="1035"/>
    <n v="5.9"/>
    <x v="287"/>
    <n v="135"/>
    <s v="Comedy"/>
    <s v="Drama"/>
    <s v="Romance"/>
    <s v="Sport"/>
    <m/>
    <m/>
    <m/>
    <m/>
    <x v="21"/>
    <m/>
    <m/>
    <m/>
    <m/>
    <m/>
    <m/>
    <s v="TinCup"/>
    <x v="0"/>
    <x v="34"/>
    <m/>
    <m/>
    <m/>
    <m/>
    <n v="45000000"/>
    <n v="6.3"/>
    <n v="53854588"/>
    <n v="1.4606506340638895E-3"/>
    <n v="8854588"/>
    <m/>
    <x v="8"/>
  </r>
  <r>
    <s v="Color"/>
    <s v="JesseDylan"/>
    <x v="1036"/>
    <n v="5.7"/>
    <x v="287"/>
    <n v="95"/>
    <s v="Comedy"/>
    <s v="Family"/>
    <s v="Romance"/>
    <s v="Sport"/>
    <m/>
    <m/>
    <m/>
    <m/>
    <x v="21"/>
    <m/>
    <m/>
    <m/>
    <m/>
    <m/>
    <m/>
    <s v="KickingScreaming"/>
    <x v="0"/>
    <x v="34"/>
    <m/>
    <m/>
    <m/>
    <m/>
    <n v="45000000"/>
    <n v="5.6"/>
    <n v="52580895"/>
    <n v="1.4496676710970223E-3"/>
    <n v="7580895"/>
    <m/>
    <x v="8"/>
  </r>
  <r>
    <s v="Color"/>
    <s v="GarthJennings"/>
    <x v="1037"/>
    <n v="7.5"/>
    <x v="287"/>
    <n v="109"/>
    <s v="Adventure"/>
    <s v="Comedy"/>
    <s v="SciFi"/>
    <m/>
    <m/>
    <m/>
    <m/>
    <m/>
    <x v="21"/>
    <m/>
    <m/>
    <m/>
    <m/>
    <m/>
    <m/>
    <s v="TheHitchhikersGuidetotheGalaxy"/>
    <x v="0"/>
    <x v="34"/>
    <m/>
    <m/>
    <m/>
    <m/>
    <n v="50000000"/>
    <n v="6.8"/>
    <n v="51019112"/>
    <n v="1.4393138761673342E-3"/>
    <n v="1019112"/>
    <m/>
    <x v="8"/>
  </r>
  <r>
    <s v="Color"/>
    <s v="JoelZwick"/>
    <x v="1038"/>
    <n v="7.5"/>
    <x v="287"/>
    <n v="93"/>
    <s v="Comedy"/>
    <s v="Family"/>
    <s v="Fantasy"/>
    <s v="Romance"/>
    <m/>
    <m/>
    <m/>
    <m/>
    <x v="21"/>
    <m/>
    <m/>
    <m/>
    <m/>
    <m/>
    <m/>
    <s v="FatAlbert"/>
    <x v="0"/>
    <x v="34"/>
    <m/>
    <m/>
    <m/>
    <m/>
    <n v="26000000"/>
    <n v="4.3"/>
    <n v="48114556"/>
    <n v="1.4266174263479069E-3"/>
    <n v="22114556"/>
    <m/>
    <x v="8"/>
  </r>
  <r>
    <s v="Color"/>
    <s v="RussellMulcahy"/>
    <x v="1039"/>
    <n v="5.5"/>
    <x v="287"/>
    <n v="94"/>
    <s v="Action"/>
    <s v="Horror"/>
    <s v="SciFi"/>
    <s v="Thriller"/>
    <m/>
    <m/>
    <m/>
    <m/>
    <x v="21"/>
    <m/>
    <m/>
    <m/>
    <m/>
    <m/>
    <m/>
    <s v="ResidentEvil:Extinction"/>
    <x v="0"/>
    <x v="34"/>
    <m/>
    <m/>
    <m/>
    <m/>
    <n v="45000000"/>
    <n v="6.3"/>
    <n v="50648679"/>
    <n v="1.4285306736650824E-3"/>
    <n v="5648679"/>
    <m/>
    <x v="8"/>
  </r>
  <r>
    <s v="Color"/>
    <s v="FrankCoraci"/>
    <x v="1040"/>
    <n v="5.0999999999999996"/>
    <x v="287"/>
    <n v="117"/>
    <s v="Comedy"/>
    <s v="Romance"/>
    <m/>
    <m/>
    <m/>
    <m/>
    <m/>
    <m/>
    <x v="21"/>
    <m/>
    <m/>
    <m/>
    <m/>
    <m/>
    <m/>
    <s v="Blended"/>
    <x v="0"/>
    <x v="34"/>
    <m/>
    <m/>
    <m/>
    <m/>
    <n v="40000000"/>
    <n v="6.5"/>
    <n v="46280507"/>
    <n v="1.4191267990538877E-3"/>
    <n v="6280507"/>
    <m/>
    <x v="8"/>
  </r>
  <r>
    <s v="Color"/>
    <s v="WayneWang"/>
    <x v="1041"/>
    <n v="6.95"/>
    <x v="287"/>
    <n v="112"/>
    <s v="Adventure"/>
    <s v="Comedy"/>
    <s v="Drama"/>
    <m/>
    <m/>
    <m/>
    <m/>
    <m/>
    <x v="21"/>
    <m/>
    <m/>
    <m/>
    <m/>
    <m/>
    <m/>
    <s v="LastHoliday"/>
    <x v="0"/>
    <x v="34"/>
    <m/>
    <m/>
    <m/>
    <m/>
    <n v="45000000"/>
    <n v="6.4"/>
    <n v="38360195"/>
    <n v="1.4142564962456316E-3"/>
    <n v="-6639805"/>
    <m/>
    <x v="8"/>
  </r>
  <r>
    <s v="Color"/>
    <s v="CurtisHanson"/>
    <x v="1042"/>
    <n v="6.4"/>
    <x v="287"/>
    <n v="111"/>
    <s v="Action"/>
    <s v="Adventure"/>
    <s v="Crime"/>
    <s v="Thriller"/>
    <m/>
    <m/>
    <m/>
    <m/>
    <x v="21"/>
    <m/>
    <m/>
    <m/>
    <m/>
    <m/>
    <m/>
    <s v="TheRiverWild"/>
    <x v="0"/>
    <x v="34"/>
    <m/>
    <m/>
    <m/>
    <m/>
    <n v="45000000"/>
    <n v="6.3"/>
    <n v="46815748"/>
    <n v="1.4110394401052118E-3"/>
    <n v="1815748"/>
    <m/>
    <x v="8"/>
  </r>
  <r>
    <s v="Color"/>
    <s v="FrankOz"/>
    <x v="1043"/>
    <n v="6"/>
    <x v="287"/>
    <n v="96"/>
    <s v="Drama"/>
    <s v="Family"/>
    <s v="Fantasy"/>
    <m/>
    <m/>
    <m/>
    <m/>
    <m/>
    <x v="21"/>
    <m/>
    <m/>
    <m/>
    <m/>
    <m/>
    <m/>
    <s v="TheIndianintheCupboard"/>
    <x v="0"/>
    <x v="34"/>
    <m/>
    <m/>
    <m/>
    <m/>
    <n v="45000000"/>
    <n v="5.9"/>
    <n v="35617599"/>
    <n v="1.4035477771017872E-3"/>
    <n v="-9382401"/>
    <m/>
    <x v="8"/>
  </r>
  <r>
    <s v="BlackandWhite"/>
    <s v="OliverStone"/>
    <x v="1044"/>
    <n v="6.9"/>
    <x v="287"/>
    <n v="141"/>
    <s v="Crime"/>
    <s v="Drama"/>
    <s v="Thriller"/>
    <m/>
    <m/>
    <m/>
    <m/>
    <m/>
    <x v="21"/>
    <m/>
    <m/>
    <m/>
    <m/>
    <m/>
    <m/>
    <s v="Savages"/>
    <x v="0"/>
    <x v="34"/>
    <m/>
    <m/>
    <m/>
    <m/>
    <n v="45000000"/>
    <n v="6.5"/>
    <n v="47307550"/>
    <n v="1.4017148586873999E-3"/>
    <n v="2307550"/>
    <m/>
    <x v="8"/>
  </r>
  <r>
    <s v="Color"/>
    <s v="DavidR.Ellis"/>
    <x v="1045"/>
    <n v="6.1"/>
    <x v="287"/>
    <n v="94"/>
    <s v="Action"/>
    <s v="Crime"/>
    <s v="Thriller"/>
    <m/>
    <m/>
    <m/>
    <m/>
    <m/>
    <x v="21"/>
    <m/>
    <m/>
    <m/>
    <m/>
    <m/>
    <m/>
    <s v="Cellular"/>
    <x v="0"/>
    <x v="34"/>
    <m/>
    <m/>
    <m/>
    <m/>
    <n v="25000000"/>
    <n v="6.5"/>
    <n v="32003620"/>
    <n v="1.3939657551347048E-3"/>
    <n v="7003620"/>
    <m/>
    <x v="8"/>
  </r>
  <r>
    <s v="Color"/>
    <s v="PeterHowitt"/>
    <x v="1046"/>
    <n v="4.4000000000000004"/>
    <x v="287"/>
    <n v="87"/>
    <s v="Action"/>
    <s v="Adventure"/>
    <s v="Comedy"/>
    <m/>
    <m/>
    <m/>
    <m/>
    <m/>
    <x v="21"/>
    <m/>
    <m/>
    <m/>
    <m/>
    <m/>
    <m/>
    <s v="JohnnyEnglish"/>
    <x v="0"/>
    <x v="34"/>
    <m/>
    <m/>
    <m/>
    <m/>
    <n v="35000000"/>
    <n v="6.1"/>
    <n v="27972410"/>
    <n v="1.393966327754465E-3"/>
    <n v="-7027590"/>
    <m/>
    <x v="8"/>
  </r>
  <r>
    <s v="Color"/>
    <s v="JohnA.Davis"/>
    <x v="1047"/>
    <n v="7"/>
    <x v="287"/>
    <n v="88"/>
    <s v="Adventure"/>
    <s v="Animation"/>
    <s v="Comedy"/>
    <s v="Family"/>
    <s v="Fantasy"/>
    <m/>
    <m/>
    <m/>
    <x v="21"/>
    <m/>
    <m/>
    <m/>
    <m/>
    <m/>
    <m/>
    <s v="TheAntBully"/>
    <x v="0"/>
    <x v="34"/>
    <m/>
    <m/>
    <m/>
    <m/>
    <n v="50000000"/>
    <n v="5.9"/>
    <n v="28133159"/>
    <n v="1.3946941540187165E-3"/>
    <n v="-21866841"/>
    <m/>
    <x v="8"/>
  </r>
  <r>
    <s v="Color"/>
    <s v="DavidLynch"/>
    <x v="1048"/>
    <n v="5.4"/>
    <x v="287"/>
    <n v="177"/>
    <s v="Action"/>
    <s v="Adventure"/>
    <s v="SciFi"/>
    <m/>
    <m/>
    <m/>
    <m/>
    <m/>
    <x v="21"/>
    <m/>
    <m/>
    <m/>
    <m/>
    <m/>
    <m/>
    <s v="Dune"/>
    <x v="0"/>
    <x v="34"/>
    <m/>
    <m/>
    <m/>
    <m/>
    <n v="40000000"/>
    <n v="6.6"/>
    <n v="27400000"/>
    <n v="1.3973021113894177E-3"/>
    <n v="-12600000"/>
    <m/>
    <x v="8"/>
  </r>
  <r>
    <s v="Color"/>
    <s v="JulieTaymor"/>
    <x v="1049"/>
    <n v="7.55"/>
    <x v="287"/>
    <n v="133"/>
    <s v="Drama"/>
    <s v="Fantasy"/>
    <s v="Musical"/>
    <s v="Romance"/>
    <m/>
    <m/>
    <m/>
    <m/>
    <x v="21"/>
    <m/>
    <m/>
    <m/>
    <m/>
    <m/>
    <m/>
    <s v="AcrosstheUniverse"/>
    <x v="0"/>
    <x v="34"/>
    <m/>
    <m/>
    <m/>
    <m/>
    <n v="45000000"/>
    <n v="7.4"/>
    <n v="24343673"/>
    <n v="1.3988924969130056E-3"/>
    <n v="-20656327"/>
    <m/>
    <x v="8"/>
  </r>
  <r>
    <s v="Color"/>
    <s v="SamMendes"/>
    <x v="1050"/>
    <n v="6.0500000000000007"/>
    <x v="287"/>
    <n v="119"/>
    <s v="Drama"/>
    <s v="Romance"/>
    <m/>
    <m/>
    <m/>
    <m/>
    <m/>
    <m/>
    <x v="21"/>
    <m/>
    <m/>
    <m/>
    <m/>
    <m/>
    <m/>
    <s v="RevolutionaryRoad"/>
    <x v="0"/>
    <x v="34"/>
    <m/>
    <m/>
    <m/>
    <m/>
    <n v="35000000"/>
    <n v="7.3"/>
    <n v="22877808"/>
    <n v="1.402802978869561E-3"/>
    <n v="-12122192"/>
    <m/>
    <x v="8"/>
  </r>
  <r>
    <s v="Color"/>
    <s v="RichardDonner"/>
    <x v="1051"/>
    <n v="3.9"/>
    <x v="287"/>
    <n v="102"/>
    <s v="Action"/>
    <s v="Crime"/>
    <s v="Drama"/>
    <s v="Thriller"/>
    <m/>
    <m/>
    <m/>
    <m/>
    <x v="21"/>
    <m/>
    <m/>
    <m/>
    <m/>
    <m/>
    <m/>
    <s v="16Blocks"/>
    <x v="0"/>
    <x v="34"/>
    <m/>
    <m/>
    <m/>
    <m/>
    <n v="52000000"/>
    <n v="6.6"/>
    <n v="36883539"/>
    <n v="1.4044650071008678E-3"/>
    <n v="-15116461"/>
    <m/>
    <x v="8"/>
  </r>
  <r>
    <s v="Color"/>
    <s v="MathieuKassovitz"/>
    <x v="1052"/>
    <n v="6.5"/>
    <x v="287"/>
    <n v="101"/>
    <s v="Action"/>
    <s v="Adventure"/>
    <s v="SciFi"/>
    <s v="Thriller"/>
    <m/>
    <m/>
    <m/>
    <m/>
    <x v="21"/>
    <m/>
    <m/>
    <m/>
    <m/>
    <m/>
    <m/>
    <s v="BabylonA.D."/>
    <x v="0"/>
    <x v="34"/>
    <m/>
    <m/>
    <m/>
    <m/>
    <n v="70000000"/>
    <n v="5.6"/>
    <n v="22531698"/>
    <n v="1.4008667775849016E-3"/>
    <n v="-47468302"/>
    <m/>
    <x v="8"/>
  </r>
  <r>
    <s v="Color"/>
    <s v="JohnGray"/>
    <x v="1053"/>
    <n v="7.1"/>
    <x v="287"/>
    <n v="91"/>
    <s v="Action"/>
    <s v="Comedy"/>
    <s v="Crime"/>
    <s v="Drama"/>
    <s v="Thriller"/>
    <m/>
    <m/>
    <m/>
    <x v="21"/>
    <m/>
    <m/>
    <m/>
    <m/>
    <m/>
    <m/>
    <s v="TheGlimmerMan"/>
    <x v="0"/>
    <x v="34"/>
    <m/>
    <m/>
    <m/>
    <m/>
    <n v="45000000"/>
    <n v="5.3"/>
    <n v="20400913"/>
    <n v="1.4135049374202288E-3"/>
    <n v="-24599087"/>
    <m/>
    <x v="8"/>
  </r>
  <r>
    <s v="Color"/>
    <s v="HaroldRamis"/>
    <x v="1054"/>
    <n v="6.3"/>
    <x v="287"/>
    <n v="117"/>
    <s v="Comedy"/>
    <s v="Romance"/>
    <s v="SciFi"/>
    <m/>
    <m/>
    <m/>
    <m/>
    <m/>
    <x v="21"/>
    <m/>
    <m/>
    <m/>
    <m/>
    <m/>
    <m/>
    <s v="Multiplicity"/>
    <x v="0"/>
    <x v="34"/>
    <m/>
    <m/>
    <m/>
    <m/>
    <n v="45000000"/>
    <n v="6"/>
    <n v="20101861"/>
    <n v="1.4194502596690587E-3"/>
    <n v="-24898139"/>
    <m/>
    <x v="8"/>
  </r>
  <r>
    <s v="Color"/>
    <s v="JohnSchultz"/>
    <x v="1055"/>
    <n v="6.8"/>
    <x v="287"/>
    <n v="86"/>
    <s v="Adventure"/>
    <s v="Comedy"/>
    <s v="Family"/>
    <s v="Fantasy"/>
    <s v="SciFi"/>
    <m/>
    <m/>
    <m/>
    <x v="21"/>
    <m/>
    <m/>
    <m/>
    <m/>
    <m/>
    <m/>
    <s v="AliensintheAttic"/>
    <x v="0"/>
    <x v="34"/>
    <m/>
    <m/>
    <m/>
    <m/>
    <n v="45000000"/>
    <n v="5.4"/>
    <n v="25200412"/>
    <n v="1.4255538214047049E-3"/>
    <n v="-19799588"/>
    <m/>
    <x v="8"/>
  </r>
  <r>
    <s v="Color"/>
    <s v="SeanPenn"/>
    <x v="1056"/>
    <n v="7.3"/>
    <x v="287"/>
    <n v="124"/>
    <s v="Crime"/>
    <s v="Drama"/>
    <s v="Mystery"/>
    <s v="Thriller"/>
    <m/>
    <m/>
    <m/>
    <m/>
    <x v="21"/>
    <m/>
    <m/>
    <m/>
    <m/>
    <m/>
    <m/>
    <s v="ThePledge"/>
    <x v="0"/>
    <x v="34"/>
    <m/>
    <m/>
    <m/>
    <m/>
    <n v="45000000"/>
    <n v="6.8"/>
    <n v="19719930"/>
    <n v="1.4290446780592775E-3"/>
    <n v="-25280070"/>
    <m/>
    <x v="8"/>
  </r>
  <r>
    <s v="Color"/>
    <s v="SusanStroman"/>
    <x v="1057"/>
    <n v="5.9"/>
    <x v="287"/>
    <n v="134"/>
    <s v="Comedy"/>
    <s v="Musical"/>
    <m/>
    <m/>
    <m/>
    <m/>
    <m/>
    <m/>
    <x v="21"/>
    <m/>
    <m/>
    <m/>
    <m/>
    <m/>
    <m/>
    <s v="TheProducers"/>
    <x v="0"/>
    <x v="34"/>
    <m/>
    <m/>
    <m/>
    <m/>
    <n v="45000000"/>
    <n v="6.4"/>
    <n v="19377727"/>
    <n v="1.4353530348638181E-3"/>
    <n v="-25622273"/>
    <m/>
    <x v="8"/>
  </r>
  <r>
    <s v="Color"/>
    <s v="PeteTravis"/>
    <x v="1058"/>
    <n v="6.1"/>
    <x v="287"/>
    <n v="95"/>
    <s v="Action"/>
    <s v="SciFi"/>
    <m/>
    <m/>
    <m/>
    <m/>
    <m/>
    <m/>
    <x v="21"/>
    <m/>
    <m/>
    <m/>
    <m/>
    <m/>
    <m/>
    <s v="Dredd"/>
    <x v="0"/>
    <x v="34"/>
    <m/>
    <m/>
    <m/>
    <m/>
    <n v="35000000"/>
    <n v="7.1"/>
    <n v="13401683"/>
    <n v="1.4418423950184503E-3"/>
    <n v="-21598317"/>
    <m/>
    <x v="8"/>
  </r>
  <r>
    <s v="Color"/>
    <s v="SimonWincer"/>
    <x v="1059"/>
    <n v="7.7"/>
    <x v="287"/>
    <n v="100"/>
    <s v="Action"/>
    <s v="Adventure"/>
    <s v="Comedy"/>
    <s v="Fantasy"/>
    <m/>
    <m/>
    <m/>
    <m/>
    <x v="21"/>
    <m/>
    <m/>
    <m/>
    <m/>
    <m/>
    <m/>
    <s v="ThePhantom"/>
    <x v="0"/>
    <x v="34"/>
    <m/>
    <m/>
    <m/>
    <m/>
    <n v="45000000"/>
    <n v="4.9000000000000004"/>
    <n v="17300889"/>
    <n v="1.4452939838776383E-3"/>
    <n v="-27699111"/>
    <m/>
    <x v="8"/>
  </r>
  <r>
    <s v="Color"/>
    <s v="BillyBobThornton"/>
    <x v="1060"/>
    <n v="4.0999999999999996"/>
    <x v="287"/>
    <n v="220"/>
    <s v="Drama"/>
    <s v="Romance"/>
    <s v="Western"/>
    <m/>
    <m/>
    <m/>
    <m/>
    <m/>
    <x v="21"/>
    <m/>
    <m/>
    <m/>
    <m/>
    <m/>
    <m/>
    <s v="AllthePrettyHorses"/>
    <x v="0"/>
    <x v="34"/>
    <m/>
    <m/>
    <m/>
    <m/>
    <n v="57000000"/>
    <n v="5.8"/>
    <n v="15527125"/>
    <n v="1.4528633802830934E-3"/>
    <n v="-41472875"/>
    <m/>
    <x v="8"/>
  </r>
  <r>
    <s v="BlackandWhite"/>
    <s v="OliverStone"/>
    <x v="1061"/>
    <n v="6.1"/>
    <x v="287"/>
    <n v="212"/>
    <s v="Biography"/>
    <s v="Drama"/>
    <s v="History"/>
    <m/>
    <m/>
    <m/>
    <m/>
    <m/>
    <x v="21"/>
    <m/>
    <m/>
    <m/>
    <m/>
    <m/>
    <m/>
    <s v="Nixon"/>
    <x v="0"/>
    <x v="34"/>
    <m/>
    <m/>
    <m/>
    <m/>
    <n v="50000000"/>
    <n v="7.1"/>
    <n v="13560960"/>
    <n v="1.467872630254414E-3"/>
    <n v="-36439040"/>
    <m/>
    <x v="8"/>
  </r>
  <r>
    <s v="Color"/>
    <s v="RomanPolanski"/>
    <x v="1062"/>
    <n v="5.9"/>
    <x v="287"/>
    <n v="128"/>
    <s v="Mystery"/>
    <s v="Thriller"/>
    <m/>
    <m/>
    <m/>
    <m/>
    <m/>
    <m/>
    <x v="21"/>
    <m/>
    <m/>
    <m/>
    <m/>
    <m/>
    <m/>
    <s v="TheGhostWriter"/>
    <x v="0"/>
    <x v="34"/>
    <m/>
    <m/>
    <m/>
    <m/>
    <n v="45000000"/>
    <n v="7.2"/>
    <n v="15523168"/>
    <n v="1.4804297938778882E-3"/>
    <n v="-29476832"/>
    <m/>
    <x v="8"/>
  </r>
  <r>
    <s v="Color"/>
    <s v="StephenSommers"/>
    <x v="1063"/>
    <n v="5.7"/>
    <x v="287"/>
    <n v="106"/>
    <s v="Action"/>
    <s v="Adventure"/>
    <s v="Horror"/>
    <s v="SciFi"/>
    <m/>
    <m/>
    <m/>
    <m/>
    <x v="21"/>
    <m/>
    <m/>
    <m/>
    <m/>
    <m/>
    <m/>
    <s v="DeepRising"/>
    <x v="0"/>
    <x v="34"/>
    <m/>
    <m/>
    <m/>
    <m/>
    <n v="45000000"/>
    <n v="6"/>
    <n v="11146409"/>
    <n v="1.4889404802562859E-3"/>
    <n v="-33853591"/>
    <m/>
    <x v="8"/>
  </r>
  <r>
    <s v="Color"/>
    <s v="SpikeLee"/>
    <x v="1064"/>
    <n v="5.6"/>
    <x v="287"/>
    <n v="160"/>
    <s v="Action"/>
    <s v="Crime"/>
    <s v="Drama"/>
    <s v="Thriller"/>
    <s v="War"/>
    <m/>
    <m/>
    <m/>
    <x v="21"/>
    <m/>
    <m/>
    <m/>
    <m/>
    <m/>
    <m/>
    <s v="MiracleatSt.Anna"/>
    <x v="0"/>
    <x v="34"/>
    <m/>
    <m/>
    <m/>
    <m/>
    <n v="45000000"/>
    <n v="6"/>
    <n v="7916887"/>
    <n v="1.4997252960085086E-3"/>
    <n v="-37083113"/>
    <m/>
    <x v="8"/>
  </r>
  <r>
    <s v="Color"/>
    <s v="YimouZhang"/>
    <x v="1065"/>
    <n v="7.7"/>
    <x v="287"/>
    <n v="114"/>
    <s v="Drama"/>
    <s v="Romance"/>
    <m/>
    <m/>
    <m/>
    <m/>
    <m/>
    <m/>
    <x v="21"/>
    <m/>
    <m/>
    <m/>
    <m/>
    <m/>
    <m/>
    <s v="CurseoftheGoldenFlower"/>
    <x v="1"/>
    <x v="34"/>
    <m/>
    <m/>
    <m/>
    <m/>
    <n v="45000000"/>
    <n v="7"/>
    <n v="6565495"/>
    <n v="1.5121967370953263E-3"/>
    <n v="-38434505"/>
    <m/>
    <x v="8"/>
  </r>
  <r>
    <s v="Color"/>
    <s v="DannyPang"/>
    <x v="1066"/>
    <n v="6.1"/>
    <x v="287"/>
    <n v="99"/>
    <s v="Action"/>
    <s v="Crime"/>
    <s v="Thriller"/>
    <m/>
    <m/>
    <m/>
    <m/>
    <m/>
    <x v="21"/>
    <m/>
    <m/>
    <m/>
    <m/>
    <m/>
    <m/>
    <s v="BangkokDangerous"/>
    <x v="0"/>
    <x v="34"/>
    <m/>
    <m/>
    <m/>
    <m/>
    <n v="40000000"/>
    <n v="5.4"/>
    <n v="15279680"/>
    <n v="1.5253822979692457E-3"/>
    <n v="-24720320"/>
    <m/>
    <x v="8"/>
  </r>
  <r>
    <s v="Color"/>
    <s v="BarrySonnenfeld"/>
    <x v="1067"/>
    <n v="5.8"/>
    <x v="287"/>
    <n v="74"/>
    <s v="Comedy"/>
    <s v="Crime"/>
    <s v="Thriller"/>
    <m/>
    <m/>
    <m/>
    <m/>
    <m/>
    <x v="21"/>
    <m/>
    <m/>
    <m/>
    <m/>
    <m/>
    <m/>
    <s v="BigTrouble"/>
    <x v="0"/>
    <x v="34"/>
    <m/>
    <m/>
    <m/>
    <m/>
    <n v="40000000"/>
    <n v="6.5"/>
    <n v="7262288"/>
    <n v="1.5312869671024302E-3"/>
    <n v="-32737712"/>
    <m/>
    <x v="8"/>
  </r>
  <r>
    <s v="Color"/>
    <s v="MikeNewell"/>
    <x v="1068"/>
    <n v="6.1499999999999995"/>
    <x v="287"/>
    <n v="139"/>
    <s v="Drama"/>
    <s v="Romance"/>
    <m/>
    <m/>
    <m/>
    <m/>
    <m/>
    <m/>
    <x v="21"/>
    <m/>
    <m/>
    <m/>
    <m/>
    <m/>
    <m/>
    <s v="LoveintheTimeofCholera"/>
    <x v="0"/>
    <x v="34"/>
    <m/>
    <m/>
    <m/>
    <m/>
    <n v="45000000"/>
    <n v="6.4"/>
    <n v="4584886"/>
    <n v="1.5400443904324773E-3"/>
    <n v="-40415114"/>
    <m/>
    <x v="8"/>
  </r>
  <r>
    <s v="Color"/>
    <s v="GeorgeP.Cosmatos"/>
    <x v="1069"/>
    <n v="8.3000000000000007"/>
    <x v="287"/>
    <n v="103"/>
    <s v="Action"/>
    <s v="Thriller"/>
    <m/>
    <m/>
    <m/>
    <m/>
    <m/>
    <m/>
    <x v="21"/>
    <m/>
    <m/>
    <m/>
    <m/>
    <m/>
    <m/>
    <s v="ShadowConspiracy"/>
    <x v="0"/>
    <x v="34"/>
    <m/>
    <m/>
    <m/>
    <m/>
    <n v="45000000"/>
    <n v="4.9000000000000004"/>
    <n v="2154540"/>
    <n v="1.5542916537478781E-3"/>
    <n v="-42845460"/>
    <m/>
    <x v="8"/>
  </r>
  <r>
    <s v="Color"/>
    <s v="OliverParker"/>
    <x v="1070"/>
    <n v="6.4"/>
    <x v="287"/>
    <n v="101"/>
    <s v="Action"/>
    <s v="Adventure"/>
    <s v="Comedy"/>
    <s v="Crime"/>
    <m/>
    <m/>
    <m/>
    <m/>
    <x v="21"/>
    <m/>
    <m/>
    <m/>
    <m/>
    <m/>
    <m/>
    <s v="JohnnyEnglishReborn"/>
    <x v="0"/>
    <x v="34"/>
    <m/>
    <m/>
    <m/>
    <m/>
    <n v="45000000"/>
    <n v="6.3"/>
    <n v="8129455"/>
    <n v="1.569822085516612E-3"/>
    <n v="-36870545"/>
    <m/>
    <x v="8"/>
  </r>
  <r>
    <s v="Color"/>
    <s v="BenAffleck"/>
    <x v="1071"/>
    <n v="6.333333333333333"/>
    <x v="287"/>
    <n v="130"/>
    <s v="Biography"/>
    <s v="Drama"/>
    <s v="History"/>
    <s v="Thriller"/>
    <m/>
    <m/>
    <m/>
    <m/>
    <x v="21"/>
    <m/>
    <m/>
    <m/>
    <m/>
    <m/>
    <m/>
    <s v="Argo"/>
    <x v="0"/>
    <x v="34"/>
    <m/>
    <m/>
    <m/>
    <m/>
    <n v="44500000"/>
    <n v="7.7"/>
    <n v="136019448"/>
    <n v="1.5822452822665365E-3"/>
    <n v="91519448"/>
    <m/>
    <x v="8"/>
  </r>
  <r>
    <s v="Color"/>
    <s v="AndrewDavis"/>
    <x v="1072"/>
    <n v="6"/>
    <x v="287"/>
    <n v="130"/>
    <s v="Action"/>
    <s v="Adventure"/>
    <s v="Crime"/>
    <s v="Drama"/>
    <s v="Mystery"/>
    <s v="Thriller"/>
    <m/>
    <m/>
    <x v="21"/>
    <m/>
    <m/>
    <m/>
    <m/>
    <m/>
    <m/>
    <s v="TheFugitive"/>
    <x v="0"/>
    <x v="34"/>
    <m/>
    <m/>
    <m/>
    <m/>
    <n v="44000000"/>
    <n v="7.8"/>
    <n v="183875760"/>
    <n v="1.53222860716295E-3"/>
    <n v="139875760"/>
    <m/>
    <x v="8"/>
  </r>
  <r>
    <s v="Color"/>
    <s v="AndyTennant"/>
    <x v="1073"/>
    <n v="5.8"/>
    <x v="287"/>
    <n v="110"/>
    <s v="Action"/>
    <s v="Comedy"/>
    <s v="Romance"/>
    <m/>
    <m/>
    <m/>
    <m/>
    <m/>
    <x v="21"/>
    <m/>
    <m/>
    <m/>
    <m/>
    <m/>
    <m/>
    <s v="TheBountyHunter"/>
    <x v="0"/>
    <x v="34"/>
    <m/>
    <m/>
    <m/>
    <m/>
    <n v="40000000"/>
    <n v="5.5"/>
    <n v="67061228"/>
    <n v="1.4625121486281313E-3"/>
    <n v="27061228"/>
    <m/>
    <x v="8"/>
  </r>
  <r>
    <s v="BlackandWhite"/>
    <s v="BarryLevinson"/>
    <x v="1074"/>
    <n v="5.6"/>
    <x v="287"/>
    <n v="147"/>
    <s v="Crime"/>
    <s v="Drama"/>
    <s v="Thriller"/>
    <m/>
    <m/>
    <m/>
    <m/>
    <m/>
    <x v="21"/>
    <m/>
    <m/>
    <m/>
    <m/>
    <m/>
    <m/>
    <s v="Sleepers"/>
    <x v="0"/>
    <x v="34"/>
    <m/>
    <m/>
    <m/>
    <m/>
    <n v="44000000"/>
    <n v="7.5"/>
    <n v="53300852"/>
    <n v="1.4503974659756098E-3"/>
    <n v="9300852"/>
    <m/>
    <x v="8"/>
  </r>
  <r>
    <s v="Color"/>
    <s v="GeorgeP.Cosmatos"/>
    <x v="1075"/>
    <n v="6.1"/>
    <x v="287"/>
    <n v="96"/>
    <s v="Action"/>
    <s v="Adventure"/>
    <s v="Thriller"/>
    <s v="War"/>
    <m/>
    <m/>
    <m/>
    <m/>
    <x v="21"/>
    <m/>
    <m/>
    <m/>
    <m/>
    <m/>
    <m/>
    <s v="Rambo:FirstBloodPartII"/>
    <x v="0"/>
    <x v="34"/>
    <m/>
    <m/>
    <m/>
    <m/>
    <n v="44000000"/>
    <n v="6.4"/>
    <n v="150415432"/>
    <n v="1.4401830450542705E-3"/>
    <n v="106415432"/>
    <m/>
    <x v="8"/>
  </r>
  <r>
    <s v="Color"/>
    <s v="BrianGibson"/>
    <x v="1076"/>
    <n v="5.9"/>
    <x v="287"/>
    <n v="118"/>
    <s v="Drama"/>
    <s v="Thriller"/>
    <m/>
    <m/>
    <m/>
    <m/>
    <m/>
    <m/>
    <x v="21"/>
    <m/>
    <m/>
    <m/>
    <m/>
    <m/>
    <m/>
    <s v="TheJuror"/>
    <x v="0"/>
    <x v="34"/>
    <m/>
    <m/>
    <m/>
    <m/>
    <n v="44000000"/>
    <n v="5.6"/>
    <n v="44834712"/>
    <n v="1.3849121324614327E-3"/>
    <n v="834712"/>
    <m/>
    <x v="8"/>
  </r>
  <r>
    <s v="Color"/>
    <s v="NormanFerguson"/>
    <x v="1077"/>
    <n v="7.1"/>
    <x v="287"/>
    <n v="88"/>
    <s v="Animation"/>
    <s v="Family"/>
    <s v="Fantasy"/>
    <s v="Musical"/>
    <m/>
    <m/>
    <m/>
    <m/>
    <x v="21"/>
    <m/>
    <m/>
    <m/>
    <m/>
    <m/>
    <m/>
    <s v="Pinocchio"/>
    <x v="0"/>
    <x v="34"/>
    <m/>
    <m/>
    <m/>
    <m/>
    <n v="2600000"/>
    <n v="7.5"/>
    <n v="84300000"/>
    <n v="1.3787075699212149E-3"/>
    <n v="81700000"/>
    <m/>
    <x v="8"/>
  </r>
  <r>
    <s v="Color"/>
    <s v="MichaelCimino"/>
    <x v="1078"/>
    <n v="7.3"/>
    <x v="287"/>
    <n v="325"/>
    <s v="Adventure"/>
    <s v="Drama"/>
    <s v="Western"/>
    <m/>
    <m/>
    <m/>
    <m/>
    <m/>
    <x v="21"/>
    <m/>
    <m/>
    <m/>
    <m/>
    <m/>
    <m/>
    <s v="HeavensGate"/>
    <x v="0"/>
    <x v="34"/>
    <m/>
    <m/>
    <m/>
    <m/>
    <n v="44000000"/>
    <n v="6.8"/>
    <n v="1500000"/>
    <n v="1.4253684274986114E-3"/>
    <n v="-42500000"/>
    <m/>
    <x v="8"/>
  </r>
  <r>
    <s v="Color"/>
    <s v="LenWiseman"/>
    <x v="1079"/>
    <n v="5.9"/>
    <x v="287"/>
    <n v="102"/>
    <s v="Action"/>
    <s v="Adventure"/>
    <s v="Fantasy"/>
    <s v="SciFi"/>
    <s v="Thriller"/>
    <m/>
    <m/>
    <m/>
    <x v="21"/>
    <m/>
    <m/>
    <m/>
    <m/>
    <m/>
    <m/>
    <s v="Underworld:Evolution"/>
    <x v="0"/>
    <x v="34"/>
    <m/>
    <m/>
    <m/>
    <m/>
    <n v="50000000"/>
    <n v="6.8"/>
    <n v="62318875"/>
    <n v="1.4402565353163156E-3"/>
    <n v="12318875"/>
    <m/>
    <x v="8"/>
  </r>
  <r>
    <s v="Color"/>
    <s v="PaulMcGuigan"/>
    <x v="1080"/>
    <n v="8"/>
    <x v="287"/>
    <n v="110"/>
    <s v="Drama"/>
    <s v="Horror"/>
    <s v="SciFi"/>
    <s v="Thriller"/>
    <m/>
    <m/>
    <m/>
    <m/>
    <x v="21"/>
    <m/>
    <m/>
    <m/>
    <m/>
    <m/>
    <m/>
    <s v="VictorFrankenstein"/>
    <x v="0"/>
    <x v="34"/>
    <m/>
    <m/>
    <m/>
    <m/>
    <n v="40000000"/>
    <n v="6"/>
    <n v="5773519"/>
    <n v="1.4196573562061568E-3"/>
    <n v="-34226481"/>
    <m/>
    <x v="8"/>
  </r>
  <r>
    <s v="Color"/>
    <s v="GusVanSant"/>
    <x v="1081"/>
    <n v="5.0999999999999996"/>
    <x v="287"/>
    <n v="136"/>
    <s v="Drama"/>
    <m/>
    <m/>
    <m/>
    <m/>
    <m/>
    <m/>
    <m/>
    <x v="21"/>
    <m/>
    <m/>
    <m/>
    <m/>
    <m/>
    <m/>
    <s v="FindingForrester"/>
    <x v="0"/>
    <x v="34"/>
    <m/>
    <m/>
    <m/>
    <m/>
    <n v="43000000"/>
    <n v="7.3"/>
    <n v="51768623"/>
    <n v="1.4289891690262445E-3"/>
    <n v="8768623"/>
    <m/>
    <x v="8"/>
  </r>
  <r>
    <s v="Color"/>
    <s v="BettyThomas"/>
    <x v="1082"/>
    <n v="6.6"/>
    <x v="287"/>
    <n v="103"/>
    <s v="Comedy"/>
    <s v="Drama"/>
    <m/>
    <m/>
    <m/>
    <m/>
    <m/>
    <m/>
    <x v="21"/>
    <m/>
    <m/>
    <m/>
    <m/>
    <m/>
    <m/>
    <s v="28Days"/>
    <x v="0"/>
    <x v="34"/>
    <m/>
    <m/>
    <m/>
    <m/>
    <n v="43000000"/>
    <n v="6"/>
    <n v="37035515"/>
    <n v="1.4200937854795593E-3"/>
    <n v="-5964485"/>
    <m/>
    <x v="8"/>
  </r>
  <r>
    <s v="Color"/>
    <s v="LouisLeterrier"/>
    <x v="1083"/>
    <n v="5.4"/>
    <x v="287"/>
    <n v="103"/>
    <s v="Action"/>
    <s v="Crime"/>
    <s v="Drama"/>
    <s v="Thriller"/>
    <m/>
    <m/>
    <m/>
    <m/>
    <x v="21"/>
    <m/>
    <m/>
    <m/>
    <m/>
    <m/>
    <m/>
    <s v="Unleashed"/>
    <x v="0"/>
    <x v="34"/>
    <m/>
    <m/>
    <m/>
    <m/>
    <n v="45000000"/>
    <n v="7"/>
    <n v="24520892"/>
    <n v="1.41780056608285E-3"/>
    <n v="-20479108"/>
    <m/>
    <x v="8"/>
  </r>
  <r>
    <s v="Color"/>
    <s v="RogerKumble"/>
    <x v="1084"/>
    <n v="5.0999999999999996"/>
    <x v="287"/>
    <n v="90"/>
    <s v="Comedy"/>
    <s v="Romance"/>
    <m/>
    <m/>
    <m/>
    <m/>
    <m/>
    <m/>
    <x v="21"/>
    <m/>
    <m/>
    <m/>
    <m/>
    <m/>
    <m/>
    <s v="TheSweetestThing"/>
    <x v="0"/>
    <x v="34"/>
    <m/>
    <m/>
    <m/>
    <m/>
    <n v="43000000"/>
    <n v="5.0999999999999996"/>
    <n v="24430272"/>
    <n v="1.4216630838467322E-3"/>
    <n v="-18569728"/>
    <m/>
    <x v="8"/>
  </r>
  <r>
    <s v="Color"/>
    <s v="SydneyPollack"/>
    <x v="1085"/>
    <n v="7.8"/>
    <x v="287"/>
    <n v="154"/>
    <s v="Drama"/>
    <s v="Mystery"/>
    <s v="Thriller"/>
    <m/>
    <m/>
    <m/>
    <m/>
    <m/>
    <x v="21"/>
    <m/>
    <m/>
    <m/>
    <m/>
    <m/>
    <m/>
    <s v="TheFirm"/>
    <x v="0"/>
    <x v="34"/>
    <m/>
    <m/>
    <m/>
    <m/>
    <n v="42000000"/>
    <n v="6.8"/>
    <n v="158348400"/>
    <n v="1.4250776876734812E-3"/>
    <n v="116348400"/>
    <m/>
    <x v="8"/>
  </r>
  <r>
    <s v="Color"/>
    <s v="BurrSteers"/>
    <x v="1086"/>
    <n v="6.6"/>
    <x v="287"/>
    <n v="99"/>
    <s v="Drama"/>
    <s v="Fantasy"/>
    <s v="Romance"/>
    <m/>
    <m/>
    <m/>
    <m/>
    <m/>
    <x v="21"/>
    <m/>
    <m/>
    <m/>
    <m/>
    <m/>
    <m/>
    <s v="CharlieSt.Cloud"/>
    <x v="0"/>
    <x v="34"/>
    <m/>
    <m/>
    <m/>
    <m/>
    <n v="44000000"/>
    <n v="6.5"/>
    <n v="31136950"/>
    <n v="1.3742804700003319E-3"/>
    <n v="-12863050"/>
    <m/>
    <x v="8"/>
  </r>
  <r>
    <s v="Color"/>
    <s v="SimonWest"/>
    <x v="1087"/>
    <n v="6.4"/>
    <x v="287"/>
    <n v="93"/>
    <s v="Action"/>
    <s v="Crime"/>
    <s v="Thriller"/>
    <m/>
    <m/>
    <m/>
    <m/>
    <m/>
    <x v="21"/>
    <m/>
    <m/>
    <m/>
    <m/>
    <m/>
    <m/>
    <s v="TheMechanic"/>
    <x v="0"/>
    <x v="34"/>
    <m/>
    <m/>
    <m/>
    <m/>
    <n v="40000000"/>
    <n v="6.6"/>
    <n v="29113588"/>
    <n v="1.374658060805424E-3"/>
    <n v="-10886412"/>
    <m/>
    <x v="8"/>
  </r>
  <r>
    <s v="Color"/>
    <s v="PhilLord"/>
    <x v="1088"/>
    <n v="6.7"/>
    <x v="287"/>
    <n v="109"/>
    <s v="Action"/>
    <s v="Comedy"/>
    <s v="Crime"/>
    <m/>
    <m/>
    <m/>
    <m/>
    <m/>
    <x v="21"/>
    <m/>
    <m/>
    <m/>
    <m/>
    <m/>
    <m/>
    <s v="21JumpStreet"/>
    <x v="0"/>
    <x v="34"/>
    <m/>
    <m/>
    <m/>
    <m/>
    <n v="42000000"/>
    <n v="7.2"/>
    <n v="138447667"/>
    <n v="1.3756511136569574E-3"/>
    <n v="96447667"/>
    <m/>
    <x v="8"/>
  </r>
  <r>
    <s v="Color"/>
    <s v="RogerMichell"/>
    <x v="1089"/>
    <n v="6.3000000000000007"/>
    <x v="287"/>
    <n v="124"/>
    <s v="Comedy"/>
    <s v="Drama"/>
    <s v="Romance"/>
    <m/>
    <m/>
    <m/>
    <m/>
    <m/>
    <x v="21"/>
    <m/>
    <m/>
    <m/>
    <m/>
    <m/>
    <m/>
    <s v="NottingHill"/>
    <x v="0"/>
    <x v="34"/>
    <m/>
    <m/>
    <m/>
    <m/>
    <n v="42000000"/>
    <n v="7"/>
    <n v="116006080"/>
    <n v="1.3323691081274689E-3"/>
    <n v="74006080"/>
    <m/>
    <x v="8"/>
  </r>
  <r>
    <s v="Color"/>
    <s v="PeterLord"/>
    <x v="1090"/>
    <n v="8.1"/>
    <x v="287"/>
    <n v="84"/>
    <s v="Adventure"/>
    <s v="Animation"/>
    <s v="Comedy"/>
    <s v="Drama"/>
    <s v="Family"/>
    <m/>
    <m/>
    <m/>
    <x v="21"/>
    <m/>
    <m/>
    <m/>
    <m/>
    <m/>
    <m/>
    <s v="ChickenRun"/>
    <x v="0"/>
    <x v="34"/>
    <m/>
    <m/>
    <m/>
    <m/>
    <n v="45000000"/>
    <n v="7"/>
    <n v="106793915"/>
    <n v="1.2978532201092959E-3"/>
    <n v="61793915"/>
    <m/>
    <x v="8"/>
  </r>
  <r>
    <s v="Color"/>
    <s v="JohnHamburg"/>
    <x v="1091"/>
    <n v="7"/>
    <x v="287"/>
    <n v="90"/>
    <s v="Comedy"/>
    <s v="Romance"/>
    <m/>
    <m/>
    <m/>
    <m/>
    <m/>
    <m/>
    <x v="21"/>
    <m/>
    <m/>
    <m/>
    <m/>
    <m/>
    <m/>
    <s v="AlongCamePolly"/>
    <x v="0"/>
    <x v="34"/>
    <m/>
    <m/>
    <m/>
    <m/>
    <n v="42000000"/>
    <n v="5.9"/>
    <n v="87856565"/>
    <n v="1.2594919525606072E-3"/>
    <n v="45856565"/>
    <m/>
    <x v="8"/>
  </r>
  <r>
    <s v="Color"/>
    <s v="ReginaldHudlin"/>
    <x v="1092"/>
    <n v="7.9"/>
    <x v="287"/>
    <n v="117"/>
    <s v="Comedy"/>
    <s v="Drama"/>
    <s v="Romance"/>
    <m/>
    <m/>
    <m/>
    <m/>
    <m/>
    <x v="21"/>
    <m/>
    <m/>
    <m/>
    <m/>
    <m/>
    <m/>
    <s v="Boomerang"/>
    <x v="0"/>
    <x v="34"/>
    <m/>
    <m/>
    <m/>
    <m/>
    <n v="40000000"/>
    <n v="5.4"/>
    <n v="70100000"/>
    <n v="1.2362204923230919E-3"/>
    <n v="30100000"/>
    <m/>
    <x v="8"/>
  </r>
  <r>
    <s v="Color"/>
    <s v="PaulFeig"/>
    <x v="1093"/>
    <n v="7.1"/>
    <x v="287"/>
    <n v="123"/>
    <s v="Action"/>
    <s v="Comedy"/>
    <s v="Crime"/>
    <m/>
    <m/>
    <m/>
    <m/>
    <m/>
    <x v="21"/>
    <m/>
    <m/>
    <m/>
    <m/>
    <m/>
    <m/>
    <s v="TheHeat"/>
    <x v="0"/>
    <x v="34"/>
    <m/>
    <m/>
    <m/>
    <m/>
    <n v="43000000"/>
    <n v="6.6"/>
    <n v="159578352"/>
    <n v="1.2227593339824443E-3"/>
    <n v="116578352"/>
    <m/>
    <x v="8"/>
  </r>
  <r>
    <s v="Color"/>
    <s v="JosephL.Mankiewicz"/>
    <x v="1094"/>
    <n v="6.5"/>
    <x v="287"/>
    <n v="251"/>
    <s v="Biography"/>
    <s v="Drama"/>
    <s v="History"/>
    <s v="Romance"/>
    <m/>
    <m/>
    <m/>
    <m/>
    <x v="21"/>
    <m/>
    <m/>
    <m/>
    <m/>
    <m/>
    <m/>
    <s v="Cleopatra"/>
    <x v="0"/>
    <x v="34"/>
    <m/>
    <m/>
    <m/>
    <m/>
    <n v="31115000"/>
    <n v="7"/>
    <n v="57750000"/>
    <n v="1.1664345415692493E-3"/>
    <n v="26635000"/>
    <m/>
    <x v="8"/>
  </r>
  <r>
    <s v="Color"/>
    <s v="FrankCoraci"/>
    <x v="1095"/>
    <n v="6.9333333333333336"/>
    <x v="287"/>
    <n v="105"/>
    <s v="Action"/>
    <s v="Comedy"/>
    <s v="Sport"/>
    <m/>
    <m/>
    <m/>
    <m/>
    <m/>
    <x v="21"/>
    <m/>
    <m/>
    <m/>
    <m/>
    <m/>
    <m/>
    <s v="HereComestheBoom"/>
    <x v="0"/>
    <x v="34"/>
    <m/>
    <m/>
    <m/>
    <m/>
    <n v="42000000"/>
    <n v="6.5"/>
    <n v="45290318"/>
    <n v="1.1649175071857547E-3"/>
    <n v="3290318"/>
    <m/>
    <x v="8"/>
  </r>
  <r>
    <s v="Color"/>
    <s v="CarlFranklin"/>
    <x v="1096"/>
    <n v="4.4333333333333336"/>
    <x v="287"/>
    <n v="115"/>
    <s v="Crime"/>
    <s v="Drama"/>
    <s v="Mystery"/>
    <s v="Thriller"/>
    <m/>
    <m/>
    <m/>
    <m/>
    <x v="21"/>
    <m/>
    <m/>
    <m/>
    <m/>
    <m/>
    <m/>
    <s v="HighCrimes"/>
    <x v="0"/>
    <x v="34"/>
    <m/>
    <m/>
    <m/>
    <m/>
    <n v="42000000"/>
    <n v="6.3"/>
    <n v="41543207"/>
    <n v="1.159188547983034E-3"/>
    <n v="-456793"/>
    <m/>
    <x v="8"/>
  </r>
  <r>
    <s v="Color"/>
    <s v="BarbraStreisand"/>
    <x v="1097"/>
    <n v="6.7"/>
    <x v="287"/>
    <n v="122"/>
    <s v="Comedy"/>
    <s v="Drama"/>
    <s v="Romance"/>
    <m/>
    <m/>
    <m/>
    <m/>
    <m/>
    <x v="21"/>
    <m/>
    <m/>
    <m/>
    <m/>
    <m/>
    <m/>
    <s v="TheMirrorHasTwoFaces"/>
    <x v="0"/>
    <x v="34"/>
    <m/>
    <m/>
    <m/>
    <m/>
    <n v="42000000"/>
    <n v="6.5"/>
    <n v="41252428"/>
    <n v="1.1550333085415831E-3"/>
    <n v="-747572"/>
    <m/>
    <x v="8"/>
  </r>
  <r>
    <s v="Color"/>
    <s v="MarkPellington"/>
    <x v="1098"/>
    <n v="6.3"/>
    <x v="287"/>
    <n v="119"/>
    <s v="Drama"/>
    <s v="Horror"/>
    <s v="Mystery"/>
    <s v="Thriller"/>
    <m/>
    <m/>
    <m/>
    <m/>
    <x v="21"/>
    <m/>
    <m/>
    <m/>
    <m/>
    <m/>
    <m/>
    <s v="TheMothmanProphecies"/>
    <x v="0"/>
    <x v="34"/>
    <m/>
    <m/>
    <m/>
    <m/>
    <n v="32000000"/>
    <n v="6.5"/>
    <n v="35228696"/>
    <n v="1.150997518476367E-3"/>
    <n v="3228696"/>
    <m/>
    <x v="8"/>
  </r>
  <r>
    <s v="Color"/>
    <s v="LarryCharles"/>
    <x v="1099"/>
    <n v="5.4"/>
    <x v="287"/>
    <n v="81"/>
    <s v="Comedy"/>
    <m/>
    <m/>
    <m/>
    <m/>
    <m/>
    <m/>
    <m/>
    <x v="21"/>
    <m/>
    <m/>
    <m/>
    <m/>
    <m/>
    <m/>
    <s v="Brno"/>
    <x v="0"/>
    <x v="34"/>
    <m/>
    <m/>
    <m/>
    <m/>
    <n v="42000000"/>
    <n v="5.8"/>
    <n v="59992760"/>
    <n v="1.1506771095315192E-3"/>
    <n v="17992760"/>
    <m/>
    <x v="8"/>
  </r>
  <r>
    <s v="Color"/>
    <s v="JohnGlen"/>
    <x v="1100"/>
    <n v="4.3"/>
    <x v="287"/>
    <n v="133"/>
    <s v="Action"/>
    <s v="Adventure"/>
    <s v="Thriller"/>
    <m/>
    <m/>
    <m/>
    <m/>
    <m/>
    <x v="21"/>
    <m/>
    <m/>
    <m/>
    <m/>
    <m/>
    <m/>
    <s v="LicencetoKill"/>
    <x v="0"/>
    <x v="34"/>
    <m/>
    <m/>
    <m/>
    <m/>
    <n v="32000000"/>
    <n v="6.6"/>
    <n v="34667015"/>
    <n v="1.1387684305297638E-3"/>
    <n v="2667015"/>
    <m/>
    <x v="8"/>
  </r>
  <r>
    <s v="Color"/>
    <s v="CatherineHardwicke"/>
    <x v="1101"/>
    <n v="7.7"/>
    <x v="287"/>
    <n v="100"/>
    <s v="Fantasy"/>
    <s v="Horror"/>
    <s v="Mystery"/>
    <s v="Thriller"/>
    <m/>
    <m/>
    <m/>
    <m/>
    <x v="21"/>
    <m/>
    <m/>
    <m/>
    <m/>
    <m/>
    <m/>
    <s v="RedRidingHood"/>
    <x v="0"/>
    <x v="34"/>
    <m/>
    <m/>
    <m/>
    <m/>
    <n v="42000000"/>
    <n v="5.4"/>
    <n v="37652565"/>
    <n v="1.1384972317873244E-3"/>
    <n v="-4347435"/>
    <m/>
    <x v="8"/>
  </r>
  <r>
    <s v="Color"/>
    <s v="JohnHerzfeld"/>
    <x v="1102"/>
    <n v="5.9"/>
    <x v="287"/>
    <n v="120"/>
    <s v="Action"/>
    <s v="Crime"/>
    <s v="Drama"/>
    <s v="Thriller"/>
    <m/>
    <m/>
    <m/>
    <m/>
    <x v="21"/>
    <m/>
    <m/>
    <m/>
    <m/>
    <m/>
    <m/>
    <s v="15Minutes"/>
    <x v="0"/>
    <x v="34"/>
    <m/>
    <m/>
    <m/>
    <m/>
    <n v="42000000"/>
    <n v="6.1"/>
    <n v="24375436"/>
    <n v="1.1359719954341047E-3"/>
    <n v="-17624564"/>
    <m/>
    <x v="8"/>
  </r>
  <r>
    <s v="Color"/>
    <s v="AnnabelJankel"/>
    <x v="1103"/>
    <n v="7.8"/>
    <x v="287"/>
    <n v="104"/>
    <s v="Adventure"/>
    <s v="Comedy"/>
    <s v="Family"/>
    <s v="Fantasy"/>
    <s v="SciFi"/>
    <m/>
    <m/>
    <m/>
    <x v="21"/>
    <m/>
    <m/>
    <m/>
    <m/>
    <m/>
    <m/>
    <s v="SuperMarioBros."/>
    <x v="0"/>
    <x v="34"/>
    <m/>
    <m/>
    <m/>
    <m/>
    <n v="42000000"/>
    <n v="4"/>
    <n v="20915465"/>
    <n v="1.1390862316243652E-3"/>
    <n v="-21084535"/>
    <m/>
    <x v="8"/>
  </r>
  <r>
    <s v="Color"/>
    <s v="AndrewNiccol"/>
    <x v="1104"/>
    <n v="6.75"/>
    <x v="287"/>
    <n v="122"/>
    <s v="Crime"/>
    <s v="Drama"/>
    <s v="Thriller"/>
    <m/>
    <m/>
    <m/>
    <m/>
    <m/>
    <x v="21"/>
    <m/>
    <m/>
    <m/>
    <m/>
    <m/>
    <m/>
    <s v="LordofWar"/>
    <x v="0"/>
    <x v="34"/>
    <m/>
    <m/>
    <m/>
    <m/>
    <n v="50000000"/>
    <n v="7.6"/>
    <n v="24127895"/>
    <n v="1.1436804033899237E-3"/>
    <n v="-25872105"/>
    <m/>
    <x v="8"/>
  </r>
  <r>
    <s v="BlackandWhite"/>
    <s v="YimouZhang"/>
    <x v="1105"/>
    <n v="6.7"/>
    <x v="287"/>
    <n v="80"/>
    <s v="Action"/>
    <s v="Adventure"/>
    <s v="History"/>
    <m/>
    <m/>
    <m/>
    <m/>
    <m/>
    <x v="21"/>
    <m/>
    <m/>
    <m/>
    <m/>
    <m/>
    <m/>
    <s v="Hero"/>
    <x v="1"/>
    <x v="34"/>
    <m/>
    <m/>
    <m/>
    <m/>
    <n v="31000000"/>
    <n v="7.9"/>
    <n v="84961"/>
    <n v="1.1489229115384208E-3"/>
    <n v="-30915039"/>
    <m/>
    <x v="8"/>
  </r>
  <r>
    <s v="Color"/>
    <s v="JulieAnneRobinson"/>
    <x v="1106"/>
    <n v="5.4"/>
    <x v="287"/>
    <n v="91"/>
    <s v="Action"/>
    <s v="Comedy"/>
    <s v="Crime"/>
    <s v="Romance"/>
    <s v="Thriller"/>
    <m/>
    <m/>
    <m/>
    <x v="21"/>
    <m/>
    <m/>
    <m/>
    <m/>
    <m/>
    <m/>
    <s v="OnefortheMoney"/>
    <x v="0"/>
    <x v="34"/>
    <m/>
    <m/>
    <m/>
    <m/>
    <n v="40000000"/>
    <n v="5.3"/>
    <n v="26404753"/>
    <n v="1.1509102395774505E-3"/>
    <n v="-13595247"/>
    <m/>
    <x v="8"/>
  </r>
  <r>
    <s v="Color"/>
    <s v="EvanGoldberg"/>
    <x v="1107"/>
    <n v="6.6"/>
    <x v="287"/>
    <n v="112"/>
    <s v="Comedy"/>
    <m/>
    <m/>
    <m/>
    <m/>
    <m/>
    <m/>
    <m/>
    <x v="21"/>
    <m/>
    <m/>
    <m/>
    <m/>
    <m/>
    <m/>
    <s v="TheInterview"/>
    <x v="0"/>
    <x v="34"/>
    <m/>
    <m/>
    <m/>
    <m/>
    <n v="44000000"/>
    <n v="6.6"/>
    <n v="6105175"/>
    <n v="1.1528186274456672E-3"/>
    <n v="-37894825"/>
    <m/>
    <x v="8"/>
  </r>
  <r>
    <s v="Color"/>
    <s v="SngmooLee"/>
    <x v="1108"/>
    <n v="6.4"/>
    <x v="287"/>
    <n v="100"/>
    <s v="Action"/>
    <s v="Fantasy"/>
    <s v="Western"/>
    <m/>
    <m/>
    <m/>
    <m/>
    <m/>
    <x v="21"/>
    <m/>
    <m/>
    <m/>
    <m/>
    <m/>
    <m/>
    <s v="TheWarriorsWay"/>
    <x v="0"/>
    <x v="34"/>
    <m/>
    <m/>
    <m/>
    <m/>
    <n v="45000000"/>
    <n v="6.3"/>
    <n v="5664251"/>
    <n v="1.165501762222683E-3"/>
    <n v="-39335749"/>
    <m/>
    <x v="8"/>
  </r>
  <r>
    <s v="Color"/>
    <s v="JeanPierreJeunet"/>
    <x v="1109"/>
    <n v="7"/>
    <x v="287"/>
    <n v="105"/>
    <s v="Action"/>
    <s v="Comedy"/>
    <s v="Crime"/>
    <m/>
    <m/>
    <m/>
    <m/>
    <m/>
    <x v="21"/>
    <m/>
    <m/>
    <m/>
    <m/>
    <m/>
    <m/>
    <s v="Micmacs"/>
    <x v="4"/>
    <x v="34"/>
    <m/>
    <m/>
    <m/>
    <m/>
    <n v="27000000"/>
    <n v="7.2"/>
    <n v="1260917"/>
    <n v="1.1792840790794588E-3"/>
    <n v="-25739083"/>
    <m/>
    <x v="8"/>
  </r>
  <r>
    <s v="Color"/>
    <s v="CurtisHanson"/>
    <x v="1110"/>
    <n v="5.7"/>
    <x v="287"/>
    <n v="110"/>
    <s v="Drama"/>
    <s v="Music"/>
    <m/>
    <m/>
    <m/>
    <m/>
    <m/>
    <m/>
    <x v="21"/>
    <m/>
    <m/>
    <m/>
    <m/>
    <m/>
    <m/>
    <s v="8Mile"/>
    <x v="0"/>
    <x v="34"/>
    <m/>
    <m/>
    <m/>
    <m/>
    <n v="41000000"/>
    <n v="7"/>
    <n v="116724075"/>
    <n v="1.1771556121374796E-3"/>
    <n v="75724075"/>
    <m/>
    <x v="8"/>
  </r>
  <r>
    <s v="Color"/>
    <s v="BrianHelgeland"/>
    <x v="1111"/>
    <n v="6.1"/>
    <x v="287"/>
    <n v="144"/>
    <s v="Action"/>
    <s v="Adventure"/>
    <s v="Romance"/>
    <m/>
    <m/>
    <m/>
    <m/>
    <m/>
    <x v="21"/>
    <m/>
    <m/>
    <m/>
    <m/>
    <m/>
    <m/>
    <s v="AKnightsTale"/>
    <x v="0"/>
    <x v="34"/>
    <m/>
    <m/>
    <m/>
    <m/>
    <n v="65000000"/>
    <n v="6.9"/>
    <n v="56083966"/>
    <n v="1.1446429207508299E-3"/>
    <n v="-8916034"/>
    <m/>
    <x v="8"/>
  </r>
  <r>
    <s v="Color"/>
    <s v="GordonChan"/>
    <x v="1112"/>
    <n v="7.1333333333333329"/>
    <x v="287"/>
    <n v="108"/>
    <s v="Action"/>
    <s v="Comedy"/>
    <s v="Fantasy"/>
    <m/>
    <m/>
    <m/>
    <m/>
    <m/>
    <x v="21"/>
    <m/>
    <m/>
    <m/>
    <m/>
    <m/>
    <m/>
    <s v="TheMedallion"/>
    <x v="0"/>
    <x v="34"/>
    <m/>
    <m/>
    <m/>
    <m/>
    <n v="41000000"/>
    <n v="5.2"/>
    <n v="22108977"/>
    <n v="1.1156409394686606E-3"/>
    <n v="-18891023"/>
    <m/>
    <x v="8"/>
  </r>
  <r>
    <s v="Color"/>
    <s v="M.NightShyamalan"/>
    <x v="1113"/>
    <n v="6.6333333333333329"/>
    <x v="287"/>
    <n v="107"/>
    <s v="Drama"/>
    <s v="Mystery"/>
    <s v="Thriller"/>
    <m/>
    <m/>
    <m/>
    <m/>
    <m/>
    <x v="21"/>
    <m/>
    <m/>
    <m/>
    <m/>
    <m/>
    <m/>
    <s v="TheSixthSense"/>
    <x v="0"/>
    <x v="34"/>
    <m/>
    <m/>
    <m/>
    <m/>
    <n v="40000000"/>
    <n v="8.1"/>
    <n v="293501675"/>
    <n v="1.1194290179038771E-3"/>
    <n v="253501675"/>
    <m/>
    <x v="8"/>
  </r>
  <r>
    <s v="Color"/>
    <s v="AsgerLeth"/>
    <x v="1114"/>
    <n v="7"/>
    <x v="287"/>
    <n v="102"/>
    <s v="Action"/>
    <s v="Crime"/>
    <s v="Thriller"/>
    <m/>
    <m/>
    <m/>
    <m/>
    <m/>
    <x v="21"/>
    <m/>
    <m/>
    <m/>
    <m/>
    <m/>
    <m/>
    <s v="ManonaLedge"/>
    <x v="0"/>
    <x v="34"/>
    <m/>
    <m/>
    <m/>
    <m/>
    <n v="42000000"/>
    <n v="6.6"/>
    <n v="18600911"/>
    <n v="1.0324377559703547E-3"/>
    <n v="-23399089"/>
    <m/>
    <x v="8"/>
  </r>
  <r>
    <s v="Color"/>
    <s v="DavidFrankel"/>
    <x v="1115"/>
    <n v="7.1"/>
    <x v="287"/>
    <n v="100"/>
    <s v="Comedy"/>
    <m/>
    <m/>
    <m/>
    <m/>
    <m/>
    <m/>
    <m/>
    <x v="21"/>
    <m/>
    <m/>
    <m/>
    <m/>
    <m/>
    <m/>
    <s v="TheBigYear"/>
    <x v="0"/>
    <x v="34"/>
    <m/>
    <m/>
    <m/>
    <m/>
    <n v="41000000"/>
    <n v="6.2"/>
    <n v="7204138"/>
    <n v="1.0380541731523053E-3"/>
    <n v="-33795862"/>
    <m/>
    <x v="8"/>
  </r>
  <r>
    <s v="Color"/>
    <s v="JohnG.Avildsen"/>
    <x v="1116"/>
    <n v="7"/>
    <x v="287"/>
    <n v="126"/>
    <s v="Action"/>
    <s v="Drama"/>
    <s v="Family"/>
    <s v="Sport"/>
    <m/>
    <m/>
    <m/>
    <m/>
    <x v="21"/>
    <m/>
    <m/>
    <m/>
    <m/>
    <m/>
    <m/>
    <s v="TheKarateKid"/>
    <x v="0"/>
    <x v="34"/>
    <m/>
    <m/>
    <m/>
    <m/>
    <n v="8000000"/>
    <n v="7.2"/>
    <n v="90800000"/>
    <n v="1.0478084436088631E-3"/>
    <n v="82800000"/>
    <m/>
    <x v="8"/>
  </r>
  <r>
    <s v="Color"/>
    <s v="DavidO.Russell"/>
    <x v="1117"/>
    <n v="7.7"/>
    <x v="287"/>
    <n v="138"/>
    <s v="Crime"/>
    <s v="Drama"/>
    <m/>
    <m/>
    <m/>
    <m/>
    <m/>
    <m/>
    <x v="21"/>
    <m/>
    <m/>
    <m/>
    <m/>
    <m/>
    <m/>
    <s v="AmericanHustle"/>
    <x v="0"/>
    <x v="34"/>
    <m/>
    <m/>
    <m/>
    <m/>
    <n v="40000000"/>
    <n v="7.3"/>
    <n v="150117807"/>
    <n v="1.0902807676150259E-3"/>
    <n v="110117807"/>
    <m/>
    <x v="8"/>
  </r>
  <r>
    <s v="Color"/>
    <s v="AnneFletcher"/>
    <x v="1118"/>
    <n v="7.1"/>
    <x v="287"/>
    <n v="108"/>
    <s v="Comedy"/>
    <s v="Drama"/>
    <s v="Romance"/>
    <m/>
    <m/>
    <m/>
    <m/>
    <m/>
    <x v="21"/>
    <m/>
    <m/>
    <m/>
    <m/>
    <m/>
    <m/>
    <s v="TheProposal"/>
    <x v="0"/>
    <x v="34"/>
    <m/>
    <m/>
    <m/>
    <m/>
    <n v="40000000"/>
    <n v="6.7"/>
    <n v="163947053"/>
    <n v="1.0487696417512615E-3"/>
    <n v="123947053"/>
    <m/>
    <x v="8"/>
  </r>
  <r>
    <s v="Color"/>
    <s v="BruceBeresford"/>
    <x v="1119"/>
    <n v="7.6333333333333329"/>
    <x v="287"/>
    <n v="105"/>
    <s v="Crime"/>
    <s v="Mystery"/>
    <s v="Thriller"/>
    <m/>
    <m/>
    <m/>
    <m/>
    <m/>
    <x v="21"/>
    <m/>
    <m/>
    <m/>
    <m/>
    <m/>
    <m/>
    <s v="DoubleJeopardy"/>
    <x v="0"/>
    <x v="34"/>
    <m/>
    <m/>
    <m/>
    <m/>
    <n v="70000000"/>
    <n v="6.4"/>
    <n v="116735231"/>
    <n v="1.0024326121132578E-3"/>
    <n v="46735231"/>
    <m/>
    <x v="8"/>
  </r>
  <r>
    <s v="Color"/>
    <s v="RobertZemeckis"/>
    <x v="1120"/>
    <n v="6.3"/>
    <x v="287"/>
    <n v="108"/>
    <s v="Adventure"/>
    <s v="Comedy"/>
    <s v="SciFi"/>
    <m/>
    <m/>
    <m/>
    <m/>
    <m/>
    <x v="21"/>
    <m/>
    <m/>
    <m/>
    <m/>
    <m/>
    <m/>
    <s v="BacktotheFuturePartII"/>
    <x v="0"/>
    <x v="34"/>
    <m/>
    <m/>
    <m/>
    <m/>
    <n v="40000000"/>
    <n v="7.8"/>
    <n v="118500000"/>
    <n v="8.8585721325240585E-4"/>
    <n v="78500000"/>
    <m/>
    <x v="8"/>
  </r>
  <r>
    <s v="Color"/>
    <s v="LucBesson"/>
    <x v="1121"/>
    <n v="7.3"/>
    <x v="287"/>
    <n v="89"/>
    <s v="Action"/>
    <s v="SciFi"/>
    <s v="Thriller"/>
    <m/>
    <m/>
    <m/>
    <m/>
    <m/>
    <x v="21"/>
    <m/>
    <m/>
    <m/>
    <m/>
    <m/>
    <m/>
    <s v="Lucy"/>
    <x v="0"/>
    <x v="34"/>
    <m/>
    <m/>
    <m/>
    <m/>
    <n v="40000000"/>
    <n v="6.4"/>
    <n v="126546825"/>
    <n v="8.5472365136742381E-4"/>
    <n v="86546825"/>
    <m/>
    <x v="8"/>
  </r>
  <r>
    <s v="Color"/>
    <s v="SamTaylorJohnson"/>
    <x v="1122"/>
    <n v="7.2"/>
    <x v="287"/>
    <n v="129"/>
    <s v="Drama"/>
    <s v="Romance"/>
    <m/>
    <m/>
    <m/>
    <m/>
    <m/>
    <m/>
    <x v="21"/>
    <m/>
    <m/>
    <m/>
    <m/>
    <m/>
    <m/>
    <s v="FiftyShadesofGrey"/>
    <x v="0"/>
    <x v="34"/>
    <m/>
    <m/>
    <m/>
    <m/>
    <n v="40000000"/>
    <n v="4.0999999999999996"/>
    <n v="166147885"/>
    <n v="8.20696676577812E-4"/>
    <n v="126147885"/>
    <m/>
    <x v="8"/>
  </r>
  <r>
    <s v="Color"/>
    <s v="RobertRodriguez"/>
    <x v="1123"/>
    <n v="7.45"/>
    <x v="287"/>
    <n v="84"/>
    <s v="Action"/>
    <s v="Adventure"/>
    <s v="Comedy"/>
    <s v="Family"/>
    <s v="SciFi"/>
    <m/>
    <m/>
    <m/>
    <x v="21"/>
    <m/>
    <m/>
    <m/>
    <m/>
    <m/>
    <m/>
    <s v="SpyKids3D:GameOver"/>
    <x v="0"/>
    <x v="34"/>
    <m/>
    <m/>
    <m/>
    <m/>
    <n v="38000000"/>
    <n v="4.0999999999999996"/>
    <n v="111760631"/>
    <n v="7.7279934673996282E-4"/>
    <n v="73760631"/>
    <m/>
    <x v="8"/>
  </r>
  <r>
    <s v="Color"/>
    <s v="JoelSchumacher"/>
    <x v="1124"/>
    <n v="7.1"/>
    <x v="287"/>
    <n v="149"/>
    <s v="Crime"/>
    <s v="Drama"/>
    <s v="Thriller"/>
    <m/>
    <m/>
    <m/>
    <m/>
    <m/>
    <x v="21"/>
    <m/>
    <m/>
    <m/>
    <m/>
    <m/>
    <m/>
    <s v="ATimetoKill"/>
    <x v="0"/>
    <x v="34"/>
    <m/>
    <m/>
    <m/>
    <m/>
    <n v="40000000"/>
    <n v="7.4"/>
    <n v="108706165"/>
    <n v="7.4921764144912542E-4"/>
    <n v="68706165"/>
    <m/>
    <x v="8"/>
  </r>
  <r>
    <s v="Color"/>
    <s v="ShawnLevy"/>
    <x v="1125"/>
    <n v="4.5999999999999996"/>
    <x v="287"/>
    <n v="94"/>
    <s v="Comedy"/>
    <s v="Family"/>
    <m/>
    <m/>
    <m/>
    <m/>
    <m/>
    <m/>
    <x v="21"/>
    <m/>
    <m/>
    <m/>
    <m/>
    <m/>
    <m/>
    <s v="CheaperbytheDozen"/>
    <x v="0"/>
    <x v="34"/>
    <m/>
    <m/>
    <m/>
    <m/>
    <n v="40000000"/>
    <n v="5.8"/>
    <n v="138614544"/>
    <n v="7.2121925861494353E-4"/>
    <n v="98614544"/>
    <m/>
    <x v="8"/>
  </r>
  <r>
    <s v="Color"/>
    <s v="PeterBerg"/>
    <x v="1126"/>
    <n v="7.7"/>
    <x v="287"/>
    <n v="121"/>
    <s v="Action"/>
    <s v="Biography"/>
    <s v="Drama"/>
    <s v="Thriller"/>
    <s v="War"/>
    <m/>
    <m/>
    <m/>
    <x v="21"/>
    <m/>
    <m/>
    <m/>
    <m/>
    <m/>
    <m/>
    <s v="LoneSurvivor"/>
    <x v="0"/>
    <x v="34"/>
    <m/>
    <m/>
    <m/>
    <m/>
    <n v="40000000"/>
    <n v="7.6"/>
    <n v="125069696"/>
    <n v="6.8255035563298018E-4"/>
    <n v="85069696"/>
    <m/>
    <x v="8"/>
  </r>
  <r>
    <s v="BlackandWhite"/>
    <s v="PennyMarshall"/>
    <x v="1127"/>
    <n v="6"/>
    <x v="287"/>
    <n v="128"/>
    <s v="Comedy"/>
    <s v="Drama"/>
    <s v="Sport"/>
    <m/>
    <m/>
    <m/>
    <m/>
    <m/>
    <x v="21"/>
    <m/>
    <m/>
    <m/>
    <m/>
    <m/>
    <m/>
    <s v="ALeagueofTheirOwn"/>
    <x v="0"/>
    <x v="34"/>
    <m/>
    <m/>
    <m/>
    <m/>
    <n v="40000000"/>
    <n v="7.2"/>
    <n v="107458785"/>
    <n v="6.4856775419021772E-4"/>
    <n v="67458785"/>
    <m/>
    <x v="8"/>
  </r>
  <r>
    <s v="Color"/>
    <s v="JamesWan"/>
    <x v="1128"/>
    <n v="6.8"/>
    <x v="287"/>
    <n v="134"/>
    <s v="Horror"/>
    <s v="Mystery"/>
    <s v="Thriller"/>
    <m/>
    <m/>
    <m/>
    <m/>
    <m/>
    <x v="21"/>
    <m/>
    <m/>
    <m/>
    <m/>
    <m/>
    <m/>
    <s v="TheConjuring2"/>
    <x v="0"/>
    <x v="34"/>
    <m/>
    <m/>
    <m/>
    <m/>
    <n v="40000000"/>
    <n v="7.8"/>
    <n v="102310175"/>
    <n v="6.208038048907032E-4"/>
    <n v="62310175"/>
    <m/>
    <x v="8"/>
  </r>
  <r>
    <s v="Color"/>
    <s v="DavidFincher"/>
    <x v="1129"/>
    <n v="7.2"/>
    <x v="287"/>
    <n v="120"/>
    <s v="Biography"/>
    <s v="Drama"/>
    <m/>
    <m/>
    <m/>
    <m/>
    <m/>
    <m/>
    <x v="21"/>
    <m/>
    <m/>
    <m/>
    <m/>
    <m/>
    <m/>
    <s v="TheSocialNetwork"/>
    <x v="0"/>
    <x v="34"/>
    <m/>
    <m/>
    <m/>
    <m/>
    <n v="40000000"/>
    <n v="7.7"/>
    <n v="96917897"/>
    <n v="5.9483961538052312E-4"/>
    <n v="56917897"/>
    <m/>
    <x v="8"/>
  </r>
  <r>
    <s v="Color"/>
    <s v="KenKwapis"/>
    <x v="1130"/>
    <n v="4.5999999999999996"/>
    <x v="287"/>
    <n v="129"/>
    <s v="Comedy"/>
    <s v="Drama"/>
    <s v="Romance"/>
    <m/>
    <m/>
    <m/>
    <m/>
    <m/>
    <x v="21"/>
    <m/>
    <m/>
    <m/>
    <m/>
    <m/>
    <m/>
    <s v="HesJustNotThatIntoYou"/>
    <x v="0"/>
    <x v="34"/>
    <m/>
    <m/>
    <m/>
    <m/>
    <n v="40000000"/>
    <n v="6.4"/>
    <n v="93952276"/>
    <n v="5.7077795919717239E-4"/>
    <n v="53952276"/>
    <m/>
    <x v="8"/>
  </r>
  <r>
    <s v="Color"/>
    <s v="DavidZucker"/>
    <x v="1131"/>
    <n v="7.5"/>
    <x v="287"/>
    <n v="89"/>
    <s v="Comedy"/>
    <m/>
    <m/>
    <m/>
    <m/>
    <m/>
    <m/>
    <m/>
    <x v="21"/>
    <m/>
    <m/>
    <m/>
    <m/>
    <m/>
    <m/>
    <s v="ScaryMovie4"/>
    <x v="0"/>
    <x v="34"/>
    <m/>
    <m/>
    <m/>
    <m/>
    <n v="45000000"/>
    <n v="5.0999999999999996"/>
    <n v="90703745"/>
    <n v="5.4775160991310697E-4"/>
    <n v="45703745"/>
    <m/>
    <x v="8"/>
  </r>
  <r>
    <s v="Color"/>
    <s v="WesCraven"/>
    <x v="1132"/>
    <n v="6.3"/>
    <x v="287"/>
    <n v="116"/>
    <s v="Horror"/>
    <s v="Mystery"/>
    <m/>
    <m/>
    <m/>
    <m/>
    <m/>
    <m/>
    <x v="21"/>
    <m/>
    <m/>
    <m/>
    <m/>
    <m/>
    <m/>
    <s v="Scream3"/>
    <x v="0"/>
    <x v="34"/>
    <m/>
    <m/>
    <m/>
    <m/>
    <n v="40000000"/>
    <n v="5.5"/>
    <n v="89138076"/>
    <n v="5.1572336201653887E-4"/>
    <n v="49138076"/>
    <m/>
    <x v="8"/>
  </r>
  <r>
    <s v="Color"/>
    <s v="RobertZemeckis"/>
    <x v="1133"/>
    <n v="6.8"/>
    <x v="287"/>
    <n v="118"/>
    <s v="Adventure"/>
    <s v="Comedy"/>
    <s v="SciFi"/>
    <s v="Western"/>
    <m/>
    <m/>
    <m/>
    <m/>
    <x v="21"/>
    <m/>
    <m/>
    <m/>
    <m/>
    <m/>
    <m/>
    <s v="BacktotheFuturePartIII"/>
    <x v="0"/>
    <x v="34"/>
    <m/>
    <m/>
    <m/>
    <m/>
    <n v="40000000"/>
    <n v="7.4"/>
    <n v="87666629"/>
    <n v="4.943714685670703E-4"/>
    <n v="47666629"/>
    <m/>
    <x v="8"/>
  </r>
  <r>
    <s v="Color"/>
    <s v="EtanCohen"/>
    <x v="1134"/>
    <n v="5.3"/>
    <x v="287"/>
    <n v="107"/>
    <s v="Comedy"/>
    <s v="Crime"/>
    <m/>
    <m/>
    <m/>
    <m/>
    <m/>
    <m/>
    <x v="21"/>
    <m/>
    <m/>
    <m/>
    <m/>
    <m/>
    <m/>
    <s v="GetHard"/>
    <x v="0"/>
    <x v="34"/>
    <m/>
    <m/>
    <m/>
    <m/>
    <n v="40000000"/>
    <n v="6"/>
    <n v="90353764"/>
    <n v="4.7352548989861492E-4"/>
    <n v="50353764"/>
    <m/>
    <x v="8"/>
  </r>
  <r>
    <s v="Color"/>
    <s v="FrancisFordCoppola"/>
    <x v="1135"/>
    <n v="7.3"/>
    <x v="287"/>
    <n v="155"/>
    <s v="Fantasy"/>
    <s v="Horror"/>
    <s v="Romance"/>
    <m/>
    <m/>
    <m/>
    <m/>
    <m/>
    <x v="21"/>
    <m/>
    <m/>
    <m/>
    <m/>
    <m/>
    <m/>
    <s v="BramStokersDracula"/>
    <x v="0"/>
    <x v="34"/>
    <m/>
    <m/>
    <m/>
    <m/>
    <n v="40000000"/>
    <n v="7.5"/>
    <n v="82522790"/>
    <n v="4.5166583843301504E-4"/>
    <n v="42522790"/>
    <m/>
    <x v="8"/>
  </r>
  <r>
    <s v="Color"/>
    <s v="NoraEphron"/>
    <x v="1136"/>
    <n v="7.15"/>
    <x v="287"/>
    <n v="123"/>
    <s v="Biography"/>
    <s v="Drama"/>
    <s v="Romance"/>
    <m/>
    <m/>
    <m/>
    <m/>
    <m/>
    <x v="21"/>
    <m/>
    <m/>
    <m/>
    <m/>
    <m/>
    <m/>
    <s v="JulieJulia"/>
    <x v="0"/>
    <x v="34"/>
    <m/>
    <m/>
    <m/>
    <m/>
    <n v="40000000"/>
    <n v="7"/>
    <n v="94125426"/>
    <n v="4.3264449541254724E-4"/>
    <n v="54125426"/>
    <m/>
    <x v="8"/>
  </r>
  <r>
    <s v="Color"/>
    <s v="BrianHelgeland"/>
    <x v="1137"/>
    <n v="5.3"/>
    <x v="287"/>
    <n v="128"/>
    <s v="Biography"/>
    <s v="Drama"/>
    <s v="Sport"/>
    <m/>
    <m/>
    <m/>
    <m/>
    <m/>
    <x v="21"/>
    <m/>
    <m/>
    <m/>
    <m/>
    <m/>
    <m/>
    <n v="42"/>
    <x v="0"/>
    <x v="34"/>
    <m/>
    <m/>
    <m/>
    <m/>
    <n v="40000000"/>
    <n v="7.5"/>
    <n v="95001343"/>
    <n v="4.0933920531647584E-4"/>
    <n v="55001343"/>
    <m/>
    <x v="8"/>
  </r>
  <r>
    <s v="Color"/>
    <s v="AnthonyMinghella"/>
    <x v="1138"/>
    <n v="7.7"/>
    <x v="287"/>
    <n v="139"/>
    <s v="Crime"/>
    <s v="Drama"/>
    <s v="Thriller"/>
    <m/>
    <m/>
    <m/>
    <m/>
    <m/>
    <x v="21"/>
    <m/>
    <m/>
    <m/>
    <m/>
    <m/>
    <m/>
    <s v="TheTalentedMr.Ripley"/>
    <x v="0"/>
    <x v="34"/>
    <m/>
    <m/>
    <m/>
    <m/>
    <n v="40000000"/>
    <n v="7.3"/>
    <n v="81292135"/>
    <n v="3.8567437566971741E-4"/>
    <n v="41292135"/>
    <m/>
    <x v="8"/>
  </r>
  <r>
    <s v="Color"/>
    <s v="BobbyFarrelly"/>
    <x v="1139"/>
    <n v="5.4"/>
    <x v="287"/>
    <n v="109"/>
    <s v="Comedy"/>
    <m/>
    <m/>
    <m/>
    <m/>
    <m/>
    <m/>
    <m/>
    <x v="21"/>
    <m/>
    <m/>
    <m/>
    <m/>
    <m/>
    <m/>
    <s v="DumbandDumberTo"/>
    <x v="0"/>
    <x v="34"/>
    <m/>
    <m/>
    <m/>
    <m/>
    <n v="35000000"/>
    <n v="5.7"/>
    <n v="86208010"/>
    <n v="3.6701848196547636E-4"/>
    <n v="51208010"/>
    <m/>
    <x v="8"/>
  </r>
  <r>
    <s v="Color"/>
    <s v="FrankMarshall"/>
    <x v="1140"/>
    <n v="6.2"/>
    <x v="287"/>
    <n v="120"/>
    <s v="Adventure"/>
    <s v="Drama"/>
    <s v="Family"/>
    <m/>
    <m/>
    <m/>
    <m/>
    <m/>
    <x v="21"/>
    <m/>
    <m/>
    <m/>
    <m/>
    <m/>
    <m/>
    <s v="EightBelow"/>
    <x v="0"/>
    <x v="34"/>
    <m/>
    <m/>
    <m/>
    <m/>
    <n v="40000000"/>
    <n v="7.3"/>
    <n v="81593527"/>
    <n v="3.5596234406677825E-4"/>
    <n v="41593527"/>
    <m/>
    <x v="8"/>
  </r>
  <r>
    <s v="Color"/>
    <s v="NancyMeyers"/>
    <x v="1141"/>
    <n v="5.0999999999999996"/>
    <x v="287"/>
    <n v="121"/>
    <s v="Comedy"/>
    <s v="Drama"/>
    <m/>
    <m/>
    <m/>
    <m/>
    <m/>
    <m/>
    <x v="21"/>
    <m/>
    <m/>
    <m/>
    <m/>
    <m/>
    <m/>
    <s v="TheIntern"/>
    <x v="0"/>
    <x v="34"/>
    <m/>
    <m/>
    <m/>
    <m/>
    <n v="35000000"/>
    <n v="7.2"/>
    <n v="75274748"/>
    <n v="3.3714960649832397E-4"/>
    <n v="40274748"/>
    <m/>
    <x v="8"/>
  </r>
  <r>
    <s v="Color"/>
    <s v="TimStory"/>
    <x v="1142"/>
    <n v="6.8"/>
    <x v="287"/>
    <n v="102"/>
    <s v="Action"/>
    <s v="Comedy"/>
    <m/>
    <m/>
    <m/>
    <m/>
    <m/>
    <m/>
    <x v="21"/>
    <m/>
    <m/>
    <m/>
    <m/>
    <m/>
    <m/>
    <s v="RideAlong2"/>
    <x v="0"/>
    <x v="34"/>
    <m/>
    <m/>
    <m/>
    <m/>
    <n v="40000000"/>
    <n v="5.9"/>
    <n v="90835030"/>
    <n v="3.2823249385510782E-4"/>
    <n v="50835030"/>
    <m/>
    <x v="8"/>
  </r>
  <r>
    <s v="Color"/>
    <s v="MichaelMann"/>
    <x v="1143"/>
    <n v="5.8"/>
    <x v="287"/>
    <n v="117"/>
    <s v="Action"/>
    <s v="Adventure"/>
    <s v="Drama"/>
    <s v="Romance"/>
    <s v="War"/>
    <m/>
    <m/>
    <m/>
    <x v="21"/>
    <m/>
    <m/>
    <m/>
    <m/>
    <m/>
    <m/>
    <s v="TheLastoftheMohicans"/>
    <x v="0"/>
    <x v="34"/>
    <m/>
    <m/>
    <m/>
    <m/>
    <n v="40000000"/>
    <n v="7.8"/>
    <n v="72455275"/>
    <n v="3.059597329074594E-4"/>
    <n v="32455275"/>
    <m/>
    <x v="8"/>
  </r>
  <r>
    <s v="Color"/>
    <s v="TaylorHackford"/>
    <x v="1144"/>
    <n v="6.4"/>
    <x v="287"/>
    <n v="178"/>
    <s v="Biography"/>
    <s v="Drama"/>
    <s v="Music"/>
    <m/>
    <m/>
    <m/>
    <m/>
    <m/>
    <x v="21"/>
    <m/>
    <m/>
    <m/>
    <m/>
    <m/>
    <m/>
    <s v="Ray"/>
    <x v="0"/>
    <x v="34"/>
    <m/>
    <m/>
    <m/>
    <m/>
    <n v="40000000"/>
    <n v="7.7"/>
    <n v="75305995"/>
    <n v="2.904657588169702E-4"/>
    <n v="35305995"/>
    <m/>
    <x v="8"/>
  </r>
  <r>
    <s v="BlackandWhite"/>
    <s v="FrankMiller"/>
    <x v="1145"/>
    <n v="7"/>
    <x v="287"/>
    <n v="147"/>
    <s v="Crime"/>
    <s v="Thriller"/>
    <m/>
    <m/>
    <m/>
    <m/>
    <m/>
    <m/>
    <x v="21"/>
    <m/>
    <m/>
    <m/>
    <m/>
    <m/>
    <m/>
    <s v="SinCity"/>
    <x v="0"/>
    <x v="34"/>
    <m/>
    <m/>
    <m/>
    <m/>
    <n v="40000000"/>
    <n v="8.1"/>
    <n v="74098862"/>
    <n v="2.7389507247946933E-4"/>
    <n v="34098862"/>
    <m/>
    <x v="8"/>
  </r>
  <r>
    <s v="Color"/>
    <s v="PeteTravis"/>
    <x v="1146"/>
    <n v="5.5"/>
    <x v="287"/>
    <n v="90"/>
    <s v="Crime"/>
    <s v="Drama"/>
    <s v="Mystery"/>
    <s v="Thriller"/>
    <m/>
    <m/>
    <m/>
    <m/>
    <x v="21"/>
    <m/>
    <m/>
    <m/>
    <m/>
    <m/>
    <m/>
    <s v="VantagePoint"/>
    <x v="0"/>
    <x v="34"/>
    <m/>
    <m/>
    <m/>
    <m/>
    <n v="40000000"/>
    <n v="6.6"/>
    <n v="72266306"/>
    <n v="2.5775336227448211E-4"/>
    <n v="32266306"/>
    <m/>
    <x v="8"/>
  </r>
  <r>
    <s v="Color"/>
    <s v="JohnHamburg"/>
    <x v="1147"/>
    <n v="6"/>
    <x v="287"/>
    <n v="105"/>
    <s v="Comedy"/>
    <s v="Romance"/>
    <m/>
    <m/>
    <m/>
    <m/>
    <m/>
    <m/>
    <x v="21"/>
    <m/>
    <m/>
    <m/>
    <m/>
    <m/>
    <m/>
    <s v="ILoveYouMan"/>
    <x v="0"/>
    <x v="34"/>
    <m/>
    <m/>
    <m/>
    <m/>
    <n v="40000000"/>
    <n v="7.1"/>
    <n v="71347010"/>
    <n v="2.4227485674045281E-4"/>
    <n v="31347010"/>
    <m/>
    <x v="8"/>
  </r>
  <r>
    <s v="Color"/>
    <s v="BobbyFarrelly"/>
    <x v="1148"/>
    <n v="6.5"/>
    <x v="287"/>
    <n v="114"/>
    <s v="Comedy"/>
    <s v="Drama"/>
    <s v="Fantasy"/>
    <s v="Romance"/>
    <m/>
    <m/>
    <m/>
    <m/>
    <x v="21"/>
    <m/>
    <m/>
    <m/>
    <m/>
    <m/>
    <m/>
    <s v="ShallowHal"/>
    <x v="0"/>
    <x v="34"/>
    <m/>
    <m/>
    <m/>
    <m/>
    <n v="40000000"/>
    <n v="5.9"/>
    <n v="70836296"/>
    <n v="2.2712125873674486E-4"/>
    <n v="30836296"/>
    <m/>
    <x v="8"/>
  </r>
  <r>
    <s v="BlackandWhite"/>
    <s v="OliverStone"/>
    <x v="1149"/>
    <n v="6.6"/>
    <x v="287"/>
    <n v="206"/>
    <s v="Drama"/>
    <s v="History"/>
    <s v="Thriller"/>
    <m/>
    <m/>
    <m/>
    <m/>
    <m/>
    <x v="21"/>
    <m/>
    <m/>
    <m/>
    <m/>
    <m/>
    <m/>
    <s v="JFK"/>
    <x v="0"/>
    <x v="34"/>
    <m/>
    <m/>
    <m/>
    <m/>
    <n v="40000000"/>
    <n v="8"/>
    <n v="70405498"/>
    <n v="2.1214110042317119E-4"/>
    <n v="30405498"/>
    <m/>
    <x v="8"/>
  </r>
  <r>
    <s v="Color"/>
    <s v="JohnWhitesell"/>
    <x v="1150"/>
    <n v="6.35"/>
    <x v="287"/>
    <n v="99"/>
    <s v="Comedy"/>
    <s v="Crime"/>
    <m/>
    <m/>
    <m/>
    <m/>
    <m/>
    <m/>
    <x v="21"/>
    <m/>
    <m/>
    <m/>
    <m/>
    <m/>
    <m/>
    <s v="BigMommasHouse2"/>
    <x v="0"/>
    <x v="34"/>
    <m/>
    <m/>
    <m/>
    <m/>
    <n v="40000000"/>
    <n v="4.5999999999999996"/>
    <n v="70163652"/>
    <n v="1.9730504276418948E-4"/>
    <n v="30163652"/>
    <m/>
    <x v="8"/>
  </r>
  <r>
    <s v="Color"/>
    <s v="GoreVerbinski"/>
    <x v="1151"/>
    <n v="6.1000000000000005"/>
    <x v="287"/>
    <n v="123"/>
    <s v="Adventure"/>
    <s v="Comedy"/>
    <s v="Crime"/>
    <s v="Romance"/>
    <m/>
    <m/>
    <m/>
    <m/>
    <x v="21"/>
    <m/>
    <m/>
    <m/>
    <m/>
    <m/>
    <m/>
    <s v="TheMexican"/>
    <x v="0"/>
    <x v="34"/>
    <m/>
    <m/>
    <m/>
    <m/>
    <n v="34000000"/>
    <n v="6.1"/>
    <n v="66808615"/>
    <n v="1.825428758541335E-4"/>
    <n v="32808615"/>
    <m/>
    <x v="8"/>
  </r>
  <r>
    <s v="Color"/>
    <s v="AngelinaJoliePitt"/>
    <x v="1152"/>
    <n v="7.5"/>
    <x v="287"/>
    <n v="137"/>
    <s v="Biography"/>
    <s v="Drama"/>
    <s v="Sport"/>
    <s v="War"/>
    <m/>
    <m/>
    <m/>
    <m/>
    <x v="21"/>
    <m/>
    <m/>
    <m/>
    <m/>
    <m/>
    <m/>
    <s v="Unbroken"/>
    <x v="0"/>
    <x v="34"/>
    <m/>
    <m/>
    <m/>
    <m/>
    <n v="65000000"/>
    <n v="7.2"/>
    <n v="115603980"/>
    <n v="1.7643153192577887E-4"/>
    <n v="50603980"/>
    <m/>
    <x v="8"/>
  </r>
  <r>
    <s v="Color"/>
    <s v="BurrSteers"/>
    <x v="1153"/>
    <n v="6.5"/>
    <x v="287"/>
    <n v="102"/>
    <s v="Comedy"/>
    <s v="Drama"/>
    <s v="Family"/>
    <s v="Fantasy"/>
    <s v="Romance"/>
    <m/>
    <m/>
    <m/>
    <x v="21"/>
    <m/>
    <m/>
    <m/>
    <m/>
    <m/>
    <m/>
    <s v="17Again"/>
    <x v="0"/>
    <x v="34"/>
    <m/>
    <m/>
    <m/>
    <m/>
    <n v="20000000"/>
    <n v="6.4"/>
    <n v="64149837"/>
    <n v="7.1942522802988099E-5"/>
    <n v="44149837"/>
    <m/>
    <x v="8"/>
  </r>
  <r>
    <s v="Color"/>
    <s v="NickCassavetes"/>
    <x v="1154"/>
    <n v="5.8"/>
    <x v="287"/>
    <n v="109"/>
    <s v="Comedy"/>
    <s v="Romance"/>
    <m/>
    <m/>
    <m/>
    <m/>
    <m/>
    <m/>
    <x v="21"/>
    <m/>
    <m/>
    <m/>
    <m/>
    <m/>
    <m/>
    <s v="TheOtherWoman"/>
    <x v="0"/>
    <x v="34"/>
    <m/>
    <m/>
    <m/>
    <m/>
    <n v="40000000"/>
    <n v="6"/>
    <n v="83906114"/>
    <n v="8.2292223528194656E-5"/>
    <n v="43906114"/>
    <m/>
    <x v="8"/>
  </r>
  <r>
    <s v="Color"/>
    <s v="DavidR.Ellis"/>
    <x v="1155"/>
    <n v="6.1"/>
    <x v="287"/>
    <n v="82"/>
    <s v="Horror"/>
    <m/>
    <m/>
    <m/>
    <m/>
    <m/>
    <m/>
    <m/>
    <x v="21"/>
    <m/>
    <m/>
    <m/>
    <m/>
    <m/>
    <m/>
    <s v="TheFinalDestination"/>
    <x v="0"/>
    <x v="34"/>
    <m/>
    <m/>
    <m/>
    <m/>
    <n v="40000000"/>
    <n v="5.2"/>
    <n v="66466372"/>
    <n v="6.2278653275896366E-5"/>
    <n v="26466372"/>
    <m/>
    <x v="8"/>
  </r>
  <r>
    <s v="Color"/>
    <s v="StevenSpielberg"/>
    <x v="1156"/>
    <n v="6.9"/>
    <x v="287"/>
    <n v="142"/>
    <s v="Drama"/>
    <s v="History"/>
    <s v="Thriller"/>
    <m/>
    <m/>
    <m/>
    <m/>
    <m/>
    <x v="21"/>
    <m/>
    <m/>
    <m/>
    <m/>
    <m/>
    <m/>
    <s v="BridgeofSpies"/>
    <x v="0"/>
    <x v="34"/>
    <m/>
    <m/>
    <m/>
    <m/>
    <n v="40000000"/>
    <n v="7.6"/>
    <n v="72306065"/>
    <n v="4.8798023764373637E-5"/>
    <n v="32306065"/>
    <m/>
    <x v="8"/>
  </r>
  <r>
    <s v="Color"/>
    <s v="JohnMoore"/>
    <x v="1157"/>
    <n v="6.8"/>
    <x v="287"/>
    <n v="106"/>
    <s v="Action"/>
    <s v="Drama"/>
    <s v="Thriller"/>
    <s v="War"/>
    <m/>
    <m/>
    <m/>
    <m/>
    <x v="21"/>
    <m/>
    <m/>
    <m/>
    <m/>
    <m/>
    <m/>
    <s v="BehindEnemyLines"/>
    <x v="0"/>
    <x v="34"/>
    <m/>
    <m/>
    <m/>
    <m/>
    <n v="40000000"/>
    <n v="6.4"/>
    <n v="59068786"/>
    <n v="3.3104406763907252E-5"/>
    <n v="19068786"/>
    <m/>
    <x v="8"/>
  </r>
  <r>
    <s v="Color"/>
    <s v="PeterChelsom"/>
    <x v="1158"/>
    <n v="5.6"/>
    <x v="287"/>
    <n v="106"/>
    <s v="Comedy"/>
    <s v="Drama"/>
    <s v="Romance"/>
    <m/>
    <m/>
    <m/>
    <m/>
    <m/>
    <x v="21"/>
    <m/>
    <m/>
    <m/>
    <m/>
    <m/>
    <m/>
    <s v="ShallWeDance"/>
    <x v="0"/>
    <x v="34"/>
    <m/>
    <m/>
    <m/>
    <m/>
    <n v="50000000"/>
    <n v="6.1"/>
    <n v="57887882"/>
    <n v="2.2381479634330735E-5"/>
    <n v="7887882"/>
    <m/>
    <x v="8"/>
  </r>
  <r>
    <s v="Color"/>
    <s v="JoeDante"/>
    <x v="1159"/>
    <n v="6.5"/>
    <x v="287"/>
    <n v="108"/>
    <s v="Action"/>
    <s v="Adventure"/>
    <s v="Comedy"/>
    <s v="Family"/>
    <s v="SciFi"/>
    <m/>
    <m/>
    <m/>
    <x v="21"/>
    <m/>
    <m/>
    <m/>
    <m/>
    <m/>
    <m/>
    <s v="SmallSoldiers"/>
    <x v="0"/>
    <x v="34"/>
    <m/>
    <m/>
    <m/>
    <m/>
    <n v="40000000"/>
    <n v="6.1"/>
    <n v="53955614"/>
    <n v="2.7372934336397354E-6"/>
    <n v="13955614"/>
    <m/>
    <x v="8"/>
  </r>
  <r>
    <s v="Color"/>
    <s v="MarkA.Z.Dipp"/>
    <x v="1160"/>
    <n v="5.5"/>
    <x v="287"/>
    <n v="98"/>
    <s v="Action"/>
    <s v="Horror"/>
    <m/>
    <m/>
    <m/>
    <m/>
    <m/>
    <m/>
    <x v="21"/>
    <m/>
    <m/>
    <m/>
    <m/>
    <m/>
    <m/>
    <s v="Spawn"/>
    <x v="0"/>
    <x v="34"/>
    <m/>
    <m/>
    <m/>
    <m/>
    <n v="40000000"/>
    <n v="5.2"/>
    <n v="54967359"/>
    <n v="-6.0799402778012732E-6"/>
    <n v="14967359"/>
    <m/>
    <x v="8"/>
  </r>
  <r>
    <s v="Color"/>
    <s v="KevinReynolds"/>
    <x v="1161"/>
    <n v="5.2"/>
    <x v="287"/>
    <n v="131"/>
    <s v="Action"/>
    <s v="Adventure"/>
    <s v="Drama"/>
    <s v="Romance"/>
    <s v="Thriller"/>
    <m/>
    <m/>
    <m/>
    <x v="21"/>
    <m/>
    <m/>
    <m/>
    <m/>
    <m/>
    <m/>
    <s v="TheCountofMonteCristo"/>
    <x v="0"/>
    <x v="34"/>
    <m/>
    <m/>
    <m/>
    <m/>
    <n v="35000000"/>
    <n v="7.7"/>
    <n v="54228104"/>
    <n v="-1.5287201077989574E-5"/>
    <n v="19228104"/>
    <m/>
    <x v="8"/>
  </r>
  <r>
    <s v="Color"/>
    <s v="BradFurman"/>
    <x v="1162"/>
    <n v="5.7"/>
    <x v="287"/>
    <n v="118"/>
    <s v="Crime"/>
    <s v="Drama"/>
    <s v="Thriller"/>
    <m/>
    <m/>
    <m/>
    <m/>
    <m/>
    <x v="21"/>
    <m/>
    <m/>
    <m/>
    <m/>
    <m/>
    <m/>
    <s v="TheLincolnLawyer"/>
    <x v="0"/>
    <x v="34"/>
    <m/>
    <m/>
    <m/>
    <m/>
    <n v="40000000"/>
    <n v="7.3"/>
    <n v="57981889"/>
    <n v="-2.0167037699031327E-5"/>
    <n v="17981889"/>
    <m/>
    <x v="8"/>
  </r>
  <r>
    <s v="Color"/>
    <s v="JaumeColletSerra"/>
    <x v="1163"/>
    <n v="5.9"/>
    <x v="287"/>
    <n v="113"/>
    <s v="Action"/>
    <s v="Mystery"/>
    <s v="Thriller"/>
    <m/>
    <m/>
    <m/>
    <m/>
    <m/>
    <x v="21"/>
    <m/>
    <m/>
    <m/>
    <m/>
    <m/>
    <m/>
    <s v="Unknown"/>
    <x v="0"/>
    <x v="34"/>
    <m/>
    <m/>
    <m/>
    <m/>
    <n v="30000000"/>
    <n v="6.9"/>
    <n v="61094903"/>
    <n v="-3.0528677404556354E-5"/>
    <n v="31094903"/>
    <m/>
    <x v="8"/>
  </r>
  <r>
    <s v="Color"/>
    <s v="ChristopherNolan"/>
    <x v="1164"/>
    <n v="5.9"/>
    <x v="287"/>
    <n v="130"/>
    <s v="Drama"/>
    <s v="Mystery"/>
    <s v="SciFi"/>
    <s v="Thriller"/>
    <m/>
    <m/>
    <m/>
    <m/>
    <x v="21"/>
    <m/>
    <m/>
    <m/>
    <m/>
    <m/>
    <m/>
    <s v="ThePrestige"/>
    <x v="0"/>
    <x v="34"/>
    <m/>
    <m/>
    <m/>
    <m/>
    <n v="40000000"/>
    <n v="8.5"/>
    <n v="53082743"/>
    <n v="-3.1600980553815691E-5"/>
    <n v="13082743"/>
    <m/>
    <x v="8"/>
  </r>
  <r>
    <s v="Color"/>
    <s v="SeanAnders"/>
    <x v="1165"/>
    <n v="6.7"/>
    <x v="287"/>
    <n v="116"/>
    <s v="Comedy"/>
    <s v="Crime"/>
    <m/>
    <m/>
    <m/>
    <m/>
    <m/>
    <m/>
    <x v="21"/>
    <m/>
    <m/>
    <m/>
    <m/>
    <m/>
    <m/>
    <s v="HorribleBosses2"/>
    <x v="0"/>
    <x v="34"/>
    <m/>
    <m/>
    <m/>
    <m/>
    <n v="42000000"/>
    <n v="6.3"/>
    <n v="54414716"/>
    <n v="-4.012456334225375E-5"/>
    <n v="12414716"/>
    <m/>
    <x v="8"/>
  </r>
  <r>
    <s v="Color"/>
    <s v="CalBrunker"/>
    <x v="1166"/>
    <n v="6.1"/>
    <x v="287"/>
    <n v="89"/>
    <s v="Adventure"/>
    <s v="Animation"/>
    <s v="Comedy"/>
    <s v="Family"/>
    <s v="SciFi"/>
    <m/>
    <m/>
    <m/>
    <x v="21"/>
    <m/>
    <m/>
    <m/>
    <m/>
    <m/>
    <m/>
    <s v="EscapefromPlanetEarth"/>
    <x v="0"/>
    <x v="34"/>
    <m/>
    <m/>
    <m/>
    <m/>
    <n v="40000000"/>
    <n v="5.9"/>
    <n v="57011847"/>
    <n v="-5.0798526653655674E-5"/>
    <n v="17011847"/>
    <m/>
    <x v="8"/>
  </r>
  <r>
    <s v="Color"/>
    <s v="MelGibson"/>
    <x v="1167"/>
    <n v="5.9"/>
    <x v="287"/>
    <n v="139"/>
    <s v="Action"/>
    <s v="Adventure"/>
    <s v="Drama"/>
    <s v="Thriller"/>
    <m/>
    <m/>
    <m/>
    <m/>
    <x v="21"/>
    <m/>
    <m/>
    <m/>
    <m/>
    <m/>
    <m/>
    <s v="Apocalypto"/>
    <x v="6"/>
    <x v="34"/>
    <m/>
    <m/>
    <m/>
    <m/>
    <n v="40000000"/>
    <n v="7.8"/>
    <n v="50859889"/>
    <n v="-6.0826689492481661E-5"/>
    <n v="10859889"/>
    <m/>
    <x v="8"/>
  </r>
  <r>
    <s v="Color"/>
    <s v="JohnGlen"/>
    <x v="1168"/>
    <n v="5.6999999999999993"/>
    <x v="287"/>
    <n v="130"/>
    <s v="Action"/>
    <s v="Adventure"/>
    <s v="Thriller"/>
    <m/>
    <m/>
    <m/>
    <m/>
    <m/>
    <x v="21"/>
    <m/>
    <m/>
    <m/>
    <m/>
    <m/>
    <m/>
    <s v="TheLivingDaylights"/>
    <x v="0"/>
    <x v="34"/>
    <m/>
    <m/>
    <m/>
    <m/>
    <n v="30000000"/>
    <n v="6.7"/>
    <n v="51185897"/>
    <n v="-6.8532240527064642E-5"/>
    <n v="21185897"/>
    <m/>
    <x v="8"/>
  </r>
  <r>
    <s v="Color"/>
    <s v="NimrdAntal"/>
    <x v="1169"/>
    <n v="5.9"/>
    <x v="287"/>
    <n v="107"/>
    <s v="Action"/>
    <s v="Adventure"/>
    <s v="SciFi"/>
    <s v="Thriller"/>
    <m/>
    <m/>
    <m/>
    <m/>
    <x v="21"/>
    <m/>
    <m/>
    <m/>
    <m/>
    <m/>
    <m/>
    <s v="Predators"/>
    <x v="0"/>
    <x v="34"/>
    <m/>
    <m/>
    <m/>
    <m/>
    <n v="40000000"/>
    <n v="6.4"/>
    <n v="52000688"/>
    <n v="-6.9272481160779267E-5"/>
    <n v="12000688"/>
    <m/>
    <x v="8"/>
  </r>
  <r>
    <s v="Color"/>
    <s v="IvanReitman"/>
    <x v="1170"/>
    <n v="7.4"/>
    <x v="287"/>
    <n v="116"/>
    <s v="Comedy"/>
    <s v="Crime"/>
    <s v="Romance"/>
    <m/>
    <m/>
    <m/>
    <m/>
    <m/>
    <x v="21"/>
    <m/>
    <m/>
    <m/>
    <m/>
    <m/>
    <m/>
    <s v="LegalEagles"/>
    <x v="0"/>
    <x v="34"/>
    <m/>
    <m/>
    <m/>
    <m/>
    <n v="40000000"/>
    <n v="5.9"/>
    <n v="49851591"/>
    <n v="-7.7421041097704995E-5"/>
    <n v="9851591"/>
    <m/>
    <x v="8"/>
  </r>
  <r>
    <s v="Color"/>
    <s v="DavidKoepp"/>
    <x v="1171"/>
    <n v="7.1"/>
    <x v="287"/>
    <n v="96"/>
    <s v="Mystery"/>
    <s v="Thriller"/>
    <m/>
    <m/>
    <m/>
    <m/>
    <m/>
    <m/>
    <x v="21"/>
    <m/>
    <m/>
    <m/>
    <m/>
    <m/>
    <m/>
    <s v="SecretWindow"/>
    <x v="0"/>
    <x v="34"/>
    <m/>
    <m/>
    <m/>
    <m/>
    <n v="40000000"/>
    <n v="6.6"/>
    <n v="47781388"/>
    <n v="-8.4761303730137406E-5"/>
    <n v="7781388"/>
    <m/>
    <x v="8"/>
  </r>
  <r>
    <s v="Color"/>
    <s v="AlejandroAgresti"/>
    <x v="1172"/>
    <n v="7"/>
    <x v="287"/>
    <n v="99"/>
    <s v="Drama"/>
    <s v="Fantasy"/>
    <s v="Romance"/>
    <m/>
    <m/>
    <m/>
    <m/>
    <m/>
    <x v="21"/>
    <m/>
    <m/>
    <m/>
    <m/>
    <m/>
    <m/>
    <s v="TheLakeHouse"/>
    <x v="0"/>
    <x v="34"/>
    <m/>
    <m/>
    <m/>
    <m/>
    <n v="40000000"/>
    <n v="6.8"/>
    <n v="52320979"/>
    <n v="-9.1322054290881745E-5"/>
    <n v="12320979"/>
    <m/>
    <x v="8"/>
  </r>
  <r>
    <s v="BlackandWhite"/>
    <s v="IainSoftley"/>
    <x v="1173"/>
    <n v="6.5"/>
    <x v="287"/>
    <n v="104"/>
    <s v="Horror"/>
    <s v="Mystery"/>
    <s v="Thriller"/>
    <m/>
    <m/>
    <m/>
    <m/>
    <m/>
    <x v="21"/>
    <m/>
    <m/>
    <m/>
    <m/>
    <m/>
    <m/>
    <s v="TheSkeletonKey"/>
    <x v="0"/>
    <x v="34"/>
    <m/>
    <m/>
    <m/>
    <m/>
    <n v="43000000"/>
    <n v="6.5"/>
    <n v="47806295"/>
    <n v="-9.9612435428506261E-5"/>
    <n v="4806295"/>
    <m/>
    <x v="8"/>
  </r>
  <r>
    <s v="Color"/>
    <s v="PeterHedges"/>
    <x v="1174"/>
    <n v="5.5"/>
    <x v="287"/>
    <n v="105"/>
    <s v="Comedy"/>
    <s v="Drama"/>
    <s v="Family"/>
    <s v="Fantasy"/>
    <m/>
    <m/>
    <m/>
    <m/>
    <x v="21"/>
    <m/>
    <m/>
    <m/>
    <m/>
    <m/>
    <m/>
    <s v="TheOddLifeofTimothyGreen"/>
    <x v="0"/>
    <x v="34"/>
    <m/>
    <m/>
    <m/>
    <m/>
    <n v="25000000"/>
    <n v="6.6"/>
    <n v="51853450"/>
    <n v="-1.0797965727572284E-4"/>
    <n v="26853450"/>
    <m/>
    <x v="8"/>
  </r>
  <r>
    <s v="Color"/>
    <s v="PaulWeiland"/>
    <x v="1175"/>
    <n v="5.2"/>
    <x v="287"/>
    <n v="101"/>
    <s v="Comedy"/>
    <s v="Romance"/>
    <m/>
    <m/>
    <m/>
    <m/>
    <m/>
    <m/>
    <x v="21"/>
    <m/>
    <m/>
    <m/>
    <m/>
    <m/>
    <m/>
    <s v="MadeofHonor"/>
    <x v="0"/>
    <x v="34"/>
    <m/>
    <m/>
    <m/>
    <m/>
    <n v="40000000"/>
    <n v="5.8"/>
    <n v="46012734"/>
    <n v="-1.0509344401974741E-4"/>
    <n v="6012734"/>
    <m/>
    <x v="8"/>
  </r>
  <r>
    <s v="Color"/>
    <s v="ClintEastwood"/>
    <x v="1176"/>
    <n v="6.7"/>
    <x v="287"/>
    <n v="134"/>
    <s v="Biography"/>
    <s v="Drama"/>
    <s v="Music"/>
    <s v="Musical"/>
    <m/>
    <m/>
    <m/>
    <m/>
    <x v="21"/>
    <m/>
    <m/>
    <m/>
    <m/>
    <m/>
    <m/>
    <s v="JerseyBoys"/>
    <x v="0"/>
    <x v="34"/>
    <m/>
    <m/>
    <m/>
    <m/>
    <n v="40000000"/>
    <n v="6.9"/>
    <n v="47034272"/>
    <n v="-1.1100258673331075E-4"/>
    <n v="7034272"/>
    <m/>
    <x v="8"/>
  </r>
  <r>
    <s v="Color"/>
    <s v="FrancisFordCoppola"/>
    <x v="1177"/>
    <n v="8.6"/>
    <x v="287"/>
    <n v="135"/>
    <s v="Crime"/>
    <s v="Drama"/>
    <s v="Thriller"/>
    <m/>
    <m/>
    <m/>
    <m/>
    <m/>
    <x v="21"/>
    <m/>
    <m/>
    <m/>
    <m/>
    <m/>
    <m/>
    <s v="TheRainmaker"/>
    <x v="0"/>
    <x v="34"/>
    <m/>
    <m/>
    <m/>
    <m/>
    <n v="40000000"/>
    <n v="7.1"/>
    <n v="45856732"/>
    <n v="-1.1730509066761329E-4"/>
    <n v="5856732"/>
    <m/>
    <x v="8"/>
  </r>
  <r>
    <s v="Color"/>
    <s v="MathieuKassovitz"/>
    <x v="1178"/>
    <n v="6.1"/>
    <x v="287"/>
    <n v="98"/>
    <s v="Horror"/>
    <s v="Mystery"/>
    <s v="Thriller"/>
    <m/>
    <m/>
    <m/>
    <m/>
    <m/>
    <x v="21"/>
    <m/>
    <m/>
    <m/>
    <m/>
    <m/>
    <m/>
    <s v="Gothika"/>
    <x v="0"/>
    <x v="34"/>
    <m/>
    <m/>
    <m/>
    <m/>
    <n v="40000000"/>
    <n v="5.8"/>
    <n v="59588068"/>
    <n v="-1.2316487643264815E-4"/>
    <n v="19588068"/>
    <m/>
    <x v="8"/>
  </r>
  <r>
    <s v="Color"/>
    <s v="StevenSpielberg"/>
    <x v="1179"/>
    <n v="5.8"/>
    <x v="287"/>
    <n v="155"/>
    <s v="Drama"/>
    <s v="History"/>
    <m/>
    <m/>
    <m/>
    <m/>
    <m/>
    <m/>
    <x v="21"/>
    <m/>
    <m/>
    <m/>
    <m/>
    <m/>
    <m/>
    <s v="Amistad"/>
    <x v="0"/>
    <x v="34"/>
    <m/>
    <m/>
    <m/>
    <m/>
    <n v="36000000"/>
    <n v="7.2"/>
    <n v="44175394"/>
    <n v="-1.3425881691899496E-4"/>
    <n v="8175394"/>
    <m/>
    <x v="8"/>
  </r>
  <r>
    <s v="Color"/>
    <s v="JohnMcTiernan"/>
    <x v="1180"/>
    <n v="7.7"/>
    <x v="287"/>
    <n v="106"/>
    <s v="Adventure"/>
    <s v="Drama"/>
    <s v="Romance"/>
    <m/>
    <m/>
    <m/>
    <m/>
    <m/>
    <x v="21"/>
    <m/>
    <m/>
    <m/>
    <m/>
    <m/>
    <m/>
    <s v="MedicineMan"/>
    <x v="0"/>
    <x v="34"/>
    <m/>
    <m/>
    <m/>
    <m/>
    <n v="40000000"/>
    <n v="6"/>
    <n v="45500797"/>
    <n v="-1.3760242440017089E-4"/>
    <n v="5500797"/>
    <m/>
    <x v="8"/>
  </r>
  <r>
    <s v="Color"/>
    <s v="ColinStrause"/>
    <x v="1181"/>
    <n v="5.6"/>
    <x v="287"/>
    <n v="102"/>
    <s v="Action"/>
    <s v="Horror"/>
    <s v="SciFi"/>
    <s v="Thriller"/>
    <m/>
    <m/>
    <m/>
    <m/>
    <x v="21"/>
    <m/>
    <m/>
    <m/>
    <m/>
    <m/>
    <m/>
    <s v="Aliensvs.Predator:Requiem"/>
    <x v="0"/>
    <x v="34"/>
    <m/>
    <m/>
    <m/>
    <m/>
    <n v="40000000"/>
    <n v="4.7"/>
    <n v="41797066"/>
    <n v="-1.433426080214227E-4"/>
    <n v="1797066"/>
    <m/>
    <x v="8"/>
  </r>
  <r>
    <s v="Color"/>
    <s v="DonaldPetrie"/>
    <x v="1182"/>
    <n v="6.7"/>
    <x v="287"/>
    <n v="95"/>
    <s v="Comedy"/>
    <s v="Family"/>
    <m/>
    <m/>
    <m/>
    <m/>
    <m/>
    <m/>
    <x v="21"/>
    <m/>
    <m/>
    <m/>
    <m/>
    <m/>
    <m/>
    <s v="RihieRih"/>
    <x v="0"/>
    <x v="34"/>
    <m/>
    <m/>
    <m/>
    <m/>
    <n v="40000000"/>
    <n v="5.2"/>
    <n v="38087756"/>
    <n v="-1.4767625932904984E-4"/>
    <n v="-1912244"/>
    <m/>
    <x v="8"/>
  </r>
  <r>
    <s v="Color"/>
    <s v="JoanChen"/>
    <x v="1183"/>
    <n v="4.0999999999999996"/>
    <x v="287"/>
    <n v="103"/>
    <s v="Drama"/>
    <s v="Romance"/>
    <m/>
    <m/>
    <m/>
    <m/>
    <m/>
    <m/>
    <x v="21"/>
    <m/>
    <m/>
    <m/>
    <m/>
    <m/>
    <m/>
    <s v="AutumninNewYork"/>
    <x v="0"/>
    <x v="34"/>
    <m/>
    <m/>
    <m/>
    <m/>
    <n v="40000000"/>
    <n v="5.5"/>
    <n v="37752931"/>
    <n v="-1.5059986552411078E-4"/>
    <n v="-2247069"/>
    <m/>
    <x v="8"/>
  </r>
  <r>
    <s v="Color"/>
    <s v="GregMottola"/>
    <x v="1184"/>
    <n v="6.4"/>
    <x v="287"/>
    <n v="109"/>
    <s v="Adventure"/>
    <s v="Comedy"/>
    <s v="SciFi"/>
    <m/>
    <m/>
    <m/>
    <m/>
    <m/>
    <x v="21"/>
    <m/>
    <m/>
    <m/>
    <m/>
    <m/>
    <m/>
    <s v="Paul"/>
    <x v="0"/>
    <x v="34"/>
    <m/>
    <m/>
    <m/>
    <m/>
    <n v="40000000"/>
    <n v="7"/>
    <n v="37371385"/>
    <n v="-1.5339816164685452E-4"/>
    <n v="-2628615"/>
    <m/>
    <x v="8"/>
  </r>
  <r>
    <s v="Color"/>
    <s v="AnneFletcher"/>
    <x v="1185"/>
    <n v="7"/>
    <x v="287"/>
    <n v="95"/>
    <s v="Comedy"/>
    <s v="Drama"/>
    <m/>
    <m/>
    <m/>
    <m/>
    <m/>
    <m/>
    <x v="21"/>
    <m/>
    <m/>
    <m/>
    <m/>
    <m/>
    <m/>
    <s v="TheGuiltTrip"/>
    <x v="0"/>
    <x v="34"/>
    <m/>
    <m/>
    <m/>
    <m/>
    <n v="40000000"/>
    <n v="5.8"/>
    <n v="37101011"/>
    <n v="-1.5605318355938955E-4"/>
    <n v="-2898989"/>
    <m/>
    <x v="8"/>
  </r>
  <r>
    <s v="Color"/>
    <s v="WesCraven"/>
    <x v="1186"/>
    <n v="5.5"/>
    <x v="287"/>
    <n v="111"/>
    <s v="Horror"/>
    <s v="Mystery"/>
    <m/>
    <m/>
    <m/>
    <m/>
    <m/>
    <m/>
    <x v="21"/>
    <m/>
    <m/>
    <m/>
    <m/>
    <m/>
    <m/>
    <s v="Scream4"/>
    <x v="0"/>
    <x v="34"/>
    <m/>
    <m/>
    <m/>
    <m/>
    <n v="40000000"/>
    <n v="6.2"/>
    <n v="38176892"/>
    <n v="-1.5860716764904017E-4"/>
    <n v="-1823108"/>
    <m/>
    <x v="8"/>
  </r>
  <r>
    <s v="Color"/>
    <s v="JoelSchumacher"/>
    <x v="1187"/>
    <n v="6.6"/>
    <x v="287"/>
    <n v="123"/>
    <s v="Mystery"/>
    <s v="Thriller"/>
    <m/>
    <m/>
    <m/>
    <m/>
    <m/>
    <m/>
    <x v="21"/>
    <m/>
    <m/>
    <m/>
    <m/>
    <m/>
    <m/>
    <s v="8MM"/>
    <x v="0"/>
    <x v="34"/>
    <m/>
    <m/>
    <m/>
    <m/>
    <n v="40000000"/>
    <n v="6.5"/>
    <n v="36283504"/>
    <n v="-1.6157374360913646E-4"/>
    <n v="-3716496"/>
    <m/>
    <x v="8"/>
  </r>
  <r>
    <s v="Color"/>
    <s v="OliverStone"/>
    <x v="1188"/>
    <n v="7.1"/>
    <x v="287"/>
    <n v="140"/>
    <s v="Biography"/>
    <s v="Drama"/>
    <s v="Music"/>
    <s v="Musical"/>
    <m/>
    <m/>
    <m/>
    <m/>
    <x v="21"/>
    <m/>
    <m/>
    <m/>
    <m/>
    <m/>
    <m/>
    <s v="TheDoors"/>
    <x v="0"/>
    <x v="34"/>
    <m/>
    <m/>
    <m/>
    <m/>
    <n v="38000000"/>
    <n v="7.2"/>
    <n v="35183792"/>
    <n v="-1.6381985210944816E-4"/>
    <n v="-2816208"/>
    <m/>
    <x v="8"/>
  </r>
  <r>
    <s v="Color"/>
    <s v="JakeKasdan"/>
    <x v="1189"/>
    <n v="5.6"/>
    <x v="287"/>
    <n v="94"/>
    <s v="Comedy"/>
    <m/>
    <m/>
    <m/>
    <m/>
    <m/>
    <m/>
    <m/>
    <x v="21"/>
    <m/>
    <m/>
    <m/>
    <m/>
    <m/>
    <m/>
    <s v="SexTape"/>
    <x v="0"/>
    <x v="34"/>
    <m/>
    <m/>
    <m/>
    <m/>
    <n v="40000000"/>
    <n v="5.0999999999999996"/>
    <n v="38543473"/>
    <n v="-1.6531893442596092E-4"/>
    <n v="-1456527"/>
    <m/>
    <x v="8"/>
  </r>
  <r>
    <s v="Color"/>
    <s v="DianeKeaton"/>
    <x v="1190"/>
    <n v="3.3"/>
    <x v="287"/>
    <n v="94"/>
    <s v="Comedy"/>
    <s v="Drama"/>
    <m/>
    <m/>
    <m/>
    <m/>
    <m/>
    <m/>
    <x v="21"/>
    <m/>
    <m/>
    <m/>
    <m/>
    <m/>
    <m/>
    <s v="HangingUp"/>
    <x v="0"/>
    <x v="34"/>
    <m/>
    <m/>
    <m/>
    <m/>
    <n v="60000000"/>
    <n v="4.7"/>
    <n v="36037909"/>
    <n v="-1.6843166644295315E-4"/>
    <n v="-23962091"/>
    <m/>
    <x v="8"/>
  </r>
  <r>
    <s v="Color"/>
    <s v="StevenQuale"/>
    <x v="1191"/>
    <n v="4.8"/>
    <x v="287"/>
    <n v="92"/>
    <s v="Horror"/>
    <m/>
    <m/>
    <m/>
    <m/>
    <m/>
    <m/>
    <m/>
    <x v="21"/>
    <m/>
    <m/>
    <m/>
    <m/>
    <m/>
    <m/>
    <s v="FinalDestination5"/>
    <x v="0"/>
    <x v="34"/>
    <m/>
    <m/>
    <m/>
    <m/>
    <n v="40000000"/>
    <n v="5.9"/>
    <n v="42575718"/>
    <n v="-1.744681841958113E-4"/>
    <n v="2575718"/>
    <m/>
    <x v="8"/>
  </r>
  <r>
    <s v="Color"/>
    <s v="KellyMakin"/>
    <x v="1192"/>
    <n v="5.2"/>
    <x v="287"/>
    <n v="102"/>
    <s v="Comedy"/>
    <s v="Crime"/>
    <s v="Romance"/>
    <m/>
    <m/>
    <m/>
    <m/>
    <m/>
    <x v="21"/>
    <m/>
    <m/>
    <m/>
    <m/>
    <m/>
    <m/>
    <s v="MickeyBlueEyes"/>
    <x v="0"/>
    <x v="34"/>
    <m/>
    <m/>
    <m/>
    <m/>
    <n v="40000000"/>
    <n v="5.8"/>
    <n v="33864342"/>
    <n v="-1.7913107334077298E-4"/>
    <n v="-6135658"/>
    <m/>
    <x v="8"/>
  </r>
  <r>
    <s v="Color"/>
    <s v="MimiLeder"/>
    <x v="1193"/>
    <n v="6.85"/>
    <x v="287"/>
    <n v="123"/>
    <s v="Drama"/>
    <m/>
    <m/>
    <m/>
    <m/>
    <m/>
    <m/>
    <m/>
    <x v="21"/>
    <m/>
    <m/>
    <m/>
    <m/>
    <m/>
    <m/>
    <s v="PayItForward"/>
    <x v="0"/>
    <x v="34"/>
    <m/>
    <m/>
    <m/>
    <m/>
    <n v="40000000"/>
    <n v="7.2"/>
    <n v="33508922"/>
    <n v="-1.8046279794422027E-4"/>
    <n v="-6491078"/>
    <m/>
    <x v="8"/>
  </r>
  <r>
    <s v="Color"/>
    <s v="BobbyFarrelly"/>
    <x v="1194"/>
    <n v="5.7"/>
    <x v="287"/>
    <n v="104"/>
    <s v="Comedy"/>
    <s v="Drama"/>
    <s v="Romance"/>
    <s v="Sport"/>
    <m/>
    <m/>
    <m/>
    <m/>
    <x v="21"/>
    <m/>
    <m/>
    <m/>
    <m/>
    <m/>
    <m/>
    <s v="FeverPitch"/>
    <x v="0"/>
    <x v="34"/>
    <m/>
    <m/>
    <m/>
    <m/>
    <n v="30000000"/>
    <n v="6.2"/>
    <n v="42071069"/>
    <n v="-1.816595142756679E-4"/>
    <n v="12071069"/>
    <m/>
    <x v="8"/>
  </r>
  <r>
    <s v="Color"/>
    <s v="StevenBrill"/>
    <x v="1195"/>
    <n v="6.5"/>
    <x v="287"/>
    <n v="102"/>
    <s v="Comedy"/>
    <s v="Drama"/>
    <m/>
    <m/>
    <m/>
    <m/>
    <m/>
    <m/>
    <x v="21"/>
    <m/>
    <m/>
    <m/>
    <m/>
    <m/>
    <m/>
    <s v="DrillbitTaylor"/>
    <x v="0"/>
    <x v="34"/>
    <m/>
    <m/>
    <m/>
    <m/>
    <n v="40000000"/>
    <n v="5.7"/>
    <n v="32853640"/>
    <n v="-1.8212294704715969E-4"/>
    <n v="-7146360"/>
    <m/>
    <x v="8"/>
  </r>
  <r>
    <s v="Color"/>
    <s v="SethMacFarlane"/>
    <x v="1196"/>
    <n v="7.2"/>
    <x v="287"/>
    <n v="136"/>
    <s v="Comedy"/>
    <s v="Western"/>
    <m/>
    <m/>
    <m/>
    <m/>
    <m/>
    <m/>
    <x v="21"/>
    <m/>
    <m/>
    <m/>
    <m/>
    <m/>
    <m/>
    <s v="AMillionWaystoDieintheWest"/>
    <x v="0"/>
    <x v="34"/>
    <m/>
    <m/>
    <m/>
    <m/>
    <n v="40000000"/>
    <n v="6.1"/>
    <n v="42615685"/>
    <n v="-1.8307147939921378E-4"/>
    <n v="2615685"/>
    <m/>
    <x v="8"/>
  </r>
  <r>
    <s v="Color"/>
    <s v="RussellMulcahy"/>
    <x v="1197"/>
    <n v="5.3"/>
    <x v="287"/>
    <n v="93"/>
    <s v="Action"/>
    <s v="Adventure"/>
    <s v="Crime"/>
    <s v="Fantasy"/>
    <s v="Mystery"/>
    <s v="Thriller"/>
    <m/>
    <m/>
    <x v="21"/>
    <m/>
    <m/>
    <m/>
    <m/>
    <m/>
    <m/>
    <s v="TheShadow"/>
    <x v="0"/>
    <x v="34"/>
    <m/>
    <m/>
    <m/>
    <m/>
    <n v="25000000"/>
    <n v="6"/>
    <n v="32055248"/>
    <n v="-1.8776241014698919E-4"/>
    <n v="7055248"/>
    <m/>
    <x v="8"/>
  </r>
  <r>
    <s v="Color"/>
    <s v="StephenDaldry"/>
    <x v="1198"/>
    <n v="5.7"/>
    <x v="287"/>
    <n v="129"/>
    <s v="Adventure"/>
    <s v="Drama"/>
    <s v="Mystery"/>
    <m/>
    <m/>
    <m/>
    <m/>
    <m/>
    <x v="21"/>
    <m/>
    <m/>
    <m/>
    <m/>
    <m/>
    <m/>
    <s v="ExtremelyLoudIncrediblyClose"/>
    <x v="0"/>
    <x v="34"/>
    <m/>
    <m/>
    <m/>
    <m/>
    <n v="40000000"/>
    <n v="6.9"/>
    <n v="31836745"/>
    <n v="-1.8754014633071746E-4"/>
    <n v="-8163255"/>
    <m/>
    <x v="8"/>
  </r>
  <r>
    <s v="Color"/>
    <s v="RogerMichell"/>
    <x v="1199"/>
    <n v="6.25"/>
    <x v="287"/>
    <n v="107"/>
    <s v="Comedy"/>
    <s v="Drama"/>
    <s v="Romance"/>
    <m/>
    <m/>
    <m/>
    <m/>
    <m/>
    <x v="21"/>
    <m/>
    <m/>
    <m/>
    <m/>
    <m/>
    <m/>
    <s v="MorningGlory"/>
    <x v="0"/>
    <x v="34"/>
    <m/>
    <m/>
    <m/>
    <m/>
    <n v="40000000"/>
    <n v="6.5"/>
    <n v="30993544"/>
    <n v="-1.8810212929487512E-4"/>
    <n v="-9006456"/>
    <m/>
    <x v="8"/>
  </r>
  <r>
    <s v="Color"/>
    <s v="JimSheridan"/>
    <x v="1200"/>
    <n v="6.6"/>
    <x v="287"/>
    <n v="117"/>
    <s v="Biography"/>
    <s v="Crime"/>
    <s v="Drama"/>
    <s v="Music"/>
    <m/>
    <m/>
    <m/>
    <m/>
    <x v="21"/>
    <m/>
    <m/>
    <m/>
    <m/>
    <m/>
    <m/>
    <s v="GetRichorDieTryin"/>
    <x v="0"/>
    <x v="34"/>
    <m/>
    <m/>
    <m/>
    <m/>
    <n v="40000000"/>
    <n v="5"/>
    <n v="30981850"/>
    <n v="-1.883413706573453E-4"/>
    <n v="-9018150"/>
    <m/>
    <x v="8"/>
  </r>
  <r>
    <s v="Color"/>
    <s v="ChristianDuguay"/>
    <x v="1201"/>
    <n v="7.3"/>
    <x v="287"/>
    <n v="116"/>
    <s v="Action"/>
    <s v="Adventure"/>
    <s v="Crime"/>
    <s v="Thriller"/>
    <m/>
    <m/>
    <m/>
    <m/>
    <x v="21"/>
    <m/>
    <m/>
    <m/>
    <m/>
    <m/>
    <m/>
    <s v="TheArtofWar"/>
    <x v="0"/>
    <x v="34"/>
    <m/>
    <m/>
    <m/>
    <m/>
    <n v="40000000"/>
    <n v="5.7"/>
    <n v="30199105"/>
    <n v="-1.8857631585017493E-4"/>
    <n v="-9800895"/>
    <m/>
    <x v="8"/>
  </r>
  <r>
    <s v="Color"/>
    <s v="ChrisColumbus"/>
    <x v="1202"/>
    <n v="6.2"/>
    <x v="287"/>
    <n v="135"/>
    <s v="Drama"/>
    <s v="Musical"/>
    <s v="Romance"/>
    <m/>
    <m/>
    <m/>
    <m/>
    <m/>
    <x v="21"/>
    <m/>
    <m/>
    <m/>
    <m/>
    <m/>
    <m/>
    <s v="Rent"/>
    <x v="0"/>
    <x v="34"/>
    <m/>
    <m/>
    <m/>
    <m/>
    <n v="40000000"/>
    <n v="7"/>
    <n v="29077547"/>
    <n v="-1.8851122645619701E-4"/>
    <n v="-10922453"/>
    <m/>
    <x v="8"/>
  </r>
  <r>
    <s v="Color"/>
    <s v="ChuckRussell"/>
    <x v="1203"/>
    <n v="6.6"/>
    <x v="287"/>
    <n v="107"/>
    <s v="Crime"/>
    <s v="Drama"/>
    <s v="Horror"/>
    <s v="Thriller"/>
    <m/>
    <m/>
    <m/>
    <m/>
    <x v="21"/>
    <m/>
    <m/>
    <m/>
    <m/>
    <m/>
    <m/>
    <s v="BlesstheChild"/>
    <x v="0"/>
    <x v="34"/>
    <m/>
    <m/>
    <m/>
    <m/>
    <n v="40000000"/>
    <n v="5.0999999999999996"/>
    <n v="29374178"/>
    <n v="-1.8801579250457643E-4"/>
    <n v="-10625822"/>
    <m/>
    <x v="8"/>
  </r>
  <r>
    <s v="Color"/>
    <s v="SamWeisman"/>
    <x v="1204"/>
    <n v="3.3"/>
    <x v="287"/>
    <n v="90"/>
    <s v="Comedy"/>
    <m/>
    <m/>
    <m/>
    <m/>
    <m/>
    <m/>
    <m/>
    <x v="21"/>
    <m/>
    <m/>
    <m/>
    <m/>
    <m/>
    <m/>
    <s v="TheOutofTowners"/>
    <x v="0"/>
    <x v="34"/>
    <m/>
    <m/>
    <m/>
    <m/>
    <n v="40000000"/>
    <n v="5.3"/>
    <n v="28535768"/>
    <n v="-1.8763381394911599E-4"/>
    <n v="-11464232"/>
    <m/>
    <x v="8"/>
  </r>
  <r>
    <s v="Color"/>
    <s v="JohnFrankenheimer"/>
    <x v="1205"/>
    <n v="3.5"/>
    <x v="287"/>
    <n v="99"/>
    <s v="Horror"/>
    <s v="SciFi"/>
    <s v="Thriller"/>
    <m/>
    <m/>
    <m/>
    <m/>
    <m/>
    <x v="21"/>
    <m/>
    <m/>
    <m/>
    <m/>
    <m/>
    <m/>
    <s v="TheIslandofDr.Moreau"/>
    <x v="0"/>
    <x v="34"/>
    <m/>
    <m/>
    <m/>
    <m/>
    <n v="40000000"/>
    <n v="4.4000000000000004"/>
    <n v="27663982"/>
    <n v="-1.8692964466691272E-4"/>
    <n v="-12336018"/>
    <m/>
    <x v="8"/>
  </r>
  <r>
    <s v="Color"/>
    <s v="PeterHyams"/>
    <x v="1206"/>
    <n v="5.5"/>
    <x v="287"/>
    <n v="104"/>
    <s v="Action"/>
    <s v="Adventure"/>
    <s v="Romance"/>
    <m/>
    <m/>
    <m/>
    <m/>
    <m/>
    <x v="21"/>
    <m/>
    <m/>
    <m/>
    <m/>
    <m/>
    <m/>
    <s v="TheMusketeer"/>
    <x v="0"/>
    <x v="34"/>
    <m/>
    <m/>
    <m/>
    <m/>
    <n v="40000000"/>
    <n v="4.7"/>
    <n v="27053815"/>
    <n v="-1.8589011577968372E-4"/>
    <n v="-12946185"/>
    <m/>
    <x v="8"/>
  </r>
  <r>
    <s v="Color"/>
    <s v="JustinChadwick"/>
    <x v="1207"/>
    <n v="5.9"/>
    <x v="287"/>
    <n v="115"/>
    <s v="Biography"/>
    <s v="Drama"/>
    <s v="History"/>
    <s v="Romance"/>
    <m/>
    <m/>
    <m/>
    <m/>
    <x v="21"/>
    <m/>
    <m/>
    <m/>
    <m/>
    <m/>
    <m/>
    <s v="TheOtherBoleynGirl"/>
    <x v="0"/>
    <x v="34"/>
    <m/>
    <m/>
    <m/>
    <m/>
    <n v="35000000"/>
    <n v="6.7"/>
    <n v="26814957"/>
    <n v="-1.846153620956324E-4"/>
    <n v="-8185043"/>
    <m/>
    <x v="8"/>
  </r>
  <r>
    <s v="Color"/>
    <s v="PatOConnor"/>
    <x v="1208"/>
    <n v="4.7"/>
    <x v="287"/>
    <n v="119"/>
    <s v="Drama"/>
    <s v="Romance"/>
    <m/>
    <m/>
    <m/>
    <m/>
    <m/>
    <m/>
    <x v="21"/>
    <m/>
    <m/>
    <m/>
    <m/>
    <m/>
    <m/>
    <s v="SweetNovember"/>
    <x v="0"/>
    <x v="34"/>
    <m/>
    <m/>
    <m/>
    <m/>
    <n v="40000000"/>
    <n v="6.7"/>
    <n v="25178165"/>
    <n v="-1.8385871568816212E-4"/>
    <n v="-14821835"/>
    <m/>
    <x v="8"/>
  </r>
  <r>
    <s v="Color"/>
    <s v="StephenHopkins"/>
    <x v="1209"/>
    <n v="3.9"/>
    <x v="287"/>
    <n v="99"/>
    <s v="Horror"/>
    <s v="Thriller"/>
    <m/>
    <m/>
    <m/>
    <m/>
    <m/>
    <m/>
    <x v="21"/>
    <m/>
    <m/>
    <m/>
    <m/>
    <m/>
    <m/>
    <s v="TheReaping"/>
    <x v="0"/>
    <x v="34"/>
    <m/>
    <m/>
    <m/>
    <m/>
    <n v="40000000"/>
    <n v="5.7"/>
    <n v="25117498"/>
    <n v="-1.8186122317395958E-4"/>
    <n v="-14882502"/>
    <m/>
    <x v="8"/>
  </r>
  <r>
    <s v="Color"/>
    <s v="MartinScorsese"/>
    <x v="1210"/>
    <n v="6.1"/>
    <x v="287"/>
    <n v="112"/>
    <s v="Crime"/>
    <s v="Drama"/>
    <s v="Romance"/>
    <s v="Thriller"/>
    <m/>
    <m/>
    <m/>
    <m/>
    <x v="21"/>
    <m/>
    <m/>
    <m/>
    <m/>
    <m/>
    <m/>
    <s v="MeanStreets"/>
    <x v="0"/>
    <x v="34"/>
    <m/>
    <m/>
    <m/>
    <m/>
    <n v="500000"/>
    <n v="7.4"/>
    <n v="32645"/>
    <n v="-1.7983882352387459E-4"/>
    <n v="-467355"/>
    <m/>
    <x v="8"/>
  </r>
  <r>
    <s v="Color"/>
    <s v="PennyMarshall"/>
    <x v="1211"/>
    <n v="6.7"/>
    <x v="287"/>
    <n v="128"/>
    <s v="Comedy"/>
    <s v="Drama"/>
    <m/>
    <m/>
    <m/>
    <m/>
    <m/>
    <m/>
    <x v="21"/>
    <m/>
    <m/>
    <m/>
    <m/>
    <m/>
    <m/>
    <s v="RenaissanceMan"/>
    <x v="0"/>
    <x v="34"/>
    <m/>
    <m/>
    <m/>
    <m/>
    <n v="40000000"/>
    <n v="6.1"/>
    <n v="24332324"/>
    <n v="-2.0934674302527793E-4"/>
    <n v="-15667676"/>
    <m/>
    <x v="8"/>
  </r>
  <r>
    <s v="Color"/>
    <s v="OlivierMegaton"/>
    <x v="1212"/>
    <n v="6.7"/>
    <x v="287"/>
    <n v="112"/>
    <s v="Action"/>
    <s v="Crime"/>
    <s v="Drama"/>
    <s v="Thriller"/>
    <m/>
    <m/>
    <m/>
    <m/>
    <x v="21"/>
    <m/>
    <m/>
    <m/>
    <m/>
    <m/>
    <m/>
    <s v="Colombiana"/>
    <x v="0"/>
    <x v="34"/>
    <m/>
    <m/>
    <m/>
    <m/>
    <n v="40000000"/>
    <n v="6.4"/>
    <n v="36665854"/>
    <n v="-2.0701836875372284E-4"/>
    <n v="-3334146"/>
    <m/>
    <x v="8"/>
  </r>
  <r>
    <s v="Color"/>
    <s v="FrederikDuChau"/>
    <x v="1213"/>
    <n v="4.5"/>
    <x v="287"/>
    <n v="86"/>
    <s v="Adventure"/>
    <s v="Animation"/>
    <s v="Comedy"/>
    <s v="Drama"/>
    <s v="Family"/>
    <s v="Fantasy"/>
    <s v="Musical"/>
    <m/>
    <x v="21"/>
    <m/>
    <m/>
    <m/>
    <m/>
    <m/>
    <m/>
    <s v="TheMagicSword:QuestforCamelot"/>
    <x v="0"/>
    <x v="34"/>
    <m/>
    <m/>
    <m/>
    <m/>
    <n v="40000000"/>
    <n v="6.2"/>
    <n v="22717758"/>
    <n v="-2.0943221125761027E-4"/>
    <n v="-17282242"/>
    <m/>
    <x v="8"/>
  </r>
  <r>
    <s v="Color"/>
    <s v="MichaelCatonJones"/>
    <x v="1214"/>
    <n v="7.6"/>
    <x v="287"/>
    <n v="108"/>
    <s v="Crime"/>
    <s v="Drama"/>
    <s v="Mystery"/>
    <s v="Thriller"/>
    <m/>
    <m/>
    <m/>
    <m/>
    <x v="21"/>
    <m/>
    <m/>
    <m/>
    <m/>
    <m/>
    <m/>
    <s v="CitybytheSea"/>
    <x v="0"/>
    <x v="34"/>
    <m/>
    <m/>
    <m/>
    <m/>
    <n v="60000000"/>
    <n v="6.2"/>
    <n v="22433915"/>
    <n v="-2.0648124157722744E-4"/>
    <n v="-37566085"/>
    <m/>
    <x v="8"/>
  </r>
  <r>
    <s v="BlackandWhite"/>
    <s v="IrwinWinkler"/>
    <x v="1215"/>
    <n v="6.9"/>
    <x v="287"/>
    <n v="128"/>
    <s v="Drama"/>
    <s v="Romance"/>
    <m/>
    <m/>
    <m/>
    <m/>
    <m/>
    <m/>
    <x v="21"/>
    <m/>
    <m/>
    <m/>
    <m/>
    <m/>
    <m/>
    <s v="AtFirstSight"/>
    <x v="0"/>
    <x v="34"/>
    <m/>
    <m/>
    <m/>
    <m/>
    <n v="60000000"/>
    <n v="5.9"/>
    <n v="22326247"/>
    <n v="-1.9795164079517869E-4"/>
    <n v="-37673753"/>
    <m/>
    <x v="8"/>
  </r>
  <r>
    <s v="Color"/>
    <s v="JosephKahn"/>
    <x v="1216"/>
    <n v="6.6"/>
    <x v="287"/>
    <n v="84"/>
    <s v="Action"/>
    <s v="Comedy"/>
    <s v="Crime"/>
    <m/>
    <m/>
    <m/>
    <m/>
    <m/>
    <x v="21"/>
    <m/>
    <m/>
    <m/>
    <m/>
    <m/>
    <m/>
    <s v="Torque"/>
    <x v="0"/>
    <x v="34"/>
    <m/>
    <m/>
    <m/>
    <m/>
    <n v="40000000"/>
    <n v="4"/>
    <n v="21176322"/>
    <n v="-1.8929974256146512E-4"/>
    <n v="-18823678"/>
    <m/>
    <x v="8"/>
  </r>
  <r>
    <s v="Color"/>
    <s v="HaroldBecker"/>
    <x v="1217"/>
    <n v="7.2666666666666666"/>
    <x v="287"/>
    <n v="111"/>
    <s v="Drama"/>
    <s v="Thriller"/>
    <m/>
    <m/>
    <m/>
    <m/>
    <m/>
    <m/>
    <x v="21"/>
    <m/>
    <m/>
    <m/>
    <m/>
    <m/>
    <m/>
    <s v="CityHall"/>
    <x v="0"/>
    <x v="34"/>
    <m/>
    <m/>
    <m/>
    <m/>
    <n v="40000000"/>
    <n v="6.2"/>
    <n v="20300000"/>
    <n v="-1.8574316670690109E-4"/>
    <n v="-19700000"/>
    <m/>
    <x v="8"/>
  </r>
  <r>
    <s v="Color"/>
    <s v="PaulVerhoeven"/>
    <x v="1218"/>
    <n v="7.75"/>
    <x v="287"/>
    <n v="131"/>
    <s v="Drama"/>
    <m/>
    <m/>
    <m/>
    <m/>
    <m/>
    <m/>
    <m/>
    <x v="21"/>
    <m/>
    <m/>
    <m/>
    <m/>
    <m/>
    <m/>
    <s v="Showgirls"/>
    <x v="0"/>
    <x v="34"/>
    <m/>
    <m/>
    <m/>
    <m/>
    <n v="45000000"/>
    <n v="4.5999999999999996"/>
    <n v="20302961"/>
    <n v="-1.8184583324571532E-4"/>
    <n v="-24697039"/>
    <m/>
    <x v="8"/>
  </r>
  <r>
    <s v="Color"/>
    <s v="SofiaCoppola"/>
    <x v="1219"/>
    <n v="4.9000000000000004"/>
    <x v="287"/>
    <n v="123"/>
    <s v="Biography"/>
    <s v="Drama"/>
    <s v="History"/>
    <s v="Romance"/>
    <m/>
    <m/>
    <m/>
    <m/>
    <x v="21"/>
    <m/>
    <m/>
    <m/>
    <m/>
    <m/>
    <m/>
    <s v="MarieAntoinette"/>
    <x v="0"/>
    <x v="34"/>
    <m/>
    <m/>
    <m/>
    <m/>
    <n v="40000000"/>
    <n v="6.4"/>
    <n v="15962471"/>
    <n v="-1.7621123505695121E-4"/>
    <n v="-24037529"/>
    <m/>
    <x v="8"/>
  </r>
  <r>
    <s v="Color"/>
    <s v="BarbetSchroeder"/>
    <x v="1220"/>
    <n v="7"/>
    <x v="287"/>
    <n v="101"/>
    <s v="Action"/>
    <s v="Crime"/>
    <s v="Thriller"/>
    <m/>
    <m/>
    <m/>
    <m/>
    <m/>
    <x v="21"/>
    <m/>
    <m/>
    <m/>
    <m/>
    <m/>
    <m/>
    <s v="KissofDeath"/>
    <x v="0"/>
    <x v="34"/>
    <m/>
    <m/>
    <m/>
    <m/>
    <n v="40000000"/>
    <n v="5.9"/>
    <n v="14942422"/>
    <n v="-1.7063310022425384E-4"/>
    <n v="-25057578"/>
    <m/>
    <x v="8"/>
  </r>
  <r>
    <s v="Color"/>
    <s v="StephenKay"/>
    <x v="1221"/>
    <n v="6.5"/>
    <x v="287"/>
    <n v="102"/>
    <s v="Action"/>
    <s v="Crime"/>
    <s v="Drama"/>
    <s v="Thriller"/>
    <m/>
    <m/>
    <m/>
    <m/>
    <x v="21"/>
    <m/>
    <m/>
    <m/>
    <m/>
    <m/>
    <m/>
    <s v="GetCarter"/>
    <x v="0"/>
    <x v="34"/>
    <m/>
    <m/>
    <m/>
    <m/>
    <n v="40000000"/>
    <n v="5.0999999999999996"/>
    <n v="14967182"/>
    <n v="-1.6465660088354114E-4"/>
    <n v="-25032818"/>
    <m/>
    <x v="8"/>
  </r>
  <r>
    <s v="Color"/>
    <s v="J.A.Bayona"/>
    <x v="1222"/>
    <n v="6.6"/>
    <x v="287"/>
    <n v="114"/>
    <s v="Drama"/>
    <s v="Thriller"/>
    <m/>
    <m/>
    <m/>
    <m/>
    <m/>
    <m/>
    <x v="21"/>
    <m/>
    <m/>
    <m/>
    <m/>
    <m/>
    <m/>
    <s v="TheImpossible"/>
    <x v="0"/>
    <x v="34"/>
    <m/>
    <m/>
    <m/>
    <m/>
    <n v="45000000"/>
    <n v="7.6"/>
    <n v="18996755"/>
    <n v="-1.586846255998288E-4"/>
    <n v="-26003245"/>
    <m/>
    <x v="8"/>
  </r>
  <r>
    <s v="Color"/>
    <s v="ElaineMay"/>
    <x v="1223"/>
    <n v="6.1"/>
    <x v="287"/>
    <n v="107"/>
    <s v="Action"/>
    <s v="Adventure"/>
    <s v="Comedy"/>
    <s v="Music"/>
    <s v="Thriller"/>
    <m/>
    <m/>
    <m/>
    <x v="21"/>
    <m/>
    <m/>
    <m/>
    <m/>
    <m/>
    <m/>
    <s v="Ishtar"/>
    <x v="0"/>
    <x v="34"/>
    <m/>
    <m/>
    <m/>
    <m/>
    <n v="51000000"/>
    <n v="4.2"/>
    <n v="14375181"/>
    <n v="-1.5230103498988139E-4"/>
    <n v="-36624819"/>
    <m/>
    <x v="8"/>
  </r>
  <r>
    <s v="Color"/>
    <s v="WesAnderson"/>
    <x v="1224"/>
    <n v="6.2"/>
    <x v="287"/>
    <n v="87"/>
    <s v="Adventure"/>
    <s v="Animation"/>
    <s v="Comedy"/>
    <s v="Crime"/>
    <s v="Family"/>
    <m/>
    <m/>
    <m/>
    <x v="21"/>
    <m/>
    <m/>
    <m/>
    <m/>
    <m/>
    <m/>
    <s v="FantasticMr.Fox"/>
    <x v="0"/>
    <x v="34"/>
    <m/>
    <m/>
    <m/>
    <m/>
    <n v="40000000"/>
    <n v="7.8"/>
    <n v="20999103"/>
    <n v="-1.4002184955931848E-4"/>
    <n v="-19000897"/>
    <m/>
    <x v="8"/>
  </r>
  <r>
    <s v="Color"/>
    <s v="StephenHerek"/>
    <x v="1225"/>
    <n v="7.3"/>
    <x v="287"/>
    <n v="103"/>
    <s v="Comedy"/>
    <s v="Romance"/>
    <m/>
    <m/>
    <m/>
    <m/>
    <m/>
    <m/>
    <x v="21"/>
    <m/>
    <m/>
    <m/>
    <m/>
    <m/>
    <m/>
    <s v="LifeorSomethingLikeIt"/>
    <x v="0"/>
    <x v="34"/>
    <m/>
    <m/>
    <m/>
    <m/>
    <n v="40000000"/>
    <n v="5.8"/>
    <n v="14448589"/>
    <n v="-1.3636614900953197E-4"/>
    <n v="-25551411"/>
    <m/>
    <x v="8"/>
  </r>
  <r>
    <s v="Color"/>
    <s v="JohnCarpenter"/>
    <x v="1226"/>
    <n v="4.2"/>
    <x v="287"/>
    <n v="99"/>
    <s v="Comedy"/>
    <s v="Romance"/>
    <s v="SciFi"/>
    <s v="Thriller"/>
    <m/>
    <m/>
    <m/>
    <m/>
    <x v="21"/>
    <m/>
    <m/>
    <m/>
    <m/>
    <m/>
    <m/>
    <s v="MemoirsofanInvisibleMan"/>
    <x v="0"/>
    <x v="34"/>
    <m/>
    <m/>
    <m/>
    <m/>
    <n v="40000000"/>
    <n v="5.9"/>
    <n v="14358033"/>
    <n v="-1.3017138241536782E-4"/>
    <n v="-25641967"/>
    <m/>
    <x v="8"/>
  </r>
  <r>
    <s v="BlackandWhite"/>
    <s v="JeanPierreJeunet"/>
    <x v="1227"/>
    <n v="6.5"/>
    <x v="287"/>
    <n v="122"/>
    <s v="Comedy"/>
    <s v="Romance"/>
    <m/>
    <m/>
    <m/>
    <m/>
    <m/>
    <m/>
    <x v="21"/>
    <m/>
    <m/>
    <m/>
    <m/>
    <m/>
    <m/>
    <s v="Amlie"/>
    <x v="4"/>
    <x v="34"/>
    <m/>
    <m/>
    <m/>
    <m/>
    <n v="77000000"/>
    <n v="8.4"/>
    <n v="33201661"/>
    <n v="-1.2393629456889816E-4"/>
    <n v="-43798339"/>
    <m/>
    <x v="8"/>
  </r>
  <r>
    <s v="Color"/>
    <s v="DennieGordon"/>
    <x v="1228"/>
    <n v="6.5"/>
    <x v="287"/>
    <n v="91"/>
    <s v="Comedy"/>
    <s v="Crime"/>
    <s v="Family"/>
    <s v="Romance"/>
    <m/>
    <m/>
    <m/>
    <m/>
    <x v="21"/>
    <m/>
    <m/>
    <m/>
    <m/>
    <m/>
    <m/>
    <s v="NewYorkMinute"/>
    <x v="0"/>
    <x v="34"/>
    <m/>
    <m/>
    <m/>
    <m/>
    <n v="30000000"/>
    <n v="4.8"/>
    <n v="14018364"/>
    <n v="-1.2849138335541686E-4"/>
    <n v="-15981636"/>
    <m/>
    <x v="8"/>
  </r>
  <r>
    <s v="Color"/>
    <s v="CharlesShyer"/>
    <x v="1229"/>
    <n v="5.7"/>
    <x v="287"/>
    <n v="103"/>
    <s v="Comedy"/>
    <s v="Drama"/>
    <s v="Romance"/>
    <m/>
    <m/>
    <m/>
    <m/>
    <m/>
    <x v="21"/>
    <m/>
    <m/>
    <m/>
    <m/>
    <m/>
    <m/>
    <s v="Alfie"/>
    <x v="0"/>
    <x v="34"/>
    <m/>
    <m/>
    <m/>
    <m/>
    <n v="60000000"/>
    <n v="6.2"/>
    <n v="13395939"/>
    <n v="-1.2775611909886342E-4"/>
    <n v="-46604061"/>
    <m/>
    <x v="8"/>
  </r>
  <r>
    <s v="Color"/>
    <s v="KenKwapis"/>
    <x v="1230"/>
    <n v="6.9"/>
    <x v="287"/>
    <n v="107"/>
    <s v="Biography"/>
    <s v="Drama"/>
    <s v="Romance"/>
    <m/>
    <m/>
    <m/>
    <m/>
    <m/>
    <x v="21"/>
    <m/>
    <m/>
    <m/>
    <m/>
    <m/>
    <m/>
    <s v="BigMiracle"/>
    <x v="0"/>
    <x v="34"/>
    <m/>
    <m/>
    <m/>
    <m/>
    <n v="40000000"/>
    <n v="6.5"/>
    <n v="20113965"/>
    <n v="-1.0940292019630284E-4"/>
    <n v="-19886035"/>
    <m/>
    <x v="8"/>
  </r>
  <r>
    <s v="Color"/>
    <s v="UluGrosbard"/>
    <x v="1231"/>
    <n v="5"/>
    <x v="287"/>
    <n v="106"/>
    <s v="Drama"/>
    <m/>
    <m/>
    <m/>
    <m/>
    <m/>
    <m/>
    <m/>
    <x v="21"/>
    <m/>
    <m/>
    <m/>
    <m/>
    <m/>
    <m/>
    <s v="TheDeepEndoftheOcean"/>
    <x v="0"/>
    <x v="34"/>
    <m/>
    <m/>
    <m/>
    <m/>
    <n v="40000000"/>
    <n v="6.3"/>
    <n v="13376506"/>
    <n v="-1.0537645990320791E-4"/>
    <n v="-26623494"/>
    <m/>
    <x v="8"/>
  </r>
  <r>
    <s v="Color"/>
    <s v="WilliamMalone"/>
    <x v="1232"/>
    <n v="6.5"/>
    <x v="287"/>
    <n v="101"/>
    <s v="Crime"/>
    <s v="Horror"/>
    <s v="Thriller"/>
    <m/>
    <m/>
    <m/>
    <m/>
    <m/>
    <x v="21"/>
    <m/>
    <m/>
    <m/>
    <m/>
    <m/>
    <m/>
    <s v="Feardotcom"/>
    <x v="0"/>
    <x v="34"/>
    <m/>
    <m/>
    <m/>
    <m/>
    <n v="42000000"/>
    <n v="3.3"/>
    <n v="13208023"/>
    <n v="-9.8726896134631266E-5"/>
    <n v="-28791977"/>
    <m/>
    <x v="8"/>
  </r>
  <r>
    <s v="Color"/>
    <s v="PaulWeitz"/>
    <x v="1233"/>
    <n v="2.1"/>
    <x v="287"/>
    <n v="109"/>
    <s v="Action"/>
    <s v="Adventure"/>
    <s v="Fantasy"/>
    <s v="Thriller"/>
    <m/>
    <m/>
    <m/>
    <m/>
    <x v="21"/>
    <m/>
    <m/>
    <m/>
    <m/>
    <m/>
    <m/>
    <s v="CirqueduFreak:TheVampiresAssistant"/>
    <x v="0"/>
    <x v="34"/>
    <m/>
    <m/>
    <m/>
    <m/>
    <n v="40000000"/>
    <n v="5.9"/>
    <n v="13838130"/>
    <n v="-9.081922632045619E-5"/>
    <n v="-26161870"/>
    <m/>
    <x v="8"/>
  </r>
  <r>
    <s v="Color"/>
    <s v="PaulMcGuigan"/>
    <x v="1234"/>
    <n v="7.2"/>
    <x v="287"/>
    <n v="110"/>
    <s v="Drama"/>
    <s v="Horror"/>
    <s v="SciFi"/>
    <s v="Thriller"/>
    <m/>
    <m/>
    <m/>
    <m/>
    <x v="21"/>
    <m/>
    <m/>
    <m/>
    <m/>
    <m/>
    <m/>
    <s v="VictorFrankenstein"/>
    <x v="0"/>
    <x v="34"/>
    <m/>
    <m/>
    <m/>
    <m/>
    <n v="40000000"/>
    <n v="6"/>
    <n v="5773519"/>
    <n v="-8.4337371377307761E-5"/>
    <n v="-34226481"/>
    <m/>
    <x v="8"/>
  </r>
  <r>
    <s v="Color"/>
    <s v="DannyDeVito"/>
    <x v="1235"/>
    <n v="7.9"/>
    <x v="287"/>
    <n v="89"/>
    <s v="Comedy"/>
    <m/>
    <m/>
    <m/>
    <m/>
    <m/>
    <m/>
    <m/>
    <x v="21"/>
    <m/>
    <m/>
    <m/>
    <m/>
    <m/>
    <m/>
    <s v="Duplex"/>
    <x v="0"/>
    <x v="34"/>
    <m/>
    <m/>
    <m/>
    <m/>
    <n v="40000000"/>
    <n v="5.8"/>
    <n v="9652000"/>
    <n v="-7.4710125893583733E-5"/>
    <n v="-30348000"/>
    <m/>
    <x v="8"/>
  </r>
  <r>
    <s v="Color"/>
    <s v="JerryJameson"/>
    <x v="1236"/>
    <n v="7.9"/>
    <x v="287"/>
    <n v="119"/>
    <s v="Action"/>
    <s v="Adventure"/>
    <s v="Drama"/>
    <s v="Thriller"/>
    <m/>
    <m/>
    <m/>
    <m/>
    <x v="21"/>
    <m/>
    <m/>
    <m/>
    <m/>
    <m/>
    <m/>
    <s v="RaisetheTitanic"/>
    <x v="0"/>
    <x v="34"/>
    <m/>
    <m/>
    <m/>
    <m/>
    <n v="36000000"/>
    <n v="4.7"/>
    <n v="7000000"/>
    <n v="-6.6584751077536589E-5"/>
    <n v="-29000000"/>
    <m/>
    <x v="8"/>
  </r>
  <r>
    <s v="Color"/>
    <s v="MicRodgers"/>
    <x v="1237"/>
    <n v="3.5"/>
    <x v="287"/>
    <n v="83"/>
    <s v="Action"/>
    <s v="SciFi"/>
    <m/>
    <m/>
    <m/>
    <m/>
    <m/>
    <m/>
    <x v="21"/>
    <m/>
    <m/>
    <m/>
    <m/>
    <m/>
    <m/>
    <s v="UniversalSoldier:TheReturn"/>
    <x v="0"/>
    <x v="34"/>
    <m/>
    <m/>
    <m/>
    <m/>
    <n v="24000000"/>
    <n v="4.0999999999999996"/>
    <n v="10431220"/>
    <n v="-6.0650474615101754E-5"/>
    <n v="-13568780"/>
    <m/>
    <x v="8"/>
  </r>
  <r>
    <s v="Color"/>
    <s v="ChristianAlvart"/>
    <x v="1238"/>
    <n v="7.6"/>
    <x v="287"/>
    <n v="108"/>
    <s v="Action"/>
    <s v="Horror"/>
    <s v="Mystery"/>
    <s v="SciFi"/>
    <s v="Thriller"/>
    <m/>
    <m/>
    <m/>
    <x v="21"/>
    <m/>
    <m/>
    <m/>
    <m/>
    <m/>
    <m/>
    <s v="Pandorum"/>
    <x v="0"/>
    <x v="34"/>
    <m/>
    <m/>
    <m/>
    <m/>
    <n v="33000000"/>
    <n v="6.8"/>
    <n v="10326062"/>
    <n v="-6.3862016610528768E-5"/>
    <n v="-22673938"/>
    <m/>
    <x v="8"/>
  </r>
  <r>
    <s v="Color"/>
    <s v="GaryFleder"/>
    <x v="1239"/>
    <n v="5.6"/>
    <x v="287"/>
    <n v="102"/>
    <s v="Drama"/>
    <s v="Mystery"/>
    <s v="SciFi"/>
    <s v="Thriller"/>
    <m/>
    <m/>
    <m/>
    <m/>
    <x v="21"/>
    <m/>
    <m/>
    <m/>
    <m/>
    <m/>
    <m/>
    <s v="Impostor"/>
    <x v="0"/>
    <x v="34"/>
    <m/>
    <m/>
    <m/>
    <m/>
    <n v="40000000"/>
    <n v="6.2"/>
    <n v="6114237"/>
    <n v="-6.0844103827733143E-5"/>
    <n v="-33885763"/>
    <m/>
    <x v="8"/>
  </r>
  <r>
    <s v="Color"/>
    <s v="ChristianDuguay"/>
    <x v="1240"/>
    <n v="5.2"/>
    <x v="287"/>
    <n v="93"/>
    <s v="Action"/>
    <s v="Adventure"/>
    <s v="Thriller"/>
    <m/>
    <m/>
    <m/>
    <m/>
    <m/>
    <x v="21"/>
    <m/>
    <m/>
    <m/>
    <m/>
    <m/>
    <m/>
    <s v="ExtremeOps"/>
    <x v="0"/>
    <x v="34"/>
    <m/>
    <m/>
    <m/>
    <m/>
    <n v="40000000"/>
    <n v="4.5"/>
    <n v="4835968"/>
    <n v="-5.1318592181300956E-5"/>
    <n v="-35164032"/>
    <m/>
    <x v="8"/>
  </r>
  <r>
    <s v="Color"/>
    <s v="JeanMariePoir"/>
    <x v="1241"/>
    <n v="6.1"/>
    <x v="287"/>
    <n v="84"/>
    <s v="Comedy"/>
    <s v="Fantasy"/>
    <s v="SciFi"/>
    <m/>
    <m/>
    <m/>
    <m/>
    <m/>
    <x v="21"/>
    <m/>
    <m/>
    <m/>
    <m/>
    <m/>
    <m/>
    <s v="JustVisiting"/>
    <x v="0"/>
    <x v="34"/>
    <m/>
    <m/>
    <m/>
    <m/>
    <n v="40000000"/>
    <n v="5.8"/>
    <n v="4777007"/>
    <n v="-4.1285523914284842E-5"/>
    <n v="-35222993"/>
    <m/>
    <x v="8"/>
  </r>
  <r>
    <s v="Color"/>
    <s v="DannyBoyle"/>
    <x v="1242"/>
    <n v="6.8"/>
    <x v="287"/>
    <n v="107"/>
    <s v="Adventure"/>
    <s v="SciFi"/>
    <s v="Thriller"/>
    <m/>
    <m/>
    <m/>
    <m/>
    <m/>
    <x v="21"/>
    <m/>
    <m/>
    <m/>
    <m/>
    <m/>
    <m/>
    <s v="Sunshine"/>
    <x v="0"/>
    <x v="34"/>
    <m/>
    <m/>
    <m/>
    <m/>
    <n v="26000000"/>
    <n v="7.3"/>
    <n v="3675072"/>
    <n v="-3.1219984868881375E-5"/>
    <n v="-22324928"/>
    <m/>
    <x v="8"/>
  </r>
  <r>
    <s v="Color"/>
    <s v="BrianRobbins"/>
    <x v="1243"/>
    <n v="5.6"/>
    <x v="287"/>
    <n v="91"/>
    <s v="Comedy"/>
    <s v="Drama"/>
    <m/>
    <m/>
    <m/>
    <m/>
    <m/>
    <m/>
    <x v="21"/>
    <m/>
    <m/>
    <m/>
    <m/>
    <m/>
    <m/>
    <s v="AThousandWords"/>
    <x v="0"/>
    <x v="34"/>
    <m/>
    <m/>
    <m/>
    <m/>
    <n v="40000000"/>
    <n v="5.9"/>
    <n v="18438149"/>
    <n v="-3.3657842158333832E-5"/>
    <n v="-21561851"/>
    <m/>
    <x v="8"/>
  </r>
  <r>
    <s v="Color"/>
    <s v="MarcF.Adler"/>
    <x v="1244"/>
    <n v="7.6"/>
    <x v="287"/>
    <n v="94"/>
    <s v="Adventure"/>
    <s v="Animation"/>
    <s v="Comedy"/>
    <s v="Fantasy"/>
    <s v="Romance"/>
    <m/>
    <m/>
    <m/>
    <x v="21"/>
    <m/>
    <m/>
    <m/>
    <m/>
    <m/>
    <m/>
    <s v="Delgo"/>
    <x v="0"/>
    <x v="34"/>
    <m/>
    <m/>
    <m/>
    <m/>
    <n v="40000000"/>
    <n v="4.4000000000000004"/>
    <n v="511920"/>
    <n v="-2.891534087870667E-5"/>
    <n v="-39488080"/>
    <m/>
    <x v="8"/>
  </r>
  <r>
    <s v="Color"/>
    <s v="PierreMorel"/>
    <x v="1245"/>
    <n v="6.3"/>
    <x v="287"/>
    <n v="115"/>
    <s v="Action"/>
    <s v="Crime"/>
    <s v="Drama"/>
    <s v="Mystery"/>
    <s v="Thriller"/>
    <m/>
    <m/>
    <m/>
    <x v="21"/>
    <m/>
    <m/>
    <m/>
    <m/>
    <m/>
    <m/>
    <s v="TheGunman"/>
    <x v="0"/>
    <x v="34"/>
    <m/>
    <m/>
    <m/>
    <m/>
    <n v="40000000"/>
    <n v="5.8"/>
    <n v="10640645"/>
    <n v="-1.7163196325657911E-5"/>
    <n v="-29359355"/>
    <m/>
    <x v="8"/>
  </r>
  <r>
    <s v="Color"/>
    <s v="GeoffreySax"/>
    <x v="1246"/>
    <n v="6.6750000000000007"/>
    <x v="287"/>
    <n v="93"/>
    <s v="Action"/>
    <s v="Adventure"/>
    <s v="Family"/>
    <s v="Thriller"/>
    <m/>
    <m/>
    <m/>
    <m/>
    <x v="21"/>
    <m/>
    <m/>
    <m/>
    <m/>
    <m/>
    <m/>
    <s v="AlexRider:OperationStormbreaker"/>
    <x v="0"/>
    <x v="34"/>
    <m/>
    <m/>
    <m/>
    <m/>
    <n v="40000000"/>
    <n v="5.0999999999999996"/>
    <n v="652526"/>
    <n v="-9.3603064047795176E-6"/>
    <n v="-39347474"/>
    <m/>
    <x v="8"/>
  </r>
  <r>
    <s v="Color"/>
    <s v="D.J.Caruso"/>
    <x v="1247"/>
    <n v="5.3"/>
    <x v="287"/>
    <n v="105"/>
    <s v="Drama"/>
    <s v="Mystery"/>
    <s v="Thriller"/>
    <m/>
    <m/>
    <m/>
    <m/>
    <m/>
    <x v="21"/>
    <m/>
    <m/>
    <m/>
    <m/>
    <m/>
    <m/>
    <s v="Disturbia"/>
    <x v="0"/>
    <x v="34"/>
    <m/>
    <m/>
    <m/>
    <m/>
    <n v="20000000"/>
    <n v="6.9"/>
    <n v="80050171"/>
    <n v="2.3576416137920145E-6"/>
    <n v="60050171"/>
    <m/>
    <x v="8"/>
  </r>
  <r>
    <s v="Color"/>
    <s v="IainSoftley"/>
    <x v="1248"/>
    <n v="7.3"/>
    <x v="287"/>
    <n v="107"/>
    <s v="Comedy"/>
    <s v="Crime"/>
    <s v="Drama"/>
    <s v="Thriller"/>
    <m/>
    <m/>
    <m/>
    <m/>
    <x v="21"/>
    <m/>
    <m/>
    <m/>
    <m/>
    <m/>
    <m/>
    <s v="Hackers"/>
    <x v="0"/>
    <x v="34"/>
    <m/>
    <m/>
    <m/>
    <m/>
    <n v="20000000"/>
    <n v="6.2"/>
    <n v="7564000"/>
    <n v="1.7011780134352403E-5"/>
    <n v="-12436000"/>
    <m/>
    <x v="8"/>
  </r>
  <r>
    <s v="Color"/>
    <s v="RichardShepard"/>
    <x v="1249"/>
    <n v="7.1"/>
    <x v="287"/>
    <n v="101"/>
    <s v="Adventure"/>
    <s v="Comedy"/>
    <s v="Drama"/>
    <s v="Romance"/>
    <s v="Thriller"/>
    <s v="War"/>
    <m/>
    <m/>
    <x v="21"/>
    <m/>
    <m/>
    <m/>
    <m/>
    <m/>
    <m/>
    <s v="TheHuntingParty"/>
    <x v="0"/>
    <x v="34"/>
    <m/>
    <m/>
    <m/>
    <m/>
    <n v="25000000"/>
    <n v="6.9"/>
    <n v="876671"/>
    <n v="1.0183209278886295E-5"/>
    <n v="-24123329"/>
    <m/>
    <x v="8"/>
  </r>
  <r>
    <s v="BlackandWhite"/>
    <s v="JoelCoen"/>
    <x v="1250"/>
    <n v="7.2"/>
    <x v="287"/>
    <n v="111"/>
    <s v="Comedy"/>
    <s v="Fantasy"/>
    <m/>
    <m/>
    <m/>
    <m/>
    <m/>
    <m/>
    <x v="21"/>
    <m/>
    <m/>
    <m/>
    <m/>
    <m/>
    <m/>
    <s v="TheHudsuckerProxy"/>
    <x v="0"/>
    <x v="34"/>
    <m/>
    <m/>
    <m/>
    <m/>
    <n v="30000000"/>
    <n v="7.3"/>
    <n v="2869369"/>
    <n v="6.4779377657360165E-6"/>
    <n v="-27130631"/>
    <m/>
    <x v="8"/>
  </r>
  <r>
    <s v="Color"/>
    <s v="PeterHoSunChan"/>
    <x v="1251"/>
    <n v="7.5500000000000007"/>
    <x v="287"/>
    <n v="113"/>
    <s v="Action"/>
    <s v="Drama"/>
    <s v="History"/>
    <s v="Romance"/>
    <s v="War"/>
    <m/>
    <m/>
    <m/>
    <x v="21"/>
    <m/>
    <m/>
    <m/>
    <m/>
    <m/>
    <m/>
    <s v="TheWarlords"/>
    <x v="1"/>
    <x v="34"/>
    <m/>
    <m/>
    <m/>
    <m/>
    <n v="40000000"/>
    <n v="7.1"/>
    <n v="128978"/>
    <n v="7.7907036204424602E-6"/>
    <n v="-39871022"/>
    <m/>
    <x v="8"/>
  </r>
  <r>
    <s v="Color"/>
    <s v="SergeyBodrov"/>
    <x v="1252"/>
    <n v="7.7"/>
    <x v="287"/>
    <n v="112"/>
    <s v="Drama"/>
    <s v="History"/>
    <s v="War"/>
    <m/>
    <m/>
    <m/>
    <m/>
    <m/>
    <x v="21"/>
    <m/>
    <m/>
    <m/>
    <m/>
    <m/>
    <m/>
    <s v="Nomad:TheWarrior"/>
    <x v="7"/>
    <x v="34"/>
    <m/>
    <m/>
    <m/>
    <m/>
    <n v="25000000"/>
    <n v="6"/>
    <n v="77231"/>
    <n v="1.9728719194836038E-5"/>
    <n v="-24922769"/>
    <m/>
    <x v="8"/>
  </r>
  <r>
    <s v="Color"/>
    <s v="JoonhoBong"/>
    <x v="1253"/>
    <n v="7.65"/>
    <x v="287"/>
    <n v="126"/>
    <s v="Action"/>
    <s v="Drama"/>
    <s v="SciFi"/>
    <s v="Thriller"/>
    <m/>
    <m/>
    <m/>
    <m/>
    <x v="21"/>
    <m/>
    <m/>
    <m/>
    <m/>
    <m/>
    <m/>
    <s v="Snowpiercer"/>
    <x v="0"/>
    <x v="34"/>
    <m/>
    <m/>
    <m/>
    <m/>
    <n v="39200000"/>
    <n v="7"/>
    <n v="4563029"/>
    <n v="1.5923161293276867E-5"/>
    <n v="-34636971"/>
    <m/>
    <x v="8"/>
  </r>
  <r>
    <s v="Color"/>
    <s v="AlexProyas"/>
    <x v="1254"/>
    <n v="6.5"/>
    <x v="287"/>
    <n v="98"/>
    <s v="Action"/>
    <s v="Drama"/>
    <s v="Fantasy"/>
    <m/>
    <m/>
    <m/>
    <m/>
    <m/>
    <x v="21"/>
    <m/>
    <m/>
    <m/>
    <m/>
    <m/>
    <m/>
    <s v="TheCrow"/>
    <x v="0"/>
    <x v="34"/>
    <m/>
    <m/>
    <m/>
    <m/>
    <n v="23000000"/>
    <n v="7.6"/>
    <n v="50693162"/>
    <n v="2.5421895090748915E-5"/>
    <n v="27693162"/>
    <m/>
    <x v="8"/>
  </r>
  <r>
    <s v="Color"/>
    <s v="RobertSchwentke"/>
    <x v="1255"/>
    <n v="6.4"/>
    <x v="287"/>
    <n v="107"/>
    <s v="Drama"/>
    <s v="Fantasy"/>
    <s v="Romance"/>
    <s v="SciFi"/>
    <m/>
    <m/>
    <m/>
    <m/>
    <x v="21"/>
    <m/>
    <m/>
    <m/>
    <m/>
    <m/>
    <m/>
    <s v="TheTimeTravelersWife"/>
    <x v="0"/>
    <x v="34"/>
    <m/>
    <m/>
    <m/>
    <m/>
    <n v="39000000"/>
    <n v="7.1"/>
    <n v="63411478"/>
    <n v="2.9296074377381412E-5"/>
    <n v="24411478"/>
    <m/>
    <x v="8"/>
  </r>
  <r>
    <s v="Color"/>
    <s v="RobCohen"/>
    <x v="1256"/>
    <n v="5.6"/>
    <x v="287"/>
    <n v="106"/>
    <s v="Action"/>
    <s v="Crime"/>
    <s v="Thriller"/>
    <m/>
    <m/>
    <m/>
    <m/>
    <m/>
    <x v="21"/>
    <m/>
    <m/>
    <m/>
    <m/>
    <m/>
    <m/>
    <s v="TheFastandtheFurious"/>
    <x v="0"/>
    <x v="34"/>
    <m/>
    <m/>
    <m/>
    <m/>
    <n v="38000000"/>
    <n v="6.7"/>
    <n v="144512310"/>
    <n v="1.7594861054429541E-5"/>
    <n v="106512310"/>
    <m/>
    <x v="8"/>
  </r>
  <r>
    <s v="BlackandWhite"/>
    <s v="TimBurton"/>
    <x v="1257"/>
    <n v="6.8"/>
    <x v="287"/>
    <n v="87"/>
    <s v="Animation"/>
    <s v="Comedy"/>
    <s v="Family"/>
    <s v="Horror"/>
    <s v="SciFi"/>
    <m/>
    <m/>
    <m/>
    <x v="21"/>
    <m/>
    <m/>
    <m/>
    <m/>
    <m/>
    <m/>
    <s v="Frankenweenie"/>
    <x v="0"/>
    <x v="34"/>
    <m/>
    <m/>
    <m/>
    <m/>
    <n v="39000000"/>
    <n v="7"/>
    <n v="35287788"/>
    <n v="-1.9216402473768719E-5"/>
    <n v="-3712212"/>
    <m/>
    <x v="8"/>
  </r>
  <r>
    <s v="Color"/>
    <s v="JossWhedon"/>
    <x v="1258"/>
    <n v="5.5"/>
    <x v="287"/>
    <n v="119"/>
    <s v="Action"/>
    <s v="Adventure"/>
    <s v="SciFi"/>
    <s v="Thriller"/>
    <m/>
    <m/>
    <m/>
    <m/>
    <x v="21"/>
    <m/>
    <m/>
    <m/>
    <m/>
    <m/>
    <m/>
    <s v="Serenity"/>
    <x v="0"/>
    <x v="34"/>
    <m/>
    <m/>
    <m/>
    <m/>
    <n v="40000000"/>
    <n v="8"/>
    <n v="25335935"/>
    <n v="-2.0897082446132657E-5"/>
    <n v="-14664065"/>
    <m/>
    <x v="8"/>
  </r>
  <r>
    <s v="Color"/>
    <s v="CharlesS.Dutton"/>
    <x v="1259"/>
    <n v="6"/>
    <x v="287"/>
    <n v="110"/>
    <s v="Biography"/>
    <s v="Drama"/>
    <s v="Romance"/>
    <s v="Sport"/>
    <m/>
    <m/>
    <m/>
    <m/>
    <x v="21"/>
    <m/>
    <m/>
    <m/>
    <m/>
    <m/>
    <m/>
    <s v="AgainsttheRopes"/>
    <x v="0"/>
    <x v="34"/>
    <m/>
    <m/>
    <m/>
    <m/>
    <n v="39000000"/>
    <n v="5.3"/>
    <n v="5881504"/>
    <n v="-1.8832810100160214E-5"/>
    <n v="-33118496"/>
    <m/>
    <x v="8"/>
  </r>
  <r>
    <s v="Color"/>
    <s v="RichardLester"/>
    <x v="1260"/>
    <n v="6.4"/>
    <x v="287"/>
    <n v="125"/>
    <s v="Action"/>
    <s v="Comedy"/>
    <s v="SciFi"/>
    <m/>
    <m/>
    <m/>
    <m/>
    <m/>
    <x v="21"/>
    <m/>
    <m/>
    <m/>
    <m/>
    <m/>
    <m/>
    <s v="SupermanIII"/>
    <x v="0"/>
    <x v="34"/>
    <m/>
    <m/>
    <m/>
    <m/>
    <n v="39000000"/>
    <n v="4.9000000000000004"/>
    <n v="60000000"/>
    <n v="-9.9764208743217717E-6"/>
    <n v="21000000"/>
    <m/>
    <x v="8"/>
  </r>
  <r>
    <s v="Color"/>
    <s v="PeterSegal"/>
    <x v="1261"/>
    <n v="7.666666666666667"/>
    <x v="287"/>
    <n v="113"/>
    <s v="Comedy"/>
    <s v="Sport"/>
    <m/>
    <m/>
    <m/>
    <m/>
    <m/>
    <m/>
    <x v="21"/>
    <m/>
    <m/>
    <m/>
    <m/>
    <m/>
    <m/>
    <s v="GrudgeMatch"/>
    <x v="0"/>
    <x v="34"/>
    <m/>
    <m/>
    <m/>
    <m/>
    <n v="40000000"/>
    <n v="6.4"/>
    <n v="29802761"/>
    <n v="-2.0518452469824282E-5"/>
    <n v="-10197239"/>
    <m/>
    <x v="8"/>
  </r>
  <r>
    <s v="Color"/>
    <s v="JohnWoo"/>
    <x v="1262"/>
    <n v="6.9"/>
    <x v="287"/>
    <n v="150"/>
    <s v="Action"/>
    <s v="Adventure"/>
    <s v="Drama"/>
    <s v="History"/>
    <s v="War"/>
    <m/>
    <m/>
    <m/>
    <x v="21"/>
    <m/>
    <m/>
    <m/>
    <m/>
    <m/>
    <m/>
    <s v="RedCliff"/>
    <x v="1"/>
    <x v="34"/>
    <m/>
    <m/>
    <m/>
    <m/>
    <n v="553632000"/>
    <n v="7.4"/>
    <n v="626809"/>
    <n v="-2.0207784935923681E-5"/>
    <n v="-553005191"/>
    <m/>
    <x v="8"/>
  </r>
  <r>
    <s v="Color"/>
    <s v="AndyTennant"/>
    <x v="1263"/>
    <n v="6.5"/>
    <x v="287"/>
    <n v="108"/>
    <s v="Comedy"/>
    <s v="Romance"/>
    <m/>
    <m/>
    <m/>
    <m/>
    <m/>
    <m/>
    <x v="21"/>
    <m/>
    <m/>
    <m/>
    <m/>
    <m/>
    <m/>
    <s v="SweetHomeAlabama"/>
    <x v="0"/>
    <x v="34"/>
    <m/>
    <m/>
    <m/>
    <m/>
    <n v="38000000"/>
    <n v="6.1"/>
    <n v="127214072"/>
    <n v="5.2267990226900274E-4"/>
    <n v="89214072"/>
    <m/>
    <x v="8"/>
  </r>
  <r>
    <s v="Color"/>
    <s v="RobertLuketic"/>
    <x v="1264"/>
    <n v="6.7"/>
    <x v="287"/>
    <n v="96"/>
    <s v="Comedy"/>
    <s v="Romance"/>
    <m/>
    <m/>
    <m/>
    <m/>
    <m/>
    <m/>
    <x v="21"/>
    <m/>
    <m/>
    <m/>
    <m/>
    <m/>
    <m/>
    <s v="TheUglyTruth"/>
    <x v="0"/>
    <x v="34"/>
    <m/>
    <m/>
    <m/>
    <m/>
    <n v="38000000"/>
    <n v="6.5"/>
    <n v="88915214"/>
    <n v="4.911185356645659E-4"/>
    <n v="50915214"/>
    <m/>
    <x v="8"/>
  </r>
  <r>
    <s v="Color"/>
    <s v="JonathanLynn"/>
    <x v="1265"/>
    <n v="5.5666666666666673"/>
    <x v="287"/>
    <n v="93"/>
    <s v="Comedy"/>
    <m/>
    <m/>
    <m/>
    <m/>
    <m/>
    <m/>
    <m/>
    <x v="21"/>
    <m/>
    <m/>
    <m/>
    <m/>
    <m/>
    <m/>
    <s v="Sgt.Bilko"/>
    <x v="0"/>
    <x v="34"/>
    <m/>
    <m/>
    <m/>
    <m/>
    <n v="39000000"/>
    <n v="5.7"/>
    <n v="30400000"/>
    <n v="4.7189994892483722E-4"/>
    <n v="-8600000"/>
    <m/>
    <x v="8"/>
  </r>
  <r>
    <s v="Color"/>
    <s v="RobertRodriguez"/>
    <x v="1266"/>
    <n v="6"/>
    <x v="287"/>
    <n v="100"/>
    <s v="Action"/>
    <s v="Adventure"/>
    <s v="Comedy"/>
    <s v="Family"/>
    <s v="SciFi"/>
    <m/>
    <m/>
    <m/>
    <x v="21"/>
    <m/>
    <m/>
    <m/>
    <m/>
    <m/>
    <m/>
    <s v="SpyKids2:IslandofLostDreams"/>
    <x v="0"/>
    <x v="34"/>
    <m/>
    <m/>
    <m/>
    <m/>
    <n v="38000000"/>
    <n v="5.0999999999999996"/>
    <n v="85570368"/>
    <n v="4.7195260787883124E-4"/>
    <n v="47570368"/>
    <m/>
    <x v="8"/>
  </r>
  <r>
    <s v="Color"/>
    <s v="DavidCarson"/>
    <x v="1267"/>
    <n v="6"/>
    <x v="287"/>
    <n v="118"/>
    <s v="Action"/>
    <s v="Adventure"/>
    <s v="Mystery"/>
    <s v="SciFi"/>
    <s v="Thriller"/>
    <m/>
    <m/>
    <m/>
    <x v="21"/>
    <m/>
    <m/>
    <m/>
    <m/>
    <m/>
    <m/>
    <s v="StarTrek:Generations"/>
    <x v="0"/>
    <x v="34"/>
    <m/>
    <m/>
    <m/>
    <m/>
    <n v="35000000"/>
    <n v="6.6"/>
    <n v="75668868"/>
    <n v="4.5379004996381263E-4"/>
    <n v="40668868"/>
    <m/>
    <x v="8"/>
  </r>
  <r>
    <s v="Color"/>
    <s v="KarWaiWong"/>
    <x v="1268"/>
    <n v="3.1"/>
    <x v="287"/>
    <n v="122"/>
    <s v="Action"/>
    <s v="Biography"/>
    <s v="Drama"/>
    <m/>
    <m/>
    <m/>
    <m/>
    <m/>
    <x v="21"/>
    <m/>
    <m/>
    <m/>
    <m/>
    <m/>
    <m/>
    <s v="TheGrandmaster"/>
    <x v="1"/>
    <x v="34"/>
    <m/>
    <m/>
    <m/>
    <m/>
    <n v="38600000"/>
    <n v="6.5"/>
    <n v="6594136"/>
    <n v="4.4353422893166842E-4"/>
    <n v="-32005864"/>
    <m/>
    <x v="8"/>
  </r>
  <r>
    <s v="Color"/>
    <s v="FrancisLawrence"/>
    <x v="1269"/>
    <n v="6.95"/>
    <x v="287"/>
    <n v="120"/>
    <s v="Drama"/>
    <s v="Romance"/>
    <m/>
    <m/>
    <m/>
    <m/>
    <m/>
    <m/>
    <x v="21"/>
    <m/>
    <m/>
    <m/>
    <m/>
    <m/>
    <m/>
    <s v="WaterforElephants"/>
    <x v="0"/>
    <x v="34"/>
    <m/>
    <m/>
    <m/>
    <m/>
    <n v="38000000"/>
    <n v="6.9"/>
    <n v="58700247"/>
    <n v="4.5202690078448093E-4"/>
    <n v="20700247"/>
    <m/>
    <x v="8"/>
  </r>
  <r>
    <s v="BlackandWhite"/>
    <s v="NormanJewison"/>
    <x v="1270"/>
    <n v="8"/>
    <x v="287"/>
    <n v="146"/>
    <s v="Biography"/>
    <s v="Drama"/>
    <s v="Sport"/>
    <m/>
    <m/>
    <m/>
    <m/>
    <m/>
    <x v="21"/>
    <m/>
    <m/>
    <m/>
    <m/>
    <m/>
    <m/>
    <s v="TheHurricane"/>
    <x v="0"/>
    <x v="34"/>
    <m/>
    <m/>
    <m/>
    <m/>
    <n v="38000000"/>
    <n v="7.6"/>
    <n v="50668906"/>
    <n v="4.4266772255688444E-4"/>
    <n v="12668906"/>
    <m/>
    <x v="8"/>
  </r>
  <r>
    <s v="Color"/>
    <s v="MichaelApted"/>
    <x v="1271"/>
    <n v="7.2"/>
    <x v="287"/>
    <n v="115"/>
    <s v="Crime"/>
    <s v="Drama"/>
    <s v="Thriller"/>
    <m/>
    <m/>
    <m/>
    <m/>
    <m/>
    <x v="21"/>
    <m/>
    <m/>
    <m/>
    <m/>
    <m/>
    <m/>
    <s v="Enough"/>
    <x v="0"/>
    <x v="34"/>
    <m/>
    <m/>
    <m/>
    <m/>
    <n v="38000000"/>
    <n v="5.6"/>
    <n v="39177215"/>
    <n v="4.3595986631050611E-4"/>
    <n v="1177215"/>
    <m/>
    <x v="8"/>
  </r>
  <r>
    <s v="Color"/>
    <s v="DavidMirkin"/>
    <x v="1272"/>
    <n v="3.5"/>
    <x v="287"/>
    <n v="123"/>
    <s v="Comedy"/>
    <s v="Crime"/>
    <s v="Romance"/>
    <m/>
    <m/>
    <m/>
    <m/>
    <m/>
    <x v="21"/>
    <m/>
    <m/>
    <m/>
    <m/>
    <m/>
    <m/>
    <s v="Heartbreakers"/>
    <x v="0"/>
    <x v="34"/>
    <m/>
    <m/>
    <m/>
    <m/>
    <n v="35000000"/>
    <n v="6.2"/>
    <n v="40334024"/>
    <n v="4.3306536136144793E-4"/>
    <n v="5334024"/>
    <m/>
    <x v="8"/>
  </r>
  <r>
    <s v="Color"/>
    <s v="AndyFickman"/>
    <x v="1273"/>
    <n v="7.0250000000000004"/>
    <x v="287"/>
    <n v="94"/>
    <s v="Action"/>
    <s v="Comedy"/>
    <s v="Crime"/>
    <m/>
    <m/>
    <m/>
    <m/>
    <m/>
    <x v="21"/>
    <m/>
    <m/>
    <m/>
    <m/>
    <m/>
    <m/>
    <s v="PaulBlart:MallCop2"/>
    <x v="0"/>
    <x v="34"/>
    <m/>
    <m/>
    <m/>
    <m/>
    <n v="30000000"/>
    <n v="4.4000000000000004"/>
    <n v="71038190"/>
    <n v="4.3080455061418637E-4"/>
    <n v="41038190"/>
    <m/>
    <x v="8"/>
  </r>
  <r>
    <s v="Color"/>
    <s v="LuisMandoki"/>
    <x v="1274"/>
    <n v="6.8"/>
    <x v="287"/>
    <n v="102"/>
    <s v="Drama"/>
    <s v="Romance"/>
    <m/>
    <m/>
    <m/>
    <m/>
    <m/>
    <m/>
    <x v="21"/>
    <m/>
    <m/>
    <m/>
    <m/>
    <m/>
    <m/>
    <s v="AngelEyes"/>
    <x v="0"/>
    <x v="34"/>
    <m/>
    <m/>
    <m/>
    <m/>
    <n v="38000000"/>
    <n v="5.6"/>
    <n v="24044532"/>
    <n v="4.2855889318100772E-4"/>
    <n v="-13955468"/>
    <m/>
    <x v="8"/>
  </r>
  <r>
    <s v="Color"/>
    <s v="JohnPasquin"/>
    <x v="1275"/>
    <n v="4"/>
    <x v="287"/>
    <n v="98"/>
    <s v="Comedy"/>
    <s v="Drama"/>
    <m/>
    <m/>
    <m/>
    <m/>
    <m/>
    <m/>
    <x v="21"/>
    <m/>
    <m/>
    <m/>
    <m/>
    <m/>
    <m/>
    <s v="JoeSomebody"/>
    <x v="0"/>
    <x v="34"/>
    <m/>
    <m/>
    <m/>
    <m/>
    <n v="38000000"/>
    <n v="5.5"/>
    <n v="22770864"/>
    <n v="4.307071565444482E-4"/>
    <n v="-15229136"/>
    <m/>
    <x v="8"/>
  </r>
  <r>
    <s v="Color"/>
    <s v="RomanPolanski"/>
    <x v="1276"/>
    <n v="7.1"/>
    <x v="287"/>
    <n v="133"/>
    <s v="Mystery"/>
    <s v="Thriller"/>
    <m/>
    <m/>
    <m/>
    <m/>
    <m/>
    <m/>
    <x v="21"/>
    <m/>
    <m/>
    <m/>
    <m/>
    <m/>
    <m/>
    <s v="TheNinthGate"/>
    <x v="0"/>
    <x v="34"/>
    <m/>
    <m/>
    <m/>
    <m/>
    <n v="38000000"/>
    <n v="6.7"/>
    <n v="18653746"/>
    <n v="4.332836924867914E-4"/>
    <n v="-19346254"/>
    <m/>
    <x v="8"/>
  </r>
  <r>
    <s v="Color"/>
    <s v="MichaelApted"/>
    <x v="1277"/>
    <n v="7.6"/>
    <x v="287"/>
    <n v="118"/>
    <s v="Crime"/>
    <s v="Drama"/>
    <s v="Mystery"/>
    <s v="Thriller"/>
    <m/>
    <m/>
    <m/>
    <m/>
    <x v="21"/>
    <m/>
    <m/>
    <m/>
    <m/>
    <m/>
    <m/>
    <s v="ExtremeMeasures"/>
    <x v="0"/>
    <x v="34"/>
    <m/>
    <m/>
    <m/>
    <m/>
    <n v="38000000"/>
    <n v="6.1"/>
    <n v="17305211"/>
    <n v="4.3724273741623264E-4"/>
    <n v="-20694789"/>
    <m/>
    <x v="8"/>
  </r>
  <r>
    <s v="Color"/>
    <s v="StephenHerek"/>
    <x v="1278"/>
    <n v="6.45"/>
    <x v="287"/>
    <n v="105"/>
    <s v="Drama"/>
    <s v="Music"/>
    <m/>
    <m/>
    <m/>
    <m/>
    <m/>
    <m/>
    <x v="21"/>
    <m/>
    <m/>
    <m/>
    <m/>
    <m/>
    <m/>
    <s v="RockStar"/>
    <x v="0"/>
    <x v="34"/>
    <m/>
    <m/>
    <m/>
    <m/>
    <n v="57000000"/>
    <n v="6.2"/>
    <n v="16991902"/>
    <n v="4.4165781229704135E-4"/>
    <n v="-40008098"/>
    <m/>
    <x v="8"/>
  </r>
  <r>
    <s v="Color"/>
    <s v="LeeDaniels"/>
    <x v="1279"/>
    <n v="6.2"/>
    <x v="287"/>
    <n v="109"/>
    <s v="Drama"/>
    <m/>
    <m/>
    <m/>
    <m/>
    <m/>
    <m/>
    <m/>
    <x v="21"/>
    <m/>
    <m/>
    <m/>
    <m/>
    <m/>
    <m/>
    <s v="Precious"/>
    <x v="0"/>
    <x v="34"/>
    <m/>
    <m/>
    <m/>
    <m/>
    <n v="10000000"/>
    <n v="7.3"/>
    <n v="47536959"/>
    <n v="4.5505073173232006E-4"/>
    <n v="37536959"/>
    <m/>
    <x v="8"/>
  </r>
  <r>
    <s v="Color"/>
    <s v="RidleyScott"/>
    <x v="1280"/>
    <n v="6.5"/>
    <x v="287"/>
    <n v="129"/>
    <s v="Adventure"/>
    <s v="Drama"/>
    <m/>
    <m/>
    <m/>
    <m/>
    <m/>
    <m/>
    <x v="21"/>
    <m/>
    <m/>
    <m/>
    <m/>
    <m/>
    <m/>
    <s v="WhiteSquall"/>
    <x v="0"/>
    <x v="34"/>
    <m/>
    <m/>
    <m/>
    <m/>
    <n v="38000000"/>
    <n v="6.6"/>
    <n v="10300000"/>
    <n v="4.6586570960030878E-4"/>
    <n v="-27700000"/>
    <m/>
    <x v="8"/>
  </r>
  <r>
    <s v="Color"/>
    <s v="JohnCarpenter"/>
    <x v="1281"/>
    <n v="6.3"/>
    <x v="287"/>
    <n v="109"/>
    <s v="Horror"/>
    <s v="Mystery"/>
    <s v="SciFi"/>
    <m/>
    <m/>
    <m/>
    <m/>
    <m/>
    <x v="21"/>
    <m/>
    <m/>
    <m/>
    <m/>
    <m/>
    <m/>
    <s v="TheThing"/>
    <x v="0"/>
    <x v="34"/>
    <m/>
    <m/>
    <m/>
    <m/>
    <n v="15000000"/>
    <n v="8.1999999999999993"/>
    <n v="13782838"/>
    <n v="4.7264418640230747E-4"/>
    <n v="-1217162"/>
    <m/>
    <x v="8"/>
  </r>
  <r>
    <s v="Color"/>
    <s v="DavidTwohy"/>
    <x v="1282"/>
    <n v="5.7666666666666657"/>
    <x v="287"/>
    <n v="127"/>
    <s v="Action"/>
    <s v="SciFi"/>
    <s v="Thriller"/>
    <m/>
    <m/>
    <m/>
    <m/>
    <m/>
    <x v="21"/>
    <m/>
    <m/>
    <m/>
    <m/>
    <m/>
    <m/>
    <s v="Riddick"/>
    <x v="0"/>
    <x v="34"/>
    <m/>
    <m/>
    <m/>
    <m/>
    <n v="38000000"/>
    <n v="6.4"/>
    <n v="41997790"/>
    <n v="4.6496063538106248E-4"/>
    <n v="3997790"/>
    <m/>
    <x v="8"/>
  </r>
  <r>
    <s v="Color"/>
    <s v="JebStuart"/>
    <x v="1283"/>
    <n v="7.5"/>
    <x v="287"/>
    <n v="118"/>
    <s v="Crime"/>
    <s v="Mystery"/>
    <s v="Thriller"/>
    <m/>
    <m/>
    <m/>
    <m/>
    <m/>
    <x v="21"/>
    <m/>
    <m/>
    <m/>
    <m/>
    <m/>
    <m/>
    <s v="Switchback"/>
    <x v="0"/>
    <x v="34"/>
    <m/>
    <m/>
    <m/>
    <m/>
    <n v="37000000"/>
    <n v="6.4"/>
    <n v="6482195"/>
    <n v="4.6111815644618359E-4"/>
    <n v="-30517805"/>
    <m/>
    <x v="8"/>
  </r>
  <r>
    <s v="Color"/>
    <s v="SteveMiner"/>
    <x v="1284"/>
    <n v="6.5"/>
    <x v="287"/>
    <n v="110"/>
    <s v="Action"/>
    <s v="Adventure"/>
    <s v="Drama"/>
    <s v="Thriller"/>
    <s v="Western"/>
    <m/>
    <m/>
    <m/>
    <x v="21"/>
    <m/>
    <m/>
    <m/>
    <m/>
    <m/>
    <m/>
    <s v="TexasRangers"/>
    <x v="0"/>
    <x v="34"/>
    <m/>
    <m/>
    <m/>
    <m/>
    <n v="38000000"/>
    <n v="5.2"/>
    <n v="623374"/>
    <n v="4.6835887418679765E-4"/>
    <n v="-37376626"/>
    <m/>
    <x v="8"/>
  </r>
  <r>
    <s v="Color"/>
    <s v="GilKenan"/>
    <x v="1285"/>
    <n v="6.3"/>
    <x v="287"/>
    <n v="90"/>
    <s v="Adventure"/>
    <s v="Family"/>
    <s v="Fantasy"/>
    <s v="SciFi"/>
    <m/>
    <m/>
    <m/>
    <m/>
    <x v="21"/>
    <m/>
    <m/>
    <m/>
    <m/>
    <m/>
    <m/>
    <s v="CityofEmber"/>
    <x v="0"/>
    <x v="34"/>
    <m/>
    <m/>
    <m/>
    <m/>
    <n v="55000000"/>
    <n v="6.5"/>
    <n v="7871693"/>
    <n v="4.7841741277685699E-4"/>
    <n v="-47128307"/>
    <m/>
    <x v="8"/>
  </r>
  <r>
    <s v="Color"/>
    <s v="PaulThomasAnderson"/>
    <x v="1286"/>
    <n v="2.2999999999999998"/>
    <x v="287"/>
    <n v="144"/>
    <s v="Drama"/>
    <m/>
    <m/>
    <m/>
    <m/>
    <m/>
    <m/>
    <m/>
    <x v="21"/>
    <m/>
    <m/>
    <m/>
    <m/>
    <m/>
    <m/>
    <s v="TheMaster"/>
    <x v="0"/>
    <x v="34"/>
    <m/>
    <m/>
    <m/>
    <m/>
    <n v="32000000"/>
    <n v="7.1"/>
    <n v="16377274"/>
    <n v="4.9935665736787612E-4"/>
    <n v="-15622726"/>
    <m/>
    <x v="8"/>
  </r>
  <r>
    <s v="BlackandWhite"/>
    <s v="GaryFleder"/>
    <x v="1287"/>
    <n v="7.1"/>
    <x v="287"/>
    <n v="130"/>
    <s v="Biography"/>
    <s v="Drama"/>
    <s v="Sport"/>
    <m/>
    <m/>
    <m/>
    <m/>
    <m/>
    <x v="21"/>
    <m/>
    <m/>
    <m/>
    <m/>
    <m/>
    <m/>
    <s v="TheExpress"/>
    <x v="0"/>
    <x v="34"/>
    <m/>
    <m/>
    <m/>
    <m/>
    <n v="40000000"/>
    <n v="7.3"/>
    <n v="9589875"/>
    <n v="5.0117840864087387E-4"/>
    <n v="-30410125"/>
    <m/>
    <x v="8"/>
  </r>
  <r>
    <s v="Color"/>
    <s v="JBlakeson"/>
    <x v="1288"/>
    <n v="6.7"/>
    <x v="287"/>
    <n v="112"/>
    <s v="Action"/>
    <s v="Adventure"/>
    <s v="SciFi"/>
    <s v="Thriller"/>
    <m/>
    <m/>
    <m/>
    <m/>
    <x v="21"/>
    <m/>
    <m/>
    <m/>
    <m/>
    <m/>
    <m/>
    <s v="The5thWave"/>
    <x v="0"/>
    <x v="34"/>
    <m/>
    <m/>
    <m/>
    <m/>
    <n v="38000000"/>
    <n v="5.2"/>
    <n v="34912982"/>
    <n v="5.0968156665656043E-4"/>
    <n v="-3087018"/>
    <m/>
    <x v="8"/>
  </r>
  <r>
    <s v="Color"/>
    <s v="RyanCoogler"/>
    <x v="1289"/>
    <n v="5.9"/>
    <x v="287"/>
    <n v="133"/>
    <s v="Drama"/>
    <s v="Sport"/>
    <m/>
    <m/>
    <m/>
    <m/>
    <m/>
    <m/>
    <x v="21"/>
    <m/>
    <m/>
    <m/>
    <m/>
    <m/>
    <m/>
    <s v="Creed"/>
    <x v="0"/>
    <x v="34"/>
    <m/>
    <m/>
    <m/>
    <m/>
    <n v="35000000"/>
    <n v="7.7"/>
    <n v="109712885"/>
    <n v="5.0821382798251174E-4"/>
    <n v="74712885"/>
    <m/>
    <x v="8"/>
  </r>
  <r>
    <s v="Color"/>
    <s v="BenAffleck"/>
    <x v="1290"/>
    <n v="6"/>
    <x v="287"/>
    <n v="150"/>
    <s v="Crime"/>
    <s v="Drama"/>
    <s v="Thriller"/>
    <m/>
    <m/>
    <m/>
    <m/>
    <m/>
    <x v="21"/>
    <m/>
    <m/>
    <m/>
    <m/>
    <m/>
    <m/>
    <s v="TheTown"/>
    <x v="0"/>
    <x v="34"/>
    <m/>
    <m/>
    <m/>
    <m/>
    <n v="37000000"/>
    <n v="7.6"/>
    <n v="92173235"/>
    <n v="4.9017587861699288E-4"/>
    <n v="55173235"/>
    <m/>
    <x v="8"/>
  </r>
  <r>
    <s v="Color"/>
    <s v="KirkJones"/>
    <x v="1291"/>
    <n v="6.9"/>
    <x v="287"/>
    <n v="110"/>
    <s v="Comedy"/>
    <s v="Drama"/>
    <s v="Romance"/>
    <m/>
    <m/>
    <m/>
    <m/>
    <m/>
    <x v="21"/>
    <m/>
    <m/>
    <m/>
    <m/>
    <m/>
    <m/>
    <s v="WhattoExpectWhenYoureExpecting"/>
    <x v="0"/>
    <x v="34"/>
    <m/>
    <m/>
    <m/>
    <m/>
    <n v="40000000"/>
    <n v="5.7"/>
    <n v="41102171"/>
    <n v="4.717729907848994E-4"/>
    <n v="1102171"/>
    <m/>
    <x v="8"/>
  </r>
  <r>
    <s v="Color"/>
    <s v="EthanCoen"/>
    <x v="1292"/>
    <n v="7"/>
    <x v="287"/>
    <n v="96"/>
    <s v="Comedy"/>
    <s v="Drama"/>
    <m/>
    <m/>
    <m/>
    <m/>
    <m/>
    <m/>
    <x v="21"/>
    <m/>
    <m/>
    <m/>
    <m/>
    <m/>
    <m/>
    <s v="BurnAfterReading"/>
    <x v="0"/>
    <x v="34"/>
    <m/>
    <m/>
    <m/>
    <m/>
    <n v="37000000"/>
    <n v="7"/>
    <n v="60338891"/>
    <n v="4.6746801308521208E-4"/>
    <n v="23338891"/>
    <m/>
    <x v="8"/>
  </r>
  <r>
    <s v="Color"/>
    <s v="JenniferFlackett"/>
    <x v="1293"/>
    <n v="6.4"/>
    <x v="287"/>
    <n v="96"/>
    <s v="Adventure"/>
    <s v="Comedy"/>
    <s v="Family"/>
    <s v="Fantasy"/>
    <m/>
    <m/>
    <m/>
    <m/>
    <x v="21"/>
    <m/>
    <m/>
    <m/>
    <m/>
    <m/>
    <m/>
    <s v="NimsIsland"/>
    <x v="0"/>
    <x v="34"/>
    <m/>
    <m/>
    <m/>
    <m/>
    <n v="37000000"/>
    <n v="6"/>
    <n v="48006503"/>
    <n v="4.5849245870713273E-4"/>
    <n v="11006503"/>
    <m/>
    <x v="8"/>
  </r>
  <r>
    <s v="Color"/>
    <s v="RonHoward"/>
    <x v="1294"/>
    <n v="5.6"/>
    <x v="287"/>
    <n v="123"/>
    <s v="Action"/>
    <s v="Biography"/>
    <s v="Drama"/>
    <s v="Sport"/>
    <m/>
    <m/>
    <m/>
    <m/>
    <x v="21"/>
    <m/>
    <m/>
    <m/>
    <m/>
    <m/>
    <m/>
    <s v="Rush"/>
    <x v="0"/>
    <x v="34"/>
    <m/>
    <m/>
    <m/>
    <m/>
    <n v="38000000"/>
    <n v="8.1"/>
    <n v="26903709"/>
    <n v="4.5320592737838934E-4"/>
    <n v="-11096291"/>
    <m/>
    <x v="8"/>
  </r>
  <r>
    <s v="Color"/>
    <s v="PaulThomasAnderson"/>
    <x v="1295"/>
    <n v="6.3"/>
    <x v="287"/>
    <n v="188"/>
    <s v="Drama"/>
    <m/>
    <m/>
    <m/>
    <m/>
    <m/>
    <m/>
    <m/>
    <x v="21"/>
    <m/>
    <m/>
    <m/>
    <m/>
    <m/>
    <m/>
    <s v="Magnolia"/>
    <x v="0"/>
    <x v="34"/>
    <m/>
    <m/>
    <m/>
    <m/>
    <n v="37000000"/>
    <n v="8"/>
    <n v="22450975"/>
    <n v="4.54404064892386E-4"/>
    <n v="-14549025"/>
    <m/>
    <x v="8"/>
  </r>
  <r>
    <s v="Color"/>
    <s v="KevinSmith"/>
    <x v="1296"/>
    <n v="6.8"/>
    <x v="287"/>
    <n v="107"/>
    <s v="Action"/>
    <s v="Comedy"/>
    <s v="Crime"/>
    <m/>
    <m/>
    <m/>
    <m/>
    <m/>
    <x v="21"/>
    <m/>
    <m/>
    <m/>
    <m/>
    <m/>
    <m/>
    <s v="CopOut"/>
    <x v="0"/>
    <x v="34"/>
    <m/>
    <m/>
    <m/>
    <m/>
    <n v="37000000"/>
    <n v="5.6"/>
    <n v="44867349"/>
    <n v="4.5682965401966862E-4"/>
    <n v="7867349"/>
    <m/>
    <x v="8"/>
  </r>
  <r>
    <s v="Color"/>
    <s v="ChristianDitter"/>
    <x v="1297"/>
    <n v="3.6"/>
    <x v="287"/>
    <n v="110"/>
    <s v="Comedy"/>
    <s v="Romance"/>
    <m/>
    <m/>
    <m/>
    <m/>
    <m/>
    <m/>
    <x v="21"/>
    <m/>
    <m/>
    <m/>
    <m/>
    <m/>
    <m/>
    <s v="HowtoBeSingle"/>
    <x v="0"/>
    <x v="34"/>
    <m/>
    <m/>
    <m/>
    <m/>
    <n v="38000000"/>
    <n v="6.1"/>
    <n v="46813366"/>
    <n v="4.5248037626331272E-4"/>
    <n v="8813366"/>
    <m/>
    <x v="8"/>
  </r>
  <r>
    <s v="Color"/>
    <s v="CharlesMartinSmith"/>
    <x v="1298"/>
    <n v="7.7"/>
    <x v="287"/>
    <n v="113"/>
    <s v="Drama"/>
    <s v="Family"/>
    <m/>
    <m/>
    <m/>
    <m/>
    <m/>
    <m/>
    <x v="21"/>
    <m/>
    <m/>
    <m/>
    <m/>
    <m/>
    <m/>
    <s v="DolphinTale"/>
    <x v="0"/>
    <x v="34"/>
    <m/>
    <m/>
    <m/>
    <m/>
    <n v="37000000"/>
    <n v="6.9"/>
    <n v="72279690"/>
    <n v="4.4697433060668173E-4"/>
    <n v="35279690"/>
    <m/>
    <x v="8"/>
  </r>
  <r>
    <s v="Color"/>
    <s v="CatherineHardwicke"/>
    <x v="1299"/>
    <n v="6.6"/>
    <x v="287"/>
    <n v="122"/>
    <s v="Drama"/>
    <s v="Fantasy"/>
    <s v="Romance"/>
    <m/>
    <m/>
    <m/>
    <m/>
    <m/>
    <x v="21"/>
    <m/>
    <m/>
    <m/>
    <m/>
    <m/>
    <m/>
    <s v="Twilight"/>
    <x v="0"/>
    <x v="34"/>
    <m/>
    <m/>
    <m/>
    <m/>
    <n v="37000000"/>
    <n v="5.2"/>
    <n v="191449475"/>
    <n v="4.3438817447080907E-4"/>
    <n v="154449475"/>
    <m/>
    <x v="8"/>
  </r>
  <r>
    <s v="Color"/>
    <s v="NickCassavetes"/>
    <x v="1300"/>
    <n v="6.9"/>
    <x v="287"/>
    <n v="116"/>
    <s v="Crime"/>
    <s v="Drama"/>
    <s v="Thriller"/>
    <m/>
    <m/>
    <m/>
    <m/>
    <m/>
    <x v="21"/>
    <m/>
    <m/>
    <m/>
    <m/>
    <m/>
    <m/>
    <s v="JohnQ"/>
    <x v="0"/>
    <x v="34"/>
    <m/>
    <m/>
    <m/>
    <m/>
    <n v="36000000"/>
    <n v="7"/>
    <n v="71026631"/>
    <n v="3.8670774104893128E-4"/>
    <n v="35026631"/>
    <m/>
    <x v="8"/>
  </r>
  <r>
    <s v="Color"/>
    <s v="LesMayfield"/>
    <x v="1301"/>
    <n v="7.2"/>
    <x v="287"/>
    <n v="93"/>
    <s v="Action"/>
    <s v="Comedy"/>
    <s v="Crime"/>
    <s v="Thriller"/>
    <m/>
    <m/>
    <m/>
    <m/>
    <x v="21"/>
    <m/>
    <m/>
    <m/>
    <m/>
    <m/>
    <m/>
    <s v="BlueStreak"/>
    <x v="0"/>
    <x v="34"/>
    <m/>
    <m/>
    <m/>
    <m/>
    <n v="65000000"/>
    <n v="6.3"/>
    <n v="68208190"/>
    <n v="3.7582597799043271E-4"/>
    <n v="3208190"/>
    <m/>
    <x v="8"/>
  </r>
  <r>
    <s v="Color"/>
    <s v="RawsonMarshallThurber"/>
    <x v="1302"/>
    <n v="7.7"/>
    <x v="287"/>
    <n v="118"/>
    <s v="Comedy"/>
    <s v="Crime"/>
    <m/>
    <m/>
    <m/>
    <m/>
    <m/>
    <m/>
    <x v="21"/>
    <m/>
    <m/>
    <m/>
    <m/>
    <m/>
    <m/>
    <s v="WeretheMillers"/>
    <x v="0"/>
    <x v="34"/>
    <m/>
    <m/>
    <m/>
    <m/>
    <n v="37000000"/>
    <n v="7"/>
    <n v="150368971"/>
    <n v="3.2750702811968458E-4"/>
    <n v="113368971"/>
    <m/>
    <x v="8"/>
  </r>
  <r>
    <s v="Color"/>
    <s v="JonathanMostow"/>
    <x v="1303"/>
    <n v="8.1999999999999993"/>
    <x v="287"/>
    <n v="93"/>
    <s v="Action"/>
    <s v="Crime"/>
    <s v="Drama"/>
    <s v="Mystery"/>
    <s v="Thriller"/>
    <m/>
    <m/>
    <m/>
    <x v="21"/>
    <m/>
    <m/>
    <m/>
    <m/>
    <m/>
    <m/>
    <s v="Breakdown"/>
    <x v="0"/>
    <x v="34"/>
    <m/>
    <m/>
    <m/>
    <m/>
    <n v="36000000"/>
    <n v="6.9"/>
    <n v="50129186"/>
    <n v="2.91388575512971E-4"/>
    <n v="14129186"/>
    <m/>
    <x v="8"/>
  </r>
  <r>
    <s v="Color"/>
    <s v="IrvinKershner"/>
    <x v="1304"/>
    <n v="7.8"/>
    <x v="287"/>
    <n v="121"/>
    <s v="Action"/>
    <s v="Adventure"/>
    <s v="Thriller"/>
    <m/>
    <m/>
    <m/>
    <m/>
    <m/>
    <x v="21"/>
    <m/>
    <m/>
    <m/>
    <m/>
    <m/>
    <m/>
    <s v="NeverSayNeverAgain"/>
    <x v="0"/>
    <x v="34"/>
    <m/>
    <m/>
    <m/>
    <m/>
    <n v="36000000"/>
    <n v="6.2"/>
    <n v="55500000"/>
    <n v="2.860308460638088E-4"/>
    <n v="19500000"/>
    <m/>
    <x v="8"/>
  </r>
  <r>
    <s v="Color"/>
    <s v="StevePink"/>
    <x v="1305"/>
    <n v="7.6"/>
    <x v="287"/>
    <n v="101"/>
    <s v="Comedy"/>
    <s v="SciFi"/>
    <m/>
    <m/>
    <m/>
    <m/>
    <m/>
    <m/>
    <x v="21"/>
    <m/>
    <m/>
    <m/>
    <m/>
    <m/>
    <m/>
    <s v="HotTubTimeMachine"/>
    <x v="0"/>
    <x v="34"/>
    <m/>
    <m/>
    <m/>
    <m/>
    <n v="36000000"/>
    <n v="6.4"/>
    <n v="50213619"/>
    <n v="2.7922164921553166E-4"/>
    <n v="14213619"/>
    <m/>
    <x v="8"/>
  </r>
  <r>
    <s v="Color"/>
    <s v="CharlesMartinSmith"/>
    <x v="1306"/>
    <n v="6.3"/>
    <x v="287"/>
    <n v="107"/>
    <s v="Drama"/>
    <s v="Family"/>
    <m/>
    <m/>
    <m/>
    <m/>
    <m/>
    <m/>
    <x v="21"/>
    <m/>
    <m/>
    <m/>
    <m/>
    <m/>
    <m/>
    <s v="DolphinTale2"/>
    <x v="0"/>
    <x v="34"/>
    <m/>
    <m/>
    <m/>
    <m/>
    <n v="36000000"/>
    <n v="6.4"/>
    <n v="42019483"/>
    <n v="2.7383064076087884E-4"/>
    <n v="6019483"/>
    <m/>
    <x v="8"/>
  </r>
  <r>
    <s v="Color"/>
    <s v="JohnFrankenheimer"/>
    <x v="1307"/>
    <n v="6.9"/>
    <x v="287"/>
    <n v="124"/>
    <s v="Action"/>
    <s v="Adventure"/>
    <s v="Crime"/>
    <s v="Drama"/>
    <s v="Family"/>
    <s v="Fantasy"/>
    <s v="Romance"/>
    <s v="Thriller"/>
    <x v="21"/>
    <m/>
    <m/>
    <m/>
    <m/>
    <m/>
    <m/>
    <s v="ReindeerGames"/>
    <x v="0"/>
    <x v="34"/>
    <m/>
    <m/>
    <m/>
    <m/>
    <n v="34000000"/>
    <n v="5.7"/>
    <n v="23360779"/>
    <n v="2.7064759410284618E-4"/>
    <n v="-10639221"/>
    <m/>
    <x v="8"/>
  </r>
  <r>
    <s v="Color"/>
    <s v="F.GaryGray"/>
    <x v="1308"/>
    <n v="2.9"/>
    <x v="287"/>
    <n v="109"/>
    <s v="Action"/>
    <s v="Crime"/>
    <s v="Drama"/>
    <s v="Thriller"/>
    <m/>
    <m/>
    <m/>
    <m/>
    <x v="21"/>
    <m/>
    <m/>
    <m/>
    <m/>
    <m/>
    <m/>
    <s v="AManApart"/>
    <x v="0"/>
    <x v="34"/>
    <m/>
    <m/>
    <m/>
    <m/>
    <n v="36000000"/>
    <n v="6.1"/>
    <n v="26183197"/>
    <n v="2.720377334648399E-4"/>
    <n v="-9816803"/>
    <m/>
    <x v="8"/>
  </r>
  <r>
    <s v="Color"/>
    <s v="CameronCrowe"/>
    <x v="1309"/>
    <n v="6.1"/>
    <x v="287"/>
    <n v="105"/>
    <s v="Comedy"/>
    <s v="Drama"/>
    <s v="Romance"/>
    <m/>
    <m/>
    <m/>
    <m/>
    <m/>
    <x v="21"/>
    <m/>
    <m/>
    <m/>
    <m/>
    <m/>
    <m/>
    <s v="Aloha"/>
    <x v="0"/>
    <x v="34"/>
    <m/>
    <m/>
    <m/>
    <m/>
    <n v="37000000"/>
    <n v="5.4"/>
    <n v="20991497"/>
    <n v="2.731430523371755E-4"/>
    <n v="-16008503"/>
    <m/>
    <x v="8"/>
  </r>
  <r>
    <s v="Color"/>
    <s v="RobReiner"/>
    <x v="1310"/>
    <n v="7.7"/>
    <x v="287"/>
    <n v="130"/>
    <s v="Drama"/>
    <s v="History"/>
    <m/>
    <m/>
    <m/>
    <m/>
    <m/>
    <m/>
    <x v="21"/>
    <m/>
    <m/>
    <m/>
    <m/>
    <m/>
    <m/>
    <s v="GhostsofMississippi"/>
    <x v="0"/>
    <x v="34"/>
    <m/>
    <m/>
    <m/>
    <m/>
    <n v="36000000"/>
    <n v="6.7"/>
    <n v="13052741"/>
    <n v="2.7598288704673899E-4"/>
    <n v="-22947259"/>
    <m/>
    <x v="8"/>
  </r>
  <r>
    <s v="Color"/>
    <s v="ScottHicks"/>
    <x v="1311"/>
    <n v="5.2"/>
    <x v="287"/>
    <n v="127"/>
    <s v="Drama"/>
    <s v="Mystery"/>
    <s v="Romance"/>
    <s v="Thriller"/>
    <m/>
    <m/>
    <m/>
    <m/>
    <x v="21"/>
    <m/>
    <m/>
    <m/>
    <m/>
    <m/>
    <m/>
    <s v="SnowFallingonCedars"/>
    <x v="0"/>
    <x v="34"/>
    <m/>
    <m/>
    <m/>
    <m/>
    <n v="36000000"/>
    <n v="6.8"/>
    <n v="14378353"/>
    <n v="2.8066380497585101E-4"/>
    <n v="-21621647"/>
    <m/>
    <x v="8"/>
  </r>
  <r>
    <s v="Color"/>
    <s v="MikaelHfstrm"/>
    <x v="1312"/>
    <n v="7"/>
    <x v="287"/>
    <n v="114"/>
    <s v="Drama"/>
    <s v="Horror"/>
    <s v="Mystery"/>
    <s v="Thriller"/>
    <m/>
    <m/>
    <m/>
    <m/>
    <x v="21"/>
    <m/>
    <m/>
    <m/>
    <m/>
    <m/>
    <m/>
    <s v="TheRite"/>
    <x v="0"/>
    <x v="34"/>
    <m/>
    <m/>
    <m/>
    <m/>
    <n v="37000000"/>
    <n v="6"/>
    <n v="33037754"/>
    <n v="2.8498744656624058E-4"/>
    <n v="-3962246"/>
    <m/>
    <x v="8"/>
  </r>
  <r>
    <s v="Color"/>
    <s v="AndrewNiccol"/>
    <x v="1313"/>
    <n v="5.9"/>
    <x v="287"/>
    <n v="106"/>
    <s v="Drama"/>
    <s v="SciFi"/>
    <s v="Thriller"/>
    <m/>
    <m/>
    <m/>
    <m/>
    <m/>
    <x v="21"/>
    <m/>
    <m/>
    <m/>
    <m/>
    <m/>
    <m/>
    <s v="Gattaca"/>
    <x v="0"/>
    <x v="34"/>
    <m/>
    <m/>
    <m/>
    <m/>
    <n v="36000000"/>
    <n v="7.8"/>
    <n v="12339633"/>
    <n v="2.8414109145666848E-4"/>
    <n v="-23660367"/>
    <m/>
    <x v="8"/>
  </r>
  <r>
    <s v="Color"/>
    <s v="AndrewBergman"/>
    <x v="1314"/>
    <n v="7.1"/>
    <x v="287"/>
    <n v="95"/>
    <s v="Biography"/>
    <s v="Comedy"/>
    <s v="Romance"/>
    <m/>
    <m/>
    <m/>
    <m/>
    <m/>
    <x v="21"/>
    <m/>
    <m/>
    <m/>
    <m/>
    <m/>
    <m/>
    <s v="IsntSheGreat"/>
    <x v="0"/>
    <x v="34"/>
    <m/>
    <m/>
    <m/>
    <m/>
    <n v="36000000"/>
    <n v="5.3"/>
    <n v="2954405"/>
    <n v="2.8902661292003515E-4"/>
    <n v="-33045595"/>
    <m/>
    <x v="8"/>
  </r>
  <r>
    <s v="Color"/>
    <s v="KirkDeMicco"/>
    <x v="1315"/>
    <n v="5.5"/>
    <x v="287"/>
    <n v="81"/>
    <s v="Adventure"/>
    <s v="Animation"/>
    <s v="Comedy"/>
    <s v="Family"/>
    <s v="SciFi"/>
    <m/>
    <m/>
    <m/>
    <x v="21"/>
    <m/>
    <m/>
    <m/>
    <m/>
    <m/>
    <m/>
    <s v="SpaceChimps"/>
    <x v="0"/>
    <x v="34"/>
    <m/>
    <m/>
    <m/>
    <m/>
    <n v="37000000"/>
    <n v="4.5"/>
    <n v="30105968"/>
    <n v="2.9648301533236586E-4"/>
    <n v="-6894032"/>
    <m/>
    <x v="8"/>
  </r>
  <r>
    <s v="Color"/>
    <s v="ChrisRock"/>
    <x v="1316"/>
    <n v="7.4"/>
    <x v="287"/>
    <n v="95"/>
    <s v="Comedy"/>
    <m/>
    <m/>
    <m/>
    <m/>
    <m/>
    <m/>
    <m/>
    <x v="21"/>
    <m/>
    <m/>
    <m/>
    <m/>
    <m/>
    <m/>
    <s v="HeadofState"/>
    <x v="0"/>
    <x v="34"/>
    <m/>
    <m/>
    <m/>
    <m/>
    <n v="35200000"/>
    <n v="5.4"/>
    <n v="37788228"/>
    <n v="2.9654049681136909E-4"/>
    <n v="2588228"/>
    <m/>
    <x v="8"/>
  </r>
  <r>
    <s v="Color"/>
    <s v="ToddPhillips"/>
    <x v="1317"/>
    <n v="7.3"/>
    <x v="287"/>
    <n v="108"/>
    <s v="Comedy"/>
    <m/>
    <m/>
    <m/>
    <m/>
    <m/>
    <m/>
    <m/>
    <x v="21"/>
    <m/>
    <m/>
    <m/>
    <m/>
    <m/>
    <m/>
    <s v="TheHangover"/>
    <x v="0"/>
    <x v="34"/>
    <m/>
    <m/>
    <m/>
    <m/>
    <n v="35000000"/>
    <n v="7.8"/>
    <n v="277313371"/>
    <n v="2.9471118576194637E-4"/>
    <n v="242313371"/>
    <m/>
    <x v="8"/>
  </r>
  <r>
    <s v="Color"/>
    <s v="WilsonYip"/>
    <x v="1318"/>
    <n v="4.5999999999999996"/>
    <x v="287"/>
    <n v="105"/>
    <s v="Action"/>
    <s v="Biography"/>
    <s v="Drama"/>
    <s v="History"/>
    <m/>
    <m/>
    <m/>
    <m/>
    <x v="21"/>
    <m/>
    <m/>
    <m/>
    <m/>
    <m/>
    <m/>
    <s v="IpMan3"/>
    <x v="8"/>
    <x v="34"/>
    <m/>
    <m/>
    <m/>
    <m/>
    <n v="36000000"/>
    <n v="7.2"/>
    <n v="2126511"/>
    <n v="2.3770041741756002E-4"/>
    <n v="-33873489"/>
    <m/>
    <x v="8"/>
  </r>
  <r>
    <s v="Color"/>
    <s v="JayRoach"/>
    <x v="1319"/>
    <n v="5.0999999999999996"/>
    <x v="287"/>
    <n v="95"/>
    <s v="Action"/>
    <s v="Adventure"/>
    <s v="Comedy"/>
    <s v="Crime"/>
    <m/>
    <m/>
    <m/>
    <m/>
    <x v="21"/>
    <m/>
    <m/>
    <m/>
    <m/>
    <m/>
    <m/>
    <s v="AustinPowers:TheSpyWhoShaggedMe"/>
    <x v="0"/>
    <x v="34"/>
    <m/>
    <m/>
    <m/>
    <m/>
    <n v="33000000"/>
    <n v="6.6"/>
    <n v="205399422"/>
    <n v="2.4541996684273177E-4"/>
    <n v="172399422"/>
    <m/>
    <x v="8"/>
  </r>
  <r>
    <s v="Color"/>
    <s v="TimBurton"/>
    <x v="1320"/>
    <n v="7.15"/>
    <x v="287"/>
    <n v="126"/>
    <s v="Action"/>
    <s v="Adventure"/>
    <m/>
    <m/>
    <m/>
    <m/>
    <m/>
    <m/>
    <x v="21"/>
    <m/>
    <m/>
    <m/>
    <m/>
    <m/>
    <m/>
    <s v="Batman"/>
    <x v="0"/>
    <x v="34"/>
    <m/>
    <m/>
    <m/>
    <m/>
    <n v="35000000"/>
    <n v="7.6"/>
    <n v="251188924"/>
    <n v="2.1654573399637267E-4"/>
    <n v="216188924"/>
    <m/>
    <x v="8"/>
  </r>
  <r>
    <s v="Color"/>
    <s v="RolandJoff"/>
    <x v="1321"/>
    <n v="5.3"/>
    <x v="287"/>
    <n v="102"/>
    <s v="Biography"/>
    <s v="Drama"/>
    <s v="War"/>
    <m/>
    <m/>
    <m/>
    <m/>
    <m/>
    <x v="21"/>
    <m/>
    <m/>
    <m/>
    <m/>
    <m/>
    <m/>
    <s v="ThereBeDragons"/>
    <x v="0"/>
    <x v="34"/>
    <m/>
    <m/>
    <m/>
    <m/>
    <n v="36000000"/>
    <n v="5.9"/>
    <n v="1068392"/>
    <n v="1.6436397337365094E-4"/>
    <n v="-34931608"/>
    <m/>
    <x v="8"/>
  </r>
  <r>
    <s v="Color"/>
    <s v="RichardDonner"/>
    <x v="1322"/>
    <n v="7.1000000000000005"/>
    <x v="287"/>
    <n v="121"/>
    <s v="Action"/>
    <s v="Crime"/>
    <s v="Thriller"/>
    <m/>
    <m/>
    <m/>
    <m/>
    <m/>
    <x v="21"/>
    <m/>
    <m/>
    <m/>
    <m/>
    <m/>
    <m/>
    <s v="LethalWeapon3"/>
    <x v="0"/>
    <x v="34"/>
    <m/>
    <m/>
    <m/>
    <m/>
    <n v="35000000"/>
    <n v="6.7"/>
    <n v="144731527"/>
    <n v="1.7240947961760496E-4"/>
    <n v="109731527"/>
    <m/>
    <x v="8"/>
  </r>
  <r>
    <s v="Color"/>
    <s v="JohnLeeHancock"/>
    <x v="1323"/>
    <n v="7.2"/>
    <x v="287"/>
    <n v="129"/>
    <s v="Biography"/>
    <s v="Drama"/>
    <s v="Sport"/>
    <m/>
    <m/>
    <m/>
    <m/>
    <m/>
    <x v="21"/>
    <m/>
    <m/>
    <m/>
    <m/>
    <m/>
    <m/>
    <s v="TheBlindSide"/>
    <x v="0"/>
    <x v="34"/>
    <m/>
    <m/>
    <m/>
    <m/>
    <n v="29000000"/>
    <n v="7.7"/>
    <n v="255950375"/>
    <n v="1.4489461576080604E-4"/>
    <n v="226950375"/>
    <m/>
    <x v="8"/>
  </r>
  <r>
    <s v="Color"/>
    <s v="RobertRodriguez"/>
    <x v="1324"/>
    <n v="5.8"/>
    <x v="287"/>
    <n v="88"/>
    <s v="Action"/>
    <s v="Adventure"/>
    <s v="Comedy"/>
    <s v="Family"/>
    <s v="SciFi"/>
    <m/>
    <m/>
    <m/>
    <x v="21"/>
    <m/>
    <m/>
    <m/>
    <m/>
    <m/>
    <m/>
    <s v="SpyKids"/>
    <x v="0"/>
    <x v="34"/>
    <m/>
    <m/>
    <m/>
    <m/>
    <n v="35000000"/>
    <n v="5.4"/>
    <n v="112692062"/>
    <n v="1.3906111891838995E-4"/>
    <n v="77692062"/>
    <m/>
    <x v="8"/>
  </r>
  <r>
    <s v="Color"/>
    <s v="SethGordon"/>
    <x v="1325"/>
    <n v="3.8"/>
    <x v="287"/>
    <n v="106"/>
    <s v="Comedy"/>
    <s v="Crime"/>
    <m/>
    <m/>
    <m/>
    <m/>
    <m/>
    <m/>
    <x v="21"/>
    <m/>
    <m/>
    <m/>
    <m/>
    <m/>
    <m/>
    <s v="HorribleBosses"/>
    <x v="0"/>
    <x v="34"/>
    <m/>
    <m/>
    <m/>
    <m/>
    <n v="35000000"/>
    <n v="6.9"/>
    <n v="117528646"/>
    <n v="1.1897427745269803E-4"/>
    <n v="82528646"/>
    <m/>
    <x v="8"/>
  </r>
  <r>
    <s v="Color"/>
    <s v="EthanCoen"/>
    <x v="1326"/>
    <n v="5.7"/>
    <x v="287"/>
    <n v="110"/>
    <s v="Adventure"/>
    <s v="Drama"/>
    <s v="Western"/>
    <m/>
    <m/>
    <m/>
    <m/>
    <m/>
    <x v="21"/>
    <m/>
    <m/>
    <m/>
    <m/>
    <m/>
    <m/>
    <s v="TrueGrit"/>
    <x v="0"/>
    <x v="34"/>
    <m/>
    <m/>
    <m/>
    <m/>
    <n v="38000000"/>
    <n v="7.7"/>
    <n v="171031347"/>
    <n v="9.7666136150118018E-5"/>
    <n v="133031347"/>
    <m/>
    <x v="8"/>
  </r>
  <r>
    <s v="Color"/>
    <s v="DavidFrankel"/>
    <x v="1327"/>
    <n v="6.2"/>
    <x v="287"/>
    <n v="109"/>
    <s v="Comedy"/>
    <s v="Drama"/>
    <s v="Romance"/>
    <m/>
    <m/>
    <m/>
    <m/>
    <m/>
    <x v="21"/>
    <m/>
    <m/>
    <m/>
    <m/>
    <m/>
    <m/>
    <s v="TheDevilWearsPrada"/>
    <x v="0"/>
    <x v="34"/>
    <m/>
    <m/>
    <m/>
    <m/>
    <n v="35000000"/>
    <n v="6.8"/>
    <n v="124732962"/>
    <n v="4.8126275743976534E-5"/>
    <n v="89732962"/>
    <m/>
    <x v="8"/>
  </r>
  <r>
    <s v="Color"/>
    <s v="RobertWise"/>
    <x v="1328"/>
    <n v="4.7"/>
    <x v="287"/>
    <n v="143"/>
    <s v="Adventure"/>
    <s v="Mystery"/>
    <s v="SciFi"/>
    <m/>
    <m/>
    <m/>
    <m/>
    <m/>
    <x v="21"/>
    <m/>
    <m/>
    <m/>
    <m/>
    <m/>
    <m/>
    <s v="StarTrek:TheMotionPicture"/>
    <x v="0"/>
    <x v="34"/>
    <m/>
    <m/>
    <m/>
    <m/>
    <n v="35000000"/>
    <n v="6.4"/>
    <n v="82300000"/>
    <n v="2.4874251629336497E-5"/>
    <n v="47300000"/>
    <m/>
    <x v="8"/>
  </r>
  <r>
    <s v="Color"/>
    <s v="SethGordon"/>
    <x v="1329"/>
    <n v="7.1"/>
    <x v="287"/>
    <n v="120"/>
    <s v="Comedy"/>
    <s v="Crime"/>
    <m/>
    <m/>
    <m/>
    <m/>
    <m/>
    <m/>
    <x v="21"/>
    <m/>
    <m/>
    <m/>
    <m/>
    <m/>
    <m/>
    <s v="IdentityThief"/>
    <x v="0"/>
    <x v="34"/>
    <m/>
    <m/>
    <m/>
    <m/>
    <n v="35000000"/>
    <n v="5.7"/>
    <n v="134455175"/>
    <n v="1.1973604893013403E-5"/>
    <n v="99455175"/>
    <m/>
    <x v="8"/>
  </r>
  <r>
    <s v="Color"/>
    <s v="MartinScorsese"/>
    <x v="1330"/>
    <n v="7.1"/>
    <x v="287"/>
    <n v="128"/>
    <s v="Crime"/>
    <s v="Thriller"/>
    <m/>
    <m/>
    <m/>
    <m/>
    <m/>
    <m/>
    <x v="21"/>
    <m/>
    <m/>
    <m/>
    <m/>
    <m/>
    <m/>
    <s v="CapeFear"/>
    <x v="0"/>
    <x v="34"/>
    <m/>
    <m/>
    <m/>
    <m/>
    <n v="35000000"/>
    <n v="7.3"/>
    <n v="79100000"/>
    <n v="-1.3779321120555393E-5"/>
    <n v="44100000"/>
    <m/>
    <x v="8"/>
  </r>
  <r>
    <s v="Color"/>
    <s v="RobertLuketic"/>
    <x v="1331"/>
    <n v="7.1"/>
    <x v="287"/>
    <n v="123"/>
    <s v="Crime"/>
    <s v="Drama"/>
    <s v="Thriller"/>
    <m/>
    <m/>
    <m/>
    <m/>
    <m/>
    <x v="21"/>
    <m/>
    <m/>
    <m/>
    <m/>
    <m/>
    <m/>
    <n v="21"/>
    <x v="0"/>
    <x v="34"/>
    <m/>
    <m/>
    <m/>
    <m/>
    <n v="35000000"/>
    <n v="6.8"/>
    <n v="81159365"/>
    <n v="-2.5951837795191663E-5"/>
    <n v="46159365"/>
    <m/>
    <x v="8"/>
  </r>
  <r>
    <s v="Color"/>
    <s v="JuddApatow"/>
    <x v="1332"/>
    <n v="5.6"/>
    <x v="287"/>
    <n v="129"/>
    <s v="Comedy"/>
    <s v="Romance"/>
    <m/>
    <m/>
    <m/>
    <m/>
    <m/>
    <m/>
    <x v="21"/>
    <m/>
    <m/>
    <m/>
    <m/>
    <m/>
    <m/>
    <s v="Trainwreck"/>
    <x v="0"/>
    <x v="34"/>
    <m/>
    <m/>
    <m/>
    <m/>
    <n v="35000000"/>
    <n v="6.3"/>
    <n v="110008260"/>
    <n v="-3.8649937190624147E-5"/>
    <n v="75008260"/>
    <m/>
    <x v="8"/>
  </r>
  <r>
    <s v="Color"/>
    <s v="KevinRodneySullivan"/>
    <x v="1333"/>
    <n v="6.6"/>
    <x v="287"/>
    <n v="105"/>
    <s v="Comedy"/>
    <s v="Romance"/>
    <m/>
    <m/>
    <m/>
    <m/>
    <m/>
    <m/>
    <x v="21"/>
    <m/>
    <m/>
    <m/>
    <m/>
    <m/>
    <m/>
    <s v="GuessWho"/>
    <x v="0"/>
    <x v="34"/>
    <m/>
    <m/>
    <m/>
    <m/>
    <n v="35000000"/>
    <n v="5.9"/>
    <n v="67962333"/>
    <n v="-5.8506829887269831E-5"/>
    <n v="32962333"/>
    <m/>
    <x v="8"/>
  </r>
  <r>
    <s v="Color"/>
    <s v="AnthonyMinghella"/>
    <x v="1334"/>
    <n v="7.9"/>
    <x v="287"/>
    <n v="162"/>
    <s v="Drama"/>
    <s v="Romance"/>
    <s v="War"/>
    <m/>
    <m/>
    <m/>
    <m/>
    <m/>
    <x v="21"/>
    <m/>
    <m/>
    <m/>
    <m/>
    <m/>
    <m/>
    <s v="TheEnglishPatient"/>
    <x v="0"/>
    <x v="34"/>
    <m/>
    <m/>
    <m/>
    <m/>
    <n v="27000000"/>
    <n v="7.4"/>
    <n v="78651430"/>
    <n v="-6.7985653594957812E-5"/>
    <n v="51651430"/>
    <m/>
    <x v="8"/>
  </r>
  <r>
    <s v="Color"/>
    <s v="CurtisHanson"/>
    <x v="1335"/>
    <n v="6.7"/>
    <x v="287"/>
    <n v="138"/>
    <s v="Crime"/>
    <s v="Drama"/>
    <s v="Mystery"/>
    <s v="Thriller"/>
    <m/>
    <m/>
    <m/>
    <m/>
    <x v="21"/>
    <m/>
    <m/>
    <m/>
    <m/>
    <m/>
    <m/>
    <s v="L.A.Confidential"/>
    <x v="0"/>
    <x v="34"/>
    <m/>
    <m/>
    <m/>
    <m/>
    <n v="35000000"/>
    <n v="8.3000000000000007"/>
    <n v="64604977"/>
    <n v="-6.5995147474100702E-5"/>
    <n v="29604977"/>
    <m/>
    <x v="8"/>
  </r>
  <r>
    <s v="Color"/>
    <s v="MikeMitchell"/>
    <x v="1336"/>
    <n v="6.6"/>
    <x v="287"/>
    <n v="100"/>
    <s v="Adventure"/>
    <s v="Comedy"/>
    <s v="Family"/>
    <s v="SciFi"/>
    <m/>
    <m/>
    <m/>
    <m/>
    <x v="21"/>
    <m/>
    <m/>
    <m/>
    <m/>
    <m/>
    <m/>
    <s v="SkyHigh"/>
    <x v="0"/>
    <x v="34"/>
    <m/>
    <m/>
    <m/>
    <m/>
    <n v="35000000"/>
    <n v="6.2"/>
    <n v="63939454"/>
    <n v="-7.4660359845086447E-5"/>
    <n v="28939454"/>
    <m/>
    <x v="8"/>
  </r>
  <r>
    <s v="Color"/>
    <s v="FrankOz"/>
    <x v="1337"/>
    <n v="5.25"/>
    <x v="287"/>
    <n v="90"/>
    <s v="Comedy"/>
    <m/>
    <m/>
    <m/>
    <m/>
    <m/>
    <m/>
    <m/>
    <x v="21"/>
    <m/>
    <m/>
    <m/>
    <m/>
    <m/>
    <m/>
    <s v="InOut"/>
    <x v="0"/>
    <x v="34"/>
    <m/>
    <m/>
    <m/>
    <m/>
    <n v="35000000"/>
    <n v="6.3"/>
    <n v="63826569"/>
    <n v="-8.3170356130078042E-5"/>
    <n v="28826569"/>
    <m/>
    <x v="8"/>
  </r>
  <r>
    <s v="Color"/>
    <s v="RogerDonaldson"/>
    <x v="1338"/>
    <n v="7.2"/>
    <x v="287"/>
    <n v="108"/>
    <s v="Action"/>
    <s v="Horror"/>
    <s v="SciFi"/>
    <s v="Thriller"/>
    <m/>
    <m/>
    <m/>
    <m/>
    <x v="21"/>
    <m/>
    <m/>
    <m/>
    <m/>
    <m/>
    <m/>
    <s v="Species"/>
    <x v="0"/>
    <x v="34"/>
    <m/>
    <m/>
    <m/>
    <m/>
    <n v="35000000"/>
    <n v="5.8"/>
    <n v="60054449"/>
    <n v="-9.1661827586008202E-5"/>
    <n v="25054449"/>
    <m/>
    <x v="8"/>
  </r>
  <r>
    <s v="Color"/>
    <s v="WesCraven"/>
    <x v="1339"/>
    <n v="6.1"/>
    <x v="287"/>
    <n v="101"/>
    <s v="Horror"/>
    <m/>
    <m/>
    <m/>
    <m/>
    <m/>
    <m/>
    <m/>
    <x v="21"/>
    <m/>
    <m/>
    <m/>
    <m/>
    <m/>
    <m/>
    <s v="ANightmareonElmStreet"/>
    <x v="0"/>
    <x v="34"/>
    <m/>
    <m/>
    <m/>
    <m/>
    <n v="1800000"/>
    <n v="7.5"/>
    <n v="26505000"/>
    <n v="-9.9226449712844521E-5"/>
    <n v="24705000"/>
    <m/>
    <x v="8"/>
  </r>
  <r>
    <s v="Color"/>
    <s v="TarsemSingh"/>
    <x v="1340"/>
    <n v="5.3"/>
    <x v="287"/>
    <n v="109"/>
    <s v="Horror"/>
    <s v="SciFi"/>
    <s v="Thriller"/>
    <m/>
    <m/>
    <m/>
    <m/>
    <m/>
    <x v="21"/>
    <m/>
    <m/>
    <m/>
    <m/>
    <m/>
    <m/>
    <s v="TheCell"/>
    <x v="0"/>
    <x v="34"/>
    <m/>
    <m/>
    <m/>
    <m/>
    <n v="33000000"/>
    <n v="6.3"/>
    <n v="61280963"/>
    <n v="-1.0207693237597973E-4"/>
    <n v="28280963"/>
    <m/>
    <x v="8"/>
  </r>
  <r>
    <s v="Color"/>
    <s v="RandallWallace"/>
    <x v="1341"/>
    <n v="7.6"/>
    <x v="287"/>
    <n v="132"/>
    <s v="Action"/>
    <s v="Adventure"/>
    <m/>
    <m/>
    <m/>
    <m/>
    <m/>
    <m/>
    <x v="21"/>
    <m/>
    <m/>
    <m/>
    <m/>
    <m/>
    <m/>
    <s v="TheManintheIronMask"/>
    <x v="0"/>
    <x v="34"/>
    <m/>
    <m/>
    <m/>
    <m/>
    <n v="35000000"/>
    <n v="6.4"/>
    <n v="56876365"/>
    <n v="-1.0765302474989889E-4"/>
    <n v="21876365"/>
    <m/>
    <x v="8"/>
  </r>
  <r>
    <s v="Color"/>
    <s v="RandallWallace"/>
    <x v="1342"/>
    <n v="7.3"/>
    <x v="287"/>
    <n v="123"/>
    <s v="Biography"/>
    <s v="Drama"/>
    <s v="Family"/>
    <s v="History"/>
    <s v="Sport"/>
    <m/>
    <m/>
    <m/>
    <x v="21"/>
    <m/>
    <m/>
    <m/>
    <m/>
    <m/>
    <m/>
    <s v="Secretariat"/>
    <x v="0"/>
    <x v="34"/>
    <m/>
    <m/>
    <m/>
    <m/>
    <n v="35000000"/>
    <n v="7.2"/>
    <n v="59699513"/>
    <n v="-1.1443230499603658E-4"/>
    <n v="24699513"/>
    <m/>
    <x v="8"/>
  </r>
  <r>
    <s v="Color"/>
    <s v="KevinMunroe"/>
    <x v="1343"/>
    <n v="6.9"/>
    <x v="287"/>
    <n v="87"/>
    <s v="Action"/>
    <s v="Adventure"/>
    <s v="Animation"/>
    <s v="Comedy"/>
    <s v="Family"/>
    <s v="Fantasy"/>
    <s v="SciFi"/>
    <m/>
    <x v="21"/>
    <m/>
    <m/>
    <m/>
    <m/>
    <m/>
    <m/>
    <s v="TMNT"/>
    <x v="0"/>
    <x v="34"/>
    <m/>
    <m/>
    <m/>
    <m/>
    <n v="34000000"/>
    <n v="6.3"/>
    <n v="54132596"/>
    <n v="-1.2191925574378889E-4"/>
    <n v="20132596"/>
    <m/>
    <x v="8"/>
  </r>
  <r>
    <s v="Color"/>
    <s v="MichaelTollin"/>
    <x v="1344"/>
    <n v="5.1999999999999993"/>
    <x v="287"/>
    <n v="109"/>
    <s v="Biography"/>
    <s v="Drama"/>
    <s v="Sport"/>
    <m/>
    <m/>
    <m/>
    <m/>
    <m/>
    <x v="21"/>
    <m/>
    <m/>
    <m/>
    <m/>
    <m/>
    <m/>
    <s v="Radio"/>
    <x v="0"/>
    <x v="34"/>
    <m/>
    <m/>
    <m/>
    <m/>
    <n v="35000000"/>
    <n v="6.9"/>
    <n v="52277485"/>
    <n v="-1.2714294111357426E-4"/>
    <n v="17277485"/>
    <m/>
    <x v="8"/>
  </r>
  <r>
    <s v="Color"/>
    <s v="WillGluck"/>
    <x v="1345"/>
    <n v="4.4000000000000004"/>
    <x v="287"/>
    <n v="109"/>
    <s v="Comedy"/>
    <s v="Romance"/>
    <m/>
    <m/>
    <m/>
    <m/>
    <m/>
    <m/>
    <x v="21"/>
    <m/>
    <m/>
    <m/>
    <m/>
    <m/>
    <m/>
    <s v="FriendswithBenefits"/>
    <x v="0"/>
    <x v="34"/>
    <m/>
    <m/>
    <m/>
    <m/>
    <n v="35000000"/>
    <n v="6.6"/>
    <n v="55802754"/>
    <n v="-1.3279982899875757E-4"/>
    <n v="20802754"/>
    <m/>
    <x v="8"/>
  </r>
  <r>
    <s v="Color"/>
    <s v="NicholasStoller"/>
    <x v="1346"/>
    <n v="7.6"/>
    <x v="287"/>
    <n v="92"/>
    <s v="Comedy"/>
    <m/>
    <m/>
    <m/>
    <m/>
    <m/>
    <m/>
    <m/>
    <x v="21"/>
    <m/>
    <m/>
    <m/>
    <m/>
    <m/>
    <m/>
    <s v="Neighbors2:SororityRising"/>
    <x v="0"/>
    <x v="34"/>
    <m/>
    <m/>
    <m/>
    <m/>
    <n v="35000000"/>
    <n v="6"/>
    <n v="55291815"/>
    <n v="-1.3933839237877541E-4"/>
    <n v="20291815"/>
    <m/>
    <x v="8"/>
  </r>
  <r>
    <s v="Color"/>
    <s v="JohnLeeHancock"/>
    <x v="1347"/>
    <n v="6.8"/>
    <x v="287"/>
    <n v="125"/>
    <s v="Biography"/>
    <s v="Comedy"/>
    <s v="Drama"/>
    <s v="History"/>
    <s v="Music"/>
    <m/>
    <m/>
    <m/>
    <x v="21"/>
    <m/>
    <m/>
    <m/>
    <m/>
    <m/>
    <m/>
    <s v="SavingMr.Banks"/>
    <x v="0"/>
    <x v="34"/>
    <m/>
    <m/>
    <m/>
    <m/>
    <n v="35000000"/>
    <n v="7.5"/>
    <n v="83299761"/>
    <n v="-1.4575637132274526E-4"/>
    <n v="48299761"/>
    <m/>
    <x v="8"/>
  </r>
  <r>
    <s v="Color"/>
    <s v="SpikeLee"/>
    <x v="1348"/>
    <n v="7.3"/>
    <x v="287"/>
    <n v="202"/>
    <s v="Biography"/>
    <s v="Drama"/>
    <s v="History"/>
    <s v="Romance"/>
    <m/>
    <m/>
    <m/>
    <m/>
    <x v="21"/>
    <m/>
    <m/>
    <m/>
    <m/>
    <m/>
    <m/>
    <s v="MalcolmX"/>
    <x v="0"/>
    <x v="34"/>
    <m/>
    <m/>
    <m/>
    <m/>
    <n v="33000000"/>
    <n v="7.7"/>
    <n v="48169908"/>
    <n v="-1.5916941645181557E-4"/>
    <n v="15169908"/>
    <m/>
    <x v="8"/>
  </r>
  <r>
    <s v="Color"/>
    <s v="JuddApatow"/>
    <x v="1349"/>
    <n v="5"/>
    <x v="287"/>
    <n v="134"/>
    <s v="Comedy"/>
    <m/>
    <m/>
    <m/>
    <m/>
    <m/>
    <m/>
    <m/>
    <x v="21"/>
    <m/>
    <m/>
    <m/>
    <m/>
    <m/>
    <m/>
    <s v="ThisIs40"/>
    <x v="0"/>
    <x v="34"/>
    <m/>
    <m/>
    <m/>
    <m/>
    <n v="35000000"/>
    <n v="6.2"/>
    <n v="67523385"/>
    <n v="-1.6247889582766649E-4"/>
    <n v="32523385"/>
    <m/>
    <x v="8"/>
  </r>
  <r>
    <s v="Color"/>
    <s v="WaltBecker"/>
    <x v="1350"/>
    <n v="5.2"/>
    <x v="287"/>
    <n v="88"/>
    <s v="Comedy"/>
    <s v="Family"/>
    <m/>
    <m/>
    <m/>
    <m/>
    <m/>
    <m/>
    <x v="21"/>
    <m/>
    <m/>
    <m/>
    <m/>
    <m/>
    <m/>
    <s v="OldDogs"/>
    <x v="0"/>
    <x v="34"/>
    <m/>
    <m/>
    <m/>
    <m/>
    <n v="35000000"/>
    <n v="5.4"/>
    <n v="49474048"/>
    <n v="-1.7197217961864293E-4"/>
    <n v="14474048"/>
    <m/>
    <x v="8"/>
  </r>
  <r>
    <s v="Color"/>
    <s v="PatrickTatopoulos"/>
    <x v="1351"/>
    <n v="6.5"/>
    <x v="287"/>
    <n v="92"/>
    <s v="Action"/>
    <s v="Adventure"/>
    <s v="Fantasy"/>
    <s v="SciFi"/>
    <s v="Thriller"/>
    <m/>
    <m/>
    <m/>
    <x v="21"/>
    <m/>
    <m/>
    <m/>
    <m/>
    <m/>
    <m/>
    <s v="Underworld:RiseoftheLycans"/>
    <x v="0"/>
    <x v="34"/>
    <m/>
    <m/>
    <m/>
    <m/>
    <n v="35000000"/>
    <n v="6.6"/>
    <n v="45802315"/>
    <n v="-1.7697010740468105E-4"/>
    <n v="10802315"/>
    <m/>
    <x v="8"/>
  </r>
  <r>
    <s v="Color"/>
    <s v="KenKwapis"/>
    <x v="1352"/>
    <n v="7.4"/>
    <x v="287"/>
    <n v="91"/>
    <s v="Comedy"/>
    <s v="Romance"/>
    <m/>
    <m/>
    <m/>
    <m/>
    <m/>
    <m/>
    <x v="21"/>
    <m/>
    <m/>
    <m/>
    <m/>
    <m/>
    <m/>
    <s v="LicensetoWed"/>
    <x v="0"/>
    <x v="34"/>
    <m/>
    <m/>
    <m/>
    <m/>
    <n v="35000000"/>
    <n v="5.3"/>
    <n v="43792641"/>
    <n v="-1.8105725137168249E-4"/>
    <n v="8792641"/>
    <m/>
    <x v="8"/>
  </r>
  <r>
    <s v="Color"/>
    <s v="DennisDugan"/>
    <x v="1353"/>
    <n v="5.0999999999999996"/>
    <x v="287"/>
    <n v="75"/>
    <s v="Comedy"/>
    <s v="Romance"/>
    <s v="Sport"/>
    <m/>
    <m/>
    <m/>
    <m/>
    <m/>
    <x v="21"/>
    <m/>
    <m/>
    <m/>
    <m/>
    <m/>
    <m/>
    <s v="TheBenchwarmers"/>
    <x v="0"/>
    <x v="34"/>
    <m/>
    <m/>
    <m/>
    <m/>
    <n v="33000000"/>
    <n v="5.6"/>
    <n v="57651794"/>
    <n v="-1.8464702261373231E-4"/>
    <n v="24651794"/>
    <m/>
    <x v="8"/>
  </r>
  <r>
    <s v="Color"/>
    <s v="GaryDavidGoldberg"/>
    <x v="1354"/>
    <n v="5"/>
    <x v="287"/>
    <n v="98"/>
    <s v="Comedy"/>
    <s v="Romance"/>
    <m/>
    <m/>
    <m/>
    <m/>
    <m/>
    <m/>
    <x v="21"/>
    <m/>
    <m/>
    <m/>
    <m/>
    <m/>
    <m/>
    <s v="MustLoveDogs"/>
    <x v="0"/>
    <x v="34"/>
    <m/>
    <m/>
    <m/>
    <m/>
    <n v="30000000"/>
    <n v="5.9"/>
    <n v="43894863"/>
    <n v="-1.8966058301659157E-4"/>
    <n v="13894863"/>
    <m/>
    <x v="8"/>
  </r>
  <r>
    <s v="Color"/>
    <s v="MikeNewell"/>
    <x v="1355"/>
    <n v="7.2"/>
    <x v="287"/>
    <n v="147"/>
    <s v="Biography"/>
    <s v="Crime"/>
    <s v="Drama"/>
    <m/>
    <m/>
    <m/>
    <m/>
    <m/>
    <x v="21"/>
    <m/>
    <m/>
    <m/>
    <m/>
    <m/>
    <m/>
    <s v="DonnieBrasco"/>
    <x v="0"/>
    <x v="34"/>
    <m/>
    <m/>
    <m/>
    <m/>
    <n v="35000000"/>
    <n v="7.8"/>
    <n v="41954997"/>
    <n v="-1.906612894554923E-4"/>
    <n v="6954997"/>
    <m/>
    <x v="8"/>
  </r>
  <r>
    <s v="Color"/>
    <s v="PaulW.S.Anderson"/>
    <x v="1356"/>
    <n v="6.4"/>
    <x v="287"/>
    <n v="100"/>
    <s v="Action"/>
    <s v="Horror"/>
    <s v="SciFi"/>
    <m/>
    <m/>
    <m/>
    <m/>
    <m/>
    <x v="21"/>
    <m/>
    <m/>
    <m/>
    <m/>
    <m/>
    <m/>
    <s v="ResidentEvil"/>
    <x v="0"/>
    <x v="34"/>
    <m/>
    <m/>
    <m/>
    <m/>
    <n v="33000000"/>
    <n v="6.7"/>
    <n v="39532308"/>
    <n v="-1.9380225427350549E-4"/>
    <n v="6532308"/>
    <m/>
    <x v="8"/>
  </r>
  <r>
    <s v="Color"/>
    <s v="TobeHooper"/>
    <x v="1357"/>
    <n v="5.6"/>
    <x v="287"/>
    <n v="120"/>
    <s v="Fantasy"/>
    <s v="Horror"/>
    <m/>
    <m/>
    <m/>
    <m/>
    <m/>
    <m/>
    <x v="21"/>
    <m/>
    <m/>
    <m/>
    <m/>
    <m/>
    <m/>
    <s v="Poltergeist"/>
    <x v="0"/>
    <x v="34"/>
    <m/>
    <m/>
    <m/>
    <m/>
    <n v="10700000"/>
    <n v="7.4"/>
    <n v="76600000"/>
    <n v="-1.956064313468162E-4"/>
    <n v="65900000"/>
    <m/>
    <x v="8"/>
  </r>
  <r>
    <s v="Color"/>
    <s v="EthanCoen"/>
    <x v="1358"/>
    <n v="7.3"/>
    <x v="287"/>
    <n v="104"/>
    <s v="Comedy"/>
    <s v="Crime"/>
    <s v="Thriller"/>
    <m/>
    <m/>
    <m/>
    <m/>
    <m/>
    <x v="21"/>
    <m/>
    <m/>
    <m/>
    <m/>
    <m/>
    <m/>
    <s v="TheLadykillers"/>
    <x v="0"/>
    <x v="34"/>
    <m/>
    <m/>
    <m/>
    <m/>
    <n v="35000000"/>
    <n v="6.2"/>
    <n v="39692139"/>
    <n v="-1.6599797762702602E-4"/>
    <n v="4692139"/>
    <m/>
    <x v="8"/>
  </r>
  <r>
    <s v="Color"/>
    <s v="JohnMoore"/>
    <x v="1359"/>
    <n v="4.5"/>
    <x v="287"/>
    <n v="103"/>
    <s v="Action"/>
    <s v="Crime"/>
    <s v="Drama"/>
    <s v="Mystery"/>
    <s v="Thriller"/>
    <m/>
    <m/>
    <m/>
    <x v="21"/>
    <m/>
    <m/>
    <m/>
    <m/>
    <m/>
    <m/>
    <s v="MaxPayne"/>
    <x v="0"/>
    <x v="34"/>
    <m/>
    <m/>
    <m/>
    <m/>
    <n v="35000000"/>
    <n v="5.4"/>
    <n v="40687294"/>
    <n v="-1.6858145188007292E-4"/>
    <n v="5687294"/>
    <m/>
    <x v="8"/>
  </r>
  <r>
    <s v="Color"/>
    <s v="AndrewNiccol"/>
    <x v="1360"/>
    <n v="5.3"/>
    <x v="287"/>
    <n v="109"/>
    <s v="Action"/>
    <s v="SciFi"/>
    <s v="Thriller"/>
    <m/>
    <m/>
    <m/>
    <m/>
    <m/>
    <x v="21"/>
    <m/>
    <m/>
    <m/>
    <m/>
    <m/>
    <m/>
    <s v="InTime"/>
    <x v="0"/>
    <x v="34"/>
    <m/>
    <m/>
    <m/>
    <m/>
    <n v="40000000"/>
    <n v="6.7"/>
    <n v="37553932"/>
    <n v="-1.7141535610923413E-4"/>
    <n v="-2446068"/>
    <m/>
    <x v="8"/>
  </r>
  <r>
    <s v="Color"/>
    <s v="AlanPoul"/>
    <x v="1361"/>
    <n v="4.9000000000000004"/>
    <x v="287"/>
    <n v="104"/>
    <s v="Comedy"/>
    <s v="Romance"/>
    <m/>
    <m/>
    <m/>
    <m/>
    <m/>
    <m/>
    <x v="21"/>
    <m/>
    <m/>
    <m/>
    <m/>
    <m/>
    <m/>
    <s v="TheBackupPlan"/>
    <x v="0"/>
    <x v="34"/>
    <m/>
    <m/>
    <m/>
    <m/>
    <n v="35000000"/>
    <n v="5.3"/>
    <n v="37481242"/>
    <n v="-1.7495720501526036E-4"/>
    <n v="2481242"/>
    <m/>
    <x v="8"/>
  </r>
  <r>
    <s v="Color"/>
    <s v="LukeGreenfield"/>
    <x v="1362"/>
    <n v="3.8"/>
    <x v="287"/>
    <n v="112"/>
    <s v="Comedy"/>
    <s v="Drama"/>
    <s v="Romance"/>
    <m/>
    <m/>
    <m/>
    <m/>
    <m/>
    <x v="21"/>
    <m/>
    <m/>
    <m/>
    <m/>
    <m/>
    <m/>
    <s v="SomethingBorrowed"/>
    <x v="0"/>
    <x v="34"/>
    <m/>
    <m/>
    <m/>
    <m/>
    <n v="35000000"/>
    <n v="5.9"/>
    <n v="39026186"/>
    <n v="-1.7699608692388528E-4"/>
    <n v="4026186"/>
    <m/>
    <x v="8"/>
  </r>
  <r>
    <s v="Color"/>
    <s v="GilJunger"/>
    <x v="1363"/>
    <n v="6.2"/>
    <x v="287"/>
    <n v="95"/>
    <s v="Adventure"/>
    <s v="Comedy"/>
    <s v="Fantasy"/>
    <m/>
    <m/>
    <m/>
    <m/>
    <m/>
    <x v="21"/>
    <m/>
    <m/>
    <m/>
    <m/>
    <m/>
    <m/>
    <s v="BlackKnight"/>
    <x v="0"/>
    <x v="34"/>
    <m/>
    <m/>
    <m/>
    <m/>
    <n v="50000000"/>
    <n v="4.8"/>
    <n v="33422806"/>
    <n v="-1.7942254924247322E-4"/>
    <n v="-16577194"/>
    <m/>
    <x v="8"/>
  </r>
  <r>
    <s v="Color"/>
    <s v="StevenE.deSouza"/>
    <x v="1364"/>
    <n v="6.3"/>
    <x v="287"/>
    <n v="102"/>
    <s v="Action"/>
    <s v="Adventure"/>
    <s v="Comedy"/>
    <s v="Thriller"/>
    <m/>
    <m/>
    <m/>
    <m/>
    <x v="21"/>
    <m/>
    <m/>
    <m/>
    <m/>
    <m/>
    <m/>
    <s v="StreetFighter"/>
    <x v="0"/>
    <x v="34"/>
    <m/>
    <m/>
    <m/>
    <m/>
    <n v="35000000"/>
    <n v="3.8"/>
    <n v="33423521"/>
    <n v="-1.8268341498274942E-4"/>
    <n v="-1576479"/>
    <m/>
    <x v="8"/>
  </r>
  <r>
    <s v="BlackandWhite"/>
    <s v="RomanPolanski"/>
    <x v="1365"/>
    <n v="5.2"/>
    <x v="287"/>
    <n v="150"/>
    <s v="Biography"/>
    <s v="Drama"/>
    <s v="War"/>
    <m/>
    <m/>
    <m/>
    <m/>
    <m/>
    <x v="21"/>
    <m/>
    <m/>
    <m/>
    <m/>
    <m/>
    <m/>
    <s v="ThePianist"/>
    <x v="0"/>
    <x v="34"/>
    <m/>
    <m/>
    <m/>
    <m/>
    <n v="35000000"/>
    <n v="8.5"/>
    <n v="32519322"/>
    <n v="-1.8371440643336634E-4"/>
    <n v="-2480678"/>
    <m/>
    <x v="8"/>
  </r>
  <r>
    <s v="Color"/>
    <s v="AlbertHughes"/>
    <x v="1366"/>
    <n v="6.9"/>
    <x v="287"/>
    <n v="122"/>
    <s v="Horror"/>
    <s v="Mystery"/>
    <s v="Thriller"/>
    <m/>
    <m/>
    <m/>
    <m/>
    <m/>
    <x v="21"/>
    <m/>
    <m/>
    <m/>
    <m/>
    <m/>
    <m/>
    <s v="FromHell"/>
    <x v="0"/>
    <x v="34"/>
    <m/>
    <m/>
    <m/>
    <m/>
    <n v="35000000"/>
    <n v="6.8"/>
    <n v="31598308"/>
    <n v="-1.8452015887775178E-4"/>
    <n v="-3401692"/>
    <m/>
    <x v="8"/>
  </r>
  <r>
    <s v="Color"/>
    <s v="CatherineHardwicke"/>
    <x v="1367"/>
    <n v="6.1"/>
    <x v="287"/>
    <n v="101"/>
    <s v="Drama"/>
    <s v="Family"/>
    <s v="Fantasy"/>
    <m/>
    <m/>
    <m/>
    <m/>
    <m/>
    <x v="21"/>
    <m/>
    <m/>
    <m/>
    <m/>
    <m/>
    <m/>
    <s v="TheNativityStory"/>
    <x v="0"/>
    <x v="34"/>
    <m/>
    <m/>
    <m/>
    <m/>
    <n v="30000000"/>
    <n v="6.8"/>
    <n v="37617947"/>
    <n v="-1.8509621776391925E-4"/>
    <n v="7617947"/>
    <m/>
    <x v="8"/>
  </r>
  <r>
    <s v="Color"/>
    <s v="JaumeColletSerra"/>
    <x v="1368"/>
    <n v="5.9"/>
    <x v="287"/>
    <n v="108"/>
    <s v="Horror"/>
    <m/>
    <m/>
    <m/>
    <m/>
    <m/>
    <m/>
    <m/>
    <x v="21"/>
    <m/>
    <m/>
    <m/>
    <m/>
    <m/>
    <m/>
    <s v="HouseofWax"/>
    <x v="0"/>
    <x v="34"/>
    <m/>
    <m/>
    <m/>
    <m/>
    <n v="30000000"/>
    <n v="5.3"/>
    <n v="32048809"/>
    <n v="-1.8567796863820359E-4"/>
    <n v="2048809"/>
    <m/>
    <x v="8"/>
  </r>
  <r>
    <s v="Color"/>
    <s v="MikeNichols"/>
    <x v="1369"/>
    <n v="6.9"/>
    <x v="287"/>
    <n v="98"/>
    <s v="Drama"/>
    <s v="Romance"/>
    <m/>
    <m/>
    <m/>
    <m/>
    <m/>
    <m/>
    <x v="21"/>
    <m/>
    <m/>
    <m/>
    <m/>
    <m/>
    <m/>
    <s v="Closer"/>
    <x v="0"/>
    <x v="34"/>
    <m/>
    <m/>
    <m/>
    <m/>
    <n v="27000000"/>
    <n v="7.3"/>
    <n v="33987757"/>
    <n v="-1.858704943191627E-4"/>
    <n v="6987757"/>
    <m/>
    <x v="8"/>
  </r>
  <r>
    <s v="Color"/>
    <s v="ClintEastwood"/>
    <x v="1370"/>
    <n v="7.7"/>
    <x v="287"/>
    <n v="137"/>
    <s v="Biography"/>
    <s v="Crime"/>
    <s v="Drama"/>
    <m/>
    <m/>
    <m/>
    <m/>
    <m/>
    <x v="21"/>
    <m/>
    <m/>
    <m/>
    <m/>
    <m/>
    <m/>
    <s v="J.Edgar"/>
    <x v="0"/>
    <x v="34"/>
    <m/>
    <m/>
    <m/>
    <m/>
    <n v="35000000"/>
    <n v="6.6"/>
    <n v="37304950"/>
    <n v="-1.8569014610376878E-4"/>
    <n v="2304950"/>
    <m/>
    <x v="8"/>
  </r>
  <r>
    <s v="Color"/>
    <s v="AlexandreAja"/>
    <x v="1371"/>
    <n v="5.3"/>
    <x v="287"/>
    <n v="112"/>
    <s v="Horror"/>
    <s v="Mystery"/>
    <m/>
    <m/>
    <m/>
    <m/>
    <m/>
    <m/>
    <x v="21"/>
    <m/>
    <m/>
    <m/>
    <m/>
    <m/>
    <m/>
    <s v="Mirrors"/>
    <x v="0"/>
    <x v="34"/>
    <m/>
    <m/>
    <m/>
    <m/>
    <n v="35000000"/>
    <n v="6.2"/>
    <n v="30691439"/>
    <n v="-1.876973229423334E-4"/>
    <n v="-4308561"/>
    <m/>
    <x v="8"/>
  </r>
  <r>
    <s v="Color"/>
    <s v="MichaelRymer"/>
    <x v="1372"/>
    <n v="7"/>
    <x v="287"/>
    <n v="101"/>
    <s v="Drama"/>
    <s v="Fantasy"/>
    <s v="Horror"/>
    <m/>
    <m/>
    <m/>
    <m/>
    <m/>
    <x v="21"/>
    <m/>
    <m/>
    <m/>
    <m/>
    <m/>
    <m/>
    <s v="QueenoftheDamned"/>
    <x v="0"/>
    <x v="34"/>
    <m/>
    <m/>
    <m/>
    <m/>
    <n v="35000000"/>
    <n v="5.2"/>
    <n v="30307804"/>
    <n v="-1.8804968520199231E-4"/>
    <n v="-4692196"/>
    <m/>
    <x v="8"/>
  </r>
  <r>
    <s v="Color"/>
    <s v="StephenHopkins"/>
    <x v="1373"/>
    <n v="6.6"/>
    <x v="287"/>
    <n v="103"/>
    <s v="Action"/>
    <s v="Horror"/>
    <s v="SciFi"/>
    <m/>
    <m/>
    <m/>
    <m/>
    <m/>
    <x v="21"/>
    <m/>
    <m/>
    <m/>
    <m/>
    <m/>
    <m/>
    <s v="Predator2"/>
    <x v="0"/>
    <x v="34"/>
    <m/>
    <m/>
    <m/>
    <m/>
    <n v="35000000"/>
    <n v="6.2"/>
    <n v="30669413"/>
    <n v="-1.8830627342739502E-4"/>
    <n v="-4330587"/>
    <m/>
    <x v="8"/>
  </r>
  <r>
    <s v="Color"/>
    <s v="GregoryHoblit"/>
    <x v="1374"/>
    <n v="7.2"/>
    <x v="287"/>
    <n v="101"/>
    <s v="Crime"/>
    <s v="Drama"/>
    <s v="Thriller"/>
    <m/>
    <m/>
    <m/>
    <m/>
    <m/>
    <x v="21"/>
    <m/>
    <m/>
    <m/>
    <m/>
    <m/>
    <m/>
    <s v="Untraceable"/>
    <x v="0"/>
    <x v="34"/>
    <m/>
    <m/>
    <m/>
    <m/>
    <n v="35000000"/>
    <n v="6.2"/>
    <n v="28687835"/>
    <n v="-1.8865366937197102E-4"/>
    <n v="-6312165"/>
    <m/>
    <x v="8"/>
  </r>
  <r>
    <s v="Color"/>
    <s v="HughWilson"/>
    <x v="1375"/>
    <n v="6.8"/>
    <x v="287"/>
    <n v="112"/>
    <s v="Comedy"/>
    <s v="Drama"/>
    <s v="Romance"/>
    <s v="SciFi"/>
    <m/>
    <m/>
    <m/>
    <m/>
    <x v="21"/>
    <m/>
    <m/>
    <m/>
    <m/>
    <m/>
    <m/>
    <s v="BlastfromthePast"/>
    <x v="0"/>
    <x v="34"/>
    <m/>
    <m/>
    <m/>
    <m/>
    <n v="35000000"/>
    <n v="6.6"/>
    <n v="26494611"/>
    <n v="-1.8850478700937635E-4"/>
    <n v="-8505389"/>
    <m/>
    <x v="8"/>
  </r>
  <r>
    <s v="Color"/>
    <s v="KevinSmith"/>
    <x v="1376"/>
    <n v="6.4"/>
    <x v="287"/>
    <n v="102"/>
    <s v="Comedy"/>
    <s v="Drama"/>
    <s v="Romance"/>
    <m/>
    <m/>
    <m/>
    <m/>
    <m/>
    <x v="21"/>
    <m/>
    <m/>
    <m/>
    <m/>
    <m/>
    <m/>
    <s v="JerseyGirl"/>
    <x v="0"/>
    <x v="34"/>
    <m/>
    <m/>
    <m/>
    <m/>
    <n v="35000000"/>
    <n v="6.2"/>
    <n v="25266129"/>
    <n v="-1.8780614990267602E-4"/>
    <n v="-9733871"/>
    <m/>
    <x v="8"/>
  </r>
  <r>
    <s v="Color"/>
    <s v="RobCohen"/>
    <x v="1377"/>
    <n v="7.1"/>
    <x v="287"/>
    <n v="101"/>
    <s v="Action"/>
    <s v="Crime"/>
    <s v="Mystery"/>
    <s v="Thriller"/>
    <m/>
    <m/>
    <m/>
    <m/>
    <x v="21"/>
    <m/>
    <m/>
    <m/>
    <m/>
    <m/>
    <m/>
    <s v="AlexCross"/>
    <x v="0"/>
    <x v="34"/>
    <m/>
    <m/>
    <m/>
    <m/>
    <n v="35000000"/>
    <n v="5.0999999999999996"/>
    <n v="25863915"/>
    <n v="-1.8679902684234933E-4"/>
    <n v="-9136085"/>
    <m/>
    <x v="8"/>
  </r>
  <r>
    <s v="Color"/>
    <s v="ClintEastwood"/>
    <x v="1378"/>
    <n v="6.55"/>
    <x v="287"/>
    <n v="155"/>
    <s v="Crime"/>
    <s v="Drama"/>
    <s v="Mystery"/>
    <s v="Thriller"/>
    <m/>
    <m/>
    <m/>
    <m/>
    <x v="21"/>
    <m/>
    <m/>
    <m/>
    <m/>
    <m/>
    <m/>
    <s v="MidnightintheGardenofGoodandEvil"/>
    <x v="0"/>
    <x v="34"/>
    <m/>
    <m/>
    <m/>
    <m/>
    <n v="30000000"/>
    <n v="6.6"/>
    <n v="25078937"/>
    <n v="-1.8594093232671412E-4"/>
    <n v="-4921063"/>
    <m/>
    <x v="8"/>
  </r>
  <r>
    <s v="Color"/>
    <s v="SusannaWhite"/>
    <x v="1379"/>
    <n v="7.1"/>
    <x v="287"/>
    <n v="109"/>
    <s v="Comedy"/>
    <s v="Family"/>
    <s v="Fantasy"/>
    <m/>
    <m/>
    <m/>
    <m/>
    <m/>
    <x v="21"/>
    <m/>
    <m/>
    <m/>
    <m/>
    <m/>
    <m/>
    <s v="NannyMcPheeReturns"/>
    <x v="0"/>
    <x v="34"/>
    <m/>
    <m/>
    <m/>
    <m/>
    <n v="35000000"/>
    <n v="6.1"/>
    <n v="28995450"/>
    <n v="-1.8564433233820714E-4"/>
    <n v="-6004550"/>
    <m/>
    <x v="8"/>
  </r>
  <r>
    <s v="Color"/>
    <s v="DannyDeVito"/>
    <x v="1380"/>
    <n v="7.3"/>
    <x v="287"/>
    <n v="140"/>
    <s v="Biography"/>
    <s v="Crime"/>
    <s v="Drama"/>
    <m/>
    <m/>
    <m/>
    <m/>
    <m/>
    <x v="21"/>
    <m/>
    <m/>
    <m/>
    <m/>
    <m/>
    <m/>
    <s v="Hoffa"/>
    <x v="0"/>
    <x v="34"/>
    <m/>
    <m/>
    <m/>
    <m/>
    <n v="35000000"/>
    <n v="6.6"/>
    <n v="24276500"/>
    <n v="-1.8557080817012371E-4"/>
    <n v="-10723500"/>
    <m/>
    <x v="8"/>
  </r>
  <r>
    <s v="Color"/>
    <s v="ChrisCarter"/>
    <x v="1381"/>
    <n v="6.35"/>
    <x v="287"/>
    <n v="108"/>
    <s v="Drama"/>
    <s v="Mystery"/>
    <s v="SciFi"/>
    <s v="Thriller"/>
    <m/>
    <m/>
    <m/>
    <m/>
    <x v="21"/>
    <m/>
    <m/>
    <m/>
    <m/>
    <m/>
    <m/>
    <s v="TheXFiles:IWanttoBelieve"/>
    <x v="0"/>
    <x v="34"/>
    <m/>
    <m/>
    <m/>
    <m/>
    <n v="30000000"/>
    <n v="5.9"/>
    <n v="20981633"/>
    <n v="-1.8431269250079039E-4"/>
    <n v="-9018367"/>
    <m/>
    <x v="8"/>
  </r>
  <r>
    <s v="Color"/>
    <s v="TommyOHaver"/>
    <x v="1382"/>
    <n v="3.3"/>
    <x v="287"/>
    <n v="96"/>
    <s v="Comedy"/>
    <s v="Family"/>
    <s v="Fantasy"/>
    <s v="Romance"/>
    <m/>
    <m/>
    <m/>
    <m/>
    <x v="21"/>
    <m/>
    <m/>
    <m/>
    <m/>
    <m/>
    <m/>
    <s v="EllaEnchanted"/>
    <x v="0"/>
    <x v="34"/>
    <m/>
    <m/>
    <m/>
    <m/>
    <n v="35000000"/>
    <n v="6.3"/>
    <n v="22913677"/>
    <n v="-1.8372573753372223E-4"/>
    <n v="-12086323"/>
    <m/>
    <x v="8"/>
  </r>
  <r>
    <s v="Color"/>
    <s v="PeterLandesman"/>
    <x v="1383"/>
    <n v="7.4"/>
    <x v="287"/>
    <n v="123"/>
    <s v="Biography"/>
    <s v="Drama"/>
    <s v="Sport"/>
    <m/>
    <m/>
    <m/>
    <m/>
    <m/>
    <x v="21"/>
    <m/>
    <m/>
    <m/>
    <m/>
    <m/>
    <m/>
    <s v="Concussion"/>
    <x v="0"/>
    <x v="34"/>
    <m/>
    <m/>
    <m/>
    <m/>
    <n v="35000000"/>
    <n v="7.1"/>
    <n v="34531832"/>
    <n v="-1.8212341500075305E-4"/>
    <n v="-468168"/>
    <m/>
    <x v="8"/>
  </r>
  <r>
    <s v="Color"/>
    <s v="JohnSingleton"/>
    <x v="1384"/>
    <n v="6.7"/>
    <x v="287"/>
    <n v="106"/>
    <s v="Action"/>
    <s v="Mystery"/>
    <s v="Thriller"/>
    <m/>
    <m/>
    <m/>
    <m/>
    <m/>
    <x v="21"/>
    <m/>
    <m/>
    <m/>
    <m/>
    <m/>
    <m/>
    <s v="Abduction"/>
    <x v="0"/>
    <x v="34"/>
    <m/>
    <m/>
    <m/>
    <m/>
    <n v="35000000"/>
    <n v="5"/>
    <n v="28064226"/>
    <n v="-1.8344001322819531E-4"/>
    <n v="-6935774"/>
    <m/>
    <x v="8"/>
  </r>
  <r>
    <s v="Color"/>
    <s v="GaryChapman"/>
    <x v="1385"/>
    <n v="7.2"/>
    <x v="287"/>
    <n v="76"/>
    <s v="Adventure"/>
    <s v="Animation"/>
    <s v="Comedy"/>
    <s v="Family"/>
    <s v="War"/>
    <m/>
    <m/>
    <m/>
    <x v="21"/>
    <m/>
    <m/>
    <m/>
    <m/>
    <m/>
    <m/>
    <s v="Valiant"/>
    <x v="0"/>
    <x v="34"/>
    <m/>
    <m/>
    <m/>
    <m/>
    <n v="35000000"/>
    <n v="5.6"/>
    <n v="19447478"/>
    <n v="-1.8313063261679959E-4"/>
    <n v="-15552522"/>
    <m/>
    <x v="8"/>
  </r>
  <r>
    <s v="Color"/>
    <s v="CurtisHanson"/>
    <x v="1386"/>
    <n v="5.9"/>
    <x v="287"/>
    <n v="107"/>
    <s v="Comedy"/>
    <s v="Drama"/>
    <m/>
    <m/>
    <m/>
    <m/>
    <m/>
    <m/>
    <x v="21"/>
    <m/>
    <m/>
    <m/>
    <m/>
    <m/>
    <m/>
    <s v="WonderBoys"/>
    <x v="0"/>
    <x v="34"/>
    <m/>
    <m/>
    <m/>
    <m/>
    <n v="55000000"/>
    <n v="7.4"/>
    <n v="19389454"/>
    <n v="-1.8065516929330929E-4"/>
    <n v="-35610546"/>
    <m/>
    <x v="8"/>
  </r>
  <r>
    <s v="Color"/>
    <s v="CraigMazin"/>
    <x v="1387"/>
    <n v="7.2"/>
    <x v="287"/>
    <n v="82"/>
    <s v="Action"/>
    <s v="Comedy"/>
    <s v="SciFi"/>
    <s v="Thriller"/>
    <m/>
    <m/>
    <m/>
    <m/>
    <x v="21"/>
    <m/>
    <m/>
    <m/>
    <m/>
    <m/>
    <m/>
    <s v="SuperheroMovie"/>
    <x v="0"/>
    <x v="34"/>
    <m/>
    <m/>
    <m/>
    <m/>
    <n v="35000000"/>
    <n v="4.5"/>
    <n v="25871834"/>
    <n v="-1.7101143223723401E-4"/>
    <n v="-9128166"/>
    <m/>
    <x v="8"/>
  </r>
  <r>
    <s v="Color"/>
    <s v="AllenHughes"/>
    <x v="1388"/>
    <n v="7.8"/>
    <x v="287"/>
    <n v="109"/>
    <s v="Crime"/>
    <s v="Drama"/>
    <s v="Thriller"/>
    <m/>
    <m/>
    <m/>
    <m/>
    <m/>
    <x v="21"/>
    <m/>
    <m/>
    <m/>
    <m/>
    <m/>
    <m/>
    <s v="BrokenCity"/>
    <x v="0"/>
    <x v="34"/>
    <m/>
    <m/>
    <m/>
    <m/>
    <n v="35000000"/>
    <n v="6.2"/>
    <n v="19692608"/>
    <n v="-1.7014651317561865E-4"/>
    <n v="-15307392"/>
    <m/>
    <x v="8"/>
  </r>
  <r>
    <s v="Color"/>
    <s v="WesCraven"/>
    <x v="1389"/>
    <n v="6.8"/>
    <x v="287"/>
    <n v="99"/>
    <s v="Comedy"/>
    <s v="Horror"/>
    <m/>
    <m/>
    <m/>
    <m/>
    <m/>
    <m/>
    <x v="21"/>
    <m/>
    <m/>
    <m/>
    <m/>
    <m/>
    <m/>
    <s v="Cursed"/>
    <x v="0"/>
    <x v="34"/>
    <m/>
    <m/>
    <m/>
    <m/>
    <n v="35000000"/>
    <n v="5"/>
    <n v="19294901"/>
    <n v="-1.6772395270648813E-4"/>
    <n v="-15705099"/>
    <m/>
    <x v="8"/>
  </r>
  <r>
    <s v="Color"/>
    <s v="DavidKoepp"/>
    <x v="1390"/>
    <n v="6.5"/>
    <x v="287"/>
    <n v="91"/>
    <s v="Action"/>
    <s v="Crime"/>
    <s v="Thriller"/>
    <m/>
    <m/>
    <m/>
    <m/>
    <m/>
    <x v="21"/>
    <m/>
    <m/>
    <m/>
    <m/>
    <m/>
    <m/>
    <s v="PremiumRush"/>
    <x v="0"/>
    <x v="34"/>
    <m/>
    <m/>
    <m/>
    <m/>
    <n v="35000000"/>
    <n v="6.5"/>
    <n v="20275446"/>
    <n v="-1.6519909019674866E-4"/>
    <n v="-14724554"/>
    <m/>
    <x v="8"/>
  </r>
  <r>
    <s v="Color"/>
    <s v="AnneFletcher"/>
    <x v="1391"/>
    <n v="7.3"/>
    <x v="287"/>
    <n v="87"/>
    <s v="Action"/>
    <s v="Comedy"/>
    <s v="Crime"/>
    <m/>
    <m/>
    <m/>
    <m/>
    <m/>
    <x v="21"/>
    <m/>
    <m/>
    <m/>
    <m/>
    <m/>
    <m/>
    <s v="HotPursuit"/>
    <x v="0"/>
    <x v="34"/>
    <m/>
    <m/>
    <m/>
    <m/>
    <n v="35000000"/>
    <n v="5.0999999999999996"/>
    <n v="34507079"/>
    <n v="-1.6291919548520477E-4"/>
    <n v="-492921"/>
    <m/>
    <x v="8"/>
  </r>
  <r>
    <s v="Color"/>
    <s v="ShekharKapur"/>
    <x v="1392"/>
    <n v="5.9"/>
    <x v="287"/>
    <n v="125"/>
    <s v="Adventure"/>
    <s v="Drama"/>
    <s v="Romance"/>
    <s v="War"/>
    <m/>
    <m/>
    <m/>
    <m/>
    <x v="21"/>
    <m/>
    <m/>
    <m/>
    <m/>
    <m/>
    <m/>
    <s v="TheFourFeathers"/>
    <x v="0"/>
    <x v="34"/>
    <m/>
    <m/>
    <m/>
    <m/>
    <n v="35000000"/>
    <n v="6.5"/>
    <n v="18306166"/>
    <n v="-1.6423049805861808E-4"/>
    <n v="-16693834"/>
    <m/>
    <x v="8"/>
  </r>
  <r>
    <s v="Color"/>
    <s v="TaylorHackford"/>
    <x v="1393"/>
    <n v="6.1"/>
    <x v="287"/>
    <n v="118"/>
    <s v="Action"/>
    <s v="Crime"/>
    <s v="Romance"/>
    <s v="Thriller"/>
    <m/>
    <m/>
    <m/>
    <m/>
    <x v="21"/>
    <m/>
    <m/>
    <m/>
    <m/>
    <m/>
    <m/>
    <s v="Parker"/>
    <x v="0"/>
    <x v="34"/>
    <m/>
    <m/>
    <m/>
    <m/>
    <n v="35000000"/>
    <n v="6.2"/>
    <n v="17609982"/>
    <n v="-1.6145143221050242E-4"/>
    <n v="-17390018"/>
    <m/>
    <x v="8"/>
  </r>
  <r>
    <s v="Color"/>
    <s v="RichardLoncraine"/>
    <x v="1394"/>
    <n v="6.7"/>
    <x v="287"/>
    <n v="98"/>
    <s v="Comedy"/>
    <s v="Romance"/>
    <s v="Sport"/>
    <m/>
    <m/>
    <m/>
    <m/>
    <m/>
    <x v="21"/>
    <m/>
    <m/>
    <m/>
    <m/>
    <m/>
    <m/>
    <s v="Wimbledon"/>
    <x v="0"/>
    <x v="34"/>
    <m/>
    <m/>
    <m/>
    <m/>
    <n v="31000000"/>
    <n v="6.3"/>
    <n v="16831505"/>
    <n v="-1.5849425751479016E-4"/>
    <n v="-14168495"/>
    <m/>
    <x v="8"/>
  </r>
  <r>
    <s v="Color"/>
    <s v="RogerKumble"/>
    <x v="1395"/>
    <n v="5.6"/>
    <x v="287"/>
    <n v="92"/>
    <s v="Comedy"/>
    <s v="Family"/>
    <m/>
    <m/>
    <m/>
    <m/>
    <m/>
    <m/>
    <x v="21"/>
    <m/>
    <m/>
    <m/>
    <m/>
    <m/>
    <m/>
    <s v="FurryVengeance"/>
    <x v="0"/>
    <x v="34"/>
    <m/>
    <m/>
    <m/>
    <m/>
    <n v="35000000"/>
    <n v="3.8"/>
    <n v="17596256"/>
    <n v="-1.5714133073477016E-4"/>
    <n v="-17403744"/>
    <m/>
    <x v="8"/>
  </r>
  <r>
    <s v="Color"/>
    <s v="RobertRedford"/>
    <x v="1396"/>
    <n v="6.5"/>
    <x v="287"/>
    <n v="92"/>
    <s v="Drama"/>
    <s v="Thriller"/>
    <s v="War"/>
    <m/>
    <m/>
    <m/>
    <m/>
    <m/>
    <x v="21"/>
    <m/>
    <m/>
    <m/>
    <m/>
    <m/>
    <m/>
    <s v="LionsforLambs"/>
    <x v="0"/>
    <x v="34"/>
    <m/>
    <m/>
    <m/>
    <m/>
    <n v="35000000"/>
    <n v="6.2"/>
    <n v="14998070"/>
    <n v="-1.5417613206437016E-4"/>
    <n v="-20001930"/>
    <m/>
    <x v="8"/>
  </r>
  <r>
    <s v="Color"/>
    <s v="JohnMilius"/>
    <x v="1397"/>
    <n v="7.1"/>
    <x v="287"/>
    <n v="115"/>
    <s v="Action"/>
    <s v="Drama"/>
    <s v="Thriller"/>
    <s v="War"/>
    <m/>
    <m/>
    <m/>
    <m/>
    <x v="21"/>
    <m/>
    <m/>
    <m/>
    <m/>
    <m/>
    <m/>
    <s v="FlightoftheIntruder"/>
    <x v="0"/>
    <x v="34"/>
    <m/>
    <m/>
    <m/>
    <m/>
    <n v="35000000"/>
    <n v="5.7"/>
    <n v="14587732"/>
    <n v="-1.505520905295148E-4"/>
    <n v="-20412268"/>
    <m/>
    <x v="8"/>
  </r>
  <r>
    <s v="Color"/>
    <s v="JakeKasdan"/>
    <x v="1398"/>
    <n v="4"/>
    <x v="287"/>
    <n v="120"/>
    <s v="Comedy"/>
    <s v="Music"/>
    <m/>
    <m/>
    <m/>
    <m/>
    <m/>
    <m/>
    <x v="21"/>
    <m/>
    <m/>
    <m/>
    <m/>
    <m/>
    <m/>
    <s v="WalkHard:TheDeweyCoxStory"/>
    <x v="0"/>
    <x v="34"/>
    <m/>
    <m/>
    <m/>
    <m/>
    <n v="35000000"/>
    <n v="6.7"/>
    <n v="18317151"/>
    <n v="-1.4682112315667314E-4"/>
    <n v="-16682849"/>
    <m/>
    <x v="8"/>
  </r>
  <r>
    <s v="Color"/>
    <s v="LasseHallstrm"/>
    <x v="1399"/>
    <n v="4.3"/>
    <x v="287"/>
    <n v="111"/>
    <s v="Drama"/>
    <m/>
    <m/>
    <m/>
    <m/>
    <m/>
    <m/>
    <m/>
    <x v="21"/>
    <m/>
    <m/>
    <m/>
    <m/>
    <m/>
    <m/>
    <s v="TheShippingNews"/>
    <x v="0"/>
    <x v="34"/>
    <m/>
    <m/>
    <m/>
    <m/>
    <n v="35000000"/>
    <n v="6.8"/>
    <n v="11405825"/>
    <n v="-1.4402969254392184E-4"/>
    <n v="-23594175"/>
    <m/>
    <x v="8"/>
  </r>
  <r>
    <s v="Color"/>
    <s v="LesMayfield"/>
    <x v="1400"/>
    <n v="5.9"/>
    <x v="287"/>
    <n v="94"/>
    <s v="Action"/>
    <s v="Western"/>
    <m/>
    <m/>
    <m/>
    <m/>
    <m/>
    <m/>
    <x v="21"/>
    <m/>
    <m/>
    <m/>
    <m/>
    <m/>
    <m/>
    <s v="AmericanOutlaws"/>
    <x v="0"/>
    <x v="34"/>
    <m/>
    <m/>
    <m/>
    <m/>
    <n v="35000000"/>
    <n v="6"/>
    <n v="13264986"/>
    <n v="-1.3948796014227535E-4"/>
    <n v="-21735014"/>
    <m/>
    <x v="8"/>
  </r>
  <r>
    <s v="Color"/>
    <s v="JeanMarcValle"/>
    <x v="1401"/>
    <n v="4.9000000000000004"/>
    <x v="287"/>
    <n v="100"/>
    <s v="Biography"/>
    <s v="Drama"/>
    <s v="History"/>
    <s v="Romance"/>
    <m/>
    <m/>
    <m/>
    <m/>
    <x v="21"/>
    <m/>
    <m/>
    <m/>
    <m/>
    <m/>
    <m/>
    <s v="TheYoungVictoria"/>
    <x v="0"/>
    <x v="34"/>
    <m/>
    <m/>
    <m/>
    <m/>
    <n v="35000000"/>
    <n v="7.3"/>
    <n v="10991381"/>
    <n v="-1.3541229079532159E-4"/>
    <n v="-24008619"/>
    <m/>
    <x v="8"/>
  </r>
  <r>
    <s v="Color"/>
    <s v="DominicSena"/>
    <x v="1402"/>
    <n v="6.6"/>
    <x v="287"/>
    <n v="101"/>
    <s v="Action"/>
    <s v="Crime"/>
    <s v="Mystery"/>
    <s v="Thriller"/>
    <m/>
    <m/>
    <m/>
    <m/>
    <x v="21"/>
    <m/>
    <m/>
    <m/>
    <m/>
    <m/>
    <m/>
    <s v="Whiteout"/>
    <x v="0"/>
    <x v="34"/>
    <m/>
    <m/>
    <m/>
    <m/>
    <n v="35000000"/>
    <n v="5.5"/>
    <n v="10268846"/>
    <n v="-1.3075750354864932E-4"/>
    <n v="-24731154"/>
    <m/>
    <x v="8"/>
  </r>
  <r>
    <s v="Color"/>
    <s v="TerrenceMalick"/>
    <x v="1403"/>
    <n v="6.7"/>
    <x v="287"/>
    <n v="139"/>
    <s v="Drama"/>
    <s v="Fantasy"/>
    <m/>
    <m/>
    <m/>
    <m/>
    <m/>
    <m/>
    <x v="21"/>
    <m/>
    <m/>
    <m/>
    <m/>
    <m/>
    <m/>
    <s v="TheTreeofLife"/>
    <x v="0"/>
    <x v="34"/>
    <m/>
    <m/>
    <m/>
    <m/>
    <n v="32000000"/>
    <n v="6.7"/>
    <n v="13303319"/>
    <n v="-1.2591545111558073E-4"/>
    <n v="-18696681"/>
    <m/>
    <x v="8"/>
  </r>
  <r>
    <s v="Color"/>
    <s v="HarkTsui"/>
    <x v="1404"/>
    <n v="2.7"/>
    <x v="287"/>
    <n v="91"/>
    <s v="Action"/>
    <s v="Comedy"/>
    <s v="Thriller"/>
    <m/>
    <m/>
    <m/>
    <m/>
    <m/>
    <x v="21"/>
    <m/>
    <m/>
    <m/>
    <m/>
    <m/>
    <m/>
    <s v="KnockOff"/>
    <x v="0"/>
    <x v="34"/>
    <m/>
    <m/>
    <m/>
    <m/>
    <n v="35000000"/>
    <n v="4.8"/>
    <n v="10076136"/>
    <n v="-1.235788315930251E-4"/>
    <n v="-24923864"/>
    <m/>
    <x v="8"/>
  </r>
  <r>
    <s v="Color"/>
    <s v="DavidAyer"/>
    <x v="1405"/>
    <n v="5.8"/>
    <x v="287"/>
    <n v="109"/>
    <s v="Action"/>
    <s v="Crime"/>
    <s v="Drama"/>
    <s v="Thriller"/>
    <m/>
    <m/>
    <m/>
    <m/>
    <x v="21"/>
    <m/>
    <m/>
    <m/>
    <m/>
    <m/>
    <m/>
    <s v="Sabotage"/>
    <x v="0"/>
    <x v="34"/>
    <m/>
    <m/>
    <m/>
    <m/>
    <n v="35000000"/>
    <n v="5.7"/>
    <n v="10499968"/>
    <n v="-1.1868022976036698E-4"/>
    <n v="-24500032"/>
    <m/>
    <x v="8"/>
  </r>
  <r>
    <s v="Color"/>
    <s v="BrianHelgeland"/>
    <x v="1406"/>
    <n v="6.9"/>
    <x v="287"/>
    <n v="102"/>
    <s v="Action"/>
    <s v="Mystery"/>
    <s v="Thriller"/>
    <m/>
    <m/>
    <m/>
    <m/>
    <m/>
    <x v="21"/>
    <m/>
    <m/>
    <m/>
    <m/>
    <m/>
    <m/>
    <s v="TheOrder"/>
    <x v="0"/>
    <x v="34"/>
    <m/>
    <m/>
    <m/>
    <m/>
    <n v="38000000"/>
    <n v="5.0999999999999996"/>
    <n v="7659747"/>
    <n v="-1.1388446612597218E-4"/>
    <n v="-30340253"/>
    <m/>
    <x v="8"/>
  </r>
  <r>
    <s v="Color"/>
    <s v="LexiAlexander"/>
    <x v="1407"/>
    <n v="6.9"/>
    <x v="287"/>
    <n v="103"/>
    <s v="Action"/>
    <s v="Crime"/>
    <s v="Drama"/>
    <s v="Thriller"/>
    <m/>
    <m/>
    <m/>
    <m/>
    <x v="21"/>
    <m/>
    <m/>
    <m/>
    <m/>
    <m/>
    <m/>
    <s v="Punisher:WarZone"/>
    <x v="0"/>
    <x v="34"/>
    <m/>
    <m/>
    <m/>
    <m/>
    <n v="35000000"/>
    <n v="6"/>
    <n v="7948159"/>
    <n v="-1.0600859571915684E-4"/>
    <n v="-27051841"/>
    <m/>
    <x v="8"/>
  </r>
  <r>
    <s v="Color"/>
    <s v="PeterHewitt"/>
    <x v="1408"/>
    <n v="8.5"/>
    <x v="287"/>
    <n v="83"/>
    <s v="Action"/>
    <s v="Adventure"/>
    <s v="Family"/>
    <s v="SciFi"/>
    <m/>
    <m/>
    <m/>
    <m/>
    <x v="21"/>
    <m/>
    <m/>
    <m/>
    <m/>
    <m/>
    <m/>
    <s v="Zoom"/>
    <x v="0"/>
    <x v="34"/>
    <m/>
    <m/>
    <m/>
    <m/>
    <n v="35000000"/>
    <n v="4.2"/>
    <n v="11631245"/>
    <n v="-1.0055466784876598E-4"/>
    <n v="-23368755"/>
    <m/>
    <x v="8"/>
  </r>
  <r>
    <s v="Color"/>
    <s v="RobertZemeckis"/>
    <x v="1409"/>
    <n v="4.8"/>
    <x v="287"/>
    <n v="123"/>
    <s v="Adventure"/>
    <s v="Biography"/>
    <s v="Drama"/>
    <s v="Thriller"/>
    <m/>
    <m/>
    <m/>
    <m/>
    <x v="21"/>
    <m/>
    <m/>
    <m/>
    <m/>
    <m/>
    <m/>
    <s v="TheWalk"/>
    <x v="0"/>
    <x v="34"/>
    <m/>
    <m/>
    <m/>
    <m/>
    <n v="35000000"/>
    <n v="7.4"/>
    <n v="10137502"/>
    <n v="-9.6031022040142853E-5"/>
    <n v="-24862498"/>
    <m/>
    <x v="8"/>
  </r>
  <r>
    <s v="Color"/>
    <s v="RonnyYu"/>
    <x v="1410"/>
    <n v="7"/>
    <x v="287"/>
    <n v="101"/>
    <s v="Action"/>
    <s v="Adventure"/>
    <s v="Fantasy"/>
    <m/>
    <m/>
    <m/>
    <m/>
    <m/>
    <x v="21"/>
    <m/>
    <m/>
    <m/>
    <m/>
    <m/>
    <m/>
    <s v="WarriorsofVirtue"/>
    <x v="0"/>
    <x v="34"/>
    <m/>
    <m/>
    <m/>
    <m/>
    <n v="35000000"/>
    <n v="4.5999999999999996"/>
    <n v="6448817"/>
    <n v="-9.1123503194823715E-5"/>
    <n v="-28551183"/>
    <m/>
    <x v="8"/>
  </r>
  <r>
    <s v="Color"/>
    <s v="RidleyScott"/>
    <x v="1411"/>
    <n v="6.6"/>
    <x v="287"/>
    <n v="117"/>
    <s v="Comedy"/>
    <s v="Drama"/>
    <s v="Romance"/>
    <m/>
    <m/>
    <m/>
    <m/>
    <m/>
    <x v="21"/>
    <m/>
    <m/>
    <m/>
    <m/>
    <m/>
    <m/>
    <s v="AGoodYear"/>
    <x v="0"/>
    <x v="34"/>
    <m/>
    <m/>
    <m/>
    <m/>
    <n v="35000000"/>
    <n v="6.9"/>
    <n v="7458269"/>
    <n v="-8.527344624462248E-5"/>
    <n v="-27541731"/>
    <m/>
    <x v="8"/>
  </r>
  <r>
    <s v="Color"/>
    <s v="RichardDonner"/>
    <x v="1412"/>
    <n v="6.3"/>
    <x v="287"/>
    <n v="114"/>
    <s v="Drama"/>
    <m/>
    <m/>
    <m/>
    <m/>
    <m/>
    <m/>
    <m/>
    <x v="21"/>
    <m/>
    <m/>
    <m/>
    <m/>
    <m/>
    <m/>
    <s v="RadioFlyer"/>
    <x v="0"/>
    <x v="34"/>
    <m/>
    <m/>
    <m/>
    <m/>
    <n v="35000000"/>
    <n v="6.9"/>
    <n v="4651977"/>
    <n v="-7.967444721547007E-5"/>
    <n v="-30348023"/>
    <m/>
    <x v="8"/>
  </r>
  <r>
    <s v="Color"/>
    <s v="TaylorHackford"/>
    <x v="1413"/>
    <n v="7"/>
    <x v="287"/>
    <n v="330"/>
    <s v="Crime"/>
    <s v="Drama"/>
    <m/>
    <m/>
    <m/>
    <m/>
    <m/>
    <m/>
    <x v="21"/>
    <m/>
    <m/>
    <m/>
    <m/>
    <m/>
    <m/>
    <s v="BloodInBloodOut"/>
    <x v="0"/>
    <x v="34"/>
    <m/>
    <m/>
    <m/>
    <m/>
    <n v="35000000"/>
    <n v="8"/>
    <n v="4496583"/>
    <n v="-7.3355697567992361E-5"/>
    <n v="-30503417"/>
    <m/>
    <x v="8"/>
  </r>
  <r>
    <s v="Color"/>
    <s v="BilleAugust"/>
    <x v="1414"/>
    <n v="7.7"/>
    <x v="287"/>
    <n v="121"/>
    <s v="Action"/>
    <s v="Drama"/>
    <s v="SciFi"/>
    <s v="Thriller"/>
    <m/>
    <m/>
    <m/>
    <m/>
    <x v="21"/>
    <m/>
    <m/>
    <m/>
    <m/>
    <m/>
    <m/>
    <s v="SmillasSenseofSnow"/>
    <x v="0"/>
    <x v="34"/>
    <m/>
    <m/>
    <m/>
    <m/>
    <n v="35000000"/>
    <n v="6.4"/>
    <n v="2221994"/>
    <n v="-6.6991028029388309E-5"/>
    <n v="-32778006"/>
    <m/>
    <x v="8"/>
  </r>
  <r>
    <s v="Color"/>
    <s v="BrianDePalma"/>
    <x v="1415"/>
    <n v="6.5"/>
    <x v="287"/>
    <n v="114"/>
    <s v="Crime"/>
    <s v="Drama"/>
    <s v="Mystery"/>
    <s v="Thriller"/>
    <m/>
    <m/>
    <m/>
    <m/>
    <x v="21"/>
    <m/>
    <m/>
    <m/>
    <m/>
    <m/>
    <m/>
    <s v="FemmeFatale"/>
    <x v="0"/>
    <x v="34"/>
    <m/>
    <m/>
    <m/>
    <m/>
    <n v="35000000"/>
    <n v="6.3"/>
    <n v="6592103"/>
    <n v="-6.0040306782138831E-5"/>
    <n v="-28407897"/>
    <m/>
    <x v="8"/>
  </r>
  <r>
    <s v="Color"/>
    <s v="AngLee"/>
    <x v="1416"/>
    <n v="6.1"/>
    <x v="287"/>
    <n v="148"/>
    <s v="Drama"/>
    <s v="Romance"/>
    <s v="War"/>
    <s v="Western"/>
    <m/>
    <m/>
    <m/>
    <m/>
    <x v="21"/>
    <m/>
    <m/>
    <m/>
    <m/>
    <m/>
    <m/>
    <s v="RidewiththeDevil"/>
    <x v="0"/>
    <x v="34"/>
    <m/>
    <m/>
    <m/>
    <m/>
    <n v="35000000"/>
    <n v="6.8"/>
    <n v="630779"/>
    <n v="-5.4196861461466053E-5"/>
    <n v="-34369221"/>
    <m/>
    <x v="8"/>
  </r>
  <r>
    <s v="Color"/>
    <s v="WesBall"/>
    <x v="1417"/>
    <n v="8.1499999999999986"/>
    <x v="287"/>
    <n v="113"/>
    <s v="Action"/>
    <s v="Mystery"/>
    <s v="SciFi"/>
    <s v="Thriller"/>
    <m/>
    <m/>
    <m/>
    <m/>
    <x v="21"/>
    <m/>
    <m/>
    <m/>
    <m/>
    <m/>
    <m/>
    <s v="TheMazeRunner"/>
    <x v="0"/>
    <x v="34"/>
    <m/>
    <m/>
    <m/>
    <m/>
    <n v="34000000"/>
    <n v="6.8"/>
    <n v="102413606"/>
    <n v="-4.6826480577837997E-5"/>
    <n v="68413606"/>
    <m/>
    <x v="8"/>
  </r>
  <r>
    <s v="Color"/>
    <s v="KenScott"/>
    <x v="1418"/>
    <n v="6"/>
    <x v="287"/>
    <n v="91"/>
    <s v="Comedy"/>
    <m/>
    <m/>
    <m/>
    <m/>
    <m/>
    <m/>
    <m/>
    <x v="21"/>
    <m/>
    <m/>
    <m/>
    <m/>
    <m/>
    <m/>
    <s v="UnfinishedBusiness"/>
    <x v="0"/>
    <x v="34"/>
    <m/>
    <m/>
    <m/>
    <m/>
    <n v="35000000"/>
    <n v="5.4"/>
    <n v="10214013"/>
    <n v="-6.2865987993096761E-5"/>
    <n v="-24785987"/>
    <m/>
    <x v="8"/>
  </r>
  <r>
    <s v="Color"/>
    <s v="MartinScorsese"/>
    <x v="1419"/>
    <n v="6.8"/>
    <x v="287"/>
    <n v="139"/>
    <s v="Drama"/>
    <s v="Romance"/>
    <m/>
    <m/>
    <m/>
    <m/>
    <m/>
    <m/>
    <x v="21"/>
    <m/>
    <m/>
    <m/>
    <m/>
    <m/>
    <m/>
    <s v="TheAgeofInnocence"/>
    <x v="0"/>
    <x v="34"/>
    <m/>
    <m/>
    <m/>
    <m/>
    <n v="30000000"/>
    <n v="7.2"/>
    <n v="32000000"/>
    <n v="-5.7938780171060303E-5"/>
    <n v="2000000"/>
    <m/>
    <x v="8"/>
  </r>
  <r>
    <s v="Color"/>
    <s v="DarrenAronofsky"/>
    <x v="1420"/>
    <n v="7"/>
    <x v="287"/>
    <n v="96"/>
    <s v="Drama"/>
    <s v="SciFi"/>
    <m/>
    <m/>
    <m/>
    <m/>
    <m/>
    <m/>
    <x v="21"/>
    <m/>
    <m/>
    <m/>
    <m/>
    <m/>
    <m/>
    <s v="TheFountain"/>
    <x v="0"/>
    <x v="34"/>
    <m/>
    <m/>
    <m/>
    <m/>
    <n v="35000000"/>
    <n v="7.3"/>
    <n v="10139254"/>
    <n v="-5.8127546987353396E-5"/>
    <n v="-24860746"/>
    <m/>
    <x v="8"/>
  </r>
  <r>
    <s v="Color"/>
    <s v="HughJohnson"/>
    <x v="1421"/>
    <n v="6.8"/>
    <x v="287"/>
    <n v="102"/>
    <s v="Action"/>
    <s v="Adventure"/>
    <s v="Comedy"/>
    <s v="Drama"/>
    <s v="Thriller"/>
    <m/>
    <m/>
    <m/>
    <x v="21"/>
    <m/>
    <m/>
    <m/>
    <m/>
    <m/>
    <m/>
    <s v="ChillFactor"/>
    <x v="0"/>
    <x v="34"/>
    <m/>
    <m/>
    <m/>
    <m/>
    <n v="34000000"/>
    <n v="5.2"/>
    <n v="11227940"/>
    <n v="-5.317621050422828E-5"/>
    <n v="-22772060"/>
    <m/>
    <x v="8"/>
  </r>
  <r>
    <s v="Color"/>
    <s v="SimonWest"/>
    <x v="1422"/>
    <n v="7.1"/>
    <x v="287"/>
    <n v="96"/>
    <s v="Action"/>
    <s v="Crime"/>
    <s v="Drama"/>
    <s v="Thriller"/>
    <m/>
    <m/>
    <m/>
    <m/>
    <x v="21"/>
    <m/>
    <m/>
    <m/>
    <m/>
    <m/>
    <m/>
    <s v="Stolen"/>
    <x v="0"/>
    <x v="34"/>
    <m/>
    <m/>
    <m/>
    <m/>
    <n v="35000000"/>
    <n v="5.5"/>
    <n v="183125"/>
    <n v="-4.9159346042998138E-5"/>
    <n v="-34816875"/>
    <m/>
    <x v="8"/>
  </r>
  <r>
    <s v="Color"/>
    <s v="HayaoMiyazaki"/>
    <x v="1423"/>
    <n v="6.9"/>
    <x v="287"/>
    <n v="101"/>
    <s v="Adventure"/>
    <s v="Animation"/>
    <s v="Family"/>
    <s v="Fantasy"/>
    <m/>
    <m/>
    <m/>
    <m/>
    <x v="21"/>
    <m/>
    <m/>
    <m/>
    <m/>
    <m/>
    <m/>
    <s v="Ponyo"/>
    <x v="9"/>
    <x v="34"/>
    <m/>
    <m/>
    <m/>
    <m/>
    <n v="34000000"/>
    <n v="7.7"/>
    <n v="15081783"/>
    <n v="-4.1650385943256835E-5"/>
    <n v="-18918217"/>
    <m/>
    <x v="8"/>
  </r>
  <r>
    <s v="Color"/>
    <s v="GeorgeTillmanJr."/>
    <x v="1424"/>
    <n v="7.8"/>
    <x v="287"/>
    <n v="128"/>
    <s v="Drama"/>
    <s v="Romance"/>
    <m/>
    <m/>
    <m/>
    <m/>
    <m/>
    <m/>
    <x v="21"/>
    <m/>
    <m/>
    <m/>
    <m/>
    <m/>
    <m/>
    <s v="TheLongestRide"/>
    <x v="0"/>
    <x v="34"/>
    <m/>
    <m/>
    <m/>
    <m/>
    <n v="34000000"/>
    <n v="7.1"/>
    <n v="37432299"/>
    <n v="-3.8472335195334414E-5"/>
    <n v="3432299"/>
    <m/>
    <x v="8"/>
  </r>
  <r>
    <s v="Color"/>
    <s v="RandRavich"/>
    <x v="1425"/>
    <n v="6"/>
    <x v="287"/>
    <n v="109"/>
    <s v="Drama"/>
    <s v="SciFi"/>
    <s v="Thriller"/>
    <m/>
    <m/>
    <m/>
    <m/>
    <m/>
    <x v="21"/>
    <m/>
    <m/>
    <m/>
    <m/>
    <m/>
    <m/>
    <s v="TheAstronautsWife"/>
    <x v="0"/>
    <x v="34"/>
    <m/>
    <m/>
    <m/>
    <m/>
    <n v="34000000"/>
    <n v="5.3"/>
    <n v="10654581"/>
    <n v="-4.0214784185959297E-5"/>
    <n v="-23345419"/>
    <m/>
    <x v="8"/>
  </r>
  <r>
    <s v="Color"/>
    <s v="HughHudson"/>
    <x v="1426"/>
    <n v="6.8"/>
    <x v="287"/>
    <n v="114"/>
    <s v="Adventure"/>
    <s v="Drama"/>
    <s v="Romance"/>
    <m/>
    <m/>
    <m/>
    <m/>
    <m/>
    <x v="21"/>
    <m/>
    <m/>
    <m/>
    <m/>
    <m/>
    <m/>
    <s v="IDreamedofAfrica"/>
    <x v="0"/>
    <x v="34"/>
    <m/>
    <m/>
    <m/>
    <m/>
    <n v="34000000"/>
    <n v="5.6"/>
    <n v="6543194"/>
    <n v="-3.6058098488224608E-5"/>
    <n v="-27456806"/>
    <m/>
    <x v="8"/>
  </r>
  <r>
    <s v="Color"/>
    <s v="GabrieleMuccino"/>
    <x v="1427"/>
    <n v="3.9"/>
    <x v="287"/>
    <n v="105"/>
    <s v="Comedy"/>
    <s v="Romance"/>
    <s v="Sport"/>
    <m/>
    <m/>
    <m/>
    <m/>
    <m/>
    <x v="21"/>
    <m/>
    <m/>
    <m/>
    <m/>
    <m/>
    <m/>
    <s v="PlayingforKeeps"/>
    <x v="0"/>
    <x v="34"/>
    <m/>
    <m/>
    <m/>
    <m/>
    <n v="35000000"/>
    <n v="5.7"/>
    <n v="13101142"/>
    <n v="-3.0991499783807528E-5"/>
    <n v="-21898858"/>
    <m/>
    <x v="8"/>
  </r>
  <r>
    <s v="Color"/>
    <s v="JustinChadwick"/>
    <x v="1428"/>
    <n v="6.35"/>
    <x v="287"/>
    <n v="141"/>
    <s v="Biography"/>
    <s v="Drama"/>
    <s v="History"/>
    <m/>
    <m/>
    <m/>
    <m/>
    <m/>
    <x v="21"/>
    <m/>
    <m/>
    <m/>
    <m/>
    <m/>
    <m/>
    <s v="Mandela:LongWalktoFreedom"/>
    <x v="0"/>
    <x v="34"/>
    <m/>
    <m/>
    <m/>
    <m/>
    <n v="35000000"/>
    <n v="7.1"/>
    <n v="8324748"/>
    <n v="-2.677143008272113E-5"/>
    <n v="-26675252"/>
    <m/>
    <x v="8"/>
  </r>
  <r>
    <s v="Color"/>
    <s v="RobReiner"/>
    <x v="1429"/>
    <n v="8.1999999999999993"/>
    <x v="287"/>
    <n v="138"/>
    <s v="Drama"/>
    <s v="Thriller"/>
    <m/>
    <m/>
    <m/>
    <m/>
    <m/>
    <m/>
    <x v="21"/>
    <m/>
    <m/>
    <m/>
    <m/>
    <m/>
    <m/>
    <s v="AFewGoodMen"/>
    <x v="0"/>
    <x v="34"/>
    <m/>
    <m/>
    <m/>
    <m/>
    <n v="40000000"/>
    <n v="7.6"/>
    <n v="141340178"/>
    <n v="-2.1320826236315205E-5"/>
    <n v="101340178"/>
    <m/>
    <x v="8"/>
  </r>
  <r>
    <s v="Color"/>
    <s v="AndrzejBartkowiak"/>
    <x v="1430"/>
    <n v="5.2"/>
    <x v="287"/>
    <n v="101"/>
    <s v="Action"/>
    <s v="Comedy"/>
    <s v="Crime"/>
    <s v="Drama"/>
    <s v="Thriller"/>
    <m/>
    <m/>
    <m/>
    <x v="21"/>
    <m/>
    <m/>
    <m/>
    <m/>
    <m/>
    <m/>
    <s v="ExitWounds"/>
    <x v="0"/>
    <x v="34"/>
    <m/>
    <m/>
    <m/>
    <m/>
    <n v="33000000"/>
    <n v="5.5"/>
    <n v="51758599"/>
    <n v="-7.0374491000293755E-5"/>
    <n v="18758599"/>
    <m/>
    <x v="8"/>
  </r>
  <r>
    <s v="Color"/>
    <s v="RajaGosnell"/>
    <x v="1431"/>
    <n v="6.8"/>
    <x v="287"/>
    <n v="99"/>
    <s v="Action"/>
    <s v="Comedy"/>
    <s v="Crime"/>
    <m/>
    <m/>
    <m/>
    <m/>
    <m/>
    <x v="21"/>
    <m/>
    <m/>
    <m/>
    <m/>
    <m/>
    <m/>
    <s v="BigMommasHouse"/>
    <x v="0"/>
    <x v="34"/>
    <m/>
    <m/>
    <m/>
    <m/>
    <n v="30000000"/>
    <n v="5.0999999999999996"/>
    <n v="117559438"/>
    <n v="-7.4499066111492263E-5"/>
    <n v="87559438"/>
    <m/>
    <x v="8"/>
  </r>
  <r>
    <s v="Color"/>
    <s v="ChrisGorak"/>
    <x v="1432"/>
    <n v="7"/>
    <x v="287"/>
    <n v="89"/>
    <s v="Action"/>
    <s v="Adventure"/>
    <s v="Horror"/>
    <s v="SciFi"/>
    <s v="Thriller"/>
    <m/>
    <m/>
    <m/>
    <x v="21"/>
    <m/>
    <m/>
    <m/>
    <m/>
    <m/>
    <m/>
    <s v="TheDarkestHour"/>
    <x v="0"/>
    <x v="34"/>
    <m/>
    <m/>
    <m/>
    <m/>
    <n v="30000000"/>
    <n v="4.9000000000000004"/>
    <n v="21426805"/>
    <n v="-8.1319602807960271E-5"/>
    <n v="-8573195"/>
    <m/>
    <x v="8"/>
  </r>
  <r>
    <s v="Color"/>
    <s v="ScottSpeer"/>
    <x v="1433"/>
    <n v="6.5"/>
    <x v="287"/>
    <n v="99"/>
    <s v="Drama"/>
    <s v="Music"/>
    <s v="Romance"/>
    <m/>
    <m/>
    <m/>
    <m/>
    <m/>
    <x v="21"/>
    <m/>
    <m/>
    <m/>
    <m/>
    <m/>
    <m/>
    <s v="StepUpRevolution"/>
    <x v="0"/>
    <x v="34"/>
    <m/>
    <m/>
    <m/>
    <m/>
    <n v="33000000"/>
    <n v="6.5"/>
    <n v="35057332"/>
    <n v="-8.0704263082618372E-5"/>
    <n v="2057332"/>
    <m/>
    <x v="8"/>
  </r>
  <r>
    <s v="Color"/>
    <s v="DavidR.Ellis"/>
    <x v="1434"/>
    <n v="6.4"/>
    <x v="287"/>
    <n v="105"/>
    <s v="Action"/>
    <s v="Adventure"/>
    <s v="Crime"/>
    <s v="Drama"/>
    <s v="Thriller"/>
    <m/>
    <m/>
    <m/>
    <x v="21"/>
    <m/>
    <m/>
    <m/>
    <m/>
    <m/>
    <m/>
    <s v="SnakesonaPlane"/>
    <x v="0"/>
    <x v="34"/>
    <m/>
    <m/>
    <m/>
    <m/>
    <n v="33000000"/>
    <n v="5.6"/>
    <n v="34014398"/>
    <n v="-8.1742257329102706E-5"/>
    <n v="1014398"/>
    <m/>
    <x v="8"/>
  </r>
  <r>
    <s v="Color"/>
    <s v="JoeCharbanic"/>
    <x v="1435"/>
    <n v="7.6"/>
    <x v="287"/>
    <n v="97"/>
    <s v="Crime"/>
    <s v="Horror"/>
    <s v="Mystery"/>
    <s v="Thriller"/>
    <m/>
    <m/>
    <m/>
    <m/>
    <x v="21"/>
    <m/>
    <m/>
    <m/>
    <m/>
    <m/>
    <m/>
    <s v="TheWatcher"/>
    <x v="0"/>
    <x v="34"/>
    <m/>
    <m/>
    <m/>
    <m/>
    <n v="33000000"/>
    <n v="5.3"/>
    <n v="28927720"/>
    <n v="-8.2587504026432611E-5"/>
    <n v="-4072280"/>
    <m/>
    <x v="8"/>
  </r>
  <r>
    <s v="Color"/>
    <s v="JonathanHensleigh"/>
    <x v="1436"/>
    <n v="6.5"/>
    <x v="287"/>
    <n v="140"/>
    <s v="Action"/>
    <s v="Crime"/>
    <s v="Drama"/>
    <s v="Thriller"/>
    <m/>
    <m/>
    <m/>
    <m/>
    <x v="21"/>
    <m/>
    <m/>
    <m/>
    <m/>
    <m/>
    <m/>
    <s v="ThePunisher"/>
    <x v="0"/>
    <x v="34"/>
    <m/>
    <m/>
    <m/>
    <m/>
    <n v="33000000"/>
    <n v="6.5"/>
    <n v="33682273"/>
    <n v="-8.2488905982466905E-5"/>
    <n v="682273"/>
    <m/>
    <x v="8"/>
  </r>
  <r>
    <s v="Color"/>
    <s v="DannyCannon"/>
    <x v="1437"/>
    <n v="8.5"/>
    <x v="287"/>
    <n v="118"/>
    <s v="Drama"/>
    <s v="Romance"/>
    <s v="Sport"/>
    <m/>
    <m/>
    <m/>
    <m/>
    <m/>
    <x v="21"/>
    <m/>
    <m/>
    <m/>
    <m/>
    <m/>
    <m/>
    <s v="GoalTheDreamBegins"/>
    <x v="0"/>
    <x v="34"/>
    <m/>
    <m/>
    <m/>
    <m/>
    <n v="10000000"/>
    <n v="6.8"/>
    <n v="4280577"/>
    <n v="-8.327349051381575E-5"/>
    <n v="-5719423"/>
    <m/>
    <x v="8"/>
  </r>
  <r>
    <s v="Color"/>
    <s v="BoazYakin"/>
    <x v="1438"/>
    <n v="7.1"/>
    <x v="287"/>
    <n v="94"/>
    <s v="Action"/>
    <s v="Crime"/>
    <s v="Thriller"/>
    <m/>
    <m/>
    <m/>
    <m/>
    <m/>
    <x v="21"/>
    <m/>
    <m/>
    <m/>
    <m/>
    <m/>
    <m/>
    <s v="Safe"/>
    <x v="0"/>
    <x v="34"/>
    <m/>
    <m/>
    <m/>
    <m/>
    <n v="30000000"/>
    <n v="6.5"/>
    <n v="17120019"/>
    <n v="-9.959995151167149E-5"/>
    <n v="-12879981"/>
    <m/>
    <x v="8"/>
  </r>
  <r>
    <s v="Color"/>
    <s v="MikeNewell"/>
    <x v="1439"/>
    <n v="7.4"/>
    <x v="287"/>
    <n v="124"/>
    <s v="Comedy"/>
    <s v="Drama"/>
    <s v="Romance"/>
    <m/>
    <m/>
    <m/>
    <m/>
    <m/>
    <x v="21"/>
    <m/>
    <m/>
    <m/>
    <m/>
    <m/>
    <m/>
    <s v="PushingTin"/>
    <x v="0"/>
    <x v="34"/>
    <m/>
    <m/>
    <m/>
    <m/>
    <n v="38000000"/>
    <n v="6"/>
    <n v="8406264"/>
    <n v="-9.8653928718038351E-5"/>
    <n v="-29593736"/>
    <m/>
    <x v="8"/>
  </r>
  <r>
    <s v="Color"/>
    <s v="RichardMarquand"/>
    <x v="1440"/>
    <n v="7.5"/>
    <x v="287"/>
    <n v="134"/>
    <s v="Action"/>
    <s v="Adventure"/>
    <s v="Fantasy"/>
    <s v="SciFi"/>
    <m/>
    <m/>
    <m/>
    <m/>
    <x v="21"/>
    <m/>
    <m/>
    <m/>
    <m/>
    <m/>
    <m/>
    <s v="StarWars:EpisodeVIReturnoftheJedi"/>
    <x v="0"/>
    <x v="34"/>
    <m/>
    <m/>
    <m/>
    <m/>
    <n v="32500000"/>
    <n v="8.4"/>
    <n v="309125409"/>
    <n v="-9.0929236182513376E-5"/>
    <n v="276625409"/>
    <m/>
    <x v="8"/>
  </r>
  <r>
    <s v="Color"/>
    <s v="NeilMarshall"/>
    <x v="1441"/>
    <n v="5.7"/>
    <x v="287"/>
    <n v="113"/>
    <s v="Action"/>
    <s v="SciFi"/>
    <s v="Thriller"/>
    <m/>
    <m/>
    <m/>
    <m/>
    <m/>
    <x v="21"/>
    <m/>
    <m/>
    <m/>
    <m/>
    <m/>
    <m/>
    <s v="Doomsday"/>
    <x v="0"/>
    <x v="34"/>
    <m/>
    <m/>
    <m/>
    <m/>
    <n v="30000000"/>
    <n v="6"/>
    <n v="10955425"/>
    <n v="-1.3914371064398259E-4"/>
    <n v="-19044575"/>
    <m/>
    <x v="8"/>
  </r>
  <r>
    <s v="Color"/>
    <s v="StephenDaldry"/>
    <x v="1442"/>
    <n v="5.4"/>
    <x v="287"/>
    <n v="124"/>
    <s v="Drama"/>
    <s v="Romance"/>
    <m/>
    <m/>
    <m/>
    <m/>
    <m/>
    <m/>
    <x v="21"/>
    <m/>
    <m/>
    <m/>
    <m/>
    <m/>
    <m/>
    <s v="TheReader"/>
    <x v="0"/>
    <x v="34"/>
    <m/>
    <m/>
    <m/>
    <m/>
    <n v="32000000"/>
    <n v="7.6"/>
    <n v="34180954"/>
    <n v="-1.3771788352352383E-4"/>
    <n v="2180954"/>
    <m/>
    <x v="8"/>
  </r>
  <r>
    <s v="Color"/>
    <s v="JonFavreau"/>
    <x v="1443"/>
    <n v="5.9"/>
    <x v="287"/>
    <n v="97"/>
    <s v="Comedy"/>
    <s v="Family"/>
    <s v="Fantasy"/>
    <s v="Romance"/>
    <m/>
    <m/>
    <m/>
    <m/>
    <x v="21"/>
    <m/>
    <m/>
    <m/>
    <m/>
    <m/>
    <m/>
    <s v="Elf"/>
    <x v="0"/>
    <x v="34"/>
    <m/>
    <m/>
    <m/>
    <m/>
    <n v="33000000"/>
    <n v="6.9"/>
    <n v="173381405"/>
    <n v="-1.3844506438595504E-4"/>
    <n v="140381405"/>
    <m/>
    <x v="8"/>
  </r>
  <r>
    <s v="Color"/>
    <s v="JonTurteltaub"/>
    <x v="1444"/>
    <n v="4.3"/>
    <x v="287"/>
    <n v="123"/>
    <s v="Drama"/>
    <s v="Fantasy"/>
    <s v="Romance"/>
    <s v="SciFi"/>
    <m/>
    <m/>
    <m/>
    <m/>
    <x v="21"/>
    <m/>
    <m/>
    <m/>
    <m/>
    <m/>
    <m/>
    <s v="Phenomenon"/>
    <x v="0"/>
    <x v="34"/>
    <m/>
    <m/>
    <m/>
    <m/>
    <n v="32000000"/>
    <n v="6.4"/>
    <n v="104632573"/>
    <n v="-1.6591311848892043E-4"/>
    <n v="72632573"/>
    <m/>
    <x v="8"/>
  </r>
  <r>
    <s v="Color"/>
    <s v="BrianLevant"/>
    <x v="1445"/>
    <n v="5.9"/>
    <x v="287"/>
    <n v="99"/>
    <s v="Adventure"/>
    <s v="Comedy"/>
    <s v="Family"/>
    <s v="Sport"/>
    <m/>
    <m/>
    <m/>
    <m/>
    <x v="21"/>
    <m/>
    <m/>
    <m/>
    <m/>
    <m/>
    <m/>
    <s v="SnowDogs"/>
    <x v="0"/>
    <x v="34"/>
    <m/>
    <m/>
    <m/>
    <m/>
    <n v="35000000"/>
    <n v="5.0999999999999996"/>
    <n v="81150692"/>
    <n v="-1.7745906144335383E-4"/>
    <n v="46150692"/>
    <m/>
    <x v="8"/>
  </r>
  <r>
    <s v="Color"/>
    <s v="RichardDonner"/>
    <x v="1446"/>
    <n v="3"/>
    <x v="287"/>
    <n v="101"/>
    <s v="Comedy"/>
    <s v="Drama"/>
    <s v="Fantasy"/>
    <m/>
    <m/>
    <m/>
    <m/>
    <m/>
    <x v="21"/>
    <m/>
    <m/>
    <m/>
    <m/>
    <m/>
    <m/>
    <s v="Scrooged"/>
    <x v="0"/>
    <x v="34"/>
    <m/>
    <m/>
    <m/>
    <m/>
    <n v="32000000"/>
    <n v="7"/>
    <n v="60328558"/>
    <n v="-1.9111557146098989E-4"/>
    <n v="28328558"/>
    <m/>
    <x v="8"/>
  </r>
  <r>
    <s v="Color"/>
    <s v="JaredHess"/>
    <x v="1447"/>
    <n v="3.2"/>
    <x v="287"/>
    <n v="92"/>
    <s v="Comedy"/>
    <s v="Family"/>
    <s v="Sport"/>
    <m/>
    <m/>
    <m/>
    <m/>
    <m/>
    <x v="21"/>
    <m/>
    <m/>
    <m/>
    <m/>
    <m/>
    <m/>
    <s v="NachoLibre"/>
    <x v="0"/>
    <x v="34"/>
    <m/>
    <m/>
    <m/>
    <m/>
    <n v="32000000"/>
    <n v="5.7"/>
    <n v="80197993"/>
    <n v="-1.9586130894792695E-4"/>
    <n v="48197993"/>
    <m/>
    <x v="8"/>
  </r>
  <r>
    <s v="Color"/>
    <s v="PaulFeig"/>
    <x v="1448"/>
    <n v="6.5"/>
    <x v="287"/>
    <n v="131"/>
    <s v="Comedy"/>
    <s v="Romance"/>
    <m/>
    <m/>
    <m/>
    <m/>
    <m/>
    <m/>
    <x v="21"/>
    <m/>
    <m/>
    <m/>
    <m/>
    <m/>
    <m/>
    <s v="Bridesmaids"/>
    <x v="0"/>
    <x v="34"/>
    <m/>
    <m/>
    <m/>
    <m/>
    <n v="32500000"/>
    <n v="6.8"/>
    <n v="169076745"/>
    <n v="-2.0367506648764406E-4"/>
    <n v="136576745"/>
    <m/>
    <x v="8"/>
  </r>
  <r>
    <s v="Color"/>
    <s v="EvanGoldberg"/>
    <x v="1449"/>
    <n v="7"/>
    <x v="287"/>
    <n v="107"/>
    <s v="Comedy"/>
    <s v="Fantasy"/>
    <m/>
    <m/>
    <m/>
    <m/>
    <m/>
    <m/>
    <x v="21"/>
    <m/>
    <m/>
    <m/>
    <m/>
    <m/>
    <m/>
    <s v="ThisIstheEnd"/>
    <x v="0"/>
    <x v="34"/>
    <m/>
    <m/>
    <m/>
    <m/>
    <n v="32000000"/>
    <n v="6.7"/>
    <n v="101470202"/>
    <n v="-2.2808728829255704E-4"/>
    <n v="69470202"/>
    <m/>
    <x v="8"/>
  </r>
  <r>
    <s v="Color"/>
    <s v="RupertWainwright"/>
    <x v="1450"/>
    <n v="6.9"/>
    <x v="287"/>
    <n v="103"/>
    <s v="Horror"/>
    <m/>
    <m/>
    <m/>
    <m/>
    <m/>
    <m/>
    <m/>
    <x v="21"/>
    <m/>
    <m/>
    <m/>
    <m/>
    <m/>
    <m/>
    <s v="Stigmata"/>
    <x v="0"/>
    <x v="34"/>
    <m/>
    <m/>
    <m/>
    <m/>
    <n v="29000000"/>
    <n v="6.2"/>
    <n v="50041732"/>
    <n v="-2.3928023769438045E-4"/>
    <n v="21041732"/>
    <m/>
    <x v="8"/>
  </r>
  <r>
    <s v="Color"/>
    <s v="GeorgeTillmanJr."/>
    <x v="1451"/>
    <n v="4.4000000000000004"/>
    <x v="287"/>
    <n v="129"/>
    <s v="Biography"/>
    <s v="Drama"/>
    <m/>
    <m/>
    <m/>
    <m/>
    <m/>
    <m/>
    <x v="21"/>
    <m/>
    <m/>
    <m/>
    <m/>
    <m/>
    <m/>
    <s v="MenofHonor"/>
    <x v="0"/>
    <x v="34"/>
    <m/>
    <m/>
    <m/>
    <m/>
    <n v="32000000"/>
    <n v="7.2"/>
    <n v="48814909"/>
    <n v="-2.4017418841963898E-4"/>
    <n v="16814909"/>
    <m/>
    <x v="8"/>
  </r>
  <r>
    <s v="Color"/>
    <s v="JohnLuessenhop"/>
    <x v="1452"/>
    <n v="5.3"/>
    <x v="287"/>
    <n v="107"/>
    <s v="Action"/>
    <s v="Crime"/>
    <s v="Thriller"/>
    <m/>
    <m/>
    <m/>
    <m/>
    <m/>
    <x v="21"/>
    <m/>
    <m/>
    <m/>
    <m/>
    <m/>
    <m/>
    <s v="Takers"/>
    <x v="0"/>
    <x v="34"/>
    <m/>
    <m/>
    <m/>
    <m/>
    <n v="20000000"/>
    <n v="6.2"/>
    <n v="57744720"/>
    <n v="-2.4319613664488315E-4"/>
    <n v="37744720"/>
    <m/>
    <x v="8"/>
  </r>
  <r>
    <s v="Color"/>
    <s v="JustinZackham"/>
    <x v="1453"/>
    <n v="5.3"/>
    <x v="287"/>
    <n v="89"/>
    <s v="Comedy"/>
    <m/>
    <m/>
    <m/>
    <m/>
    <m/>
    <m/>
    <m/>
    <x v="21"/>
    <m/>
    <m/>
    <m/>
    <m/>
    <m/>
    <m/>
    <s v="TheBigWedding"/>
    <x v="0"/>
    <x v="34"/>
    <m/>
    <m/>
    <m/>
    <m/>
    <n v="35000000"/>
    <n v="5.6"/>
    <n v="21784432"/>
    <n v="-2.3492028342859828E-4"/>
    <n v="-13215568"/>
    <m/>
    <x v="8"/>
  </r>
  <r>
    <s v="Color"/>
    <s v="JohnWhitesell"/>
    <x v="1454"/>
    <n v="7.1"/>
    <x v="287"/>
    <n v="113"/>
    <s v="Action"/>
    <s v="Comedy"/>
    <s v="Crime"/>
    <m/>
    <m/>
    <m/>
    <m/>
    <m/>
    <x v="21"/>
    <m/>
    <m/>
    <m/>
    <m/>
    <m/>
    <m/>
    <s v="BigMommas:LikeFatherLikeSon"/>
    <x v="0"/>
    <x v="34"/>
    <m/>
    <m/>
    <m/>
    <m/>
    <n v="32000000"/>
    <n v="4.4000000000000004"/>
    <n v="37911876"/>
    <n v="-2.3299671569206829E-4"/>
    <n v="5911876"/>
    <m/>
    <x v="8"/>
  </r>
  <r>
    <s v="Color"/>
    <s v="DuncanJones"/>
    <x v="1455"/>
    <n v="5.4"/>
    <x v="287"/>
    <n v="93"/>
    <s v="Mystery"/>
    <s v="SciFi"/>
    <s v="Thriller"/>
    <m/>
    <m/>
    <m/>
    <m/>
    <m/>
    <x v="21"/>
    <m/>
    <m/>
    <m/>
    <m/>
    <m/>
    <m/>
    <s v="SourceCode"/>
    <x v="0"/>
    <x v="34"/>
    <m/>
    <m/>
    <m/>
    <m/>
    <n v="32000000"/>
    <n v="7.5"/>
    <n v="54696902"/>
    <n v="-2.343466540447069E-4"/>
    <n v="22696902"/>
    <m/>
    <x v="8"/>
  </r>
  <r>
    <s v="Color"/>
    <s v="FrankMarshall"/>
    <x v="1456"/>
    <n v="6.9"/>
    <x v="287"/>
    <n v="120"/>
    <s v="Adventure"/>
    <s v="Biography"/>
    <s v="Drama"/>
    <s v="Thriller"/>
    <m/>
    <m/>
    <m/>
    <m/>
    <x v="21"/>
    <m/>
    <m/>
    <m/>
    <m/>
    <m/>
    <m/>
    <s v="Alive"/>
    <x v="0"/>
    <x v="34"/>
    <m/>
    <m/>
    <m/>
    <m/>
    <n v="32000000"/>
    <n v="7.1"/>
    <n v="36733909"/>
    <n v="-2.3828218543306756E-4"/>
    <n v="4733909"/>
    <m/>
    <x v="8"/>
  </r>
  <r>
    <s v="Color"/>
    <s v="JoelSchumacher"/>
    <x v="1457"/>
    <n v="6.3"/>
    <x v="287"/>
    <n v="98"/>
    <s v="Mystery"/>
    <s v="Thriller"/>
    <m/>
    <m/>
    <m/>
    <m/>
    <m/>
    <m/>
    <x v="21"/>
    <m/>
    <m/>
    <m/>
    <m/>
    <m/>
    <m/>
    <s v="TheNumber23"/>
    <x v="0"/>
    <x v="34"/>
    <m/>
    <m/>
    <m/>
    <m/>
    <n v="32000000"/>
    <n v="6.4"/>
    <n v="35063732"/>
    <n v="-2.3945494281847995E-4"/>
    <n v="3063732"/>
    <m/>
    <x v="8"/>
  </r>
  <r>
    <s v="Color"/>
    <s v="JeanPierreJeunet"/>
    <x v="1458"/>
    <n v="6.1"/>
    <x v="287"/>
    <n v="105"/>
    <s v="Action"/>
    <s v="Adventure"/>
    <s v="Drama"/>
    <s v="Family"/>
    <m/>
    <m/>
    <m/>
    <m/>
    <x v="21"/>
    <m/>
    <m/>
    <m/>
    <m/>
    <m/>
    <m/>
    <s v="TheYoungandProdigiousT.S.Spivet"/>
    <x v="0"/>
    <x v="34"/>
    <m/>
    <m/>
    <m/>
    <m/>
    <n v="33000000"/>
    <n v="7.1"/>
    <n v="99462"/>
    <n v="-2.4037237908617311E-4"/>
    <n v="-32900538"/>
    <m/>
    <x v="8"/>
  </r>
  <r>
    <s v="Color"/>
    <s v="JohnGatins"/>
    <x v="1459"/>
    <n v="5.3"/>
    <x v="287"/>
    <n v="98"/>
    <s v="Drama"/>
    <s v="Family"/>
    <s v="Sport"/>
    <m/>
    <m/>
    <m/>
    <m/>
    <m/>
    <x v="21"/>
    <m/>
    <m/>
    <m/>
    <m/>
    <m/>
    <m/>
    <s v="Dreamer:InspiredbyaTrueStory"/>
    <x v="0"/>
    <x v="34"/>
    <m/>
    <m/>
    <m/>
    <m/>
    <n v="32000000"/>
    <n v="6.9"/>
    <n v="32701088"/>
    <n v="-2.3489090334157144E-4"/>
    <n v="701088"/>
    <m/>
    <x v="8"/>
  </r>
  <r>
    <s v="Color"/>
    <s v="DavidCronenberg"/>
    <x v="1460"/>
    <n v="5.3"/>
    <x v="287"/>
    <n v="96"/>
    <s v="Crime"/>
    <s v="Drama"/>
    <s v="Thriller"/>
    <m/>
    <m/>
    <m/>
    <m/>
    <m/>
    <x v="21"/>
    <m/>
    <m/>
    <m/>
    <m/>
    <m/>
    <m/>
    <s v="AHistoryofViolence"/>
    <x v="0"/>
    <x v="34"/>
    <m/>
    <m/>
    <m/>
    <m/>
    <n v="32000000"/>
    <n v="7.5"/>
    <n v="31493782"/>
    <n v="-2.3544504382500445E-4"/>
    <n v="-506218"/>
    <m/>
    <x v="8"/>
  </r>
  <r>
    <s v="Color"/>
    <s v="LouisLeterrier"/>
    <x v="1461"/>
    <n v="4.0999999999999996"/>
    <x v="287"/>
    <n v="87"/>
    <s v="Action"/>
    <s v="Crime"/>
    <s v="Thriller"/>
    <m/>
    <m/>
    <m/>
    <m/>
    <m/>
    <x v="21"/>
    <m/>
    <m/>
    <m/>
    <m/>
    <m/>
    <m/>
    <s v="Transporter2"/>
    <x v="0"/>
    <x v="34"/>
    <m/>
    <m/>
    <m/>
    <m/>
    <n v="32000000"/>
    <n v="6.3"/>
    <n v="43095600"/>
    <n v="-2.3581436073675654E-4"/>
    <n v="11095600"/>
    <m/>
    <x v="8"/>
  </r>
  <r>
    <s v="BlackandWhite"/>
    <s v="SamRaimi"/>
    <x v="1462"/>
    <n v="6.7"/>
    <x v="287"/>
    <n v="107"/>
    <s v="Action"/>
    <s v="Thriller"/>
    <s v="Western"/>
    <m/>
    <m/>
    <m/>
    <m/>
    <m/>
    <x v="21"/>
    <m/>
    <m/>
    <m/>
    <m/>
    <m/>
    <m/>
    <s v="TheQuickandtheDead"/>
    <x v="0"/>
    <x v="34"/>
    <m/>
    <m/>
    <m/>
    <m/>
    <n v="32000000"/>
    <n v="6.4"/>
    <n v="18636537"/>
    <n v="-2.3796918945022559E-4"/>
    <n v="-13363463"/>
    <m/>
    <x v="8"/>
  </r>
  <r>
    <s v="Color"/>
    <s v="PeterHowitt"/>
    <x v="1463"/>
    <n v="6.5"/>
    <x v="287"/>
    <n v="90"/>
    <s v="Comedy"/>
    <s v="Romance"/>
    <m/>
    <m/>
    <m/>
    <m/>
    <m/>
    <m/>
    <x v="21"/>
    <m/>
    <m/>
    <m/>
    <m/>
    <m/>
    <m/>
    <s v="LawsofAttraction"/>
    <x v="0"/>
    <x v="34"/>
    <m/>
    <m/>
    <m/>
    <m/>
    <n v="28000000"/>
    <n v="5.9"/>
    <n v="17848322"/>
    <n v="-2.3637013539692917E-4"/>
    <n v="-10151678"/>
    <m/>
    <x v="8"/>
  </r>
  <r>
    <s v="Color"/>
    <s v="MartinScorsese"/>
    <x v="1464"/>
    <n v="8.3000000000000007"/>
    <x v="287"/>
    <n v="121"/>
    <s v="Drama"/>
    <s v="Thriller"/>
    <m/>
    <m/>
    <m/>
    <m/>
    <m/>
    <m/>
    <x v="21"/>
    <m/>
    <m/>
    <m/>
    <m/>
    <m/>
    <m/>
    <s v="BringingOuttheDead"/>
    <x v="0"/>
    <x v="34"/>
    <m/>
    <m/>
    <m/>
    <m/>
    <n v="55000000"/>
    <n v="6.8"/>
    <n v="16640210"/>
    <n v="-2.3630759725702305E-4"/>
    <n v="-38359790"/>
    <m/>
    <x v="8"/>
  </r>
  <r>
    <s v="Color"/>
    <s v="MiguelSapochnik"/>
    <x v="1465"/>
    <n v="5.3"/>
    <x v="287"/>
    <n v="119"/>
    <s v="Action"/>
    <s v="Crime"/>
    <s v="SciFi"/>
    <s v="Thriller"/>
    <m/>
    <m/>
    <m/>
    <m/>
    <x v="21"/>
    <m/>
    <m/>
    <m/>
    <m/>
    <m/>
    <m/>
    <s v="RepoMen"/>
    <x v="0"/>
    <x v="34"/>
    <m/>
    <m/>
    <m/>
    <m/>
    <n v="32000000"/>
    <n v="6.3"/>
    <n v="13763130"/>
    <n v="-2.2383565461944416E-4"/>
    <n v="-18236870"/>
    <m/>
    <x v="8"/>
  </r>
  <r>
    <s v="Color"/>
    <s v="HyungraeShim"/>
    <x v="1466"/>
    <n v="7.15"/>
    <x v="287"/>
    <n v="107"/>
    <s v="Action"/>
    <s v="Drama"/>
    <s v="Fantasy"/>
    <s v="Horror"/>
    <s v="Thriller"/>
    <m/>
    <m/>
    <m/>
    <x v="21"/>
    <m/>
    <m/>
    <m/>
    <m/>
    <m/>
    <m/>
    <s v="DragonWars:DWar"/>
    <x v="0"/>
    <x v="34"/>
    <m/>
    <m/>
    <m/>
    <m/>
    <n v="35000000"/>
    <n v="3.6"/>
    <n v="10956379"/>
    <n v="-2.2148194853504363E-4"/>
    <n v="-24043621"/>
    <m/>
    <x v="8"/>
  </r>
  <r>
    <s v="Color"/>
    <s v="NormanJewison"/>
    <x v="1467"/>
    <n v="5.9"/>
    <x v="287"/>
    <n v="110"/>
    <s v="Comedy"/>
    <s v="Family"/>
    <s v="Fantasy"/>
    <m/>
    <m/>
    <m/>
    <m/>
    <m/>
    <x v="21"/>
    <m/>
    <m/>
    <m/>
    <m/>
    <m/>
    <m/>
    <s v="Bogus"/>
    <x v="0"/>
    <x v="34"/>
    <m/>
    <m/>
    <m/>
    <m/>
    <n v="30000000"/>
    <n v="5.3"/>
    <n v="4357000"/>
    <n v="-2.166873929004569E-4"/>
    <n v="-25643000"/>
    <m/>
    <x v="8"/>
  </r>
  <r>
    <s v="Color"/>
    <s v="DonScardino"/>
    <x v="1468"/>
    <n v="7.2"/>
    <x v="287"/>
    <n v="100"/>
    <s v="Comedy"/>
    <m/>
    <m/>
    <m/>
    <m/>
    <m/>
    <m/>
    <m/>
    <x v="21"/>
    <m/>
    <m/>
    <m/>
    <m/>
    <m/>
    <m/>
    <s v="TheIncredibleBurtWonderstone"/>
    <x v="0"/>
    <x v="34"/>
    <m/>
    <m/>
    <m/>
    <m/>
    <n v="30000000"/>
    <n v="5.9"/>
    <n v="22525921"/>
    <n v="-2.1471553805648392E-4"/>
    <n v="-7474079"/>
    <m/>
    <x v="8"/>
  </r>
  <r>
    <s v="Color"/>
    <s v="MarkDindal"/>
    <x v="1469"/>
    <n v="5.0999999999999996"/>
    <x v="287"/>
    <n v="75"/>
    <s v="Animation"/>
    <s v="Comedy"/>
    <s v="Family"/>
    <s v="Fantasy"/>
    <s v="Musical"/>
    <m/>
    <m/>
    <m/>
    <x v="21"/>
    <m/>
    <m/>
    <m/>
    <m/>
    <m/>
    <m/>
    <s v="CatsDontDance"/>
    <x v="0"/>
    <x v="34"/>
    <m/>
    <m/>
    <m/>
    <m/>
    <n v="32000000"/>
    <n v="6.9"/>
    <n v="3562749"/>
    <n v="-2.1418673991070839E-4"/>
    <n v="-28437251"/>
    <m/>
    <x v="8"/>
  </r>
  <r>
    <s v="Color"/>
    <s v="TimRobbins"/>
    <x v="1470"/>
    <n v="4.5999999999999996"/>
    <x v="287"/>
    <n v="132"/>
    <s v="Drama"/>
    <m/>
    <m/>
    <m/>
    <m/>
    <m/>
    <m/>
    <m/>
    <x v="21"/>
    <m/>
    <m/>
    <m/>
    <m/>
    <m/>
    <m/>
    <s v="CradleWillRock"/>
    <x v="0"/>
    <x v="34"/>
    <m/>
    <m/>
    <m/>
    <m/>
    <n v="32000000"/>
    <n v="6.9"/>
    <n v="2899970"/>
    <n v="-2.1026195439995766E-4"/>
    <n v="-29100030"/>
    <m/>
    <x v="8"/>
  </r>
  <r>
    <s v="BlackandWhite"/>
    <s v="StevenSoderbergh"/>
    <x v="1471"/>
    <n v="6.7"/>
    <x v="287"/>
    <n v="105"/>
    <s v="Drama"/>
    <s v="Mystery"/>
    <s v="Thriller"/>
    <m/>
    <m/>
    <m/>
    <m/>
    <m/>
    <x v="21"/>
    <m/>
    <m/>
    <m/>
    <m/>
    <m/>
    <m/>
    <s v="TheGoodGerman"/>
    <x v="0"/>
    <x v="34"/>
    <m/>
    <m/>
    <m/>
    <m/>
    <n v="32000000"/>
    <n v="6.1"/>
    <n v="1304837"/>
    <n v="-2.0623169408803328E-4"/>
    <n v="-30695163"/>
    <m/>
    <x v="8"/>
  </r>
  <r>
    <s v="Color"/>
    <s v="FrancisFordCoppola"/>
    <x v="1472"/>
    <n v="7"/>
    <x v="287"/>
    <n v="289"/>
    <s v="Drama"/>
    <s v="War"/>
    <m/>
    <m/>
    <m/>
    <m/>
    <m/>
    <m/>
    <x v="21"/>
    <m/>
    <m/>
    <m/>
    <m/>
    <m/>
    <m/>
    <s v="ApocalypseNow"/>
    <x v="0"/>
    <x v="34"/>
    <m/>
    <m/>
    <m/>
    <m/>
    <n v="31500000"/>
    <n v="8.5"/>
    <n v="78800000"/>
    <n v="-2.01953103252124E-4"/>
    <n v="47300000"/>
    <m/>
    <x v="8"/>
  </r>
  <r>
    <s v="Color"/>
    <s v="NanetteBurstein"/>
    <x v="1473"/>
    <n v="7.6"/>
    <x v="287"/>
    <n v="102"/>
    <s v="Comedy"/>
    <s v="Romance"/>
    <m/>
    <m/>
    <m/>
    <m/>
    <m/>
    <m/>
    <x v="21"/>
    <m/>
    <m/>
    <m/>
    <m/>
    <m/>
    <m/>
    <s v="GoingtheDistance"/>
    <x v="0"/>
    <x v="34"/>
    <m/>
    <m/>
    <m/>
    <m/>
    <n v="32000000"/>
    <n v="6.3"/>
    <n v="17797316"/>
    <n v="-2.0877104836235596E-4"/>
    <n v="-14202684"/>
    <m/>
    <x v="8"/>
  </r>
  <r>
    <s v="Color"/>
    <s v="StephenHerek"/>
    <x v="1474"/>
    <n v="7.1"/>
    <x v="287"/>
    <n v="143"/>
    <s v="Drama"/>
    <s v="Music"/>
    <m/>
    <m/>
    <m/>
    <m/>
    <m/>
    <m/>
    <x v="21"/>
    <m/>
    <m/>
    <m/>
    <m/>
    <m/>
    <m/>
    <s v="Mr.HollandsOpus"/>
    <x v="0"/>
    <x v="34"/>
    <m/>
    <m/>
    <m/>
    <m/>
    <n v="6500000"/>
    <n v="7.3"/>
    <n v="82528097"/>
    <n v="-2.070217125837203E-4"/>
    <n v="76028097"/>
    <m/>
    <x v="8"/>
  </r>
  <r>
    <s v="Color"/>
    <s v="ArielVromen"/>
    <x v="1475"/>
    <n v="7.6"/>
    <x v="287"/>
    <n v="113"/>
    <s v="Action"/>
    <s v="Crime"/>
    <s v="Drama"/>
    <s v="Mystery"/>
    <s v="SciFi"/>
    <s v="Thriller"/>
    <m/>
    <m/>
    <x v="21"/>
    <m/>
    <m/>
    <m/>
    <m/>
    <m/>
    <m/>
    <s v="Criminal"/>
    <x v="0"/>
    <x v="34"/>
    <m/>
    <m/>
    <m/>
    <m/>
    <n v="31500000"/>
    <n v="6.3"/>
    <n v="14268533"/>
    <n v="-1.6505931826810106E-4"/>
    <n v="-17231467"/>
    <m/>
    <x v="8"/>
  </r>
  <r>
    <s v="Color"/>
    <s v="SydneyPollack"/>
    <x v="1476"/>
    <n v="5.7"/>
    <x v="287"/>
    <n v="161"/>
    <s v="Biography"/>
    <s v="Drama"/>
    <s v="Romance"/>
    <m/>
    <m/>
    <m/>
    <m/>
    <m/>
    <x v="21"/>
    <m/>
    <m/>
    <m/>
    <m/>
    <m/>
    <m/>
    <s v="OutofAfrica"/>
    <x v="0"/>
    <x v="34"/>
    <m/>
    <m/>
    <m/>
    <m/>
    <n v="31000000"/>
    <n v="7.2"/>
    <n v="87100000"/>
    <n v="-1.6304603668525631E-4"/>
    <n v="56100000"/>
    <m/>
    <x v="8"/>
  </r>
  <r>
    <s v="Color"/>
    <s v="RobertZemeckis"/>
    <x v="1477"/>
    <n v="7.1"/>
    <x v="287"/>
    <n v="138"/>
    <s v="Drama"/>
    <s v="Thriller"/>
    <m/>
    <m/>
    <m/>
    <m/>
    <m/>
    <m/>
    <x v="21"/>
    <m/>
    <m/>
    <m/>
    <m/>
    <m/>
    <m/>
    <s v="Flight"/>
    <x v="0"/>
    <x v="34"/>
    <m/>
    <m/>
    <m/>
    <m/>
    <n v="31000000"/>
    <n v="7.3"/>
    <n v="93749203"/>
    <n v="-1.6993034995955501E-4"/>
    <n v="62749203"/>
    <m/>
    <x v="8"/>
  </r>
  <r>
    <s v="Color"/>
    <s v="LewisGilbert"/>
    <x v="1478"/>
    <n v="6.2"/>
    <x v="287"/>
    <n v="126"/>
    <s v="Action"/>
    <s v="Adventure"/>
    <s v="SciFi"/>
    <s v="Thriller"/>
    <m/>
    <m/>
    <m/>
    <m/>
    <x v="21"/>
    <m/>
    <m/>
    <m/>
    <m/>
    <m/>
    <m/>
    <s v="Moonraker"/>
    <x v="0"/>
    <x v="34"/>
    <m/>
    <m/>
    <m/>
    <m/>
    <n v="34000000"/>
    <n v="6.3"/>
    <n v="62700000"/>
    <n v="-1.7762731969394422E-4"/>
    <n v="28700000"/>
    <m/>
    <x v="8"/>
  </r>
  <r>
    <s v="Color"/>
    <s v="WesAnderson"/>
    <x v="1479"/>
    <n v="5.9"/>
    <x v="287"/>
    <n v="99"/>
    <s v="Adventure"/>
    <s v="Comedy"/>
    <s v="Crime"/>
    <s v="Drama"/>
    <m/>
    <m/>
    <m/>
    <m/>
    <x v="21"/>
    <m/>
    <m/>
    <m/>
    <m/>
    <m/>
    <m/>
    <s v="TheGrandBudapestHotel"/>
    <x v="0"/>
    <x v="34"/>
    <m/>
    <m/>
    <m/>
    <m/>
    <n v="25000000"/>
    <n v="8.1"/>
    <n v="59073773"/>
    <n v="-1.853437654501846E-4"/>
    <n v="34073773"/>
    <m/>
    <x v="8"/>
  </r>
  <r>
    <s v="Color"/>
    <s v="ScottHicks"/>
    <x v="1480"/>
    <n v="5.0999999999999996"/>
    <x v="287"/>
    <n v="101"/>
    <s v="Drama"/>
    <s v="Mystery"/>
    <m/>
    <m/>
    <m/>
    <m/>
    <m/>
    <m/>
    <x v="21"/>
    <m/>
    <m/>
    <m/>
    <m/>
    <m/>
    <m/>
    <s v="HeartsinAtlantis"/>
    <x v="0"/>
    <x v="34"/>
    <m/>
    <m/>
    <m/>
    <m/>
    <n v="31000000"/>
    <n v="6.9"/>
    <n v="24185781"/>
    <n v="-1.8223961831501055E-4"/>
    <n v="-6814219"/>
    <m/>
    <x v="8"/>
  </r>
  <r>
    <s v="Color"/>
    <s v="FrankMarshall"/>
    <x v="1481"/>
    <n v="7.7"/>
    <x v="287"/>
    <n v="103"/>
    <s v="Comedy"/>
    <s v="Fantasy"/>
    <s v="Horror"/>
    <s v="Thriller"/>
    <m/>
    <m/>
    <m/>
    <m/>
    <x v="21"/>
    <m/>
    <m/>
    <m/>
    <m/>
    <m/>
    <m/>
    <s v="Arachnophobia"/>
    <x v="0"/>
    <x v="34"/>
    <m/>
    <m/>
    <m/>
    <m/>
    <n v="31000000"/>
    <n v="6.3"/>
    <n v="53133888"/>
    <n v="-1.8166821497418904E-4"/>
    <n v="22133888"/>
    <m/>
    <x v="8"/>
  </r>
  <r>
    <s v="Color"/>
    <s v="GregoryHoblit"/>
    <x v="1482"/>
    <n v="3.9"/>
    <x v="287"/>
    <n v="118"/>
    <s v="Crime"/>
    <s v="Drama"/>
    <s v="Mystery"/>
    <s v="SciFi"/>
    <s v="Thriller"/>
    <m/>
    <m/>
    <m/>
    <x v="21"/>
    <m/>
    <m/>
    <m/>
    <m/>
    <m/>
    <m/>
    <s v="Frequency"/>
    <x v="0"/>
    <x v="34"/>
    <m/>
    <m/>
    <m/>
    <m/>
    <n v="31000000"/>
    <n v="7.3"/>
    <n v="44983704"/>
    <n v="-1.8452074131202126E-4"/>
    <n v="13983704"/>
    <m/>
    <x v="8"/>
  </r>
  <r>
    <s v="Color"/>
    <s v="PaulFeig"/>
    <x v="1483"/>
    <n v="4.7"/>
    <x v="287"/>
    <n v="116"/>
    <s v="Action"/>
    <s v="Comedy"/>
    <s v="Fantasy"/>
    <s v="SciFi"/>
    <m/>
    <m/>
    <m/>
    <m/>
    <x v="21"/>
    <m/>
    <m/>
    <m/>
    <m/>
    <m/>
    <m/>
    <s v="Ghostbusters"/>
    <x v="0"/>
    <x v="34"/>
    <m/>
    <m/>
    <m/>
    <m/>
    <n v="144000000"/>
    <n v="5.5"/>
    <n v="118099659"/>
    <n v="-1.864074357742542E-4"/>
    <n v="-25900341"/>
    <m/>
    <x v="8"/>
  </r>
  <r>
    <s v="Color"/>
    <s v="JohnFrancisDaley"/>
    <x v="1484"/>
    <n v="5.9"/>
    <x v="287"/>
    <n v="99"/>
    <s v="Adventure"/>
    <s v="Comedy"/>
    <m/>
    <m/>
    <m/>
    <m/>
    <m/>
    <m/>
    <x v="21"/>
    <m/>
    <m/>
    <m/>
    <m/>
    <m/>
    <m/>
    <s v="Vacation"/>
    <x v="0"/>
    <x v="34"/>
    <m/>
    <m/>
    <m/>
    <m/>
    <n v="31000000"/>
    <n v="6.1"/>
    <n v="58879132"/>
    <n v="-5.6988877935421956E-4"/>
    <n v="27879132"/>
    <m/>
    <x v="8"/>
  </r>
  <r>
    <s v="Color"/>
    <s v="BarrySonnenfeld"/>
    <x v="1485"/>
    <n v="8.1"/>
    <x v="287"/>
    <n v="105"/>
    <s v="Comedy"/>
    <s v="Crime"/>
    <s v="Thriller"/>
    <m/>
    <m/>
    <m/>
    <m/>
    <m/>
    <x v="21"/>
    <m/>
    <m/>
    <m/>
    <m/>
    <m/>
    <m/>
    <s v="GetShorty"/>
    <x v="0"/>
    <x v="34"/>
    <m/>
    <m/>
    <m/>
    <m/>
    <n v="30250000"/>
    <n v="6.9"/>
    <n v="72077000"/>
    <n v="-5.7354067681712772E-4"/>
    <n v="41827000"/>
    <m/>
    <x v="8"/>
  </r>
  <r>
    <s v="BlackandWhite"/>
    <s v="RobMarshall"/>
    <x v="1486"/>
    <n v="7.6"/>
    <x v="287"/>
    <n v="113"/>
    <s v="Comedy"/>
    <s v="Crime"/>
    <s v="Musical"/>
    <m/>
    <m/>
    <m/>
    <m/>
    <m/>
    <x v="21"/>
    <m/>
    <m/>
    <m/>
    <m/>
    <m/>
    <m/>
    <s v="Chicago"/>
    <x v="0"/>
    <x v="34"/>
    <m/>
    <m/>
    <m/>
    <m/>
    <n v="45000000"/>
    <n v="7.2"/>
    <n v="170684505"/>
    <n v="-5.7765476868561747E-4"/>
    <n v="125684505"/>
    <m/>
    <x v="8"/>
  </r>
  <r>
    <s v="Color"/>
    <s v="DennisDugan"/>
    <x v="1487"/>
    <n v="5.0999999999999996"/>
    <x v="287"/>
    <n v="93"/>
    <s v="Comedy"/>
    <s v="Drama"/>
    <m/>
    <m/>
    <m/>
    <m/>
    <m/>
    <m/>
    <x v="21"/>
    <m/>
    <m/>
    <m/>
    <m/>
    <m/>
    <m/>
    <s v="BigDaddy"/>
    <x v="0"/>
    <x v="34"/>
    <m/>
    <m/>
    <m/>
    <m/>
    <n v="34200000"/>
    <n v="6.4"/>
    <n v="163479795"/>
    <n v="-6.6991288294556502E-4"/>
    <n v="129279795"/>
    <m/>
    <x v="8"/>
  </r>
  <r>
    <s v="Color"/>
    <s v="J.B.Rogers"/>
    <x v="1488"/>
    <n v="6.9"/>
    <x v="287"/>
    <n v="108"/>
    <s v="Comedy"/>
    <m/>
    <m/>
    <m/>
    <m/>
    <m/>
    <m/>
    <m/>
    <x v="21"/>
    <m/>
    <m/>
    <m/>
    <m/>
    <m/>
    <m/>
    <s v="AmericanPie2"/>
    <x v="0"/>
    <x v="34"/>
    <m/>
    <m/>
    <m/>
    <m/>
    <n v="30000000"/>
    <n v="6.4"/>
    <n v="145096820"/>
    <n v="-7.0379576470371279E-4"/>
    <n v="115096820"/>
    <m/>
    <x v="8"/>
  </r>
  <r>
    <s v="Color"/>
    <s v="JohnLasseter"/>
    <x v="1489"/>
    <n v="7.6"/>
    <x v="287"/>
    <n v="74"/>
    <s v="Adventure"/>
    <s v="Animation"/>
    <s v="Comedy"/>
    <s v="Family"/>
    <s v="Fantasy"/>
    <m/>
    <m/>
    <m/>
    <x v="21"/>
    <m/>
    <m/>
    <m/>
    <m/>
    <m/>
    <m/>
    <s v="ToyStory"/>
    <x v="0"/>
    <x v="34"/>
    <m/>
    <m/>
    <m/>
    <m/>
    <n v="30000000"/>
    <n v="8.3000000000000007"/>
    <n v="191796233"/>
    <n v="-7.147947370749738E-4"/>
    <n v="161796233"/>
    <m/>
    <x v="8"/>
  </r>
  <r>
    <s v="Color"/>
    <s v="JandeBont"/>
    <x v="1490"/>
    <n v="5.5"/>
    <x v="287"/>
    <n v="116"/>
    <s v="Action"/>
    <s v="Adventure"/>
    <s v="Crime"/>
    <s v="Thriller"/>
    <m/>
    <m/>
    <m/>
    <m/>
    <x v="21"/>
    <m/>
    <m/>
    <m/>
    <m/>
    <m/>
    <m/>
    <s v="Speed"/>
    <x v="0"/>
    <x v="34"/>
    <m/>
    <m/>
    <m/>
    <m/>
    <n v="25000000"/>
    <n v="7.2"/>
    <n v="121248145"/>
    <n v="-7.3101717467968579E-4"/>
    <n v="96248145"/>
    <m/>
    <x v="8"/>
  </r>
  <r>
    <s v="Color"/>
    <s v="MichaelSucsy"/>
    <x v="1491"/>
    <n v="6.7333333333333334"/>
    <x v="287"/>
    <n v="104"/>
    <s v="Drama"/>
    <s v="Romance"/>
    <m/>
    <m/>
    <m/>
    <m/>
    <m/>
    <m/>
    <x v="21"/>
    <m/>
    <m/>
    <m/>
    <m/>
    <m/>
    <m/>
    <s v="TheVow"/>
    <x v="0"/>
    <x v="34"/>
    <m/>
    <m/>
    <m/>
    <m/>
    <n v="30000000"/>
    <n v="6.8"/>
    <n v="125014030"/>
    <n v="-7.2231658185566128E-4"/>
    <n v="95014030"/>
    <m/>
    <x v="8"/>
  </r>
  <r>
    <s v="Color"/>
    <s v="TomVaughan"/>
    <x v="1492"/>
    <n v="7.8"/>
    <x v="287"/>
    <n v="106"/>
    <s v="Drama"/>
    <m/>
    <m/>
    <m/>
    <m/>
    <m/>
    <m/>
    <m/>
    <x v="21"/>
    <m/>
    <m/>
    <m/>
    <m/>
    <m/>
    <m/>
    <s v="ExtraordinaryMeasures"/>
    <x v="0"/>
    <x v="34"/>
    <m/>
    <m/>
    <m/>
    <m/>
    <n v="31000000"/>
    <n v="6.5"/>
    <n v="11854694"/>
    <n v="-7.3133871739226191E-4"/>
    <n v="-19145306"/>
    <m/>
    <x v="8"/>
  </r>
  <r>
    <s v="Color"/>
    <s v="BoazYakin"/>
    <x v="1493"/>
    <n v="7.2"/>
    <x v="287"/>
    <n v="120"/>
    <s v="Biography"/>
    <s v="Drama"/>
    <s v="Sport"/>
    <m/>
    <m/>
    <m/>
    <m/>
    <m/>
    <x v="21"/>
    <m/>
    <m/>
    <m/>
    <m/>
    <m/>
    <m/>
    <s v="RemembertheTitans"/>
    <x v="0"/>
    <x v="34"/>
    <m/>
    <m/>
    <m/>
    <m/>
    <n v="30000000"/>
    <n v="7.8"/>
    <n v="115648585"/>
    <n v="-7.2931824357161282E-4"/>
    <n v="85648585"/>
    <m/>
    <x v="8"/>
  </r>
  <r>
    <s v="Color"/>
    <s v="JohnMcTiernan"/>
    <x v="1494"/>
    <n v="7.2"/>
    <x v="287"/>
    <n v="135"/>
    <s v="Action"/>
    <s v="Adventure"/>
    <s v="Thriller"/>
    <m/>
    <m/>
    <m/>
    <m/>
    <m/>
    <x v="21"/>
    <m/>
    <m/>
    <m/>
    <m/>
    <m/>
    <m/>
    <s v="TheHuntforRedOctober"/>
    <x v="0"/>
    <x v="34"/>
    <m/>
    <m/>
    <m/>
    <m/>
    <n v="30000000"/>
    <n v="7.6"/>
    <n v="122012643"/>
    <n v="-7.3741388111040298E-4"/>
    <n v="92012643"/>
    <m/>
    <x v="8"/>
  </r>
  <r>
    <s v="Color"/>
    <s v="LeeDaniels"/>
    <x v="1495"/>
    <n v="7.4"/>
    <x v="287"/>
    <n v="132"/>
    <s v="Biography"/>
    <s v="Drama"/>
    <m/>
    <m/>
    <m/>
    <m/>
    <m/>
    <m/>
    <x v="21"/>
    <m/>
    <m/>
    <m/>
    <m/>
    <m/>
    <m/>
    <s v="LeeDanielsTheButler"/>
    <x v="0"/>
    <x v="34"/>
    <m/>
    <m/>
    <m/>
    <m/>
    <n v="30000000"/>
    <n v="7.2"/>
    <n v="116631310"/>
    <n v="-7.4618620956365856E-4"/>
    <n v="86631310"/>
    <m/>
    <x v="8"/>
  </r>
  <r>
    <s v="BlackandWhite"/>
    <s v="RawsonMarshallThurber"/>
    <x v="1496"/>
    <n v="6.1"/>
    <x v="287"/>
    <n v="92"/>
    <s v="Comedy"/>
    <s v="Sport"/>
    <m/>
    <m/>
    <m/>
    <m/>
    <m/>
    <m/>
    <x v="21"/>
    <m/>
    <m/>
    <m/>
    <m/>
    <m/>
    <m/>
    <s v="Dodgeball:ATrueUnderdogStory"/>
    <x v="0"/>
    <x v="34"/>
    <m/>
    <m/>
    <m/>
    <m/>
    <n v="20000000"/>
    <n v="6.7"/>
    <n v="114324072"/>
    <n v="-7.5443296352366838E-4"/>
    <n v="94324072"/>
    <m/>
    <x v="8"/>
  </r>
  <r>
    <s v="Color"/>
    <s v="BarrySonnenfeld"/>
    <x v="1497"/>
    <n v="5.7"/>
    <x v="287"/>
    <n v="99"/>
    <s v="Comedy"/>
    <s v="Fantasy"/>
    <m/>
    <m/>
    <m/>
    <m/>
    <m/>
    <m/>
    <x v="21"/>
    <m/>
    <m/>
    <m/>
    <m/>
    <m/>
    <m/>
    <s v="TheAddamsFamily"/>
    <x v="0"/>
    <x v="34"/>
    <m/>
    <m/>
    <m/>
    <m/>
    <n v="38000000"/>
    <n v="6.8"/>
    <n v="113502246"/>
    <n v="-7.3014469598117087E-4"/>
    <n v="75502246"/>
    <m/>
    <x v="8"/>
  </r>
  <r>
    <s v="Color"/>
    <s v="SteveOedekerk"/>
    <x v="1498"/>
    <n v="8"/>
    <x v="287"/>
    <n v="90"/>
    <s v="Adventure"/>
    <s v="Comedy"/>
    <m/>
    <m/>
    <m/>
    <m/>
    <m/>
    <m/>
    <x v="21"/>
    <m/>
    <m/>
    <m/>
    <m/>
    <m/>
    <m/>
    <s v="AceVentura:WhenNatureCalls"/>
    <x v="0"/>
    <x v="34"/>
    <m/>
    <m/>
    <m/>
    <m/>
    <n v="30000000"/>
    <n v="6.3"/>
    <n v="108360000"/>
    <n v="-7.6372095858988961E-4"/>
    <n v="78360000"/>
    <m/>
    <x v="8"/>
  </r>
  <r>
    <s v="Color"/>
    <s v="GarryMarshall"/>
    <x v="1499"/>
    <n v="3.3"/>
    <x v="287"/>
    <n v="111"/>
    <s v="Comedy"/>
    <s v="Family"/>
    <s v="Romance"/>
    <m/>
    <m/>
    <m/>
    <m/>
    <m/>
    <x v="21"/>
    <m/>
    <m/>
    <m/>
    <m/>
    <m/>
    <m/>
    <s v="ThePrincessDiaries"/>
    <x v="0"/>
    <x v="34"/>
    <m/>
    <m/>
    <m/>
    <m/>
    <n v="37000000"/>
    <n v="6.2"/>
    <n v="108244774"/>
    <n v="-7.7118351618345616E-4"/>
    <n v="71244774"/>
    <m/>
    <x v="8"/>
  </r>
  <r>
    <s v="Color"/>
    <s v="HughWilson"/>
    <x v="1500"/>
    <n v="6.9"/>
    <x v="287"/>
    <n v="103"/>
    <s v="Comedy"/>
    <m/>
    <m/>
    <m/>
    <m/>
    <m/>
    <m/>
    <m/>
    <x v="21"/>
    <m/>
    <m/>
    <m/>
    <m/>
    <m/>
    <m/>
    <s v="TheFirstWivesClub"/>
    <x v="0"/>
    <x v="34"/>
    <m/>
    <m/>
    <m/>
    <m/>
    <n v="26000000"/>
    <n v="6.2"/>
    <n v="105444419"/>
    <n v="-7.9976286931287557E-4"/>
    <n v="79444419"/>
    <m/>
    <x v="8"/>
  </r>
  <r>
    <s v="Color"/>
    <s v="DavidFincher"/>
    <x v="1501"/>
    <n v="8.1"/>
    <x v="287"/>
    <n v="127"/>
    <s v="Crime"/>
    <s v="Drama"/>
    <s v="Mystery"/>
    <s v="Thriller"/>
    <m/>
    <m/>
    <m/>
    <m/>
    <x v="21"/>
    <m/>
    <m/>
    <m/>
    <m/>
    <m/>
    <m/>
    <s v="Se7en"/>
    <x v="0"/>
    <x v="34"/>
    <m/>
    <m/>
    <m/>
    <m/>
    <n v="33000000"/>
    <n v="8.6"/>
    <n v="100125340"/>
    <n v="-7.9534020890473689E-4"/>
    <n v="67125340"/>
    <m/>
    <x v="8"/>
  </r>
  <r>
    <s v="Color"/>
    <s v="NeillBlomkamp"/>
    <x v="1502"/>
    <n v="4.5999999999999996"/>
    <x v="287"/>
    <n v="112"/>
    <s v="Action"/>
    <s v="SciFi"/>
    <s v="Thriller"/>
    <m/>
    <m/>
    <m/>
    <m/>
    <m/>
    <x v="21"/>
    <m/>
    <m/>
    <m/>
    <m/>
    <m/>
    <m/>
    <s v="District9"/>
    <x v="0"/>
    <x v="34"/>
    <m/>
    <m/>
    <m/>
    <m/>
    <n v="30000000"/>
    <n v="8"/>
    <n v="115646235"/>
    <n v="-8.1018124141332421E-4"/>
    <n v="85646235"/>
    <m/>
    <x v="8"/>
  </r>
  <r>
    <s v="Color"/>
    <s v="StephenHillenburg"/>
    <x v="1503"/>
    <n v="7"/>
    <x v="287"/>
    <n v="87"/>
    <s v="Adventure"/>
    <s v="Animation"/>
    <s v="Comedy"/>
    <s v="Family"/>
    <s v="Fantasy"/>
    <m/>
    <m/>
    <m/>
    <x v="21"/>
    <m/>
    <m/>
    <m/>
    <m/>
    <m/>
    <m/>
    <s v="TheSpongeBobSquarePantsMovie"/>
    <x v="0"/>
    <x v="34"/>
    <m/>
    <m/>
    <m/>
    <m/>
    <n v="30000000"/>
    <n v="7"/>
    <n v="85416609"/>
    <n v="-8.1850202046802748E-4"/>
    <n v="55416609"/>
    <m/>
    <x v="8"/>
  </r>
  <r>
    <s v="Color"/>
    <s v="ClintEastwood"/>
    <x v="1504"/>
    <n v="6.7"/>
    <x v="287"/>
    <n v="138"/>
    <s v="Crime"/>
    <s v="Drama"/>
    <s v="Mystery"/>
    <s v="Thriller"/>
    <m/>
    <m/>
    <m/>
    <m/>
    <x v="21"/>
    <m/>
    <m/>
    <m/>
    <m/>
    <m/>
    <m/>
    <s v="MysticRiver"/>
    <x v="0"/>
    <x v="34"/>
    <m/>
    <m/>
    <m/>
    <m/>
    <n v="25000000"/>
    <n v="8"/>
    <n v="90135191"/>
    <n v="-8.2376842964259722E-4"/>
    <n v="65135191"/>
    <m/>
    <x v="8"/>
  </r>
  <r>
    <s v="Color"/>
    <s v="ClintEastwood"/>
    <x v="1505"/>
    <n v="5.8"/>
    <x v="287"/>
    <n v="132"/>
    <s v="Drama"/>
    <s v="Sport"/>
    <m/>
    <m/>
    <m/>
    <m/>
    <m/>
    <m/>
    <x v="21"/>
    <m/>
    <m/>
    <m/>
    <m/>
    <m/>
    <m/>
    <s v="MillionDollarBaby"/>
    <x v="0"/>
    <x v="34"/>
    <m/>
    <m/>
    <m/>
    <m/>
    <n v="30000000"/>
    <n v="8.1"/>
    <n v="100422786"/>
    <n v="-8.1778307783744058E-4"/>
    <n v="70422786"/>
    <m/>
    <x v="8"/>
  </r>
  <r>
    <s v="Color"/>
    <s v="HaroldRamis"/>
    <x v="1506"/>
    <n v="6.6"/>
    <x v="287"/>
    <n v="103"/>
    <s v="Comedy"/>
    <s v="Crime"/>
    <m/>
    <m/>
    <m/>
    <m/>
    <m/>
    <m/>
    <x v="21"/>
    <m/>
    <m/>
    <m/>
    <m/>
    <m/>
    <m/>
    <s v="AnalyzeThis"/>
    <x v="0"/>
    <x v="34"/>
    <m/>
    <m/>
    <m/>
    <m/>
    <n v="30000000"/>
    <n v="6.7"/>
    <n v="106694016"/>
    <n v="-8.2456382600591216E-4"/>
    <n v="76694016"/>
    <m/>
    <x v="8"/>
  </r>
  <r>
    <s v="Color"/>
    <s v="NickCassavetes"/>
    <x v="1507"/>
    <n v="6.6"/>
    <x v="287"/>
    <n v="123"/>
    <s v="Drama"/>
    <s v="Romance"/>
    <m/>
    <m/>
    <m/>
    <m/>
    <m/>
    <m/>
    <x v="21"/>
    <m/>
    <m/>
    <m/>
    <m/>
    <m/>
    <m/>
    <s v="TheNotebook"/>
    <x v="0"/>
    <x v="34"/>
    <m/>
    <m/>
    <m/>
    <m/>
    <n v="29000000"/>
    <n v="7.9"/>
    <n v="64286"/>
    <n v="-8.32005944794381E-4"/>
    <n v="-28935714"/>
    <m/>
    <x v="8"/>
  </r>
  <r>
    <s v="Color"/>
    <s v="AnneFletcher"/>
    <x v="1508"/>
    <n v="7.8"/>
    <x v="287"/>
    <n v="111"/>
    <s v="Comedy"/>
    <s v="Romance"/>
    <m/>
    <m/>
    <m/>
    <m/>
    <m/>
    <m/>
    <x v="21"/>
    <m/>
    <m/>
    <m/>
    <m/>
    <m/>
    <m/>
    <s v="27Dresses"/>
    <x v="0"/>
    <x v="34"/>
    <m/>
    <m/>
    <m/>
    <m/>
    <n v="30000000"/>
    <n v="6.1"/>
    <n v="76806312"/>
    <n v="-8.3074098853852302E-4"/>
    <n v="46806312"/>
    <m/>
    <x v="8"/>
  </r>
  <r>
    <s v="Color"/>
    <s v="PeterChelsom"/>
    <x v="1509"/>
    <n v="7.7"/>
    <x v="287"/>
    <n v="102"/>
    <s v="Comedy"/>
    <s v="Drama"/>
    <s v="Family"/>
    <s v="Music"/>
    <s v="Romance"/>
    <m/>
    <m/>
    <m/>
    <x v="21"/>
    <m/>
    <m/>
    <m/>
    <m/>
    <m/>
    <m/>
    <s v="HannahMontana:TheMovie"/>
    <x v="0"/>
    <x v="34"/>
    <m/>
    <m/>
    <m/>
    <m/>
    <n v="30000000"/>
    <n v="4.2"/>
    <n v="79566871"/>
    <n v="-8.3519851307026932E-4"/>
    <n v="49566871"/>
    <m/>
    <x v="8"/>
  </r>
  <r>
    <s v="Color"/>
    <s v="StigBergqvist"/>
    <x v="1510"/>
    <n v="5.7"/>
    <x v="287"/>
    <n v="78"/>
    <s v="Adventure"/>
    <s v="Animation"/>
    <s v="Comedy"/>
    <s v="Family"/>
    <s v="Romance"/>
    <m/>
    <m/>
    <m/>
    <x v="21"/>
    <m/>
    <m/>
    <m/>
    <m/>
    <m/>
    <m/>
    <s v="RugratsinParis:TheMovie"/>
    <x v="0"/>
    <x v="34"/>
    <m/>
    <m/>
    <m/>
    <m/>
    <n v="30000000"/>
    <n v="6.1"/>
    <n v="76501438"/>
    <n v="-8.3993226156884367E-4"/>
    <n v="46501438"/>
    <m/>
    <x v="8"/>
  </r>
  <r>
    <s v="Color"/>
    <s v="BarbraStreisand"/>
    <x v="1511"/>
    <n v="7.1"/>
    <x v="287"/>
    <n v="132"/>
    <s v="Drama"/>
    <s v="Romance"/>
    <m/>
    <m/>
    <m/>
    <m/>
    <m/>
    <m/>
    <x v="21"/>
    <m/>
    <m/>
    <m/>
    <m/>
    <m/>
    <m/>
    <s v="ThePrinceofTides"/>
    <x v="0"/>
    <x v="34"/>
    <m/>
    <m/>
    <m/>
    <m/>
    <n v="30000000"/>
    <n v="6.6"/>
    <n v="74787599"/>
    <n v="-8.4437428988278092E-4"/>
    <n v="44787599"/>
    <m/>
    <x v="8"/>
  </r>
  <r>
    <s v="Color"/>
    <s v="EdwardZwick"/>
    <x v="1512"/>
    <n v="7"/>
    <x v="287"/>
    <n v="133"/>
    <s v="Drama"/>
    <s v="Romance"/>
    <s v="War"/>
    <s v="Western"/>
    <m/>
    <m/>
    <m/>
    <m/>
    <x v="21"/>
    <m/>
    <m/>
    <m/>
    <m/>
    <m/>
    <m/>
    <s v="LegendsoftheFall"/>
    <x v="0"/>
    <x v="34"/>
    <m/>
    <m/>
    <m/>
    <m/>
    <n v="30000000"/>
    <n v="7.5"/>
    <n v="66528842"/>
    <n v="-8.4865647607376726E-4"/>
    <n v="36528842"/>
    <m/>
    <x v="8"/>
  </r>
  <r>
    <s v="Color"/>
    <s v="JasonReitman"/>
    <x v="1513"/>
    <n v="5.8"/>
    <x v="287"/>
    <n v="108"/>
    <s v="Drama"/>
    <s v="Romance"/>
    <m/>
    <m/>
    <m/>
    <m/>
    <m/>
    <m/>
    <x v="21"/>
    <m/>
    <m/>
    <m/>
    <m/>
    <m/>
    <m/>
    <s v="UpintheAir"/>
    <x v="0"/>
    <x v="34"/>
    <m/>
    <m/>
    <m/>
    <m/>
    <n v="25000000"/>
    <n v="7.4"/>
    <n v="83813460"/>
    <n v="-8.5215030912621581E-4"/>
    <n v="58813460"/>
    <m/>
    <x v="8"/>
  </r>
  <r>
    <s v="Color"/>
    <s v="AlexanderPayne"/>
    <x v="1514"/>
    <n v="7.2"/>
    <x v="287"/>
    <n v="125"/>
    <s v="Comedy"/>
    <s v="Drama"/>
    <m/>
    <m/>
    <m/>
    <m/>
    <m/>
    <m/>
    <x v="21"/>
    <m/>
    <m/>
    <m/>
    <m/>
    <m/>
    <m/>
    <s v="AboutSchmidt"/>
    <x v="0"/>
    <x v="34"/>
    <m/>
    <m/>
    <m/>
    <m/>
    <n v="30000000"/>
    <n v="7.2"/>
    <n v="65010106"/>
    <n v="-8.4672810476015578E-4"/>
    <n v="35010106"/>
    <m/>
    <x v="8"/>
  </r>
  <r>
    <s v="Color"/>
    <s v="JonathanLevine"/>
    <x v="1515"/>
    <n v="5.6"/>
    <x v="287"/>
    <n v="98"/>
    <s v="Comedy"/>
    <s v="Horror"/>
    <s v="Romance"/>
    <m/>
    <m/>
    <m/>
    <m/>
    <m/>
    <x v="21"/>
    <m/>
    <m/>
    <m/>
    <m/>
    <m/>
    <m/>
    <s v="WarmBodies"/>
    <x v="0"/>
    <x v="34"/>
    <m/>
    <m/>
    <m/>
    <m/>
    <n v="35000000"/>
    <n v="6.9"/>
    <n v="66359959"/>
    <n v="-8.5008302771375323E-4"/>
    <n v="31359959"/>
    <m/>
    <x v="8"/>
  </r>
  <r>
    <s v="Color"/>
    <s v="RianJohnson"/>
    <x v="1516"/>
    <n v="6.8"/>
    <x v="287"/>
    <n v="119"/>
    <s v="Action"/>
    <s v="Crime"/>
    <s v="Drama"/>
    <s v="SciFi"/>
    <s v="Thriller"/>
    <m/>
    <m/>
    <m/>
    <x v="21"/>
    <m/>
    <m/>
    <m/>
    <m/>
    <m/>
    <m/>
    <s v="Looper"/>
    <x v="0"/>
    <x v="34"/>
    <m/>
    <m/>
    <m/>
    <m/>
    <n v="30000000"/>
    <n v="7.4"/>
    <n v="66468315"/>
    <n v="-8.6086638459942474E-4"/>
    <n v="36468315"/>
    <m/>
    <x v="8"/>
  </r>
  <r>
    <s v="Color"/>
    <s v="ChrisWeitz"/>
    <x v="1517"/>
    <n v="7.3"/>
    <x v="287"/>
    <n v="87"/>
    <s v="Comedy"/>
    <s v="Fantasy"/>
    <m/>
    <m/>
    <m/>
    <m/>
    <m/>
    <m/>
    <x v="21"/>
    <m/>
    <m/>
    <m/>
    <m/>
    <m/>
    <m/>
    <s v="DowntoEarth"/>
    <x v="0"/>
    <x v="34"/>
    <m/>
    <m/>
    <m/>
    <m/>
    <n v="30000000"/>
    <n v="5.4"/>
    <n v="64172251"/>
    <n v="-8.643737151895611E-4"/>
    <n v="34172251"/>
    <m/>
    <x v="8"/>
  </r>
  <r>
    <s v="Color"/>
    <s v="ChrisNoonan"/>
    <x v="1518"/>
    <n v="7.3"/>
    <x v="287"/>
    <n v="91"/>
    <s v="Comedy"/>
    <s v="Drama"/>
    <s v="Family"/>
    <m/>
    <m/>
    <m/>
    <m/>
    <m/>
    <x v="21"/>
    <m/>
    <m/>
    <m/>
    <m/>
    <m/>
    <m/>
    <s v="Babe"/>
    <x v="0"/>
    <x v="34"/>
    <m/>
    <m/>
    <m/>
    <m/>
    <n v="30000000"/>
    <n v="6.8"/>
    <n v="66600000"/>
    <n v="-8.6766635826675774E-4"/>
    <n v="36600000"/>
    <m/>
    <x v="8"/>
  </r>
  <r>
    <s v="Color"/>
    <s v="DavidFrankel"/>
    <x v="1519"/>
    <n v="6.7"/>
    <x v="287"/>
    <n v="100"/>
    <s v="Comedy"/>
    <s v="Drama"/>
    <s v="Romance"/>
    <m/>
    <m/>
    <m/>
    <m/>
    <m/>
    <x v="21"/>
    <m/>
    <m/>
    <m/>
    <m/>
    <m/>
    <m/>
    <s v="HopeSprings"/>
    <x v="0"/>
    <x v="34"/>
    <m/>
    <m/>
    <m/>
    <m/>
    <n v="30000000"/>
    <n v="6.3"/>
    <n v="63536011"/>
    <n v="-8.7119524017081071E-4"/>
    <n v="33536011"/>
    <m/>
    <x v="8"/>
  </r>
  <r>
    <s v="Color"/>
    <s v="NicholasStoller"/>
    <x v="1520"/>
    <n v="6.3"/>
    <x v="287"/>
    <n v="118"/>
    <s v="Comedy"/>
    <s v="Drama"/>
    <s v="Romance"/>
    <m/>
    <m/>
    <m/>
    <m/>
    <m/>
    <x v="21"/>
    <m/>
    <m/>
    <m/>
    <m/>
    <m/>
    <m/>
    <s v="ForgettingSarahMarshall"/>
    <x v="0"/>
    <x v="34"/>
    <m/>
    <m/>
    <m/>
    <m/>
    <n v="30000000"/>
    <n v="7.2"/>
    <n v="62877175"/>
    <n v="-8.7443573735616702E-4"/>
    <n v="32877175"/>
    <m/>
    <x v="8"/>
  </r>
  <r>
    <s v="Color"/>
    <s v="JohnSingleton"/>
    <x v="1521"/>
    <n v="6.3"/>
    <x v="287"/>
    <n v="109"/>
    <s v="Action"/>
    <s v="Crime"/>
    <s v="Drama"/>
    <s v="Mystery"/>
    <s v="Thriller"/>
    <m/>
    <m/>
    <m/>
    <x v="21"/>
    <m/>
    <m/>
    <m/>
    <m/>
    <m/>
    <m/>
    <s v="FourBrothers"/>
    <x v="0"/>
    <x v="34"/>
    <m/>
    <m/>
    <m/>
    <m/>
    <n v="45000000"/>
    <n v="6.9"/>
    <n v="74484168"/>
    <n v="-8.776174998203029E-4"/>
    <n v="29484168"/>
    <m/>
    <x v="8"/>
  </r>
  <r>
    <s v="Color"/>
    <s v="MichaelMcCullers"/>
    <x v="1522"/>
    <n v="6.8"/>
    <x v="287"/>
    <n v="99"/>
    <s v="Comedy"/>
    <s v="Romance"/>
    <m/>
    <m/>
    <m/>
    <m/>
    <m/>
    <m/>
    <x v="21"/>
    <m/>
    <m/>
    <m/>
    <m/>
    <m/>
    <m/>
    <s v="BabyMama"/>
    <x v="0"/>
    <x v="34"/>
    <m/>
    <m/>
    <m/>
    <m/>
    <n v="30000000"/>
    <n v="6"/>
    <n v="60269340"/>
    <n v="-9.0853810657336924E-4"/>
    <n v="30269340"/>
    <m/>
    <x v="8"/>
  </r>
  <r>
    <s v="Color"/>
    <s v="ForestWhitaker"/>
    <x v="1523"/>
    <n v="7.8"/>
    <x v="287"/>
    <n v="114"/>
    <s v="Drama"/>
    <s v="Romance"/>
    <m/>
    <m/>
    <m/>
    <m/>
    <m/>
    <m/>
    <x v="21"/>
    <m/>
    <m/>
    <m/>
    <m/>
    <m/>
    <m/>
    <s v="HopeFloats"/>
    <x v="0"/>
    <x v="34"/>
    <m/>
    <m/>
    <m/>
    <m/>
    <n v="30000000"/>
    <n v="5.9"/>
    <n v="60033780"/>
    <n v="-9.1149292021514201E-4"/>
    <n v="30033780"/>
    <m/>
    <x v="8"/>
  </r>
  <r>
    <s v="Color"/>
    <s v="GaryWinick"/>
    <x v="1524"/>
    <n v="6.9"/>
    <x v="287"/>
    <n v="89"/>
    <s v="Comedy"/>
    <s v="Romance"/>
    <m/>
    <m/>
    <m/>
    <m/>
    <m/>
    <m/>
    <x v="21"/>
    <m/>
    <m/>
    <m/>
    <m/>
    <m/>
    <m/>
    <s v="BrideWars"/>
    <x v="0"/>
    <x v="34"/>
    <m/>
    <m/>
    <m/>
    <m/>
    <n v="30000000"/>
    <n v="5.4"/>
    <n v="58715510"/>
    <n v="-9.1442878647109052E-4"/>
    <n v="28715510"/>
    <m/>
    <x v="8"/>
  </r>
  <r>
    <s v="Color"/>
    <s v="StevenBrill"/>
    <x v="1525"/>
    <n v="7.2"/>
    <x v="287"/>
    <n v="95"/>
    <s v="Adventure"/>
    <s v="Comedy"/>
    <s v="Mystery"/>
    <m/>
    <m/>
    <m/>
    <m/>
    <m/>
    <x v="21"/>
    <m/>
    <m/>
    <m/>
    <m/>
    <m/>
    <m/>
    <s v="WithoutaPaddle"/>
    <x v="0"/>
    <x v="34"/>
    <m/>
    <m/>
    <m/>
    <m/>
    <n v="19000000"/>
    <n v="5.9"/>
    <n v="58156435"/>
    <n v="-9.1724262011025934E-4"/>
    <n v="39156435"/>
    <m/>
    <x v="8"/>
  </r>
  <r>
    <s v="Color"/>
    <s v="GaryWinick"/>
    <x v="1526"/>
    <n v="7.2"/>
    <x v="287"/>
    <n v="98"/>
    <s v="Comedy"/>
    <s v="Fantasy"/>
    <s v="Romance"/>
    <m/>
    <m/>
    <m/>
    <m/>
    <m/>
    <x v="21"/>
    <m/>
    <m/>
    <m/>
    <m/>
    <m/>
    <m/>
    <s v="13Goingon30"/>
    <x v="0"/>
    <x v="34"/>
    <m/>
    <m/>
    <m/>
    <m/>
    <n v="37000000"/>
    <n v="6.1"/>
    <n v="56044241"/>
    <n v="-9.0729966290461843E-4"/>
    <n v="19044241"/>
    <m/>
    <x v="8"/>
  </r>
  <r>
    <s v="Color"/>
    <s v="WoodyAllen"/>
    <x v="1527"/>
    <n v="5.4"/>
    <x v="287"/>
    <n v="94"/>
    <s v="Comedy"/>
    <s v="Fantasy"/>
    <s v="Romance"/>
    <m/>
    <m/>
    <m/>
    <m/>
    <m/>
    <x v="21"/>
    <m/>
    <m/>
    <m/>
    <m/>
    <m/>
    <m/>
    <s v="MidnightinParis"/>
    <x v="0"/>
    <x v="34"/>
    <m/>
    <m/>
    <m/>
    <m/>
    <n v="17000000"/>
    <n v="7.7"/>
    <n v="56816662"/>
    <n v="-9.1738734779659857E-4"/>
    <n v="39816662"/>
    <m/>
    <x v="8"/>
  </r>
  <r>
    <s v="Color"/>
    <s v="PeterLepeniotis"/>
    <x v="1528"/>
    <n v="7.1"/>
    <x v="287"/>
    <n v="85"/>
    <s v="Adventure"/>
    <s v="Animation"/>
    <s v="Comedy"/>
    <s v="Family"/>
    <m/>
    <m/>
    <m/>
    <m/>
    <x v="21"/>
    <m/>
    <m/>
    <m/>
    <m/>
    <m/>
    <m/>
    <s v="TheNutJob"/>
    <x v="0"/>
    <x v="34"/>
    <m/>
    <m/>
    <m/>
    <m/>
    <n v="42000000"/>
    <n v="5.8"/>
    <n v="64238770"/>
    <n v="-9.0565814985816521E-4"/>
    <n v="22238770"/>
    <m/>
    <x v="8"/>
  </r>
  <r>
    <s v="Color"/>
    <s v="TedDemme"/>
    <x v="1529"/>
    <n v="6.8"/>
    <x v="287"/>
    <n v="124"/>
    <s v="Biography"/>
    <s v="Crime"/>
    <s v="Drama"/>
    <m/>
    <m/>
    <m/>
    <m/>
    <m/>
    <x v="21"/>
    <m/>
    <m/>
    <m/>
    <m/>
    <m/>
    <m/>
    <s v="Blow"/>
    <x v="0"/>
    <x v="34"/>
    <m/>
    <m/>
    <m/>
    <m/>
    <n v="30000000"/>
    <n v="7.6"/>
    <n v="52937130"/>
    <n v="-9.2567038848903062E-4"/>
    <n v="22937130"/>
    <m/>
    <x v="8"/>
  </r>
  <r>
    <s v="Color"/>
    <s v="LuisMandoki"/>
    <x v="1530"/>
    <n v="7.9"/>
    <x v="287"/>
    <n v="131"/>
    <s v="Drama"/>
    <s v="Romance"/>
    <m/>
    <m/>
    <m/>
    <m/>
    <m/>
    <m/>
    <x v="21"/>
    <m/>
    <m/>
    <m/>
    <m/>
    <m/>
    <m/>
    <s v="MessageinaBottle"/>
    <x v="0"/>
    <x v="34"/>
    <m/>
    <m/>
    <m/>
    <m/>
    <n v="55000000"/>
    <n v="6.1"/>
    <n v="52799004"/>
    <n v="-9.2795100859467943E-4"/>
    <n v="-2200996"/>
    <m/>
    <x v="8"/>
  </r>
  <r>
    <s v="Color"/>
    <s v="WilliamShatner"/>
    <x v="1531"/>
    <n v="6.7"/>
    <x v="287"/>
    <n v="107"/>
    <s v="Action"/>
    <s v="Adventure"/>
    <s v="SciFi"/>
    <s v="Thriller"/>
    <m/>
    <m/>
    <m/>
    <m/>
    <x v="21"/>
    <m/>
    <m/>
    <m/>
    <m/>
    <m/>
    <m/>
    <s v="StarTrekV:TheFinalFrontier"/>
    <x v="0"/>
    <x v="34"/>
    <m/>
    <m/>
    <m/>
    <m/>
    <n v="27800000"/>
    <n v="5.4"/>
    <n v="55210049"/>
    <n v="-9.5407532074149595E-4"/>
    <n v="27410049"/>
    <m/>
    <x v="8"/>
  </r>
  <r>
    <s v="Color"/>
    <s v="JohnSchultz"/>
    <x v="1532"/>
    <n v="5.8"/>
    <x v="287"/>
    <n v="99"/>
    <s v="Comedy"/>
    <s v="Family"/>
    <s v="Fantasy"/>
    <s v="Sport"/>
    <m/>
    <m/>
    <m/>
    <m/>
    <x v="21"/>
    <m/>
    <m/>
    <m/>
    <m/>
    <m/>
    <m/>
    <s v="LikeMike"/>
    <x v="0"/>
    <x v="34"/>
    <m/>
    <m/>
    <m/>
    <m/>
    <n v="30000000"/>
    <n v="5.0999999999999996"/>
    <n v="51432423"/>
    <n v="-9.5428685442016672E-4"/>
    <n v="21432423"/>
    <m/>
    <x v="8"/>
  </r>
  <r>
    <s v="Color"/>
    <s v="PeterSegal"/>
    <x v="1533"/>
    <n v="7.2"/>
    <x v="287"/>
    <n v="83"/>
    <s v="Comedy"/>
    <s v="Crime"/>
    <m/>
    <m/>
    <m/>
    <m/>
    <m/>
    <m/>
    <x v="21"/>
    <m/>
    <m/>
    <m/>
    <m/>
    <m/>
    <m/>
    <s v="NakedGun331/3:TheFinalInsult"/>
    <x v="0"/>
    <x v="34"/>
    <m/>
    <m/>
    <m/>
    <m/>
    <n v="30000000"/>
    <n v="6.4"/>
    <n v="51109400"/>
    <n v="-9.5644461581675282E-4"/>
    <n v="21109400"/>
    <m/>
    <x v="8"/>
  </r>
  <r>
    <s v="Color"/>
    <s v="JohnGlen"/>
    <x v="1534"/>
    <n v="6.2"/>
    <x v="287"/>
    <n v="131"/>
    <s v="Action"/>
    <s v="Adventure"/>
    <s v="Thriller"/>
    <m/>
    <m/>
    <m/>
    <m/>
    <m/>
    <x v="21"/>
    <m/>
    <m/>
    <m/>
    <m/>
    <m/>
    <m/>
    <s v="AViewtoaKill"/>
    <x v="0"/>
    <x v="34"/>
    <m/>
    <m/>
    <m/>
    <m/>
    <n v="30000000"/>
    <n v="6.3"/>
    <n v="50300000"/>
    <n v="-9.5857421221690249E-4"/>
    <n v="20300000"/>
    <m/>
    <x v="8"/>
  </r>
  <r>
    <s v="Color"/>
    <s v="SteveBox"/>
    <x v="1535"/>
    <n v="8.6"/>
    <x v="287"/>
    <n v="85"/>
    <s v="Animation"/>
    <s v="Comedy"/>
    <s v="Family"/>
    <s v="Mystery"/>
    <s v="SciFi"/>
    <m/>
    <m/>
    <m/>
    <x v="21"/>
    <m/>
    <m/>
    <m/>
    <m/>
    <m/>
    <m/>
    <s v="TheCurseoftheWereRabbit"/>
    <x v="0"/>
    <x v="34"/>
    <m/>
    <m/>
    <m/>
    <m/>
    <n v="30000000"/>
    <n v="7.5"/>
    <n v="56068547"/>
    <n v="-9.6062983944901589E-4"/>
    <n v="26068547"/>
    <m/>
    <x v="8"/>
  </r>
  <r>
    <s v="Color"/>
    <s v="RichardLaGravenese"/>
    <x v="1536"/>
    <n v="6.5"/>
    <x v="287"/>
    <n v="126"/>
    <s v="Drama"/>
    <s v="Romance"/>
    <m/>
    <m/>
    <m/>
    <m/>
    <m/>
    <m/>
    <x v="21"/>
    <m/>
    <m/>
    <m/>
    <m/>
    <m/>
    <m/>
    <s v="P.S.ILoveYou"/>
    <x v="0"/>
    <x v="34"/>
    <m/>
    <m/>
    <m/>
    <m/>
    <n v="30000000"/>
    <n v="7.1"/>
    <n v="53680848"/>
    <n v="-9.6323484807421598E-4"/>
    <n v="23680848"/>
    <m/>
    <x v="8"/>
  </r>
  <r>
    <s v="Color"/>
    <s v="JoeWright"/>
    <x v="1537"/>
    <n v="6.3"/>
    <x v="287"/>
    <n v="123"/>
    <s v="Drama"/>
    <s v="Mystery"/>
    <s v="Romance"/>
    <s v="War"/>
    <m/>
    <m/>
    <m/>
    <m/>
    <x v="21"/>
    <m/>
    <m/>
    <m/>
    <m/>
    <m/>
    <m/>
    <s v="Atonement"/>
    <x v="0"/>
    <x v="34"/>
    <m/>
    <m/>
    <m/>
    <m/>
    <n v="30000000"/>
    <n v="7.8"/>
    <n v="50921738"/>
    <n v="-9.6561503728228334E-4"/>
    <n v="20921738"/>
    <m/>
    <x v="8"/>
  </r>
  <r>
    <s v="Color"/>
    <s v="GaryWinick"/>
    <x v="1538"/>
    <n v="6.7"/>
    <x v="287"/>
    <n v="105"/>
    <s v="Comedy"/>
    <s v="Drama"/>
    <s v="Romance"/>
    <m/>
    <m/>
    <m/>
    <m/>
    <m/>
    <x v="21"/>
    <m/>
    <m/>
    <m/>
    <m/>
    <m/>
    <m/>
    <s v="LetterstoJuliet"/>
    <x v="0"/>
    <x v="34"/>
    <m/>
    <m/>
    <m/>
    <m/>
    <n v="30000000"/>
    <n v="6.5"/>
    <n v="53021560"/>
    <n v="-9.6773632509577416E-4"/>
    <n v="23021560"/>
    <m/>
    <x v="8"/>
  </r>
  <r>
    <s v="Color"/>
    <s v="RidleyScott"/>
    <x v="1539"/>
    <n v="6.7"/>
    <x v="287"/>
    <n v="125"/>
    <s v="Action"/>
    <s v="Crime"/>
    <s v="Thriller"/>
    <m/>
    <m/>
    <m/>
    <m/>
    <m/>
    <x v="21"/>
    <m/>
    <m/>
    <m/>
    <m/>
    <m/>
    <m/>
    <s v="BlackRain"/>
    <x v="0"/>
    <x v="34"/>
    <m/>
    <m/>
    <m/>
    <m/>
    <n v="30000000"/>
    <n v="6.6"/>
    <n v="45645204"/>
    <n v="-9.7005880268492828E-4"/>
    <n v="15645204"/>
    <m/>
    <x v="8"/>
  </r>
  <r>
    <s v="Color"/>
    <s v="TimBurton"/>
    <x v="1540"/>
    <n v="7.7"/>
    <x v="287"/>
    <n v="77"/>
    <s v="Animation"/>
    <s v="Drama"/>
    <s v="Family"/>
    <s v="Fantasy"/>
    <s v="Musical"/>
    <s v="Romance"/>
    <m/>
    <m/>
    <x v="21"/>
    <m/>
    <m/>
    <m/>
    <m/>
    <m/>
    <m/>
    <s v="CorpseBride"/>
    <x v="0"/>
    <x v="34"/>
    <m/>
    <m/>
    <m/>
    <m/>
    <n v="40000000"/>
    <n v="7.4"/>
    <n v="53337608"/>
    <n v="-9.7168953438993256E-4"/>
    <n v="13337608"/>
    <m/>
    <x v="8"/>
  </r>
  <r>
    <s v="Color"/>
    <s v="DenisVilleneuve"/>
    <x v="1541"/>
    <n v="6.7"/>
    <x v="287"/>
    <n v="121"/>
    <s v="Action"/>
    <s v="Crime"/>
    <s v="Drama"/>
    <s v="Mystery"/>
    <s v="Thriller"/>
    <m/>
    <m/>
    <m/>
    <x v="21"/>
    <m/>
    <m/>
    <m/>
    <m/>
    <m/>
    <m/>
    <s v="Sicario"/>
    <x v="0"/>
    <x v="34"/>
    <m/>
    <m/>
    <m/>
    <m/>
    <n v="30000000"/>
    <n v="7.6"/>
    <n v="46875468"/>
    <n v="-9.838430867971338E-4"/>
    <n v="16875468"/>
    <m/>
    <x v="8"/>
  </r>
  <r>
    <s v="Color"/>
    <s v="AntoineFuqua"/>
    <x v="1542"/>
    <n v="6.6"/>
    <x v="287"/>
    <n v="124"/>
    <s v="Drama"/>
    <s v="Sport"/>
    <m/>
    <m/>
    <m/>
    <m/>
    <m/>
    <m/>
    <x v="21"/>
    <m/>
    <m/>
    <m/>
    <m/>
    <m/>
    <m/>
    <s v="Southpaw"/>
    <x v="0"/>
    <x v="34"/>
    <m/>
    <m/>
    <m/>
    <m/>
    <n v="30000000"/>
    <n v="7.5"/>
    <n v="52418902"/>
    <n v="-9.855962260844123E-4"/>
    <n v="22418902"/>
    <m/>
    <x v="8"/>
  </r>
  <r>
    <s v="Color"/>
    <s v="SamRaimi"/>
    <x v="1543"/>
    <n v="6.9"/>
    <x v="287"/>
    <n v="99"/>
    <s v="Horror"/>
    <s v="Thriller"/>
    <m/>
    <m/>
    <m/>
    <m/>
    <m/>
    <m/>
    <x v="21"/>
    <m/>
    <m/>
    <m/>
    <m/>
    <m/>
    <m/>
    <s v="DragMetoHell"/>
    <x v="0"/>
    <x v="34"/>
    <m/>
    <m/>
    <m/>
    <m/>
    <n v="30000000"/>
    <n v="6.6"/>
    <n v="42057340"/>
    <n v="-9.878756088747239E-4"/>
    <n v="12057340"/>
    <m/>
    <x v="8"/>
  </r>
  <r>
    <s v="Color"/>
    <s v="LeeTolandKrieger"/>
    <x v="1544"/>
    <n v="7.4"/>
    <x v="287"/>
    <n v="112"/>
    <s v="Drama"/>
    <s v="Fantasy"/>
    <s v="Romance"/>
    <m/>
    <m/>
    <m/>
    <m/>
    <m/>
    <x v="21"/>
    <m/>
    <m/>
    <m/>
    <m/>
    <m/>
    <m/>
    <s v="TheAgeofAdaline"/>
    <x v="0"/>
    <x v="34"/>
    <m/>
    <m/>
    <m/>
    <m/>
    <n v="25000000"/>
    <n v="7.2"/>
    <n v="42478175"/>
    <n v="-9.8918316017066301E-4"/>
    <n v="17478175"/>
    <m/>
    <x v="8"/>
  </r>
  <r>
    <s v="Color"/>
    <s v="TimMcCanlies"/>
    <x v="1545"/>
    <n v="6.5"/>
    <x v="287"/>
    <n v="111"/>
    <s v="Comedy"/>
    <s v="Drama"/>
    <s v="Family"/>
    <m/>
    <m/>
    <m/>
    <m/>
    <m/>
    <x v="21"/>
    <m/>
    <m/>
    <m/>
    <m/>
    <m/>
    <m/>
    <s v="SecondhandLions"/>
    <x v="0"/>
    <x v="34"/>
    <m/>
    <m/>
    <m/>
    <m/>
    <n v="30000000"/>
    <n v="7.6"/>
    <n v="41407470"/>
    <n v="-9.8769756058204677E-4"/>
    <n v="11407470"/>
    <m/>
    <x v="8"/>
  </r>
  <r>
    <s v="Color"/>
    <s v="JonM.Chu"/>
    <x v="1546"/>
    <n v="6.2"/>
    <x v="287"/>
    <n v="107"/>
    <s v="Drama"/>
    <s v="Music"/>
    <s v="Romance"/>
    <m/>
    <m/>
    <m/>
    <m/>
    <m/>
    <x v="21"/>
    <m/>
    <m/>
    <m/>
    <m/>
    <m/>
    <m/>
    <s v="StepUp3D"/>
    <x v="0"/>
    <x v="34"/>
    <m/>
    <m/>
    <m/>
    <m/>
    <n v="30000000"/>
    <n v="6.2"/>
    <n v="42385520"/>
    <n v="-9.8894618052229599E-4"/>
    <n v="12385520"/>
    <m/>
    <x v="8"/>
  </r>
  <r>
    <s v="Color"/>
    <s v="JohnStockwell"/>
    <x v="1547"/>
    <n v="6.5"/>
    <x v="287"/>
    <n v="104"/>
    <s v="Drama"/>
    <s v="Romance"/>
    <s v="Sport"/>
    <m/>
    <m/>
    <m/>
    <m/>
    <m/>
    <x v="21"/>
    <m/>
    <m/>
    <m/>
    <m/>
    <m/>
    <m/>
    <s v="BlueCrush"/>
    <x v="0"/>
    <x v="34"/>
    <m/>
    <m/>
    <m/>
    <m/>
    <n v="30000000"/>
    <n v="5.6"/>
    <n v="40118420"/>
    <n v="-9.9028660251492787E-4"/>
    <n v="10118420"/>
    <m/>
    <x v="8"/>
  </r>
  <r>
    <s v="Color"/>
    <s v="MarcForster"/>
    <x v="1548"/>
    <n v="6"/>
    <x v="287"/>
    <n v="113"/>
    <s v="Comedy"/>
    <s v="Drama"/>
    <s v="Fantasy"/>
    <s v="Romance"/>
    <m/>
    <m/>
    <m/>
    <m/>
    <x v="21"/>
    <m/>
    <m/>
    <m/>
    <m/>
    <m/>
    <m/>
    <s v="StrangerThanFiction"/>
    <x v="0"/>
    <x v="34"/>
    <m/>
    <m/>
    <m/>
    <m/>
    <n v="38000000"/>
    <n v="7.6"/>
    <n v="40137776"/>
    <n v="-9.9141857619239456E-4"/>
    <n v="2137776"/>
    <m/>
    <x v="8"/>
  </r>
  <r>
    <s v="Color"/>
    <s v="DavidSlade"/>
    <x v="1549"/>
    <n v="7.9"/>
    <x v="287"/>
    <n v="113"/>
    <s v="Horror"/>
    <m/>
    <m/>
    <m/>
    <m/>
    <m/>
    <m/>
    <m/>
    <x v="21"/>
    <m/>
    <m/>
    <m/>
    <m/>
    <m/>
    <m/>
    <s v="30DaysofNight"/>
    <x v="0"/>
    <x v="34"/>
    <m/>
    <m/>
    <m/>
    <m/>
    <n v="32000000"/>
    <n v="6.6"/>
    <n v="39568996"/>
    <n v="-9.9638053479281946E-4"/>
    <n v="7568996"/>
    <m/>
    <x v="8"/>
  </r>
  <r>
    <s v="Color"/>
    <s v="DrewGoddard"/>
    <x v="1550"/>
    <n v="6"/>
    <x v="287"/>
    <n v="95"/>
    <s v="Fantasy"/>
    <s v="Horror"/>
    <s v="Mystery"/>
    <s v="Thriller"/>
    <m/>
    <m/>
    <m/>
    <m/>
    <x v="21"/>
    <m/>
    <m/>
    <m/>
    <m/>
    <m/>
    <m/>
    <s v="TheCabinintheWoods"/>
    <x v="0"/>
    <x v="34"/>
    <m/>
    <m/>
    <m/>
    <m/>
    <n v="30000000"/>
    <n v="7"/>
    <n v="42043633"/>
    <n v="-9.9837948719953243E-4"/>
    <n v="12043633"/>
    <m/>
    <x v="8"/>
  </r>
  <r>
    <s v="Color"/>
    <s v="JasonFriedberg"/>
    <x v="1551"/>
    <n v="6.1"/>
    <x v="287"/>
    <n v="86"/>
    <s v="Comedy"/>
    <m/>
    <m/>
    <m/>
    <m/>
    <m/>
    <m/>
    <m/>
    <x v="21"/>
    <m/>
    <m/>
    <m/>
    <m/>
    <m/>
    <m/>
    <s v="MeettheSpartans"/>
    <x v="0"/>
    <x v="34"/>
    <m/>
    <m/>
    <m/>
    <m/>
    <n v="30000000"/>
    <n v="2.7"/>
    <n v="38232624"/>
    <n v="-9.9969559925845784E-4"/>
    <n v="8232624"/>
    <m/>
    <x v="8"/>
  </r>
  <r>
    <s v="Color"/>
    <s v="MartinBrest"/>
    <x v="1552"/>
    <n v="6.8"/>
    <x v="287"/>
    <n v="126"/>
    <s v="Action"/>
    <s v="Comedy"/>
    <s v="Crime"/>
    <s v="Thriller"/>
    <m/>
    <m/>
    <m/>
    <m/>
    <x v="21"/>
    <m/>
    <m/>
    <m/>
    <m/>
    <m/>
    <m/>
    <s v="MidnightRun"/>
    <x v="0"/>
    <x v="34"/>
    <m/>
    <m/>
    <m/>
    <m/>
    <n v="30000000"/>
    <n v="7.6"/>
    <n v="38413606"/>
    <n v="-1.000660094095499E-3"/>
    <n v="8413606"/>
    <m/>
    <x v="8"/>
  </r>
  <r>
    <s v="Color"/>
    <s v="PaulMichaelGlaser"/>
    <x v="1553"/>
    <n v="5.9"/>
    <x v="287"/>
    <n v="101"/>
    <s v="Action"/>
    <s v="Crime"/>
    <s v="SciFi"/>
    <s v="Thriller"/>
    <m/>
    <m/>
    <m/>
    <m/>
    <x v="21"/>
    <m/>
    <m/>
    <m/>
    <m/>
    <m/>
    <m/>
    <s v="TheRunningMan"/>
    <x v="0"/>
    <x v="34"/>
    <m/>
    <m/>
    <m/>
    <m/>
    <n v="27000000"/>
    <n v="6.6"/>
    <n v="38122105"/>
    <n v="-1.0016421717176037E-3"/>
    <n v="11122105"/>
    <m/>
    <x v="8"/>
  </r>
  <r>
    <s v="Color"/>
    <s v="FrankOz"/>
    <x v="1554"/>
    <n v="6.1"/>
    <x v="287"/>
    <n v="102"/>
    <s v="Comedy"/>
    <s v="Horror"/>
    <s v="Musical"/>
    <s v="SciFi"/>
    <m/>
    <m/>
    <m/>
    <m/>
    <x v="21"/>
    <m/>
    <m/>
    <m/>
    <m/>
    <m/>
    <m/>
    <s v="LittleShopofHorrors"/>
    <x v="0"/>
    <x v="34"/>
    <m/>
    <m/>
    <m/>
    <m/>
    <n v="25000000"/>
    <n v="6.9"/>
    <n v="38747385"/>
    <n v="-1.001390831812312E-3"/>
    <n v="13747385"/>
    <m/>
    <x v="8"/>
  </r>
  <r>
    <s v="Color"/>
    <s v="JoeWright"/>
    <x v="1555"/>
    <n v="7.6"/>
    <x v="287"/>
    <n v="111"/>
    <s v="Action"/>
    <s v="Drama"/>
    <s v="Thriller"/>
    <m/>
    <m/>
    <m/>
    <m/>
    <m/>
    <x v="21"/>
    <m/>
    <m/>
    <m/>
    <m/>
    <m/>
    <m/>
    <s v="Hanna"/>
    <x v="0"/>
    <x v="34"/>
    <m/>
    <m/>
    <m/>
    <m/>
    <n v="30000000"/>
    <n v="6.8"/>
    <n v="40247512"/>
    <n v="-1.0002722065318242E-3"/>
    <n v="10247512"/>
    <m/>
    <x v="8"/>
  </r>
  <r>
    <s v="Color"/>
    <s v="JohnR.Leonetti"/>
    <x v="1556"/>
    <n v="5.7"/>
    <x v="287"/>
    <n v="95"/>
    <s v="Action"/>
    <s v="Adventure"/>
    <s v="Fantasy"/>
    <s v="SciFi"/>
    <s v="Thriller"/>
    <m/>
    <m/>
    <m/>
    <x v="21"/>
    <m/>
    <m/>
    <m/>
    <m/>
    <m/>
    <m/>
    <s v="MortalKombat:Annihilation"/>
    <x v="0"/>
    <x v="34"/>
    <m/>
    <m/>
    <m/>
    <m/>
    <n v="30000000"/>
    <n v="3.7"/>
    <n v="35927406"/>
    <n v="-1.0014249799065703E-3"/>
    <n v="5927406"/>
    <m/>
    <x v="8"/>
  </r>
  <r>
    <s v="Color"/>
    <s v="TomHanks"/>
    <x v="1557"/>
    <n v="5"/>
    <x v="287"/>
    <n v="98"/>
    <s v="Comedy"/>
    <s v="Drama"/>
    <s v="Romance"/>
    <m/>
    <m/>
    <m/>
    <m/>
    <m/>
    <x v="21"/>
    <m/>
    <m/>
    <m/>
    <m/>
    <m/>
    <m/>
    <s v="LarryCrowne"/>
    <x v="0"/>
    <x v="34"/>
    <m/>
    <m/>
    <m/>
    <m/>
    <n v="30000000"/>
    <n v="6.1"/>
    <n v="35565975"/>
    <n v="-1.0021808756337221E-3"/>
    <n v="5565975"/>
    <m/>
    <x v="8"/>
  </r>
  <r>
    <s v="Color"/>
    <s v="KimberlyPeirce"/>
    <x v="1558"/>
    <n v="7"/>
    <x v="287"/>
    <n v="100"/>
    <s v="Drama"/>
    <s v="Fantasy"/>
    <s v="Horror"/>
    <m/>
    <m/>
    <m/>
    <m/>
    <m/>
    <x v="21"/>
    <m/>
    <m/>
    <m/>
    <m/>
    <m/>
    <m/>
    <s v="Carrie"/>
    <x v="0"/>
    <x v="34"/>
    <m/>
    <m/>
    <m/>
    <m/>
    <n v="30000000"/>
    <n v="5.9"/>
    <n v="35266619"/>
    <n v="-1.0029043926880043E-3"/>
    <n v="5266619"/>
    <m/>
    <x v="8"/>
  </r>
  <r>
    <s v="Color"/>
    <s v="LizFriedlander"/>
    <x v="1559"/>
    <n v="3.4"/>
    <x v="287"/>
    <n v="118"/>
    <s v="Drama"/>
    <s v="Music"/>
    <m/>
    <m/>
    <m/>
    <m/>
    <m/>
    <m/>
    <x v="21"/>
    <m/>
    <m/>
    <m/>
    <m/>
    <m/>
    <m/>
    <s v="TaketheLead"/>
    <x v="0"/>
    <x v="34"/>
    <m/>
    <m/>
    <m/>
    <m/>
    <n v="30000000"/>
    <n v="6.7"/>
    <n v="34703228"/>
    <n v="-1.0036011955246228E-3"/>
    <n v="4703228"/>
    <m/>
    <x v="8"/>
  </r>
  <r>
    <s v="Color"/>
    <s v="PhilJoanou"/>
    <x v="1560"/>
    <n v="6"/>
    <x v="287"/>
    <n v="125"/>
    <s v="Crime"/>
    <s v="Drama"/>
    <s v="Sport"/>
    <m/>
    <m/>
    <m/>
    <m/>
    <m/>
    <x v="21"/>
    <m/>
    <m/>
    <m/>
    <m/>
    <m/>
    <m/>
    <s v="GridironGang"/>
    <x v="0"/>
    <x v="34"/>
    <m/>
    <m/>
    <m/>
    <m/>
    <n v="30000000"/>
    <n v="6.9"/>
    <n v="38432823"/>
    <n v="-1.004247146087277E-3"/>
    <n v="8432823"/>
    <m/>
    <x v="8"/>
  </r>
  <r>
    <s v="Color"/>
    <s v="SamWeisman"/>
    <x v="1561"/>
    <n v="7.4"/>
    <x v="287"/>
    <n v="94"/>
    <s v="Comedy"/>
    <s v="Crime"/>
    <m/>
    <m/>
    <m/>
    <m/>
    <m/>
    <m/>
    <x v="21"/>
    <m/>
    <m/>
    <m/>
    <m/>
    <m/>
    <m/>
    <s v="WhatstheWorstThatCouldHappen"/>
    <x v="0"/>
    <x v="34"/>
    <m/>
    <m/>
    <m/>
    <m/>
    <n v="45000000"/>
    <n v="5.5"/>
    <n v="32095318"/>
    <n v="-1.0052363848846216E-3"/>
    <n v="-12904682"/>
    <m/>
    <x v="8"/>
  </r>
  <r>
    <s v="Color"/>
    <s v="ShaneAcker"/>
    <x v="1562"/>
    <n v="6.2"/>
    <x v="287"/>
    <n v="79"/>
    <s v="Action"/>
    <s v="Adventure"/>
    <s v="Animation"/>
    <s v="Drama"/>
    <s v="Mystery"/>
    <s v="SciFi"/>
    <s v="Thriller"/>
    <m/>
    <x v="21"/>
    <m/>
    <m/>
    <m/>
    <m/>
    <m/>
    <m/>
    <n v="9"/>
    <x v="0"/>
    <x v="34"/>
    <m/>
    <m/>
    <m/>
    <m/>
    <n v="30000000"/>
    <n v="7.1"/>
    <n v="31743332"/>
    <n v="-1.0082527205491478E-3"/>
    <n v="1743332"/>
    <m/>
    <x v="8"/>
  </r>
  <r>
    <s v="Color"/>
    <s v="StevenSoderbergh"/>
    <x v="1563"/>
    <n v="7.2"/>
    <x v="287"/>
    <n v="106"/>
    <s v="Crime"/>
    <s v="Drama"/>
    <s v="Thriller"/>
    <m/>
    <m/>
    <m/>
    <m/>
    <m/>
    <x v="21"/>
    <m/>
    <m/>
    <m/>
    <m/>
    <m/>
    <m/>
    <s v="SideEffects"/>
    <x v="0"/>
    <x v="34"/>
    <m/>
    <m/>
    <m/>
    <m/>
    <n v="30000000"/>
    <n v="7.1"/>
    <n v="32154410"/>
    <n v="-1.0086321005920681E-3"/>
    <n v="2154410"/>
    <m/>
    <x v="8"/>
  </r>
  <r>
    <s v="Color"/>
    <s v="StephenJ.Anderson"/>
    <x v="1564"/>
    <n v="7.2"/>
    <x v="287"/>
    <n v="63"/>
    <s v="Adventure"/>
    <s v="Animation"/>
    <s v="Comedy"/>
    <s v="Family"/>
    <s v="Musical"/>
    <m/>
    <m/>
    <m/>
    <x v="21"/>
    <m/>
    <m/>
    <m/>
    <m/>
    <m/>
    <m/>
    <s v="WinniethePooh"/>
    <x v="0"/>
    <x v="34"/>
    <m/>
    <m/>
    <m/>
    <m/>
    <n v="30000000"/>
    <n v="7.3"/>
    <n v="26687172"/>
    <n v="-1.0090492428162018E-3"/>
    <n v="-3312828"/>
    <m/>
    <x v="8"/>
  </r>
  <r>
    <s v="Color"/>
    <s v="TroyMiller"/>
    <x v="1565"/>
    <n v="7.4"/>
    <x v="287"/>
    <n v="85"/>
    <s v="Comedy"/>
    <m/>
    <m/>
    <m/>
    <m/>
    <m/>
    <m/>
    <m/>
    <x v="21"/>
    <m/>
    <m/>
    <m/>
    <m/>
    <m/>
    <m/>
    <s v="DumbandDumberer:WhenHarryMetLloyd"/>
    <x v="0"/>
    <x v="34"/>
    <m/>
    <m/>
    <m/>
    <m/>
    <n v="19000000"/>
    <n v="3.4"/>
    <n v="26096584"/>
    <n v="-1.0089727289285411E-3"/>
    <n v="7096584"/>
    <m/>
    <x v="8"/>
  </r>
  <r>
    <s v="Color"/>
    <s v="WarrenBeatty"/>
    <x v="1566"/>
    <n v="7.7"/>
    <x v="287"/>
    <n v="108"/>
    <s v="Comedy"/>
    <s v="Drama"/>
    <s v="Romance"/>
    <m/>
    <m/>
    <m/>
    <m/>
    <m/>
    <x v="21"/>
    <m/>
    <m/>
    <m/>
    <m/>
    <m/>
    <m/>
    <s v="Bulworth"/>
    <x v="0"/>
    <x v="34"/>
    <m/>
    <m/>
    <m/>
    <m/>
    <n v="30000000"/>
    <n v="6.8"/>
    <n v="26525834"/>
    <n v="-1.0094499148289231E-3"/>
    <n v="-3474166"/>
    <m/>
    <x v="8"/>
  </r>
  <r>
    <s v="Color"/>
    <s v="TateTaylor"/>
    <x v="1567"/>
    <n v="7"/>
    <x v="287"/>
    <n v="139"/>
    <s v="Biography"/>
    <s v="Drama"/>
    <s v="Music"/>
    <m/>
    <m/>
    <m/>
    <m/>
    <m/>
    <x v="21"/>
    <m/>
    <m/>
    <m/>
    <m/>
    <m/>
    <m/>
    <s v="GetonUp"/>
    <x v="0"/>
    <x v="34"/>
    <m/>
    <m/>
    <m/>
    <m/>
    <n v="30000000"/>
    <n v="6.9"/>
    <n v="30513940"/>
    <n v="-1.0093589638040391E-3"/>
    <n v="513940"/>
    <m/>
    <x v="8"/>
  </r>
  <r>
    <s v="Color"/>
    <s v="CarlFranklin"/>
    <x v="1568"/>
    <n v="7.2"/>
    <x v="287"/>
    <n v="127"/>
    <s v="Drama"/>
    <m/>
    <m/>
    <m/>
    <m/>
    <m/>
    <m/>
    <m/>
    <x v="21"/>
    <m/>
    <m/>
    <m/>
    <m/>
    <m/>
    <m/>
    <s v="OneTrueThing"/>
    <x v="0"/>
    <x v="34"/>
    <m/>
    <m/>
    <m/>
    <m/>
    <n v="30000000"/>
    <n v="7"/>
    <n v="23209440"/>
    <n v="-1.0096270486796945E-3"/>
    <n v="-6790560"/>
    <m/>
    <x v="8"/>
  </r>
  <r>
    <s v="Color"/>
    <s v="BrettLeonard"/>
    <x v="1569"/>
    <n v="7.2"/>
    <x v="287"/>
    <n v="106"/>
    <s v="Action"/>
    <s v="Crime"/>
    <s v="SciFi"/>
    <s v="Thriller"/>
    <m/>
    <m/>
    <m/>
    <m/>
    <x v="21"/>
    <m/>
    <m/>
    <m/>
    <m/>
    <m/>
    <m/>
    <s v="Virtuosity"/>
    <x v="0"/>
    <x v="34"/>
    <m/>
    <m/>
    <m/>
    <m/>
    <n v="30000000"/>
    <n v="5.5"/>
    <n v="24048000"/>
    <n v="-1.0092406451027544E-3"/>
    <n v="-5952000"/>
    <m/>
    <x v="8"/>
  </r>
  <r>
    <s v="Color"/>
    <s v="IvanReitman"/>
    <x v="1570"/>
    <n v="7"/>
    <x v="287"/>
    <n v="95"/>
    <s v="Comedy"/>
    <s v="Romance"/>
    <s v="SciFi"/>
    <m/>
    <m/>
    <m/>
    <m/>
    <m/>
    <x v="21"/>
    <m/>
    <m/>
    <m/>
    <m/>
    <m/>
    <m/>
    <s v="MySuperExGirlfriend"/>
    <x v="0"/>
    <x v="34"/>
    <m/>
    <m/>
    <m/>
    <m/>
    <n v="30000000"/>
    <n v="5.0999999999999996"/>
    <n v="22526144"/>
    <n v="-1.0089283410224723E-3"/>
    <n v="-7473856"/>
    <m/>
    <x v="8"/>
  </r>
  <r>
    <s v="Color"/>
    <s v="ScottDerrickson"/>
    <x v="1571"/>
    <n v="6.7"/>
    <x v="287"/>
    <n v="118"/>
    <s v="Horror"/>
    <s v="Mystery"/>
    <s v="Thriller"/>
    <m/>
    <m/>
    <m/>
    <m/>
    <m/>
    <x v="21"/>
    <m/>
    <m/>
    <m/>
    <m/>
    <m/>
    <m/>
    <s v="DeliverUsfromEvil"/>
    <x v="0"/>
    <x v="34"/>
    <m/>
    <m/>
    <m/>
    <m/>
    <n v="30000000"/>
    <n v="6.2"/>
    <n v="30523568"/>
    <n v="-1.0084807055037082E-3"/>
    <n v="523568"/>
    <m/>
    <x v="8"/>
  </r>
  <r>
    <s v="Color"/>
    <s v="AlisterGrierson"/>
    <x v="1572"/>
    <n v="7.4"/>
    <x v="287"/>
    <n v="108"/>
    <s v="Adventure"/>
    <s v="Drama"/>
    <s v="Thriller"/>
    <m/>
    <m/>
    <m/>
    <m/>
    <m/>
    <x v="21"/>
    <m/>
    <m/>
    <m/>
    <m/>
    <m/>
    <m/>
    <s v="Sanctum"/>
    <x v="0"/>
    <x v="34"/>
    <m/>
    <m/>
    <m/>
    <m/>
    <n v="30000000"/>
    <n v="5.9"/>
    <n v="23070045"/>
    <n v="-1.0087497444298788E-3"/>
    <n v="-6929955"/>
    <m/>
    <x v="8"/>
  </r>
  <r>
    <s v="Color"/>
    <s v="NickHurran"/>
    <x v="1573"/>
    <n v="6.1"/>
    <x v="287"/>
    <n v="105"/>
    <s v="Comedy"/>
    <s v="Drama"/>
    <s v="Romance"/>
    <m/>
    <m/>
    <m/>
    <m/>
    <m/>
    <x v="21"/>
    <m/>
    <m/>
    <m/>
    <m/>
    <m/>
    <m/>
    <s v="LittleBlackBook"/>
    <x v="0"/>
    <x v="34"/>
    <m/>
    <m/>
    <m/>
    <m/>
    <n v="35000000"/>
    <n v="5.2"/>
    <n v="20422207"/>
    <n v="-1.0083498464759587E-3"/>
    <n v="-14577793"/>
    <m/>
    <x v="8"/>
  </r>
  <r>
    <s v="Color"/>
    <s v="NicholasStoller"/>
    <x v="1574"/>
    <n v="8.1999999999999993"/>
    <x v="287"/>
    <n v="131"/>
    <s v="Comedy"/>
    <s v="Romance"/>
    <m/>
    <m/>
    <m/>
    <m/>
    <m/>
    <m/>
    <x v="21"/>
    <m/>
    <m/>
    <m/>
    <m/>
    <m/>
    <m/>
    <s v="TheFiveYearEngagement"/>
    <x v="0"/>
    <x v="34"/>
    <m/>
    <m/>
    <m/>
    <m/>
    <n v="30000000"/>
    <n v="6.2"/>
    <n v="28644770"/>
    <n v="-1.006355216167357E-3"/>
    <n v="-1355230"/>
    <m/>
    <x v="8"/>
  </r>
  <r>
    <s v="Color"/>
    <s v="CharlesStoneIII"/>
    <x v="1575"/>
    <n v="7.7"/>
    <x v="287"/>
    <n v="104"/>
    <s v="Comedy"/>
    <s v="Drama"/>
    <s v="Romance"/>
    <s v="Sport"/>
    <m/>
    <m/>
    <m/>
    <m/>
    <x v="21"/>
    <m/>
    <m/>
    <m/>
    <m/>
    <m/>
    <m/>
    <s v="Mr3000"/>
    <x v="0"/>
    <x v="34"/>
    <m/>
    <m/>
    <m/>
    <m/>
    <n v="30000000"/>
    <n v="5.5"/>
    <n v="21800302"/>
    <n v="-1.0064540936873131E-3"/>
    <n v="-8199698"/>
    <m/>
    <x v="8"/>
  </r>
  <r>
    <s v="Color"/>
    <s v="PaulHaggis"/>
    <x v="1576"/>
    <n v="7.3"/>
    <x v="287"/>
    <n v="133"/>
    <s v="Crime"/>
    <s v="Drama"/>
    <s v="Romance"/>
    <s v="Thriller"/>
    <m/>
    <m/>
    <m/>
    <m/>
    <x v="21"/>
    <m/>
    <m/>
    <m/>
    <m/>
    <m/>
    <m/>
    <s v="TheNextThreeDays"/>
    <x v="0"/>
    <x v="34"/>
    <m/>
    <m/>
    <m/>
    <m/>
    <n v="35000000"/>
    <n v="7.4"/>
    <n v="21129348"/>
    <n v="-1.0059400578187926E-3"/>
    <n v="-13870652"/>
    <m/>
    <x v="8"/>
  </r>
  <r>
    <s v="Color"/>
    <s v="KurtWimmer"/>
    <x v="1577"/>
    <n v="7.6"/>
    <x v="287"/>
    <n v="94"/>
    <s v="Action"/>
    <s v="Horror"/>
    <s v="SciFi"/>
    <s v="Thriller"/>
    <m/>
    <m/>
    <m/>
    <m/>
    <x v="21"/>
    <m/>
    <m/>
    <m/>
    <m/>
    <m/>
    <m/>
    <s v="Ultraviolet"/>
    <x v="0"/>
    <x v="34"/>
    <m/>
    <m/>
    <m/>
    <m/>
    <n v="30000000"/>
    <n v="4.4000000000000004"/>
    <n v="18500966"/>
    <n v="-1.0041398960802372E-3"/>
    <n v="-11499034"/>
    <m/>
    <x v="8"/>
  </r>
  <r>
    <s v="Color"/>
    <s v="JeanFranoisRichet"/>
    <x v="1578"/>
    <n v="5.6"/>
    <x v="287"/>
    <n v="109"/>
    <s v="Action"/>
    <s v="Crime"/>
    <s v="Drama"/>
    <s v="Thriller"/>
    <m/>
    <m/>
    <m/>
    <m/>
    <x v="21"/>
    <m/>
    <m/>
    <m/>
    <m/>
    <m/>
    <m/>
    <s v="AssaultonPrecinct13"/>
    <x v="0"/>
    <x v="34"/>
    <m/>
    <m/>
    <m/>
    <m/>
    <n v="20000000"/>
    <n v="6.3"/>
    <n v="19976073"/>
    <n v="-1.0033328684322703E-3"/>
    <n v="-23927"/>
    <m/>
    <x v="8"/>
  </r>
  <r>
    <s v="Color"/>
    <s v="AntoineFuqua"/>
    <x v="1579"/>
    <n v="5.95"/>
    <x v="287"/>
    <n v="96"/>
    <s v="Action"/>
    <s v="Crime"/>
    <s v="Thriller"/>
    <m/>
    <m/>
    <m/>
    <m/>
    <m/>
    <x v="21"/>
    <m/>
    <m/>
    <m/>
    <m/>
    <m/>
    <m/>
    <s v="TheReplacementKillers"/>
    <x v="0"/>
    <x v="34"/>
    <m/>
    <m/>
    <m/>
    <m/>
    <n v="30000000"/>
    <n v="6.1"/>
    <n v="18967571"/>
    <n v="-1.0055511209067138E-3"/>
    <n v="-11032429"/>
    <m/>
    <x v="8"/>
  </r>
  <r>
    <s v="Color"/>
    <s v="KevinHooks"/>
    <x v="1580"/>
    <n v="6.8"/>
    <x v="287"/>
    <n v="105"/>
    <s v="Action"/>
    <s v="Adventure"/>
    <s v="Crime"/>
    <s v="Drama"/>
    <s v="Romance"/>
    <m/>
    <m/>
    <m/>
    <x v="21"/>
    <m/>
    <m/>
    <m/>
    <m/>
    <m/>
    <m/>
    <s v="Fled"/>
    <x v="0"/>
    <x v="34"/>
    <m/>
    <m/>
    <m/>
    <m/>
    <n v="25000000"/>
    <n v="5.3"/>
    <n v="17100000"/>
    <n v="-1.0047852593523306E-3"/>
    <n v="-7900000"/>
    <m/>
    <x v="8"/>
  </r>
  <r>
    <s v="Color"/>
    <s v="ElloryElkayem"/>
    <x v="1581"/>
    <n v="6.1"/>
    <x v="287"/>
    <n v="99"/>
    <s v="Action"/>
    <s v="Comedy"/>
    <s v="Horror"/>
    <m/>
    <m/>
    <m/>
    <m/>
    <m/>
    <x v="21"/>
    <m/>
    <m/>
    <m/>
    <m/>
    <m/>
    <m/>
    <s v="EightLeggedFreaks"/>
    <x v="0"/>
    <x v="34"/>
    <m/>
    <m/>
    <m/>
    <m/>
    <n v="30000000"/>
    <n v="5.4"/>
    <n v="17266505"/>
    <n v="-1.0058534200652796E-3"/>
    <n v="-12733495"/>
    <m/>
    <x v="8"/>
  </r>
  <r>
    <s v="Color"/>
    <s v="EdwardZwick"/>
    <x v="1582"/>
    <n v="5.5"/>
    <x v="287"/>
    <n v="112"/>
    <s v="Comedy"/>
    <s v="Drama"/>
    <s v="Romance"/>
    <m/>
    <m/>
    <m/>
    <m/>
    <m/>
    <x v="21"/>
    <m/>
    <m/>
    <m/>
    <m/>
    <m/>
    <m/>
    <s v="LoveOtherDrugs"/>
    <x v="0"/>
    <x v="34"/>
    <m/>
    <m/>
    <m/>
    <m/>
    <n v="30000000"/>
    <n v="6.7"/>
    <n v="32357532"/>
    <n v="-1.0049376373663297E-3"/>
    <n v="2357532"/>
    <m/>
    <x v="8"/>
  </r>
  <r>
    <s v="Color"/>
    <s v="JonAvnet"/>
    <x v="1583"/>
    <n v="6.9"/>
    <x v="287"/>
    <n v="108"/>
    <s v="Crime"/>
    <s v="Drama"/>
    <s v="Mystery"/>
    <s v="Thriller"/>
    <m/>
    <m/>
    <m/>
    <m/>
    <x v="21"/>
    <m/>
    <m/>
    <m/>
    <m/>
    <m/>
    <m/>
    <s v="88Minutes"/>
    <x v="0"/>
    <x v="34"/>
    <m/>
    <m/>
    <m/>
    <m/>
    <n v="30000000"/>
    <n v="5.9"/>
    <n v="16930884"/>
    <n v="-1.005372616257848E-3"/>
    <n v="-13069116"/>
    <m/>
    <x v="8"/>
  </r>
  <r>
    <s v="Color"/>
    <s v="NikiCaro"/>
    <x v="1584"/>
    <n v="5.4"/>
    <x v="287"/>
    <n v="126"/>
    <s v="Drama"/>
    <m/>
    <m/>
    <m/>
    <m/>
    <m/>
    <m/>
    <m/>
    <x v="21"/>
    <m/>
    <m/>
    <m/>
    <m/>
    <m/>
    <m/>
    <s v="NorthCountry"/>
    <x v="0"/>
    <x v="34"/>
    <m/>
    <m/>
    <m/>
    <m/>
    <n v="35000000"/>
    <n v="7.3"/>
    <n v="18324242"/>
    <n v="-1.00442636395574E-3"/>
    <n v="-16675758"/>
    <m/>
    <x v="8"/>
  </r>
  <r>
    <s v="Color"/>
    <s v="HowardDeutch"/>
    <x v="1585"/>
    <n v="8.1999999999999993"/>
    <x v="287"/>
    <n v="98"/>
    <s v="Comedy"/>
    <s v="Crime"/>
    <s v="Thriller"/>
    <m/>
    <m/>
    <m/>
    <m/>
    <m/>
    <x v="21"/>
    <m/>
    <m/>
    <m/>
    <m/>
    <m/>
    <m/>
    <s v="TheWholeTenYards"/>
    <x v="0"/>
    <x v="34"/>
    <m/>
    <m/>
    <m/>
    <m/>
    <n v="40000000"/>
    <n v="5.5"/>
    <n v="16323969"/>
    <n v="-1.0018343056436099E-3"/>
    <n v="-23676031"/>
    <m/>
    <x v="8"/>
  </r>
  <r>
    <s v="Color"/>
    <s v="VincenzoNatali"/>
    <x v="1586"/>
    <n v="5.7"/>
    <x v="287"/>
    <n v="104"/>
    <s v="Drama"/>
    <s v="Horror"/>
    <s v="SciFi"/>
    <m/>
    <m/>
    <m/>
    <m/>
    <m/>
    <x v="21"/>
    <m/>
    <m/>
    <m/>
    <m/>
    <m/>
    <m/>
    <s v="Splice"/>
    <x v="0"/>
    <x v="34"/>
    <m/>
    <m/>
    <m/>
    <m/>
    <n v="26000000"/>
    <n v="5.8"/>
    <n v="16999046"/>
    <n v="-9.9653253682562199E-4"/>
    <n v="-9000954"/>
    <m/>
    <x v="8"/>
  </r>
  <r>
    <s v="Color"/>
    <s v="WillardHuyck"/>
    <x v="1587"/>
    <n v="7.9"/>
    <x v="287"/>
    <n v="110"/>
    <s v="Action"/>
    <s v="Adventure"/>
    <s v="Comedy"/>
    <s v="Romance"/>
    <s v="SciFi"/>
    <m/>
    <m/>
    <m/>
    <x v="21"/>
    <m/>
    <m/>
    <m/>
    <m/>
    <m/>
    <m/>
    <s v="HowardtheDuck"/>
    <x v="0"/>
    <x v="34"/>
    <m/>
    <m/>
    <m/>
    <m/>
    <n v="35000000"/>
    <n v="4.5999999999999996"/>
    <n v="16295774"/>
    <n v="-9.97204403739758E-4"/>
    <n v="-18704226"/>
    <m/>
    <x v="8"/>
  </r>
  <r>
    <s v="Color"/>
    <s v="GavinOConnor"/>
    <x v="1588"/>
    <n v="6.4"/>
    <x v="287"/>
    <n v="130"/>
    <s v="Crime"/>
    <s v="Drama"/>
    <s v="Thriller"/>
    <m/>
    <m/>
    <m/>
    <m/>
    <m/>
    <x v="21"/>
    <m/>
    <m/>
    <m/>
    <m/>
    <m/>
    <m/>
    <s v="PrideandGlory"/>
    <x v="0"/>
    <x v="34"/>
    <m/>
    <m/>
    <m/>
    <m/>
    <n v="30000000"/>
    <n v="6.7"/>
    <n v="15709385"/>
    <n v="-9.940394275782488E-4"/>
    <n v="-14290615"/>
    <m/>
    <x v="8"/>
  </r>
  <r>
    <s v="Color"/>
    <s v="BruceHunt"/>
    <x v="1589"/>
    <n v="6.45"/>
    <x v="287"/>
    <n v="93"/>
    <s v="Adventure"/>
    <s v="Horror"/>
    <s v="Thriller"/>
    <m/>
    <m/>
    <m/>
    <m/>
    <m/>
    <x v="21"/>
    <m/>
    <m/>
    <m/>
    <m/>
    <m/>
    <m/>
    <s v="TheCave"/>
    <x v="0"/>
    <x v="34"/>
    <m/>
    <m/>
    <m/>
    <m/>
    <n v="30000000"/>
    <n v="5.0999999999999996"/>
    <n v="14888028"/>
    <n v="-9.9297829158167183E-4"/>
    <n v="-15111972"/>
    <m/>
    <x v="8"/>
  </r>
  <r>
    <s v="Color"/>
    <s v="RobReiner"/>
    <x v="1590"/>
    <n v="6"/>
    <x v="287"/>
    <n v="96"/>
    <s v="Comedy"/>
    <s v="Romance"/>
    <m/>
    <m/>
    <m/>
    <m/>
    <m/>
    <m/>
    <x v="21"/>
    <m/>
    <m/>
    <m/>
    <m/>
    <m/>
    <m/>
    <s v="AlexEmma"/>
    <x v="0"/>
    <x v="34"/>
    <m/>
    <m/>
    <m/>
    <m/>
    <n v="30000000"/>
    <n v="5.6"/>
    <n v="14208384"/>
    <n v="-9.918441955328091E-4"/>
    <n v="-15791616"/>
    <m/>
    <x v="8"/>
  </r>
  <r>
    <s v="Color"/>
    <s v="PaulMcGuigan"/>
    <x v="1591"/>
    <n v="5.6"/>
    <x v="287"/>
    <n v="114"/>
    <s v="Drama"/>
    <s v="Mystery"/>
    <s v="Romance"/>
    <s v="Thriller"/>
    <m/>
    <m/>
    <m/>
    <m/>
    <x v="21"/>
    <m/>
    <m/>
    <m/>
    <m/>
    <m/>
    <m/>
    <s v="WickerPark"/>
    <x v="0"/>
    <x v="34"/>
    <m/>
    <m/>
    <m/>
    <m/>
    <n v="30000000"/>
    <n v="7"/>
    <n v="12831121"/>
    <n v="-9.9064958049328465E-4"/>
    <n v="-17168879"/>
    <m/>
    <x v="8"/>
  </r>
  <r>
    <s v="Color"/>
    <s v="CraigGillespie"/>
    <x v="1592"/>
    <n v="8.4"/>
    <x v="287"/>
    <n v="106"/>
    <s v="Comedy"/>
    <s v="Horror"/>
    <m/>
    <m/>
    <m/>
    <m/>
    <m/>
    <m/>
    <x v="21"/>
    <m/>
    <m/>
    <m/>
    <m/>
    <m/>
    <m/>
    <s v="FrightNight"/>
    <x v="0"/>
    <x v="34"/>
    <m/>
    <m/>
    <m/>
    <m/>
    <n v="30000000"/>
    <n v="6.4"/>
    <n v="18298649"/>
    <n v="-9.8933370404379159E-4"/>
    <n v="-11701351"/>
    <m/>
    <x v="8"/>
  </r>
  <r>
    <s v="Color"/>
    <s v="TerrenceMalick"/>
    <x v="1593"/>
    <n v="7.5"/>
    <x v="287"/>
    <n v="150"/>
    <s v="Biography"/>
    <s v="Drama"/>
    <s v="History"/>
    <s v="Romance"/>
    <m/>
    <m/>
    <m/>
    <m/>
    <x v="21"/>
    <m/>
    <m/>
    <m/>
    <m/>
    <m/>
    <m/>
    <s v="TheNewWorld"/>
    <x v="0"/>
    <x v="34"/>
    <m/>
    <m/>
    <m/>
    <m/>
    <n v="30000000"/>
    <n v="6.7"/>
    <n v="12712093"/>
    <n v="-9.8849656888115004E-4"/>
    <n v="-17287907"/>
    <m/>
    <x v="8"/>
  </r>
  <r>
    <s v="Color"/>
    <s v="ChrisRoberts"/>
    <x v="1594"/>
    <n v="6.9"/>
    <x v="287"/>
    <n v="100"/>
    <s v="Action"/>
    <s v="Adventure"/>
    <s v="SciFi"/>
    <m/>
    <m/>
    <m/>
    <m/>
    <m/>
    <x v="21"/>
    <m/>
    <m/>
    <m/>
    <m/>
    <m/>
    <m/>
    <s v="WingCommander"/>
    <x v="0"/>
    <x v="34"/>
    <m/>
    <m/>
    <m/>
    <m/>
    <n v="30000000"/>
    <n v="4.0999999999999996"/>
    <n v="11576087"/>
    <n v="-9.8716799309923821E-4"/>
    <n v="-18423913"/>
    <m/>
    <x v="8"/>
  </r>
  <r>
    <s v="Color"/>
    <s v="NeilJordan"/>
    <x v="1595"/>
    <n v="6.3"/>
    <x v="287"/>
    <n v="100"/>
    <s v="Drama"/>
    <s v="Fantasy"/>
    <s v="Thriller"/>
    <m/>
    <m/>
    <m/>
    <m/>
    <m/>
    <x v="21"/>
    <m/>
    <m/>
    <m/>
    <m/>
    <m/>
    <m/>
    <s v="InDreams"/>
    <x v="0"/>
    <x v="34"/>
    <m/>
    <m/>
    <m/>
    <m/>
    <n v="30000000"/>
    <n v="5.5"/>
    <n v="11900000"/>
    <n v="-9.8573930441764389E-4"/>
    <n v="-18100000"/>
    <m/>
    <x v="8"/>
  </r>
  <r>
    <s v="Color"/>
    <s v="JamesWong"/>
    <x v="1596"/>
    <n v="5.2"/>
    <x v="287"/>
    <n v="100"/>
    <s v="Action"/>
    <s v="Adventure"/>
    <s v="Fantasy"/>
    <s v="SciFi"/>
    <s v="Thriller"/>
    <m/>
    <m/>
    <m/>
    <x v="21"/>
    <m/>
    <m/>
    <m/>
    <m/>
    <m/>
    <m/>
    <s v="Dragonball:Evolution"/>
    <x v="0"/>
    <x v="34"/>
    <m/>
    <m/>
    <m/>
    <m/>
    <n v="45000000"/>
    <n v="2.7"/>
    <n v="9353573"/>
    <n v="-9.8433734676537646E-4"/>
    <n v="-35646427"/>
    <m/>
    <x v="8"/>
  </r>
  <r>
    <s v="Color"/>
    <s v="JeewoonKim"/>
    <x v="1597"/>
    <n v="7.2"/>
    <x v="287"/>
    <n v="107"/>
    <s v="Action"/>
    <s v="Crime"/>
    <s v="Thriller"/>
    <m/>
    <m/>
    <m/>
    <m/>
    <m/>
    <x v="21"/>
    <m/>
    <m/>
    <m/>
    <m/>
    <m/>
    <m/>
    <s v="TheLastStand"/>
    <x v="0"/>
    <x v="34"/>
    <m/>
    <m/>
    <m/>
    <m/>
    <n v="45000000"/>
    <n v="6.4"/>
    <n v="12026670"/>
    <n v="-9.7223025087543374E-4"/>
    <n v="-32973330"/>
    <m/>
    <x v="8"/>
  </r>
  <r>
    <s v="Color"/>
    <s v="NickHamm"/>
    <x v="1598"/>
    <n v="7.8"/>
    <x v="287"/>
    <n v="102"/>
    <s v="Drama"/>
    <s v="Horror"/>
    <s v="SciFi"/>
    <s v="Thriller"/>
    <m/>
    <m/>
    <m/>
    <m/>
    <x v="21"/>
    <m/>
    <m/>
    <m/>
    <m/>
    <m/>
    <m/>
    <s v="Godsend"/>
    <x v="0"/>
    <x v="34"/>
    <m/>
    <m/>
    <m/>
    <m/>
    <n v="25000000"/>
    <n v="4.8"/>
    <n v="14334645"/>
    <n v="-9.6187547142978632E-4"/>
    <n v="-10665355"/>
    <m/>
    <x v="8"/>
  </r>
  <r>
    <s v="Color"/>
    <s v="AndyCadiff"/>
    <x v="1599"/>
    <n v="6.4"/>
    <x v="287"/>
    <n v="101"/>
    <s v="Comedy"/>
    <s v="Romance"/>
    <m/>
    <m/>
    <m/>
    <m/>
    <m/>
    <m/>
    <x v="21"/>
    <m/>
    <m/>
    <m/>
    <m/>
    <m/>
    <m/>
    <s v="ChasingLiberty"/>
    <x v="0"/>
    <x v="34"/>
    <m/>
    <m/>
    <m/>
    <m/>
    <n v="23000000"/>
    <n v="6.1"/>
    <n v="12189514"/>
    <n v="-9.6322084267486303E-4"/>
    <n v="-10810486"/>
    <m/>
    <x v="8"/>
  </r>
  <r>
    <s v="Color"/>
    <s v="MikeDisa"/>
    <x v="1600"/>
    <n v="8.1"/>
    <x v="287"/>
    <n v="86"/>
    <s v="Animation"/>
    <s v="Comedy"/>
    <s v="Family"/>
    <m/>
    <m/>
    <m/>
    <m/>
    <m/>
    <x v="21"/>
    <m/>
    <m/>
    <m/>
    <m/>
    <m/>
    <m/>
    <s v="HoodwinkedTooHoodvs.Evil"/>
    <x v="0"/>
    <x v="34"/>
    <m/>
    <m/>
    <m/>
    <m/>
    <n v="30000000"/>
    <n v="4.8"/>
    <n v="10134754"/>
    <n v="-9.6597148812939111E-4"/>
    <n v="-19865246"/>
    <m/>
    <x v="8"/>
  </r>
  <r>
    <s v="Color"/>
    <s v="LasseHallstrm"/>
    <x v="1601"/>
    <n v="6.1"/>
    <x v="287"/>
    <n v="108"/>
    <s v="Drama"/>
    <m/>
    <m/>
    <m/>
    <m/>
    <m/>
    <m/>
    <m/>
    <x v="21"/>
    <m/>
    <m/>
    <m/>
    <m/>
    <m/>
    <m/>
    <s v="AnUnfinishedLife"/>
    <x v="0"/>
    <x v="34"/>
    <m/>
    <m/>
    <m/>
    <m/>
    <n v="30000000"/>
    <n v="7"/>
    <n v="8535575"/>
    <n v="-9.6440290348795801E-4"/>
    <n v="-21464425"/>
    <m/>
    <x v="8"/>
  </r>
  <r>
    <s v="Color"/>
    <s v="TerryGilliam"/>
    <x v="1602"/>
    <n v="6.6"/>
    <x v="287"/>
    <n v="123"/>
    <s v="Adventure"/>
    <s v="Fantasy"/>
    <s v="Mystery"/>
    <m/>
    <m/>
    <m/>
    <m/>
    <m/>
    <x v="21"/>
    <m/>
    <m/>
    <m/>
    <m/>
    <m/>
    <m/>
    <s v="TheImaginariumofDoctorParnassus"/>
    <x v="0"/>
    <x v="34"/>
    <m/>
    <m/>
    <m/>
    <m/>
    <n v="40000000"/>
    <n v="6.8"/>
    <n v="7689458"/>
    <n v="-9.6269366886499359E-4"/>
    <n v="-32310542"/>
    <m/>
    <x v="8"/>
  </r>
  <r>
    <s v="Color"/>
    <s v="BradFurman"/>
    <x v="1603"/>
    <n v="6.1"/>
    <x v="287"/>
    <n v="88"/>
    <s v="Crime"/>
    <s v="Thriller"/>
    <m/>
    <m/>
    <m/>
    <m/>
    <m/>
    <m/>
    <x v="21"/>
    <m/>
    <m/>
    <m/>
    <m/>
    <m/>
    <m/>
    <s v="RunnerRunner"/>
    <x v="0"/>
    <x v="34"/>
    <m/>
    <m/>
    <m/>
    <m/>
    <n v="30000000"/>
    <n v="5.6"/>
    <n v="19316646"/>
    <n v="-9.5326531241577241E-4"/>
    <n v="-10683354"/>
    <m/>
    <x v="8"/>
  </r>
  <r>
    <s v="Color"/>
    <s v="PeterHowitt"/>
    <x v="1604"/>
    <n v="5.9"/>
    <x v="287"/>
    <n v="109"/>
    <s v="Action"/>
    <s v="Crime"/>
    <s v="Drama"/>
    <s v="Thriller"/>
    <m/>
    <m/>
    <m/>
    <m/>
    <x v="21"/>
    <m/>
    <m/>
    <m/>
    <m/>
    <m/>
    <m/>
    <s v="Antitrust"/>
    <x v="0"/>
    <x v="34"/>
    <m/>
    <m/>
    <m/>
    <m/>
    <n v="30000000"/>
    <n v="6.1"/>
    <n v="10965209"/>
    <n v="-9.5250250665769446E-4"/>
    <n v="-19034791"/>
    <m/>
    <x v="8"/>
  </r>
  <r>
    <s v="Color"/>
    <s v="EdwardZwick"/>
    <x v="1605"/>
    <n v="7.1"/>
    <x v="287"/>
    <n v="122"/>
    <s v="Drama"/>
    <s v="History"/>
    <s v="War"/>
    <m/>
    <m/>
    <m/>
    <m/>
    <m/>
    <x v="21"/>
    <m/>
    <m/>
    <m/>
    <m/>
    <m/>
    <m/>
    <s v="Glory"/>
    <x v="0"/>
    <x v="34"/>
    <m/>
    <m/>
    <m/>
    <m/>
    <n v="18000000"/>
    <n v="7.9"/>
    <n v="26830000"/>
    <n v="-9.5099714830695372E-4"/>
    <n v="8830000"/>
    <m/>
    <x v="8"/>
  </r>
  <r>
    <s v="Color"/>
    <s v="SergioLeone"/>
    <x v="1606"/>
    <n v="7.6"/>
    <x v="287"/>
    <n v="251"/>
    <s v="Crime"/>
    <s v="Drama"/>
    <m/>
    <m/>
    <m/>
    <m/>
    <m/>
    <m/>
    <x v="21"/>
    <m/>
    <m/>
    <m/>
    <m/>
    <m/>
    <m/>
    <s v="OnceUponaTimeinAmerica"/>
    <x v="0"/>
    <x v="34"/>
    <m/>
    <m/>
    <m/>
    <m/>
    <n v="30000000"/>
    <n v="8.4"/>
    <n v="5300000"/>
    <n v="-9.5132210537690371E-4"/>
    <n v="-24700000"/>
    <m/>
    <x v="8"/>
  </r>
  <r>
    <s v="Color"/>
    <s v="NielsArdenOplev"/>
    <x v="1607"/>
    <n v="7.4"/>
    <x v="287"/>
    <n v="118"/>
    <s v="Action"/>
    <s v="Crime"/>
    <s v="Drama"/>
    <s v="Thriller"/>
    <m/>
    <m/>
    <m/>
    <m/>
    <x v="21"/>
    <m/>
    <m/>
    <m/>
    <m/>
    <m/>
    <m/>
    <s v="DeadManDown"/>
    <x v="0"/>
    <x v="34"/>
    <m/>
    <m/>
    <m/>
    <m/>
    <n v="30000000"/>
    <n v="6.5"/>
    <n v="10880926"/>
    <n v="-9.4932576862679502E-4"/>
    <n v="-19119074"/>
    <m/>
    <x v="8"/>
  </r>
  <r>
    <s v="Color"/>
    <s v="MichaelRadford"/>
    <x v="1608"/>
    <n v="6.8"/>
    <x v="287"/>
    <n v="131"/>
    <s v="Drama"/>
    <s v="Romance"/>
    <m/>
    <m/>
    <m/>
    <m/>
    <m/>
    <m/>
    <x v="21"/>
    <m/>
    <m/>
    <m/>
    <m/>
    <m/>
    <m/>
    <s v="TheMerchantofVenice"/>
    <x v="0"/>
    <x v="34"/>
    <m/>
    <m/>
    <m/>
    <m/>
    <n v="18000000"/>
    <n v="7.1"/>
    <n v="3752725"/>
    <n v="-9.478125290983859E-4"/>
    <n v="-14247275"/>
    <m/>
    <x v="8"/>
  </r>
  <r>
    <s v="Color"/>
    <s v="NeilJordan"/>
    <x v="1609"/>
    <n v="6"/>
    <x v="287"/>
    <n v="109"/>
    <s v="Action"/>
    <s v="Crime"/>
    <s v="Drama"/>
    <s v="Romance"/>
    <s v="Thriller"/>
    <m/>
    <m/>
    <m/>
    <x v="21"/>
    <m/>
    <m/>
    <m/>
    <m/>
    <m/>
    <m/>
    <s v="TheGoodThief"/>
    <x v="0"/>
    <x v="34"/>
    <m/>
    <m/>
    <m/>
    <m/>
    <n v="25000000"/>
    <n v="6.6"/>
    <n v="3517797"/>
    <n v="-9.5667846163699857E-4"/>
    <n v="-21482203"/>
    <m/>
    <x v="8"/>
  </r>
  <r>
    <s v="Color"/>
    <s v="ChrisNoonan"/>
    <x v="1610"/>
    <n v="7.3"/>
    <x v="287"/>
    <n v="88"/>
    <s v="Biography"/>
    <s v="Drama"/>
    <s v="Romance"/>
    <m/>
    <m/>
    <m/>
    <m/>
    <m/>
    <x v="21"/>
    <m/>
    <m/>
    <m/>
    <m/>
    <m/>
    <m/>
    <s v="MissPotter"/>
    <x v="0"/>
    <x v="34"/>
    <m/>
    <m/>
    <m/>
    <m/>
    <n v="30000000"/>
    <n v="7"/>
    <n v="2975649"/>
    <n v="-9.591589409208961E-4"/>
    <n v="-27024351"/>
    <m/>
    <x v="8"/>
  </r>
  <r>
    <s v="Color"/>
    <s v="KaigeChen"/>
    <x v="1611"/>
    <n v="6"/>
    <x v="287"/>
    <n v="103"/>
    <s v="Action"/>
    <s v="Drama"/>
    <s v="Fantasy"/>
    <m/>
    <m/>
    <m/>
    <m/>
    <m/>
    <x v="21"/>
    <m/>
    <m/>
    <m/>
    <m/>
    <m/>
    <m/>
    <s v="ThePromise"/>
    <x v="1"/>
    <x v="34"/>
    <m/>
    <m/>
    <m/>
    <m/>
    <n v="60000000"/>
    <n v="5.6"/>
    <n v="668171"/>
    <n v="-9.569628732276909E-4"/>
    <n v="-59331829"/>
    <m/>
    <x v="8"/>
  </r>
  <r>
    <s v="Color"/>
    <s v="CoreyYuen"/>
    <x v="1612"/>
    <n v="5.3"/>
    <x v="287"/>
    <n v="87"/>
    <s v="Action"/>
    <s v="Adventure"/>
    <m/>
    <m/>
    <m/>
    <m/>
    <m/>
    <m/>
    <x v="21"/>
    <m/>
    <m/>
    <m/>
    <m/>
    <m/>
    <m/>
    <s v="DOA:DeadorAlive"/>
    <x v="0"/>
    <x v="34"/>
    <m/>
    <m/>
    <m/>
    <m/>
    <n v="21000000"/>
    <n v="4.8"/>
    <n v="480314"/>
    <n v="-9.234885059392037E-4"/>
    <n v="-20519686"/>
    <m/>
    <x v="8"/>
  </r>
  <r>
    <s v="Color"/>
    <s v="AndrewDominik"/>
    <x v="1613"/>
    <n v="8.6999999999999993"/>
    <x v="287"/>
    <n v="160"/>
    <s v="Biography"/>
    <s v="Crime"/>
    <s v="Drama"/>
    <s v="History"/>
    <s v="Western"/>
    <m/>
    <m/>
    <m/>
    <x v="21"/>
    <m/>
    <m/>
    <m/>
    <m/>
    <m/>
    <m/>
    <s v="TheAssassinationofJesseJamesbytheCowardRobertFord"/>
    <x v="0"/>
    <x v="34"/>
    <m/>
    <m/>
    <m/>
    <m/>
    <n v="30000000"/>
    <n v="7.5"/>
    <n v="3904982"/>
    <n v="-9.3045175505501471E-4"/>
    <n v="-26095018"/>
    <m/>
    <x v="8"/>
  </r>
  <r>
    <s v="Color"/>
    <s v="LiZhang"/>
    <x v="1614"/>
    <n v="5.8"/>
    <x v="287"/>
    <n v="121"/>
    <s v="Action"/>
    <s v="Adventure"/>
    <s v="Drama"/>
    <s v="History"/>
    <s v="War"/>
    <m/>
    <m/>
    <m/>
    <x v="21"/>
    <m/>
    <m/>
    <m/>
    <m/>
    <m/>
    <m/>
    <n v="1911"/>
    <x v="1"/>
    <x v="34"/>
    <m/>
    <m/>
    <m/>
    <m/>
    <n v="18000000"/>
    <n v="6"/>
    <n v="127437"/>
    <n v="-9.2831715244531853E-4"/>
    <n v="-17872563"/>
    <m/>
    <x v="8"/>
  </r>
  <r>
    <s v="Color"/>
    <s v="MarcForster"/>
    <x v="1615"/>
    <n v="6.1"/>
    <x v="287"/>
    <n v="129"/>
    <s v="Action"/>
    <s v="Biography"/>
    <s v="Crime"/>
    <s v="Drama"/>
    <m/>
    <m/>
    <m/>
    <m/>
    <x v="21"/>
    <m/>
    <m/>
    <m/>
    <m/>
    <m/>
    <m/>
    <s v="MachineGunPreacher"/>
    <x v="0"/>
    <x v="34"/>
    <m/>
    <m/>
    <m/>
    <m/>
    <n v="30000000"/>
    <n v="6.8"/>
    <n v="537580"/>
    <n v="-9.3855711606319673E-4"/>
    <n v="-29462420"/>
    <m/>
    <x v="8"/>
  </r>
  <r>
    <s v="Color"/>
    <s v="ElizabethBanks"/>
    <x v="1616"/>
    <n v="6.4"/>
    <x v="287"/>
    <n v="115"/>
    <s v="Comedy"/>
    <s v="Music"/>
    <m/>
    <m/>
    <m/>
    <m/>
    <m/>
    <m/>
    <x v="21"/>
    <m/>
    <m/>
    <m/>
    <m/>
    <m/>
    <m/>
    <s v="PitchPerfect2"/>
    <x v="0"/>
    <x v="34"/>
    <m/>
    <m/>
    <m/>
    <m/>
    <n v="29000000"/>
    <n v="6.5"/>
    <n v="183436380"/>
    <n v="-9.3613502275559704E-4"/>
    <n v="154436380"/>
    <m/>
    <x v="8"/>
  </r>
  <r>
    <s v="Color"/>
    <s v="JamesMangold"/>
    <x v="1617"/>
    <n v="4.5999999999999996"/>
    <x v="287"/>
    <n v="153"/>
    <s v="Biography"/>
    <s v="Drama"/>
    <s v="Music"/>
    <s v="Romance"/>
    <m/>
    <m/>
    <m/>
    <m/>
    <x v="21"/>
    <m/>
    <m/>
    <m/>
    <m/>
    <m/>
    <m/>
    <s v="WalktheLine"/>
    <x v="0"/>
    <x v="34"/>
    <m/>
    <m/>
    <m/>
    <m/>
    <n v="28000000"/>
    <n v="7.9"/>
    <n v="119518352"/>
    <n v="-9.4768082766375796E-4"/>
    <n v="91518352"/>
    <m/>
    <x v="8"/>
  </r>
  <r>
    <s v="Color"/>
    <s v="EdwardNorton"/>
    <x v="1618"/>
    <n v="5.9"/>
    <x v="287"/>
    <n v="128"/>
    <s v="Comedy"/>
    <s v="Drama"/>
    <s v="Romance"/>
    <m/>
    <m/>
    <m/>
    <m/>
    <m/>
    <x v="21"/>
    <m/>
    <m/>
    <m/>
    <m/>
    <m/>
    <m/>
    <s v="KeepingtheFaith"/>
    <x v="0"/>
    <x v="34"/>
    <m/>
    <m/>
    <m/>
    <m/>
    <n v="30000000"/>
    <n v="6.4"/>
    <n v="37036404"/>
    <n v="-9.5023831574247574E-4"/>
    <n v="7036404"/>
    <m/>
    <x v="8"/>
  </r>
  <r>
    <s v="Color"/>
    <s v="PeterHewitt"/>
    <x v="1619"/>
    <n v="7.1"/>
    <x v="287"/>
    <n v="89"/>
    <s v="Adventure"/>
    <s v="Comedy"/>
    <s v="Family"/>
    <s v="Fantasy"/>
    <m/>
    <m/>
    <m/>
    <m/>
    <x v="21"/>
    <m/>
    <m/>
    <m/>
    <m/>
    <m/>
    <m/>
    <s v="TheBorrowers"/>
    <x v="0"/>
    <x v="34"/>
    <m/>
    <m/>
    <m/>
    <m/>
    <n v="29000000"/>
    <n v="5.8"/>
    <n v="22359293"/>
    <n v="-9.5111436687624605E-4"/>
    <n v="-6640707"/>
    <m/>
    <x v="8"/>
  </r>
  <r>
    <s v="Color"/>
    <s v="RonHoward"/>
    <x v="1620"/>
    <n v="6.2"/>
    <x v="287"/>
    <n v="122"/>
    <s v="Drama"/>
    <m/>
    <m/>
    <m/>
    <m/>
    <m/>
    <m/>
    <m/>
    <x v="21"/>
    <m/>
    <m/>
    <m/>
    <m/>
    <m/>
    <m/>
    <s v="Frost/Nixon"/>
    <x v="0"/>
    <x v="34"/>
    <m/>
    <m/>
    <m/>
    <m/>
    <n v="35000000"/>
    <n v="7.7"/>
    <n v="18593156"/>
    <n v="-9.5082704507836694E-4"/>
    <n v="-16406844"/>
    <m/>
    <x v="8"/>
  </r>
  <r>
    <s v="Color"/>
    <s v="ReginaldHudlin"/>
    <x v="1621"/>
    <n v="7.7"/>
    <x v="287"/>
    <n v="99"/>
    <s v="Comedy"/>
    <s v="Romance"/>
    <m/>
    <m/>
    <m/>
    <m/>
    <m/>
    <m/>
    <x v="21"/>
    <m/>
    <m/>
    <m/>
    <m/>
    <m/>
    <m/>
    <s v="ServingSara"/>
    <x v="0"/>
    <x v="34"/>
    <m/>
    <m/>
    <m/>
    <m/>
    <n v="29000000"/>
    <n v="5.3"/>
    <n v="16930185"/>
    <n v="-9.4823952051666951E-4"/>
    <n v="-12069815"/>
    <m/>
    <x v="8"/>
  </r>
  <r>
    <s v="Color"/>
    <s v="BenFalcone"/>
    <x v="1622"/>
    <n v="7.5"/>
    <x v="287"/>
    <n v="99"/>
    <s v="Comedy"/>
    <m/>
    <m/>
    <m/>
    <m/>
    <m/>
    <m/>
    <m/>
    <x v="21"/>
    <m/>
    <m/>
    <m/>
    <m/>
    <m/>
    <m/>
    <s v="TheBoss"/>
    <x v="0"/>
    <x v="34"/>
    <m/>
    <m/>
    <m/>
    <m/>
    <n v="29000000"/>
    <n v="5.3"/>
    <n v="63034755"/>
    <n v="-9.4766623153676351E-4"/>
    <n v="34034755"/>
    <m/>
    <x v="8"/>
  </r>
  <r>
    <s v="Color"/>
    <s v="RichardAttenborough"/>
    <x v="1623"/>
    <n v="6.3"/>
    <x v="287"/>
    <n v="147"/>
    <s v="Biography"/>
    <s v="Drama"/>
    <s v="History"/>
    <m/>
    <m/>
    <m/>
    <m/>
    <m/>
    <x v="21"/>
    <m/>
    <m/>
    <m/>
    <m/>
    <m/>
    <m/>
    <s v="CryFreedom"/>
    <x v="0"/>
    <x v="34"/>
    <m/>
    <m/>
    <m/>
    <m/>
    <n v="29000000"/>
    <n v="7.5"/>
    <n v="5899797"/>
    <n v="-9.4975632342352294E-4"/>
    <n v="-23100203"/>
    <m/>
    <x v="8"/>
  </r>
  <r>
    <s v="BlackandWhite"/>
    <s v="LawrenceKasdan"/>
    <x v="1624"/>
    <n v="7.2"/>
    <x v="287"/>
    <n v="112"/>
    <s v="Comedy"/>
    <s v="Drama"/>
    <m/>
    <m/>
    <m/>
    <m/>
    <m/>
    <m/>
    <x v="21"/>
    <m/>
    <m/>
    <m/>
    <m/>
    <m/>
    <m/>
    <s v="Mumford"/>
    <x v="0"/>
    <x v="34"/>
    <m/>
    <m/>
    <m/>
    <m/>
    <n v="28000000"/>
    <n v="6.9"/>
    <n v="4554569"/>
    <n v="-9.4862749243032022E-4"/>
    <n v="-23445431"/>
    <m/>
    <x v="8"/>
  </r>
  <r>
    <s v="Color"/>
    <s v="DonMancini"/>
    <x v="1625"/>
    <n v="6.9"/>
    <x v="287"/>
    <n v="88"/>
    <s v="Comedy"/>
    <s v="Fantasy"/>
    <s v="Horror"/>
    <s v="Thriller"/>
    <m/>
    <m/>
    <m/>
    <m/>
    <x v="21"/>
    <m/>
    <m/>
    <m/>
    <m/>
    <m/>
    <m/>
    <s v="SeedofChucky"/>
    <x v="0"/>
    <x v="34"/>
    <m/>
    <m/>
    <m/>
    <m/>
    <n v="12000000"/>
    <n v="4.9000000000000004"/>
    <n v="17016190"/>
    <n v="-9.4832194402991198E-4"/>
    <n v="5016190"/>
    <m/>
    <x v="8"/>
  </r>
  <r>
    <s v="Color"/>
    <s v="JohnMaybury"/>
    <x v="1626"/>
    <n v="6.3"/>
    <x v="287"/>
    <n v="94"/>
    <s v="Drama"/>
    <s v="Mystery"/>
    <s v="SciFi"/>
    <s v="Thriller"/>
    <m/>
    <m/>
    <m/>
    <m/>
    <x v="21"/>
    <m/>
    <m/>
    <m/>
    <m/>
    <m/>
    <m/>
    <s v="TheJacket"/>
    <x v="0"/>
    <x v="34"/>
    <m/>
    <m/>
    <m/>
    <m/>
    <n v="29000000"/>
    <n v="7.1"/>
    <n v="6301131"/>
    <n v="-9.5474989454006883E-4"/>
    <n v="-22698869"/>
    <m/>
    <x v="8"/>
  </r>
  <r>
    <s v="Color"/>
    <s v="RonClements"/>
    <x v="1627"/>
    <n v="6.1"/>
    <x v="287"/>
    <n v="90"/>
    <s v="Adventure"/>
    <s v="Animation"/>
    <s v="Comedy"/>
    <s v="Family"/>
    <s v="Fantasy"/>
    <s v="Musical"/>
    <s v="Romance"/>
    <m/>
    <x v="21"/>
    <m/>
    <m/>
    <m/>
    <m/>
    <m/>
    <m/>
    <s v="Aladdin"/>
    <x v="0"/>
    <x v="34"/>
    <m/>
    <m/>
    <m/>
    <m/>
    <n v="28000000"/>
    <n v="8"/>
    <n v="217350219"/>
    <n v="-9.536449016871669E-4"/>
    <n v="189350219"/>
    <m/>
    <x v="8"/>
  </r>
  <r>
    <s v="Color"/>
    <s v="F.GaryGray"/>
    <x v="1628"/>
    <n v="7.8"/>
    <x v="287"/>
    <n v="167"/>
    <s v="Biography"/>
    <s v="Crime"/>
    <s v="Drama"/>
    <s v="History"/>
    <s v="Music"/>
    <m/>
    <m/>
    <m/>
    <x v="21"/>
    <m/>
    <m/>
    <m/>
    <m/>
    <m/>
    <m/>
    <s v="StraightOuttaCompton"/>
    <x v="0"/>
    <x v="34"/>
    <m/>
    <m/>
    <m/>
    <m/>
    <n v="28000000"/>
    <n v="7.9"/>
    <n v="161029270"/>
    <n v="-9.6144076503940719E-4"/>
    <n v="133029270"/>
    <m/>
    <x v="8"/>
  </r>
  <r>
    <s v="Color"/>
    <s v="StevenSpielberg"/>
    <x v="1629"/>
    <n v="4.7"/>
    <x v="287"/>
    <n v="118"/>
    <s v="Action"/>
    <s v="Adventure"/>
    <m/>
    <m/>
    <m/>
    <m/>
    <m/>
    <m/>
    <x v="21"/>
    <m/>
    <m/>
    <m/>
    <m/>
    <m/>
    <m/>
    <s v="IndianaJonesandtheTempleofDoom"/>
    <x v="0"/>
    <x v="34"/>
    <m/>
    <m/>
    <m/>
    <m/>
    <n v="28000000"/>
    <n v="7.6"/>
    <n v="179870271"/>
    <n v="-9.6597335930466021E-4"/>
    <n v="151870271"/>
    <m/>
    <x v="8"/>
  </r>
  <r>
    <s v="Color"/>
    <s v="IgorKovalyov"/>
    <x v="1630"/>
    <n v="6.6"/>
    <x v="287"/>
    <n v="83"/>
    <s v="Adventure"/>
    <s v="Animation"/>
    <s v="Comedy"/>
    <s v="Drama"/>
    <s v="Family"/>
    <s v="Musical"/>
    <m/>
    <m/>
    <x v="21"/>
    <m/>
    <m/>
    <m/>
    <m/>
    <m/>
    <m/>
    <s v="TheRugratsMovie"/>
    <x v="0"/>
    <x v="34"/>
    <m/>
    <m/>
    <m/>
    <m/>
    <n v="24000000"/>
    <n v="5.9"/>
    <n v="100491683"/>
    <n v="-9.715774087454348E-4"/>
    <n v="76491683"/>
    <m/>
    <x v="8"/>
  </r>
  <r>
    <s v="Color"/>
    <s v="LeeTamahori"/>
    <x v="1631"/>
    <n v="6.9"/>
    <x v="287"/>
    <n v="104"/>
    <s v="Crime"/>
    <s v="Drama"/>
    <s v="Thriller"/>
    <m/>
    <m/>
    <m/>
    <m/>
    <m/>
    <x v="21"/>
    <m/>
    <m/>
    <m/>
    <m/>
    <m/>
    <m/>
    <s v="AlongCameaSpider"/>
    <x v="0"/>
    <x v="34"/>
    <m/>
    <m/>
    <m/>
    <m/>
    <n v="60000000"/>
    <n v="6.3"/>
    <n v="74058698"/>
    <n v="-9.6213832438820507E-4"/>
    <n v="14058698"/>
    <m/>
    <x v="8"/>
  </r>
  <r>
    <s v="Color"/>
    <s v="RobertRodriguez"/>
    <x v="1632"/>
    <n v="6.6"/>
    <x v="287"/>
    <n v="102"/>
    <s v="Action"/>
    <s v="Crime"/>
    <s v="Thriller"/>
    <m/>
    <m/>
    <m/>
    <m/>
    <m/>
    <x v="21"/>
    <m/>
    <m/>
    <m/>
    <m/>
    <m/>
    <m/>
    <s v="OnceUponaTimeinMexico"/>
    <x v="0"/>
    <x v="34"/>
    <m/>
    <m/>
    <m/>
    <m/>
    <n v="29000000"/>
    <n v="6.4"/>
    <n v="55845943"/>
    <n v="-1.0211433406378302E-3"/>
    <n v="26845943"/>
    <m/>
    <x v="8"/>
  </r>
  <r>
    <s v="Color"/>
    <s v="JohnMcTiernan"/>
    <x v="1633"/>
    <n v="4.8"/>
    <x v="287"/>
    <n v="131"/>
    <s v="Action"/>
    <s v="Thriller"/>
    <m/>
    <m/>
    <m/>
    <m/>
    <m/>
    <m/>
    <x v="21"/>
    <m/>
    <m/>
    <m/>
    <m/>
    <m/>
    <m/>
    <s v="DieHard"/>
    <x v="0"/>
    <x v="34"/>
    <m/>
    <m/>
    <m/>
    <m/>
    <n v="28000000"/>
    <n v="8.1999999999999993"/>
    <n v="81350242"/>
    <n v="-1.0228374392268131E-3"/>
    <n v="53350242"/>
    <m/>
    <x v="8"/>
  </r>
  <r>
    <s v="Color"/>
    <s v="DavidWain"/>
    <x v="1634"/>
    <n v="6.4"/>
    <x v="287"/>
    <n v="101"/>
    <s v="Comedy"/>
    <m/>
    <m/>
    <m/>
    <m/>
    <m/>
    <m/>
    <m/>
    <x v="21"/>
    <m/>
    <m/>
    <m/>
    <m/>
    <m/>
    <m/>
    <s v="RoleModels"/>
    <x v="0"/>
    <x v="34"/>
    <m/>
    <m/>
    <m/>
    <m/>
    <n v="28000000"/>
    <n v="6.9"/>
    <n v="67266300"/>
    <n v="-1.0241588901844395E-3"/>
    <n v="39266300"/>
    <m/>
    <x v="8"/>
  </r>
  <r>
    <s v="Color"/>
    <s v="AdamMcKay"/>
    <x v="1635"/>
    <n v="6.5"/>
    <x v="287"/>
    <n v="130"/>
    <s v="Biography"/>
    <s v="Comedy"/>
    <s v="Drama"/>
    <s v="History"/>
    <m/>
    <m/>
    <m/>
    <m/>
    <x v="21"/>
    <m/>
    <m/>
    <m/>
    <m/>
    <m/>
    <m/>
    <s v="TheBigShort"/>
    <x v="0"/>
    <x v="34"/>
    <m/>
    <m/>
    <m/>
    <m/>
    <n v="28000000"/>
    <n v="7.8"/>
    <n v="70235322"/>
    <n v="-1.0250557822408441E-3"/>
    <n v="42235322"/>
    <m/>
    <x v="8"/>
  </r>
  <r>
    <s v="Color"/>
    <s v="AngLee"/>
    <x v="1636"/>
    <n v="6.7"/>
    <x v="287"/>
    <n v="120"/>
    <s v="Comedy"/>
    <s v="Drama"/>
    <s v="Music"/>
    <m/>
    <m/>
    <m/>
    <m/>
    <m/>
    <x v="21"/>
    <m/>
    <m/>
    <m/>
    <m/>
    <m/>
    <m/>
    <s v="TakingWoodstock"/>
    <x v="0"/>
    <x v="34"/>
    <m/>
    <m/>
    <m/>
    <m/>
    <n v="30000000"/>
    <n v="6.7"/>
    <n v="7443007"/>
    <n v="-1.0260393110475855E-3"/>
    <n v="-22556993"/>
    <m/>
    <x v="8"/>
  </r>
  <r>
    <s v="Color"/>
    <s v="GavinOConnor"/>
    <x v="1637"/>
    <n v="7"/>
    <x v="287"/>
    <n v="135"/>
    <s v="Biography"/>
    <s v="Drama"/>
    <s v="History"/>
    <s v="Sport"/>
    <m/>
    <m/>
    <m/>
    <m/>
    <x v="21"/>
    <m/>
    <m/>
    <m/>
    <m/>
    <m/>
    <m/>
    <s v="Miracle"/>
    <x v="0"/>
    <x v="34"/>
    <m/>
    <m/>
    <m/>
    <m/>
    <n v="28000000"/>
    <n v="7.5"/>
    <n v="64371181"/>
    <n v="-1.0242097560912667E-3"/>
    <n v="36371181"/>
    <m/>
    <x v="8"/>
  </r>
  <r>
    <s v="Color"/>
    <s v="ZackSnyder"/>
    <x v="1638"/>
    <n v="6.7"/>
    <x v="287"/>
    <n v="110"/>
    <s v="Action"/>
    <s v="Horror"/>
    <s v="Thriller"/>
    <m/>
    <m/>
    <m/>
    <m/>
    <m/>
    <x v="21"/>
    <m/>
    <m/>
    <m/>
    <m/>
    <m/>
    <m/>
    <s v="DawnoftheDead"/>
    <x v="0"/>
    <x v="34"/>
    <m/>
    <m/>
    <m/>
    <m/>
    <n v="26000000"/>
    <n v="7.4"/>
    <n v="58885635"/>
    <n v="-1.025029598593432E-3"/>
    <n v="32885635"/>
    <m/>
    <x v="8"/>
  </r>
  <r>
    <s v="Color"/>
    <s v="AdamShankman"/>
    <x v="1639"/>
    <n v="7.5"/>
    <x v="287"/>
    <n v="103"/>
    <s v="Comedy"/>
    <s v="Romance"/>
    <m/>
    <m/>
    <m/>
    <m/>
    <m/>
    <m/>
    <x v="21"/>
    <m/>
    <m/>
    <m/>
    <m/>
    <m/>
    <m/>
    <s v="TheWeddingPlanner"/>
    <x v="0"/>
    <x v="34"/>
    <m/>
    <m/>
    <m/>
    <m/>
    <n v="35000000"/>
    <n v="5.2"/>
    <n v="60400856"/>
    <n v="-1.0232497077288319E-3"/>
    <n v="25400856"/>
    <m/>
    <x v="8"/>
  </r>
  <r>
    <s v="Color"/>
    <s v="WesAnderson"/>
    <x v="1640"/>
    <n v="7"/>
    <x v="287"/>
    <n v="110"/>
    <s v="Comedy"/>
    <s v="Drama"/>
    <m/>
    <m/>
    <m/>
    <m/>
    <m/>
    <m/>
    <x v="21"/>
    <m/>
    <m/>
    <m/>
    <m/>
    <m/>
    <m/>
    <s v="TheRoyalTenenbaums"/>
    <x v="0"/>
    <x v="34"/>
    <m/>
    <m/>
    <m/>
    <m/>
    <n v="21000000"/>
    <n v="7.6"/>
    <n v="52353636"/>
    <n v="-1.0329707200543924E-3"/>
    <n v="31353636"/>
    <m/>
    <x v="8"/>
  </r>
  <r>
    <s v="Color"/>
    <s v="JamesMangold"/>
    <x v="1641"/>
    <n v="6.7"/>
    <x v="287"/>
    <n v="91"/>
    <s v="Mystery"/>
    <s v="Thriller"/>
    <m/>
    <m/>
    <m/>
    <m/>
    <m/>
    <m/>
    <x v="21"/>
    <m/>
    <m/>
    <m/>
    <m/>
    <m/>
    <m/>
    <s v="Identity"/>
    <x v="0"/>
    <x v="34"/>
    <m/>
    <m/>
    <m/>
    <m/>
    <n v="30000000"/>
    <n v="7.3"/>
    <n v="51475962"/>
    <n v="-1.0266673070861319E-3"/>
    <n v="21475962"/>
    <m/>
    <x v="8"/>
  </r>
  <r>
    <s v="Color"/>
    <s v="JonTurteltaub"/>
    <x v="1642"/>
    <n v="7.7"/>
    <x v="287"/>
    <n v="105"/>
    <s v="Comedy"/>
    <s v="Romance"/>
    <m/>
    <m/>
    <m/>
    <m/>
    <m/>
    <m/>
    <x v="21"/>
    <m/>
    <m/>
    <m/>
    <m/>
    <m/>
    <m/>
    <s v="LastVegas"/>
    <x v="0"/>
    <x v="34"/>
    <m/>
    <m/>
    <m/>
    <m/>
    <n v="28000000"/>
    <n v="6.6"/>
    <n v="63910583"/>
    <n v="-1.0290389922162288E-3"/>
    <n v="35910583"/>
    <m/>
    <x v="8"/>
  </r>
  <r>
    <s v="Color"/>
    <s v="JohnGlen"/>
    <x v="1643"/>
    <n v="8.5"/>
    <x v="287"/>
    <n v="127"/>
    <s v="Action"/>
    <s v="Adventure"/>
    <s v="Thriller"/>
    <m/>
    <m/>
    <m/>
    <m/>
    <m/>
    <x v="21"/>
    <m/>
    <m/>
    <m/>
    <m/>
    <m/>
    <m/>
    <s v="ForYourEyesOnly"/>
    <x v="0"/>
    <x v="34"/>
    <m/>
    <m/>
    <m/>
    <m/>
    <n v="28000000"/>
    <n v="6.8"/>
    <n v="62300000"/>
    <n v="-1.0298511694234438E-3"/>
    <n v="34300000"/>
    <m/>
    <x v="8"/>
  </r>
  <r>
    <s v="Color"/>
    <s v="PeterChelsom"/>
    <x v="1644"/>
    <n v="7.7"/>
    <x v="287"/>
    <n v="82"/>
    <s v="Comedy"/>
    <s v="Romance"/>
    <m/>
    <m/>
    <m/>
    <m/>
    <m/>
    <m/>
    <x v="21"/>
    <m/>
    <m/>
    <m/>
    <m/>
    <m/>
    <m/>
    <s v="Serendipity"/>
    <x v="0"/>
    <x v="34"/>
    <m/>
    <m/>
    <m/>
    <m/>
    <n v="28000000"/>
    <n v="6.9"/>
    <n v="49968653"/>
    <n v="-1.0306204518504415E-3"/>
    <n v="21968653"/>
    <m/>
    <x v="8"/>
  </r>
  <r>
    <s v="Color"/>
    <s v="PeterHyams"/>
    <x v="1645"/>
    <n v="7"/>
    <x v="287"/>
    <n v="99"/>
    <s v="Action"/>
    <s v="Crime"/>
    <s v="SciFi"/>
    <s v="Thriller"/>
    <m/>
    <m/>
    <m/>
    <m/>
    <x v="21"/>
    <m/>
    <m/>
    <m/>
    <m/>
    <m/>
    <m/>
    <s v="Timecop"/>
    <x v="0"/>
    <x v="34"/>
    <m/>
    <m/>
    <m/>
    <m/>
    <n v="27000000"/>
    <n v="5.8"/>
    <n v="44450000"/>
    <n v="-1.0310786110126777E-3"/>
    <n v="17450000"/>
    <m/>
    <x v="8"/>
  </r>
  <r>
    <s v="Color"/>
    <s v="BenStiller"/>
    <x v="1646"/>
    <n v="5.5"/>
    <x v="287"/>
    <n v="90"/>
    <s v="Comedy"/>
    <m/>
    <m/>
    <m/>
    <m/>
    <m/>
    <m/>
    <m/>
    <x v="21"/>
    <m/>
    <m/>
    <m/>
    <m/>
    <m/>
    <m/>
    <s v="Zoolander"/>
    <x v="0"/>
    <x v="34"/>
    <m/>
    <m/>
    <m/>
    <m/>
    <n v="28000000"/>
    <n v="6.6"/>
    <n v="45162741"/>
    <n v="-1.0307426416545167E-3"/>
    <n v="17162741"/>
    <m/>
    <x v="8"/>
  </r>
  <r>
    <s v="Color"/>
    <s v="LasseHallstrm"/>
    <x v="1647"/>
    <n v="7.4"/>
    <x v="287"/>
    <n v="115"/>
    <s v="Drama"/>
    <s v="Romance"/>
    <s v="Thriller"/>
    <m/>
    <m/>
    <m/>
    <m/>
    <m/>
    <x v="21"/>
    <m/>
    <m/>
    <m/>
    <m/>
    <m/>
    <m/>
    <s v="SafeHaven"/>
    <x v="0"/>
    <x v="34"/>
    <m/>
    <m/>
    <m/>
    <m/>
    <n v="28000000"/>
    <n v="6.7"/>
    <n v="71346930"/>
    <n v="-1.0310916035539488E-3"/>
    <n v="43346930"/>
    <m/>
    <x v="8"/>
  </r>
  <r>
    <s v="Color"/>
    <s v="KennyOrtega"/>
    <x v="1648"/>
    <n v="4.2"/>
    <x v="287"/>
    <n v="96"/>
    <s v="Comedy"/>
    <s v="Family"/>
    <s v="Fantasy"/>
    <m/>
    <m/>
    <m/>
    <m/>
    <m/>
    <x v="21"/>
    <m/>
    <m/>
    <m/>
    <m/>
    <m/>
    <m/>
    <s v="HocusPocus"/>
    <x v="0"/>
    <x v="34"/>
    <m/>
    <m/>
    <m/>
    <m/>
    <n v="28000000"/>
    <n v="6.7"/>
    <n v="39514713"/>
    <n v="-1.0321206100618778E-3"/>
    <n v="11514713"/>
    <m/>
    <x v="8"/>
  </r>
  <r>
    <s v="Color"/>
    <s v="ScottHicks"/>
    <x v="1649"/>
    <n v="7"/>
    <x v="287"/>
    <n v="104"/>
    <s v="Comedy"/>
    <s v="Drama"/>
    <s v="Romance"/>
    <m/>
    <m/>
    <m/>
    <m/>
    <m/>
    <x v="21"/>
    <m/>
    <m/>
    <m/>
    <m/>
    <m/>
    <m/>
    <s v="NoReservations"/>
    <x v="0"/>
    <x v="34"/>
    <m/>
    <m/>
    <m/>
    <m/>
    <n v="28000000"/>
    <n v="6.3"/>
    <n v="43097652"/>
    <n v="-1.0323502328994576E-3"/>
    <n v="15097652"/>
    <m/>
    <x v="8"/>
  </r>
  <r>
    <s v="Color"/>
    <s v="MatthewVaughn"/>
    <x v="1650"/>
    <n v="7"/>
    <x v="287"/>
    <n v="117"/>
    <s v="Action"/>
    <s v="Comedy"/>
    <m/>
    <m/>
    <m/>
    <m/>
    <m/>
    <m/>
    <x v="21"/>
    <m/>
    <m/>
    <m/>
    <m/>
    <m/>
    <m/>
    <s v="KickAss"/>
    <x v="0"/>
    <x v="34"/>
    <m/>
    <m/>
    <m/>
    <m/>
    <n v="30000000"/>
    <n v="7.7"/>
    <n v="48043505"/>
    <n v="-1.032655462084683E-3"/>
    <n v="18043505"/>
    <m/>
    <x v="8"/>
  </r>
  <r>
    <s v="Color"/>
    <s v="RubenFleischer"/>
    <x v="1651"/>
    <n v="6.8"/>
    <x v="287"/>
    <n v="83"/>
    <s v="Action"/>
    <s v="Comedy"/>
    <s v="Crime"/>
    <m/>
    <m/>
    <m/>
    <m/>
    <m/>
    <x v="21"/>
    <m/>
    <m/>
    <m/>
    <m/>
    <m/>
    <m/>
    <s v="30MinutesorLess"/>
    <x v="0"/>
    <x v="34"/>
    <m/>
    <m/>
    <m/>
    <m/>
    <n v="28000000"/>
    <n v="6.1"/>
    <n v="37053924"/>
    <n v="-1.034694579764625E-3"/>
    <n v="9053924"/>
    <m/>
    <x v="8"/>
  </r>
  <r>
    <s v="Color"/>
    <s v="PatrickLussier"/>
    <x v="1652"/>
    <n v="5.3"/>
    <x v="287"/>
    <n v="99"/>
    <s v="Action"/>
    <s v="Fantasy"/>
    <s v="Horror"/>
    <s v="Thriller"/>
    <m/>
    <m/>
    <m/>
    <m/>
    <x v="21"/>
    <m/>
    <m/>
    <m/>
    <m/>
    <m/>
    <m/>
    <s v="Dracula2000"/>
    <x v="0"/>
    <x v="34"/>
    <m/>
    <m/>
    <m/>
    <m/>
    <n v="28000000"/>
    <n v="4.9000000000000004"/>
    <n v="33000377"/>
    <n v="-1.0348757551350675E-3"/>
    <n v="5000377"/>
    <m/>
    <x v="8"/>
  </r>
  <r>
    <s v="Color"/>
    <s v="MiguelArteta"/>
    <x v="1653"/>
    <n v="5.6"/>
    <x v="287"/>
    <n v="81"/>
    <s v="Comedy"/>
    <s v="Family"/>
    <m/>
    <m/>
    <m/>
    <m/>
    <m/>
    <m/>
    <x v="21"/>
    <m/>
    <m/>
    <m/>
    <m/>
    <m/>
    <m/>
    <s v="AlexanderandtheTerribleHorribleNoGoodVeryBadDay"/>
    <x v="0"/>
    <x v="34"/>
    <m/>
    <m/>
    <m/>
    <m/>
    <n v="28000000"/>
    <n v="6.2"/>
    <n v="66950483"/>
    <n v="-1.0349789689774913E-3"/>
    <n v="38950483"/>
    <m/>
    <x v="8"/>
  </r>
  <r>
    <s v="Color"/>
    <s v="JoeWright"/>
    <x v="1654"/>
    <n v="5.6"/>
    <x v="287"/>
    <n v="135"/>
    <s v="Drama"/>
    <s v="Romance"/>
    <m/>
    <m/>
    <m/>
    <m/>
    <m/>
    <m/>
    <x v="21"/>
    <m/>
    <m/>
    <m/>
    <m/>
    <m/>
    <m/>
    <s v="PridePrejudice"/>
    <x v="0"/>
    <x v="34"/>
    <m/>
    <m/>
    <m/>
    <m/>
    <n v="28000000"/>
    <n v="7.8"/>
    <n v="38372662"/>
    <n v="-1.0358860331559248E-3"/>
    <n v="10372662"/>
    <m/>
    <x v="8"/>
  </r>
  <r>
    <s v="Color"/>
    <s v="RidleyScott"/>
    <x v="1655"/>
    <n v="6.3"/>
    <x v="287"/>
    <n v="117"/>
    <s v="SciFi"/>
    <s v="Thriller"/>
    <m/>
    <m/>
    <m/>
    <m/>
    <m/>
    <m/>
    <x v="21"/>
    <m/>
    <m/>
    <m/>
    <m/>
    <m/>
    <m/>
    <s v="BladeRunner"/>
    <x v="0"/>
    <x v="34"/>
    <m/>
    <m/>
    <m/>
    <m/>
    <n v="28000000"/>
    <n v="8.1999999999999993"/>
    <n v="27000000"/>
    <n v="-1.0360945351859565E-3"/>
    <n v="-1000000"/>
    <m/>
    <x v="8"/>
  </r>
  <r>
    <s v="Color"/>
    <s v="MichaelCatonJones"/>
    <x v="1656"/>
    <n v="7.6"/>
    <x v="287"/>
    <n v="139"/>
    <s v="Adventure"/>
    <s v="Biography"/>
    <m/>
    <m/>
    <m/>
    <m/>
    <m/>
    <m/>
    <x v="21"/>
    <m/>
    <m/>
    <m/>
    <m/>
    <m/>
    <m/>
    <s v="RobRoy"/>
    <x v="0"/>
    <x v="34"/>
    <m/>
    <m/>
    <m/>
    <m/>
    <n v="28000000"/>
    <n v="6.9"/>
    <n v="31600000"/>
    <n v="-1.0360913776228187E-3"/>
    <n v="3600000"/>
    <m/>
    <x v="8"/>
  </r>
  <r>
    <s v="Color"/>
    <s v="McG"/>
    <x v="1657"/>
    <n v="7.5"/>
    <x v="287"/>
    <n v="123"/>
    <s v="Action"/>
    <s v="Drama"/>
    <s v="Thriller"/>
    <m/>
    <m/>
    <m/>
    <m/>
    <m/>
    <x v="21"/>
    <m/>
    <m/>
    <m/>
    <m/>
    <m/>
    <m/>
    <s v="3DaystoKill"/>
    <x v="0"/>
    <x v="34"/>
    <m/>
    <m/>
    <m/>
    <m/>
    <n v="28000000"/>
    <n v="6.2"/>
    <n v="30688364"/>
    <n v="-1.0361693742721775E-3"/>
    <n v="2688364"/>
    <m/>
    <x v="8"/>
  </r>
  <r>
    <s v="Color"/>
    <s v="JamesGray"/>
    <x v="1658"/>
    <n v="7"/>
    <x v="287"/>
    <n v="117"/>
    <s v="Crime"/>
    <s v="Drama"/>
    <s v="Thriller"/>
    <m/>
    <m/>
    <m/>
    <m/>
    <m/>
    <x v="21"/>
    <m/>
    <m/>
    <m/>
    <m/>
    <m/>
    <m/>
    <s v="WeOwntheNight"/>
    <x v="0"/>
    <x v="34"/>
    <m/>
    <m/>
    <m/>
    <m/>
    <n v="21000000"/>
    <n v="6.9"/>
    <n v="28563179"/>
    <n v="-1.0362308600301972E-3"/>
    <n v="7563179"/>
    <m/>
    <x v="8"/>
  </r>
  <r>
    <s v="Color"/>
    <s v="JanuszKaminski"/>
    <x v="1659"/>
    <m/>
    <x v="288"/>
    <n v="97"/>
    <s v="Drama"/>
    <s v="Horror"/>
    <s v="Thriller"/>
    <m/>
    <m/>
    <m/>
    <m/>
    <m/>
    <x v="21"/>
    <m/>
    <m/>
    <m/>
    <m/>
    <m/>
    <m/>
    <s v="LostSouls"/>
    <x v="0"/>
    <x v="34"/>
    <m/>
    <m/>
    <m/>
    <m/>
    <n v="28000000"/>
    <n v="4.8"/>
    <n v="16779636"/>
    <n v="-1.035877777805098E-3"/>
    <n v="-11220364"/>
    <m/>
    <x v="8"/>
  </r>
  <r>
    <s v="Color"/>
    <s v="DonaldPetrie"/>
    <x v="1659"/>
    <m/>
    <x v="288"/>
    <n v="103"/>
    <s v="Comedy"/>
    <s v="Fantasy"/>
    <s v="Romance"/>
    <m/>
    <m/>
    <m/>
    <m/>
    <m/>
    <x v="21"/>
    <m/>
    <m/>
    <m/>
    <m/>
    <m/>
    <m/>
    <s v="JustMyLuck"/>
    <x v="0"/>
    <x v="34"/>
    <m/>
    <m/>
    <m/>
    <m/>
    <n v="28000000"/>
    <n v="5.3"/>
    <n v="17324744"/>
    <n v="-1.0357176951143762E-3"/>
    <n v="-10675256"/>
    <m/>
    <x v="8"/>
  </r>
  <r>
    <s v="Color"/>
    <s v="JayRoach"/>
    <x v="1659"/>
    <m/>
    <x v="288"/>
    <n v="119"/>
    <s v="Comedy"/>
    <s v="Drama"/>
    <s v="Sport"/>
    <m/>
    <m/>
    <m/>
    <m/>
    <m/>
    <x v="21"/>
    <m/>
    <m/>
    <m/>
    <m/>
    <m/>
    <m/>
    <s v="MysteryAlaska"/>
    <x v="0"/>
    <x v="34"/>
    <m/>
    <m/>
    <m/>
    <m/>
    <n v="28000000"/>
    <n v="6.7"/>
    <n v="8888143"/>
    <n v="-1.0355650594896667E-3"/>
    <n v="-19111857"/>
    <m/>
    <x v="8"/>
  </r>
  <r>
    <s v="Color"/>
    <s v="BrianLevant"/>
    <x v="1659"/>
    <m/>
    <x v="288"/>
    <n v="94"/>
    <s v="Action"/>
    <s v="Comedy"/>
    <s v="Family"/>
    <m/>
    <m/>
    <m/>
    <m/>
    <m/>
    <x v="21"/>
    <m/>
    <m/>
    <m/>
    <m/>
    <m/>
    <m/>
    <s v="TheSpyNextDoor"/>
    <x v="0"/>
    <x v="34"/>
    <m/>
    <m/>
    <m/>
    <m/>
    <n v="28000000"/>
    <n v="5.4"/>
    <n v="24268828"/>
    <n v="-1.0353042832815947E-3"/>
    <n v="-3731172"/>
    <m/>
    <x v="8"/>
  </r>
  <r>
    <s v="Color"/>
    <s v="MichaelRitchie"/>
    <x v="1659"/>
    <m/>
    <x v="288"/>
    <n v="89"/>
    <s v="Comedy"/>
    <s v="Family"/>
    <s v="Fantasy"/>
    <m/>
    <m/>
    <m/>
    <m/>
    <m/>
    <x v="21"/>
    <m/>
    <m/>
    <m/>
    <m/>
    <m/>
    <m/>
    <s v="ASimpleWish"/>
    <x v="0"/>
    <x v="34"/>
    <m/>
    <m/>
    <m/>
    <m/>
    <n v="28000000"/>
    <n v="5.4"/>
    <n v="8119205"/>
    <n v="-1.0352558850067414E-3"/>
    <n v="-19880795"/>
    <m/>
    <x v="8"/>
  </r>
  <r>
    <s v="Color"/>
    <s v="JohnCarpenter"/>
    <x v="1659"/>
    <m/>
    <x v="288"/>
    <n v="98"/>
    <s v="Action"/>
    <s v="Horror"/>
    <s v="SciFi"/>
    <m/>
    <m/>
    <m/>
    <m/>
    <m/>
    <x v="21"/>
    <m/>
    <m/>
    <m/>
    <m/>
    <m/>
    <m/>
    <s v="GhostsofMars"/>
    <x v="0"/>
    <x v="34"/>
    <m/>
    <m/>
    <m/>
    <m/>
    <n v="28000000"/>
    <n v="4.9000000000000004"/>
    <n v="8434601"/>
    <n v="-1.0349858541088004E-3"/>
    <n v="-19565399"/>
    <m/>
    <x v="8"/>
  </r>
  <r>
    <s v="Color"/>
    <s v="DavidGordonGreen"/>
    <x v="1659"/>
    <m/>
    <x v="288"/>
    <n v="107"/>
    <s v="Comedy"/>
    <s v="Drama"/>
    <m/>
    <m/>
    <m/>
    <m/>
    <m/>
    <m/>
    <x v="21"/>
    <m/>
    <m/>
    <m/>
    <m/>
    <m/>
    <m/>
    <s v="OurBrandIsCrisis"/>
    <x v="0"/>
    <x v="34"/>
    <m/>
    <m/>
    <m/>
    <m/>
    <n v="28000000"/>
    <n v="6.1"/>
    <n v="6998324"/>
    <n v="-1.0347191371217334E-3"/>
    <n v="-21001676"/>
    <m/>
    <x v="8"/>
  </r>
  <r>
    <s v="Color"/>
    <s v="BurrSteers"/>
    <x v="1659"/>
    <m/>
    <x v="288"/>
    <n v="108"/>
    <s v="Action"/>
    <s v="Horror"/>
    <s v="Romance"/>
    <m/>
    <m/>
    <m/>
    <m/>
    <m/>
    <x v="21"/>
    <m/>
    <m/>
    <m/>
    <m/>
    <m/>
    <m/>
    <s v="PrideandPrejudiceandZombies"/>
    <x v="0"/>
    <x v="34"/>
    <m/>
    <m/>
    <m/>
    <m/>
    <n v="28000000"/>
    <n v="5.8"/>
    <n v="10907291"/>
    <n v="-1.0344359845704304E-3"/>
    <n v="-17092709"/>
    <m/>
    <x v="8"/>
  </r>
  <r>
    <s v="Color"/>
    <s v="MartinScorsese"/>
    <x v="1659"/>
    <m/>
    <x v="288"/>
    <n v="134"/>
    <s v="Biography"/>
    <s v="Drama"/>
    <s v="History"/>
    <s v="War"/>
    <m/>
    <m/>
    <m/>
    <m/>
    <x v="21"/>
    <m/>
    <m/>
    <m/>
    <m/>
    <m/>
    <m/>
    <s v="Kundun"/>
    <x v="0"/>
    <x v="34"/>
    <m/>
    <m/>
    <m/>
    <m/>
    <n v="28000000"/>
    <n v="7"/>
    <n v="5532301"/>
    <n v="-1.0341979470928208E-3"/>
    <n v="-22467699"/>
    <m/>
    <x v="8"/>
  </r>
  <r>
    <s v="Color"/>
    <s v="RobertB.Weide"/>
    <x v="1659"/>
    <m/>
    <x v="288"/>
    <n v="110"/>
    <s v="Comedy"/>
    <s v="Drama"/>
    <s v="Romance"/>
    <m/>
    <m/>
    <m/>
    <m/>
    <m/>
    <x v="21"/>
    <m/>
    <m/>
    <m/>
    <m/>
    <m/>
    <m/>
    <s v="HowtoLoseFriendsAlienatePeople"/>
    <x v="0"/>
    <x v="34"/>
    <m/>
    <m/>
    <m/>
    <m/>
    <n v="27000000"/>
    <n v="6.5"/>
    <n v="2775593"/>
    <n v="-1.033898332374729E-3"/>
    <n v="-24224407"/>
    <m/>
    <x v="8"/>
  </r>
  <r>
    <s v="Color"/>
    <s v="JeffWadlow"/>
    <x v="1659"/>
    <m/>
    <x v="288"/>
    <n v="103"/>
    <s v="Action"/>
    <s v="Comedy"/>
    <s v="Crime"/>
    <m/>
    <m/>
    <m/>
    <m/>
    <m/>
    <x v="21"/>
    <m/>
    <m/>
    <m/>
    <m/>
    <m/>
    <m/>
    <s v="KickAss2"/>
    <x v="0"/>
    <x v="34"/>
    <m/>
    <m/>
    <m/>
    <m/>
    <n v="28000000"/>
    <n v="6.6"/>
    <n v="28751715"/>
    <n v="-1.0345250446765408E-3"/>
    <n v="751715"/>
    <m/>
    <x v="8"/>
  </r>
  <r>
    <s v="Color"/>
    <s v="CamilleDelamarre"/>
    <x v="1659"/>
    <m/>
    <x v="288"/>
    <n v="100"/>
    <s v="Action"/>
    <s v="Crime"/>
    <s v="Drama"/>
    <s v="Thriller"/>
    <m/>
    <m/>
    <m/>
    <m/>
    <x v="21"/>
    <m/>
    <m/>
    <m/>
    <m/>
    <m/>
    <m/>
    <s v="BrickMansions"/>
    <x v="0"/>
    <x v="34"/>
    <m/>
    <m/>
    <m/>
    <m/>
    <n v="28000000"/>
    <n v="5.7"/>
    <n v="20285518"/>
    <n v="-1.0345507257784269E-3"/>
    <n v="-7714482"/>
    <m/>
    <x v="8"/>
  </r>
  <r>
    <s v="Color"/>
    <s v="JohnGlen"/>
    <x v="1659"/>
    <m/>
    <x v="288"/>
    <n v="131"/>
    <s v="Action"/>
    <s v="Adventure"/>
    <s v="Thriller"/>
    <m/>
    <m/>
    <m/>
    <m/>
    <m/>
    <x v="21"/>
    <m/>
    <m/>
    <m/>
    <m/>
    <m/>
    <m/>
    <s v="Octopussy"/>
    <x v="0"/>
    <x v="34"/>
    <m/>
    <m/>
    <m/>
    <m/>
    <n v="27500000"/>
    <n v="6.6"/>
    <n v="67900000"/>
    <n v="-1.03443936129921E-3"/>
    <n v="40400000"/>
    <m/>
    <x v="8"/>
  </r>
  <r>
    <s v="Color"/>
    <s v="JuddApatow"/>
    <x v="1659"/>
    <m/>
    <x v="288"/>
    <n v="133"/>
    <s v="Comedy"/>
    <s v="Romance"/>
    <m/>
    <m/>
    <m/>
    <m/>
    <m/>
    <m/>
    <x v="21"/>
    <m/>
    <m/>
    <m/>
    <m/>
    <m/>
    <m/>
    <s v="KnockedUp"/>
    <x v="0"/>
    <x v="34"/>
    <m/>
    <m/>
    <m/>
    <m/>
    <n v="30000000"/>
    <n v="7"/>
    <n v="148734225"/>
    <n v="-1.0345798368018987E-3"/>
    <n v="118734225"/>
    <m/>
    <x v="8"/>
  </r>
  <r>
    <s v="Color"/>
    <s v="NickCassavetes"/>
    <x v="1659"/>
    <m/>
    <x v="288"/>
    <n v="109"/>
    <s v="Drama"/>
    <m/>
    <m/>
    <m/>
    <m/>
    <m/>
    <m/>
    <m/>
    <x v="21"/>
    <m/>
    <m/>
    <m/>
    <m/>
    <m/>
    <m/>
    <s v="MySistersKeeper"/>
    <x v="0"/>
    <x v="34"/>
    <m/>
    <m/>
    <m/>
    <m/>
    <n v="30000000"/>
    <n v="7.4"/>
    <n v="49185998"/>
    <n v="-1.0483267573121477E-3"/>
    <n v="19185998"/>
    <m/>
    <x v="8"/>
  </r>
  <r>
    <s v="Color"/>
    <s v="MalcolmD.Lee"/>
    <x v="1659"/>
    <m/>
    <x v="288"/>
    <n v="114"/>
    <s v="Comedy"/>
    <s v="Drama"/>
    <s v="Romance"/>
    <m/>
    <m/>
    <m/>
    <m/>
    <m/>
    <x v="21"/>
    <m/>
    <m/>
    <m/>
    <m/>
    <m/>
    <m/>
    <s v="WelcomeHomeRoscoeJenkins"/>
    <x v="0"/>
    <x v="34"/>
    <m/>
    <m/>
    <m/>
    <m/>
    <n v="35000000"/>
    <n v="5.3"/>
    <n v="42168445"/>
    <n v="-1.0504961608420048E-3"/>
    <n v="7168445"/>
    <m/>
    <x v="8"/>
  </r>
  <r>
    <s v="Color"/>
    <s v="DavidLean"/>
    <x v="1659"/>
    <m/>
    <x v="288"/>
    <n v="164"/>
    <s v="Adventure"/>
    <s v="Drama"/>
    <s v="History"/>
    <m/>
    <m/>
    <m/>
    <m/>
    <m/>
    <x v="21"/>
    <m/>
    <m/>
    <m/>
    <m/>
    <m/>
    <m/>
    <s v="APassagetoIndia"/>
    <x v="0"/>
    <x v="34"/>
    <m/>
    <m/>
    <m/>
    <m/>
    <n v="16000000"/>
    <n v="7.4"/>
    <n v="26400000"/>
    <n v="-1.054892483599502E-3"/>
    <n v="10400000"/>
    <m/>
    <x v="8"/>
  </r>
  <r>
    <s v="Color"/>
    <s v="RichardEyre"/>
    <x v="1659"/>
    <m/>
    <x v="288"/>
    <n v="92"/>
    <s v="Crime"/>
    <s v="Drama"/>
    <s v="Romance"/>
    <s v="Thriller"/>
    <m/>
    <m/>
    <m/>
    <m/>
    <x v="21"/>
    <m/>
    <m/>
    <m/>
    <m/>
    <m/>
    <m/>
    <s v="NotesonaScandal"/>
    <x v="0"/>
    <x v="34"/>
    <m/>
    <m/>
    <m/>
    <m/>
    <n v="15000000"/>
    <n v="7.4"/>
    <n v="17508670"/>
    <n v="-1.0552393049075377E-3"/>
    <n v="2508670"/>
    <m/>
    <x v="8"/>
  </r>
  <r>
    <s v="Color"/>
    <s v="GavinHood"/>
    <x v="1659"/>
    <m/>
    <x v="288"/>
    <n v="122"/>
    <s v="Drama"/>
    <s v="Thriller"/>
    <m/>
    <m/>
    <m/>
    <m/>
    <m/>
    <m/>
    <x v="21"/>
    <m/>
    <m/>
    <m/>
    <m/>
    <m/>
    <m/>
    <s v="Rendition"/>
    <x v="0"/>
    <x v="34"/>
    <m/>
    <m/>
    <m/>
    <m/>
    <n v="27500000"/>
    <n v="6.8"/>
    <n v="9664316"/>
    <n v="-1.059999877663048E-3"/>
    <n v="-17835684"/>
    <m/>
    <x v="8"/>
  </r>
  <r>
    <s v="Color"/>
    <s v="NicholasMeyer"/>
    <x v="1659"/>
    <m/>
    <x v="288"/>
    <n v="110"/>
    <s v="Action"/>
    <s v="Adventure"/>
    <s v="SciFi"/>
    <s v="Thriller"/>
    <m/>
    <m/>
    <m/>
    <m/>
    <x v="21"/>
    <m/>
    <m/>
    <m/>
    <m/>
    <m/>
    <m/>
    <s v="StarTrekVI:TheUndiscoveredCountry"/>
    <x v="0"/>
    <x v="34"/>
    <m/>
    <m/>
    <m/>
    <m/>
    <n v="30000000"/>
    <n v="7.2"/>
    <n v="74888996"/>
    <n v="-1.0600940912995872E-3"/>
    <n v="44888996"/>
    <m/>
    <x v="8"/>
  </r>
  <r>
    <s v="Color"/>
    <s v="CallieKhouri"/>
    <x v="1659"/>
    <m/>
    <x v="288"/>
    <n v="116"/>
    <s v="Drama"/>
    <m/>
    <m/>
    <m/>
    <m/>
    <m/>
    <m/>
    <m/>
    <x v="21"/>
    <m/>
    <m/>
    <m/>
    <m/>
    <m/>
    <m/>
    <s v="DivineSecretsoftheYaYaSisterhood"/>
    <x v="0"/>
    <x v="34"/>
    <m/>
    <m/>
    <m/>
    <m/>
    <n v="27000000"/>
    <n v="6"/>
    <n v="69586544"/>
    <n v="-1.0649745240768908E-3"/>
    <n v="42586544"/>
    <m/>
    <x v="8"/>
  </r>
  <r>
    <s v="Color"/>
    <s v="JonFavreau"/>
    <x v="1659"/>
    <m/>
    <x v="288"/>
    <n v="106"/>
    <s v="Adventure"/>
    <s v="Drama"/>
    <s v="Family"/>
    <s v="Fantasy"/>
    <m/>
    <m/>
    <m/>
    <m/>
    <x v="21"/>
    <m/>
    <m/>
    <m/>
    <m/>
    <m/>
    <m/>
    <s v="TheJungleBook"/>
    <x v="0"/>
    <x v="34"/>
    <m/>
    <m/>
    <m/>
    <m/>
    <n v="175000000"/>
    <n v="7.8"/>
    <n v="362645141"/>
    <n v="-1.0643034636456795E-3"/>
    <n v="187645141"/>
    <m/>
    <x v="8"/>
  </r>
  <r>
    <s v="Color"/>
    <s v="GaryFleder"/>
    <x v="1659"/>
    <m/>
    <x v="288"/>
    <n v="115"/>
    <s v="Crime"/>
    <s v="Drama"/>
    <s v="Mystery"/>
    <s v="Thriller"/>
    <m/>
    <m/>
    <m/>
    <m/>
    <x v="21"/>
    <m/>
    <m/>
    <m/>
    <m/>
    <m/>
    <m/>
    <s v="KisstheGirls"/>
    <x v="0"/>
    <x v="34"/>
    <m/>
    <m/>
    <m/>
    <m/>
    <n v="27000000"/>
    <n v="6.6"/>
    <n v="60491560"/>
    <n v="-3.0498303561262269E-3"/>
    <n v="33491560"/>
    <m/>
    <x v="8"/>
  </r>
  <r>
    <s v="Color"/>
    <s v="JohnLandis"/>
    <x v="1659"/>
    <m/>
    <x v="288"/>
    <n v="148"/>
    <s v="Action"/>
    <s v="Comedy"/>
    <s v="Crime"/>
    <s v="Music"/>
    <m/>
    <m/>
    <m/>
    <m/>
    <x v="21"/>
    <m/>
    <m/>
    <m/>
    <m/>
    <m/>
    <m/>
    <s v="TheBluesBrothers"/>
    <x v="0"/>
    <x v="34"/>
    <m/>
    <m/>
    <m/>
    <m/>
    <n v="27000000"/>
    <n v="7.9"/>
    <n v="54200000"/>
    <n v="-3.0496713700417805E-3"/>
    <n v="27200000"/>
    <m/>
    <x v="8"/>
  </r>
  <r>
    <s v="Color"/>
    <s v="ToddGraff"/>
    <x v="1659"/>
    <m/>
    <x v="288"/>
    <n v="118"/>
    <s v="Comedy"/>
    <s v="Music"/>
    <m/>
    <m/>
    <m/>
    <m/>
    <m/>
    <m/>
    <x v="21"/>
    <m/>
    <m/>
    <m/>
    <m/>
    <m/>
    <m/>
    <s v="JoyfulNoise"/>
    <x v="0"/>
    <x v="34"/>
    <m/>
    <m/>
    <m/>
    <m/>
    <n v="25000000"/>
    <n v="5.7"/>
    <n v="30920167"/>
    <n v="-3.0494650090499165E-3"/>
    <n v="5920167"/>
    <m/>
    <x v="8"/>
  </r>
  <r>
    <s v="Color"/>
    <s v="ChrisWeitz"/>
    <x v="1659"/>
    <m/>
    <x v="288"/>
    <n v="101"/>
    <s v="Comedy"/>
    <s v="Drama"/>
    <s v="Romance"/>
    <m/>
    <m/>
    <m/>
    <m/>
    <m/>
    <x v="21"/>
    <m/>
    <m/>
    <m/>
    <m/>
    <m/>
    <m/>
    <s v="AboutaBoy"/>
    <x v="0"/>
    <x v="34"/>
    <m/>
    <m/>
    <m/>
    <m/>
    <n v="30000000"/>
    <n v="7.1"/>
    <n v="40566655"/>
    <n v="-3.0490769258555575E-3"/>
    <n v="10566655"/>
    <m/>
    <x v="8"/>
  </r>
  <r>
    <s v="Color"/>
    <s v="SteveMiner"/>
    <x v="1659"/>
    <m/>
    <x v="288"/>
    <n v="82"/>
    <s v="Action"/>
    <s v="Comedy"/>
    <s v="Horror"/>
    <m/>
    <m/>
    <m/>
    <m/>
    <m/>
    <x v="21"/>
    <m/>
    <m/>
    <m/>
    <m/>
    <m/>
    <m/>
    <s v="LakePlacid"/>
    <x v="0"/>
    <x v="34"/>
    <m/>
    <m/>
    <m/>
    <m/>
    <n v="27000000"/>
    <n v="5.6"/>
    <n v="31768374"/>
    <n v="-3.0505160395647712E-3"/>
    <n v="4768374"/>
    <m/>
    <x v="8"/>
  </r>
  <r>
    <s v="Color"/>
    <s v="PaulMcGuigan"/>
    <x v="1659"/>
    <m/>
    <x v="288"/>
    <n v="110"/>
    <s v="Crime"/>
    <s v="Drama"/>
    <s v="Mystery"/>
    <s v="Thriller"/>
    <m/>
    <m/>
    <m/>
    <m/>
    <x v="21"/>
    <m/>
    <m/>
    <m/>
    <m/>
    <m/>
    <m/>
    <s v="LuckyNumberSlevin"/>
    <x v="0"/>
    <x v="34"/>
    <m/>
    <m/>
    <m/>
    <m/>
    <n v="27000000"/>
    <n v="7.8"/>
    <n v="22494487"/>
    <n v="-3.0504306861125936E-3"/>
    <n v="-4505513"/>
    <m/>
    <x v="8"/>
  </r>
  <r>
    <s v="Color"/>
    <s v="PhilipKaufman"/>
    <x v="1659"/>
    <m/>
    <x v="288"/>
    <n v="193"/>
    <s v="Adventure"/>
    <s v="Drama"/>
    <s v="History"/>
    <m/>
    <m/>
    <m/>
    <m/>
    <m/>
    <x v="21"/>
    <m/>
    <m/>
    <m/>
    <m/>
    <m/>
    <m/>
    <s v="TheRightStuff"/>
    <x v="0"/>
    <x v="34"/>
    <m/>
    <m/>
    <m/>
    <m/>
    <n v="27000000"/>
    <n v="7.9"/>
    <n v="21500000"/>
    <n v="-3.050527688693125E-3"/>
    <n v="-5500000"/>
    <m/>
    <x v="8"/>
  </r>
  <r>
    <s v="Color"/>
    <s v="RolandEmmerich"/>
    <x v="1659"/>
    <m/>
    <x v="288"/>
    <n v="130"/>
    <s v="Drama"/>
    <s v="History"/>
    <s v="Thriller"/>
    <m/>
    <m/>
    <m/>
    <m/>
    <m/>
    <x v="21"/>
    <m/>
    <m/>
    <m/>
    <m/>
    <m/>
    <m/>
    <s v="Anonymous"/>
    <x v="0"/>
    <x v="34"/>
    <m/>
    <m/>
    <m/>
    <m/>
    <n v="30000000"/>
    <n v="6.9"/>
    <n v="4463292"/>
    <n v="-3.0506489569138238E-3"/>
    <n v="-25536708"/>
    <m/>
    <x v="8"/>
  </r>
  <r>
    <s v="Color"/>
    <s v="AlexProyas"/>
    <x v="1659"/>
    <m/>
    <x v="288"/>
    <n v="111"/>
    <s v="Action"/>
    <s v="Drama"/>
    <s v="Fantasy"/>
    <s v="Mystery"/>
    <s v="SciFi"/>
    <s v="Thriller"/>
    <m/>
    <m/>
    <x v="21"/>
    <m/>
    <m/>
    <m/>
    <m/>
    <m/>
    <m/>
    <s v="DarkCity"/>
    <x v="0"/>
    <x v="34"/>
    <m/>
    <m/>
    <m/>
    <m/>
    <n v="27000000"/>
    <n v="7.7"/>
    <n v="14337579"/>
    <n v="-3.0486393324597543E-3"/>
    <n v="-12662421"/>
    <m/>
    <x v="8"/>
  </r>
  <r>
    <s v="Color"/>
    <s v="SaulDibb"/>
    <x v="1659"/>
    <m/>
    <x v="288"/>
    <n v="110"/>
    <s v="Biography"/>
    <s v="Drama"/>
    <s v="History"/>
    <s v="Romance"/>
    <m/>
    <m/>
    <m/>
    <m/>
    <x v="21"/>
    <m/>
    <m/>
    <m/>
    <m/>
    <m/>
    <m/>
    <s v="TheDuchess"/>
    <x v="0"/>
    <x v="34"/>
    <m/>
    <m/>
    <m/>
    <m/>
    <n v="13500000"/>
    <n v="6.9"/>
    <n v="13823741"/>
    <n v="-3.0489609053136447E-3"/>
    <n v="323741"/>
    <m/>
    <x v="8"/>
  </r>
  <r>
    <s v="Color"/>
    <s v="RichardLinklater"/>
    <x v="1659"/>
    <m/>
    <x v="288"/>
    <n v="123"/>
    <s v="Action"/>
    <s v="Crime"/>
    <s v="Drama"/>
    <s v="History"/>
    <s v="Western"/>
    <m/>
    <m/>
    <m/>
    <x v="21"/>
    <m/>
    <m/>
    <m/>
    <m/>
    <m/>
    <m/>
    <s v="TheNewtonBoys"/>
    <x v="0"/>
    <x v="34"/>
    <m/>
    <m/>
    <m/>
    <m/>
    <n v="27000000"/>
    <n v="6"/>
    <n v="10297897"/>
    <n v="-3.0563570319681928E-3"/>
    <n v="-16702103"/>
    <m/>
    <x v="8"/>
  </r>
  <r>
    <s v="Color"/>
    <s v="ChristianAlvart"/>
    <x v="1659"/>
    <m/>
    <x v="288"/>
    <n v="109"/>
    <s v="Horror"/>
    <s v="Mystery"/>
    <s v="Thriller"/>
    <m/>
    <m/>
    <m/>
    <m/>
    <m/>
    <x v="21"/>
    <m/>
    <m/>
    <m/>
    <m/>
    <m/>
    <m/>
    <s v="Case39"/>
    <x v="0"/>
    <x v="34"/>
    <m/>
    <m/>
    <m/>
    <m/>
    <n v="27000000"/>
    <n v="6.2"/>
    <n v="13248477"/>
    <n v="-3.0568173071120136E-3"/>
    <n v="-13751523"/>
    <m/>
    <x v="8"/>
  </r>
  <r>
    <s v="Color"/>
    <s v="E.EliasMerhige"/>
    <x v="1659"/>
    <m/>
    <x v="288"/>
    <n v="99"/>
    <s v="Crime"/>
    <s v="Drama"/>
    <s v="Mystery"/>
    <s v="Thriller"/>
    <m/>
    <m/>
    <m/>
    <m/>
    <x v="21"/>
    <m/>
    <m/>
    <m/>
    <m/>
    <m/>
    <m/>
    <s v="SuspectZero"/>
    <x v="0"/>
    <x v="34"/>
    <m/>
    <m/>
    <m/>
    <m/>
    <n v="27000000"/>
    <n v="5.9"/>
    <n v="8712564"/>
    <n v="-3.0571782584483662E-3"/>
    <n v="-18287436"/>
    <m/>
    <x v="8"/>
  </r>
  <r>
    <s v="Color"/>
    <s v="MennoMeyjes"/>
    <x v="1659"/>
    <m/>
    <x v="288"/>
    <n v="106"/>
    <s v="Comedy"/>
    <s v="Drama"/>
    <s v="Family"/>
    <m/>
    <m/>
    <m/>
    <m/>
    <m/>
    <x v="21"/>
    <m/>
    <m/>
    <m/>
    <m/>
    <m/>
    <m/>
    <s v="MartianChild"/>
    <x v="0"/>
    <x v="34"/>
    <m/>
    <m/>
    <m/>
    <m/>
    <n v="27000000"/>
    <n v="6.8"/>
    <n v="7486906"/>
    <n v="-3.0576963558429718E-3"/>
    <n v="-19513094"/>
    <m/>
    <x v="8"/>
  </r>
  <r>
    <s v="Color"/>
    <s v="RobertRodriguez"/>
    <x v="1659"/>
    <m/>
    <x v="288"/>
    <n v="89"/>
    <s v="Action"/>
    <s v="Adventure"/>
    <s v="Comedy"/>
    <s v="Family"/>
    <s v="SciFi"/>
    <m/>
    <m/>
    <m/>
    <x v="21"/>
    <m/>
    <m/>
    <m/>
    <m/>
    <m/>
    <m/>
    <s v="SpyKids:AlltheTimeintheWorldin4D"/>
    <x v="0"/>
    <x v="34"/>
    <m/>
    <m/>
    <m/>
    <m/>
    <n v="27000000"/>
    <n v="3.6"/>
    <n v="38536376"/>
    <n v="-3.058260593715788E-3"/>
    <n v="11536376"/>
    <m/>
    <x v="8"/>
  </r>
  <r>
    <s v="Color"/>
    <s v="JodieFoster"/>
    <x v="1659"/>
    <m/>
    <x v="288"/>
    <n v="98"/>
    <s v="Crime"/>
    <s v="Drama"/>
    <s v="Thriller"/>
    <m/>
    <m/>
    <m/>
    <m/>
    <m/>
    <x v="21"/>
    <m/>
    <m/>
    <m/>
    <m/>
    <m/>
    <m/>
    <s v="MoneyMonster"/>
    <x v="0"/>
    <x v="34"/>
    <m/>
    <m/>
    <m/>
    <m/>
    <n v="27000000"/>
    <n v="6.7"/>
    <n v="41008532"/>
    <n v="-3.0580882274526253E-3"/>
    <n v="14008532"/>
    <m/>
    <x v="8"/>
  </r>
  <r>
    <s v="Color"/>
    <s v="RonnyYu"/>
    <x v="1659"/>
    <m/>
    <x v="288"/>
    <n v="93"/>
    <s v="Action"/>
    <s v="Comedy"/>
    <s v="Crime"/>
    <s v="Thriller"/>
    <m/>
    <m/>
    <m/>
    <m/>
    <x v="21"/>
    <m/>
    <m/>
    <m/>
    <m/>
    <m/>
    <m/>
    <s v="Formula51"/>
    <x v="0"/>
    <x v="34"/>
    <m/>
    <m/>
    <m/>
    <m/>
    <n v="28000000"/>
    <n v="6.3"/>
    <n v="5204007"/>
    <n v="-3.0578943905444586E-3"/>
    <n v="-22795993"/>
    <m/>
    <x v="8"/>
  </r>
  <r>
    <s v="Color"/>
    <s v="JoelSchumacher"/>
    <x v="1659"/>
    <m/>
    <x v="288"/>
    <n v="112"/>
    <s v="Comedy"/>
    <s v="Crime"/>
    <s v="Drama"/>
    <m/>
    <m/>
    <m/>
    <m/>
    <m/>
    <x v="21"/>
    <m/>
    <m/>
    <m/>
    <m/>
    <m/>
    <m/>
    <s v="Flawless"/>
    <x v="0"/>
    <x v="34"/>
    <m/>
    <m/>
    <m/>
    <m/>
    <n v="15000000"/>
    <n v="6.4"/>
    <n v="4485485"/>
    <n v="-3.0576806484550242E-3"/>
    <n v="-10514515"/>
    <m/>
    <x v="8"/>
  </r>
  <r>
    <s v="Color"/>
    <s v="RennyHarlin"/>
    <x v="1659"/>
    <m/>
    <x v="288"/>
    <n v="101"/>
    <s v="Crime"/>
    <s v="Horror"/>
    <s v="Mystery"/>
    <s v="Thriller"/>
    <m/>
    <m/>
    <m/>
    <m/>
    <x v="21"/>
    <m/>
    <m/>
    <m/>
    <m/>
    <m/>
    <m/>
    <s v="Mindhunters"/>
    <x v="0"/>
    <x v="34"/>
    <m/>
    <m/>
    <m/>
    <m/>
    <n v="27000000"/>
    <n v="6.4"/>
    <n v="4476235"/>
    <n v="-3.0691190282649068E-3"/>
    <n v="-22523765"/>
    <m/>
    <x v="8"/>
  </r>
  <r>
    <s v="Color"/>
    <s v="BarryLevinson"/>
    <x v="1659"/>
    <m/>
    <x v="288"/>
    <n v="104"/>
    <s v="Comedy"/>
    <s v="Drama"/>
    <m/>
    <m/>
    <m/>
    <m/>
    <m/>
    <m/>
    <x v="21"/>
    <m/>
    <m/>
    <m/>
    <m/>
    <m/>
    <m/>
    <s v="WhatJustHappened"/>
    <x v="0"/>
    <x v="34"/>
    <m/>
    <m/>
    <m/>
    <m/>
    <n v="25000000"/>
    <n v="5.7"/>
    <n v="1089365"/>
    <n v="-3.0698087239283281E-3"/>
    <n v="-23910635"/>
    <m/>
    <x v="8"/>
  </r>
  <r>
    <s v="BlackandWhite"/>
    <s v="NormanJewison"/>
    <x v="1659"/>
    <m/>
    <x v="288"/>
    <n v="120"/>
    <s v="Drama"/>
    <s v="Thriller"/>
    <m/>
    <m/>
    <m/>
    <m/>
    <m/>
    <m/>
    <x v="21"/>
    <m/>
    <m/>
    <m/>
    <m/>
    <m/>
    <m/>
    <s v="TheStatement"/>
    <x v="0"/>
    <x v="34"/>
    <m/>
    <m/>
    <m/>
    <m/>
    <n v="23000000"/>
    <n v="6.2"/>
    <n v="763044"/>
    <n v="-3.0727078451633998E-3"/>
    <n v="-22236956"/>
    <m/>
    <x v="8"/>
  </r>
  <r>
    <s v="Color"/>
    <s v="SteveCarr"/>
    <x v="1659"/>
    <m/>
    <x v="288"/>
    <n v="91"/>
    <s v="Action"/>
    <s v="Comedy"/>
    <s v="Crime"/>
    <m/>
    <m/>
    <m/>
    <m/>
    <m/>
    <x v="21"/>
    <m/>
    <m/>
    <m/>
    <m/>
    <m/>
    <m/>
    <s v="PaulBlart:MallCop"/>
    <x v="0"/>
    <x v="34"/>
    <m/>
    <m/>
    <m/>
    <m/>
    <n v="26000000"/>
    <n v="5.2"/>
    <n v="20819129"/>
    <n v="-3.0777431230124379E-3"/>
    <n v="-5180871"/>
    <m/>
    <x v="8"/>
  </r>
  <r>
    <s v="Color"/>
    <s v="MarkWaters"/>
    <x v="1659"/>
    <m/>
    <x v="288"/>
    <n v="97"/>
    <s v="Comedy"/>
    <s v="Family"/>
    <s v="Fantasy"/>
    <s v="Music"/>
    <s v="Romance"/>
    <m/>
    <m/>
    <m/>
    <x v="21"/>
    <m/>
    <m/>
    <m/>
    <m/>
    <m/>
    <m/>
    <s v="FreakyFriday"/>
    <x v="0"/>
    <x v="34"/>
    <m/>
    <m/>
    <m/>
    <m/>
    <n v="26000000"/>
    <n v="6.1"/>
    <n v="110222438"/>
    <n v="-3.0781364322191754E-3"/>
    <n v="84222438"/>
    <m/>
    <x v="8"/>
  </r>
  <r>
    <s v="Color"/>
    <s v="JuddApatow"/>
    <x v="1659"/>
    <m/>
    <x v="288"/>
    <n v="133"/>
    <s v="Comedy"/>
    <s v="Romance"/>
    <m/>
    <m/>
    <m/>
    <m/>
    <m/>
    <m/>
    <x v="21"/>
    <m/>
    <m/>
    <m/>
    <m/>
    <m/>
    <m/>
    <s v="The40YearOldVirgin"/>
    <x v="0"/>
    <x v="34"/>
    <m/>
    <m/>
    <m/>
    <m/>
    <n v="26000000"/>
    <n v="7.1"/>
    <n v="109243478"/>
    <n v="-3.0762579190360979E-3"/>
    <n v="83243478"/>
    <m/>
    <x v="8"/>
  </r>
  <r>
    <s v="Color"/>
    <s v="JohnMadden"/>
    <x v="1659"/>
    <m/>
    <x v="288"/>
    <n v="123"/>
    <s v="Comedy"/>
    <s v="Drama"/>
    <s v="Romance"/>
    <m/>
    <m/>
    <m/>
    <m/>
    <m/>
    <x v="21"/>
    <m/>
    <m/>
    <m/>
    <m/>
    <m/>
    <m/>
    <s v="ShakespeareinLove"/>
    <x v="0"/>
    <x v="34"/>
    <m/>
    <m/>
    <m/>
    <m/>
    <n v="25000000"/>
    <n v="7.2"/>
    <n v="100241322"/>
    <n v="-3.0743623616017357E-3"/>
    <n v="75241322"/>
    <m/>
    <x v="8"/>
  </r>
  <r>
    <s v="Color"/>
    <s v="ScottFrank"/>
    <x v="1659"/>
    <m/>
    <x v="288"/>
    <n v="114"/>
    <s v="Crime"/>
    <s v="Drama"/>
    <s v="Mystery"/>
    <s v="Thriller"/>
    <m/>
    <m/>
    <m/>
    <m/>
    <x v="21"/>
    <m/>
    <m/>
    <m/>
    <m/>
    <m/>
    <m/>
    <s v="AWalkAmongtheTombstones"/>
    <x v="0"/>
    <x v="34"/>
    <m/>
    <m/>
    <m/>
    <m/>
    <n v="28000000"/>
    <n v="6.5"/>
    <n v="25977365"/>
    <n v="-3.0694439687002665E-3"/>
    <n v="-2022635"/>
    <m/>
    <x v="8"/>
  </r>
  <r>
    <s v="Color"/>
    <s v="IvanReitman"/>
    <x v="1659"/>
    <m/>
    <x v="288"/>
    <n v="111"/>
    <s v="Action"/>
    <s v="Comedy"/>
    <s v="Crime"/>
    <m/>
    <m/>
    <m/>
    <m/>
    <m/>
    <x v="21"/>
    <m/>
    <m/>
    <m/>
    <m/>
    <m/>
    <m/>
    <s v="KindergartenCop"/>
    <x v="0"/>
    <x v="34"/>
    <m/>
    <m/>
    <m/>
    <m/>
    <n v="26000000"/>
    <n v="6"/>
    <n v="91457688"/>
    <n v="-3.0694261450164139E-3"/>
    <n v="65457688"/>
    <m/>
    <x v="8"/>
  </r>
  <r>
    <s v="Color"/>
    <s v="DavidGordonGreen"/>
    <x v="1659"/>
    <m/>
    <x v="288"/>
    <n v="117"/>
    <s v="Action"/>
    <s v="Comedy"/>
    <s v="Crime"/>
    <m/>
    <m/>
    <m/>
    <m/>
    <m/>
    <x v="21"/>
    <m/>
    <m/>
    <m/>
    <m/>
    <m/>
    <m/>
    <s v="PineappleExpress"/>
    <x v="0"/>
    <x v="34"/>
    <m/>
    <m/>
    <m/>
    <m/>
    <n v="27000000"/>
    <n v="7"/>
    <n v="87341380"/>
    <n v="-3.0674089979319872E-3"/>
    <n v="60341380"/>
    <m/>
    <x v="8"/>
  </r>
  <r>
    <s v="Color"/>
    <s v="AndyTennant"/>
    <x v="1659"/>
    <m/>
    <x v="288"/>
    <n v="121"/>
    <s v="Comedy"/>
    <s v="Drama"/>
    <s v="Romance"/>
    <m/>
    <m/>
    <m/>
    <m/>
    <m/>
    <x v="21"/>
    <m/>
    <m/>
    <m/>
    <m/>
    <m/>
    <m/>
    <s v="EverAfter:ACinderellaStory"/>
    <x v="0"/>
    <x v="34"/>
    <m/>
    <m/>
    <m/>
    <m/>
    <n v="26000000"/>
    <n v="7"/>
    <n v="65703412"/>
    <n v="-3.0678208513985569E-3"/>
    <n v="39703412"/>
    <m/>
    <x v="8"/>
  </r>
  <r>
    <s v="Color"/>
    <s v="KevinCostner"/>
    <x v="1659"/>
    <m/>
    <x v="288"/>
    <n v="139"/>
    <s v="Drama"/>
    <s v="Romance"/>
    <s v="Western"/>
    <m/>
    <m/>
    <m/>
    <m/>
    <m/>
    <x v="21"/>
    <m/>
    <m/>
    <m/>
    <m/>
    <m/>
    <m/>
    <s v="OpenRange"/>
    <x v="0"/>
    <x v="34"/>
    <m/>
    <m/>
    <m/>
    <m/>
    <n v="22000000"/>
    <n v="7.5"/>
    <n v="58328680"/>
    <n v="-3.0661488075396648E-3"/>
    <n v="36328680"/>
    <m/>
    <x v="8"/>
  </r>
  <r>
    <s v="Color"/>
    <s v="JoelSchumacher"/>
    <x v="1659"/>
    <m/>
    <x v="288"/>
    <n v="115"/>
    <s v="Drama"/>
    <s v="Horror"/>
    <s v="SciFi"/>
    <s v="Thriller"/>
    <m/>
    <m/>
    <m/>
    <m/>
    <x v="21"/>
    <m/>
    <m/>
    <m/>
    <m/>
    <m/>
    <m/>
    <s v="Flatliners"/>
    <x v="0"/>
    <x v="34"/>
    <m/>
    <m/>
    <m/>
    <m/>
    <n v="26000000"/>
    <n v="6.6"/>
    <n v="61490000"/>
    <n v="-3.0596492938364632E-3"/>
    <n v="35490000"/>
    <m/>
    <x v="8"/>
  </r>
  <r>
    <s v="BlackandWhite"/>
    <s v="RichardAttenborough"/>
    <x v="1659"/>
    <m/>
    <x v="288"/>
    <n v="175"/>
    <s v="Drama"/>
    <s v="History"/>
    <s v="War"/>
    <m/>
    <m/>
    <m/>
    <m/>
    <m/>
    <x v="21"/>
    <m/>
    <m/>
    <m/>
    <m/>
    <m/>
    <m/>
    <s v="ABridgeTooFar"/>
    <x v="0"/>
    <x v="34"/>
    <m/>
    <m/>
    <m/>
    <m/>
    <n v="26000000"/>
    <n v="7.4"/>
    <n v="50800000"/>
    <n v="-3.0580844192335168E-3"/>
    <n v="24800000"/>
    <m/>
    <x v="8"/>
  </r>
  <r>
    <s v="Color"/>
    <s v="WesCraven"/>
    <x v="1659"/>
    <m/>
    <x v="288"/>
    <n v="85"/>
    <s v="Mystery"/>
    <s v="Thriller"/>
    <m/>
    <m/>
    <m/>
    <m/>
    <m/>
    <m/>
    <x v="21"/>
    <m/>
    <m/>
    <m/>
    <m/>
    <m/>
    <m/>
    <s v="RedEye"/>
    <x v="0"/>
    <x v="34"/>
    <m/>
    <m/>
    <m/>
    <m/>
    <n v="26000000"/>
    <n v="6.5"/>
    <n v="57859105"/>
    <n v="-3.0568837786347533E-3"/>
    <n v="31859105"/>
    <m/>
    <x v="8"/>
  </r>
  <r>
    <s v="Color"/>
    <s v="DavidR.Ellis"/>
    <x v="1659"/>
    <m/>
    <x v="288"/>
    <n v="90"/>
    <s v="Horror"/>
    <s v="Thriller"/>
    <m/>
    <m/>
    <m/>
    <m/>
    <m/>
    <m/>
    <x v="21"/>
    <m/>
    <m/>
    <m/>
    <m/>
    <m/>
    <m/>
    <s v="FinalDestination2"/>
    <x v="0"/>
    <x v="34"/>
    <m/>
    <m/>
    <m/>
    <m/>
    <n v="26000000"/>
    <n v="6.2"/>
    <n v="46455802"/>
    <n v="-3.0554280484578638E-3"/>
    <n v="20455802"/>
    <m/>
    <x v="8"/>
  </r>
  <r>
    <s v="Color"/>
    <s v="JoelCoen"/>
    <x v="1659"/>
    <m/>
    <x v="288"/>
    <n v="107"/>
    <s v="Adventure"/>
    <s v="Comedy"/>
    <s v="Crime"/>
    <s v="Music"/>
    <m/>
    <m/>
    <m/>
    <m/>
    <x v="21"/>
    <m/>
    <m/>
    <m/>
    <m/>
    <m/>
    <m/>
    <s v="OBrotherWhereArtThou"/>
    <x v="0"/>
    <x v="34"/>
    <m/>
    <m/>
    <m/>
    <m/>
    <n v="26000000"/>
    <n v="7.8"/>
    <n v="45506619"/>
    <n v="-3.0544033129070738E-3"/>
    <n v="19506619"/>
    <m/>
    <x v="8"/>
  </r>
  <r>
    <s v="Color"/>
    <s v="ScottStewart"/>
    <x v="1659"/>
    <m/>
    <x v="288"/>
    <n v="100"/>
    <s v="Action"/>
    <s v="Fantasy"/>
    <s v="Horror"/>
    <m/>
    <m/>
    <m/>
    <m/>
    <m/>
    <x v="21"/>
    <m/>
    <m/>
    <m/>
    <m/>
    <m/>
    <m/>
    <s v="Legion"/>
    <x v="0"/>
    <x v="34"/>
    <m/>
    <m/>
    <m/>
    <m/>
    <n v="26000000"/>
    <n v="5.2"/>
    <n v="40168080"/>
    <n v="-3.0534188553033559E-3"/>
    <n v="14168080"/>
    <m/>
    <x v="8"/>
  </r>
  <r>
    <s v="Color"/>
    <s v="MichaelBay"/>
    <x v="1659"/>
    <m/>
    <x v="288"/>
    <n v="129"/>
    <s v="Comedy"/>
    <s v="Crime"/>
    <s v="Drama"/>
    <m/>
    <m/>
    <m/>
    <m/>
    <m/>
    <x v="21"/>
    <m/>
    <m/>
    <m/>
    <m/>
    <m/>
    <m/>
    <s v="PainGain"/>
    <x v="0"/>
    <x v="34"/>
    <m/>
    <m/>
    <m/>
    <m/>
    <n v="26000000"/>
    <n v="6.5"/>
    <n v="49874933"/>
    <n v="-3.0526815698512615E-3"/>
    <n v="23874933"/>
    <m/>
    <x v="8"/>
  </r>
  <r>
    <s v="Color"/>
    <s v="PaulWeitz"/>
    <x v="1659"/>
    <m/>
    <x v="288"/>
    <n v="109"/>
    <s v="Comedy"/>
    <s v="Drama"/>
    <s v="Romance"/>
    <m/>
    <m/>
    <m/>
    <m/>
    <m/>
    <x v="21"/>
    <m/>
    <m/>
    <m/>
    <m/>
    <m/>
    <m/>
    <s v="InGoodCompany"/>
    <x v="0"/>
    <x v="34"/>
    <m/>
    <m/>
    <m/>
    <m/>
    <n v="26000000"/>
    <n v="6.5"/>
    <n v="45489752"/>
    <n v="-3.0515111981905801E-3"/>
    <n v="19489752"/>
    <m/>
    <x v="8"/>
  </r>
  <r>
    <s v="Color"/>
    <s v="JonathanFrakes"/>
    <x v="1659"/>
    <m/>
    <x v="288"/>
    <n v="94"/>
    <s v="Action"/>
    <s v="Adventure"/>
    <s v="Comedy"/>
    <s v="SciFi"/>
    <s v="Thriller"/>
    <m/>
    <m/>
    <m/>
    <x v="21"/>
    <m/>
    <m/>
    <m/>
    <m/>
    <m/>
    <m/>
    <s v="Clockstoppers"/>
    <x v="0"/>
    <x v="34"/>
    <m/>
    <m/>
    <m/>
    <m/>
    <n v="26000000"/>
    <n v="5.2"/>
    <n v="36985501"/>
    <n v="-3.0505243214379958E-3"/>
    <n v="10985501"/>
    <m/>
    <x v="8"/>
  </r>
  <r>
    <s v="Color"/>
    <s v="LawrenceKasdan"/>
    <x v="1659"/>
    <m/>
    <x v="288"/>
    <n v="133"/>
    <s v="Action"/>
    <s v="Crime"/>
    <s v="Drama"/>
    <s v="Western"/>
    <m/>
    <m/>
    <m/>
    <m/>
    <x v="21"/>
    <m/>
    <m/>
    <m/>
    <m/>
    <m/>
    <m/>
    <s v="Silverado"/>
    <x v="0"/>
    <x v="34"/>
    <m/>
    <m/>
    <m/>
    <m/>
    <n v="26000000"/>
    <n v="7.2"/>
    <n v="33200000"/>
    <n v="-3.0499449111603951E-3"/>
    <n v="7200000"/>
    <m/>
    <x v="8"/>
  </r>
  <r>
    <s v="Color"/>
    <s v="JimSheridan"/>
    <x v="1659"/>
    <m/>
    <x v="288"/>
    <n v="105"/>
    <s v="Drama"/>
    <s v="Thriller"/>
    <m/>
    <m/>
    <m/>
    <m/>
    <m/>
    <m/>
    <x v="21"/>
    <m/>
    <m/>
    <m/>
    <m/>
    <m/>
    <m/>
    <s v="Brothers"/>
    <x v="0"/>
    <x v="34"/>
    <m/>
    <m/>
    <m/>
    <m/>
    <n v="26000000"/>
    <n v="7.1"/>
    <n v="28501651"/>
    <n v="-3.0495680392986601E-3"/>
    <n v="2501651"/>
    <m/>
    <x v="8"/>
  </r>
  <r>
    <s v="Color"/>
    <s v="KevinAllen"/>
    <x v="1659"/>
    <m/>
    <x v="288"/>
    <n v="100"/>
    <s v="Action"/>
    <s v="Adventure"/>
    <s v="Comedy"/>
    <s v="Family"/>
    <s v="Romance"/>
    <s v="SciFi"/>
    <m/>
    <m/>
    <x v="21"/>
    <m/>
    <m/>
    <m/>
    <m/>
    <m/>
    <m/>
    <s v="AgentCodyBanks2:DestinationLondon"/>
    <x v="0"/>
    <x v="34"/>
    <m/>
    <m/>
    <m/>
    <m/>
    <n v="26000000"/>
    <n v="4.5"/>
    <n v="23222861"/>
    <n v="-3.0494611711770507E-3"/>
    <n v="-2777139"/>
    <m/>
    <x v="8"/>
  </r>
  <r>
    <s v="Color"/>
    <s v="GarryMarshall"/>
    <x v="1659"/>
    <m/>
    <x v="288"/>
    <n v="113"/>
    <s v="Comedy"/>
    <s v="Romance"/>
    <m/>
    <m/>
    <m/>
    <m/>
    <m/>
    <m/>
    <x v="21"/>
    <m/>
    <m/>
    <m/>
    <m/>
    <m/>
    <m/>
    <s v="NewYearsEve"/>
    <x v="0"/>
    <x v="34"/>
    <m/>
    <m/>
    <m/>
    <m/>
    <n v="56000000"/>
    <n v="5.7"/>
    <n v="54540525"/>
    <n v="-3.049682105525591E-3"/>
    <n v="-1459475"/>
    <m/>
    <x v="8"/>
  </r>
  <r>
    <s v="Color"/>
    <s v="MichaelCristofer"/>
    <x v="1659"/>
    <m/>
    <x v="288"/>
    <n v="118"/>
    <s v="Drama"/>
    <s v="Mystery"/>
    <s v="Romance"/>
    <s v="Thriller"/>
    <m/>
    <m/>
    <m/>
    <m/>
    <x v="21"/>
    <m/>
    <m/>
    <m/>
    <m/>
    <m/>
    <m/>
    <s v="OriginalSin"/>
    <x v="0"/>
    <x v="34"/>
    <m/>
    <m/>
    <m/>
    <m/>
    <n v="42000000"/>
    <n v="6"/>
    <n v="16252765"/>
    <n v="-3.0817303122071811E-3"/>
    <n v="-25747235"/>
    <m/>
    <x v="8"/>
  </r>
  <r>
    <s v="Color"/>
    <s v="JamesMcTeigue"/>
    <x v="1659"/>
    <m/>
    <x v="288"/>
    <n v="110"/>
    <s v="Crime"/>
    <s v="Mystery"/>
    <s v="Thriller"/>
    <m/>
    <m/>
    <m/>
    <m/>
    <m/>
    <x v="21"/>
    <m/>
    <m/>
    <m/>
    <m/>
    <m/>
    <m/>
    <s v="TheRaven"/>
    <x v="0"/>
    <x v="34"/>
    <m/>
    <m/>
    <m/>
    <m/>
    <n v="26000000"/>
    <n v="6.4"/>
    <n v="16005978"/>
    <n v="-3.0757127469160529E-3"/>
    <n v="-9994022"/>
    <m/>
    <x v="8"/>
  </r>
  <r>
    <s v="Color"/>
    <s v="DonaldPetrie"/>
    <x v="1659"/>
    <m/>
    <x v="288"/>
    <n v="110"/>
    <s v="Comedy"/>
    <s v="Romance"/>
    <m/>
    <m/>
    <m/>
    <m/>
    <m/>
    <m/>
    <x v="21"/>
    <m/>
    <m/>
    <m/>
    <m/>
    <m/>
    <m/>
    <s v="WelcometoMooseport"/>
    <x v="0"/>
    <x v="34"/>
    <m/>
    <m/>
    <m/>
    <m/>
    <n v="26000000"/>
    <n v="5.2"/>
    <n v="14469428"/>
    <n v="-3.0764143575731026E-3"/>
    <n v="-11530572"/>
    <m/>
    <x v="8"/>
  </r>
  <r>
    <s v="Color"/>
    <s v="AndrewMorahan"/>
    <x v="1659"/>
    <m/>
    <x v="288"/>
    <n v="99"/>
    <s v="Action"/>
    <s v="Fantasy"/>
    <s v="Romance"/>
    <s v="SciFi"/>
    <m/>
    <m/>
    <m/>
    <m/>
    <x v="21"/>
    <m/>
    <m/>
    <m/>
    <m/>
    <m/>
    <m/>
    <s v="Highlander:TheFinalDimension"/>
    <x v="0"/>
    <x v="34"/>
    <m/>
    <m/>
    <m/>
    <m/>
    <n v="26000000"/>
    <n v="4.3"/>
    <n v="13829734"/>
    <n v="-3.0772259508146937E-3"/>
    <n v="-12170266"/>
    <m/>
    <x v="8"/>
  </r>
  <r>
    <s v="Color"/>
    <s v="BobRafelson"/>
    <x v="1659"/>
    <m/>
    <x v="288"/>
    <n v="101"/>
    <s v="Crime"/>
    <s v="Drama"/>
    <s v="Thriller"/>
    <m/>
    <m/>
    <m/>
    <m/>
    <m/>
    <x v="21"/>
    <m/>
    <m/>
    <m/>
    <m/>
    <m/>
    <m/>
    <s v="BloodandWine"/>
    <x v="0"/>
    <x v="34"/>
    <m/>
    <m/>
    <m/>
    <m/>
    <n v="22000000"/>
    <n v="6.1"/>
    <n v="1075288"/>
    <n v="-3.07808453776111E-3"/>
    <n v="-20924712"/>
    <m/>
    <x v="8"/>
  </r>
  <r>
    <s v="Color"/>
    <s v="WoodyAllen"/>
    <x v="1659"/>
    <m/>
    <x v="288"/>
    <n v="103"/>
    <s v="Comedy"/>
    <s v="Crime"/>
    <s v="Mystery"/>
    <s v="Romance"/>
    <m/>
    <m/>
    <m/>
    <m/>
    <x v="21"/>
    <m/>
    <m/>
    <m/>
    <m/>
    <m/>
    <m/>
    <s v="TheCurseoftheJadeScorpion"/>
    <x v="0"/>
    <x v="34"/>
    <m/>
    <m/>
    <m/>
    <m/>
    <n v="26000000"/>
    <n v="6.8"/>
    <n v="7496522"/>
    <n v="-3.0840551612844008E-3"/>
    <n v="-18503478"/>
    <m/>
    <x v="8"/>
  </r>
  <r>
    <s v="Color"/>
    <s v="AlanShapiro"/>
    <x v="1659"/>
    <m/>
    <x v="288"/>
    <n v="95"/>
    <s v="Adventure"/>
    <s v="Family"/>
    <m/>
    <m/>
    <m/>
    <m/>
    <m/>
    <m/>
    <x v="21"/>
    <m/>
    <m/>
    <m/>
    <m/>
    <m/>
    <m/>
    <s v="Flipper"/>
    <x v="0"/>
    <x v="34"/>
    <m/>
    <m/>
    <m/>
    <m/>
    <n v="25530000"/>
    <n v="5.2"/>
    <n v="20047715"/>
    <n v="-3.0853957451589639E-3"/>
    <n v="-5482285"/>
    <m/>
    <x v="8"/>
  </r>
  <r>
    <s v="Color"/>
    <s v="TarsemSingh"/>
    <x v="1659"/>
    <m/>
    <x v="288"/>
    <n v="117"/>
    <s v="Action"/>
    <s v="Mystery"/>
    <s v="SciFi"/>
    <s v="Thriller"/>
    <m/>
    <m/>
    <m/>
    <m/>
    <x v="21"/>
    <m/>
    <m/>
    <m/>
    <m/>
    <m/>
    <m/>
    <s v="Self/less"/>
    <x v="0"/>
    <x v="34"/>
    <m/>
    <m/>
    <m/>
    <m/>
    <n v="26000000"/>
    <n v="6.5"/>
    <n v="12276810"/>
    <n v="-3.0859512915831105E-3"/>
    <n v="-13723190"/>
    <m/>
    <x v="8"/>
  </r>
  <r>
    <s v="Color"/>
    <s v="FernandoMeirelles"/>
    <x v="1659"/>
    <m/>
    <x v="288"/>
    <n v="129"/>
    <s v="Drama"/>
    <s v="Mystery"/>
    <s v="Romance"/>
    <s v="Thriller"/>
    <m/>
    <m/>
    <m/>
    <m/>
    <x v="21"/>
    <m/>
    <m/>
    <m/>
    <m/>
    <m/>
    <m/>
    <s v="TheConstantGardener"/>
    <x v="0"/>
    <x v="34"/>
    <m/>
    <m/>
    <m/>
    <m/>
    <n v="15000000"/>
    <n v="7.5"/>
    <n v="33565375"/>
    <n v="-3.0869293344544697E-3"/>
    <n v="18565375"/>
    <m/>
    <x v="8"/>
  </r>
  <r>
    <s v="Color"/>
    <s v="MelGibson"/>
    <x v="1659"/>
    <m/>
    <x v="288"/>
    <n v="120"/>
    <s v="Drama"/>
    <m/>
    <m/>
    <m/>
    <m/>
    <m/>
    <m/>
    <m/>
    <x v="21"/>
    <m/>
    <m/>
    <m/>
    <m/>
    <m/>
    <m/>
    <s v="ThePassionoftheChrist"/>
    <x v="10"/>
    <x v="34"/>
    <m/>
    <m/>
    <m/>
    <m/>
    <n v="30000000"/>
    <n v="7.1"/>
    <n v="499263"/>
    <n v="-3.0835486970532035E-3"/>
    <n v="-29500737"/>
    <m/>
    <x v="8"/>
  </r>
  <r>
    <s v="Color"/>
    <s v="ChrisColumbus"/>
    <x v="1659"/>
    <m/>
    <x v="288"/>
    <n v="125"/>
    <s v="Comedy"/>
    <s v="Drama"/>
    <s v="Family"/>
    <s v="Romance"/>
    <m/>
    <m/>
    <m/>
    <m/>
    <x v="21"/>
    <m/>
    <m/>
    <m/>
    <m/>
    <m/>
    <m/>
    <s v="Mrs.Doubtfire"/>
    <x v="0"/>
    <x v="34"/>
    <m/>
    <m/>
    <m/>
    <m/>
    <n v="25000000"/>
    <n v="6.9"/>
    <n v="219200000"/>
    <n v="-3.0812624501796101E-3"/>
    <n v="194200000"/>
    <m/>
    <x v="8"/>
  </r>
  <r>
    <s v="Color"/>
    <s v="BarryLevinson"/>
    <x v="1659"/>
    <m/>
    <x v="288"/>
    <n v="133"/>
    <s v="Drama"/>
    <m/>
    <m/>
    <m/>
    <m/>
    <m/>
    <m/>
    <m/>
    <x v="21"/>
    <m/>
    <m/>
    <m/>
    <m/>
    <m/>
    <m/>
    <s v="RainMan"/>
    <x v="0"/>
    <x v="34"/>
    <m/>
    <m/>
    <m/>
    <m/>
    <n v="25000000"/>
    <n v="8"/>
    <n v="172825435"/>
    <n v="-3.0788904527991948E-3"/>
    <n v="147825435"/>
    <m/>
    <x v="8"/>
  </r>
  <r>
    <s v="Color"/>
    <s v="ClintEastwood"/>
    <x v="1659"/>
    <m/>
    <x v="288"/>
    <n v="116"/>
    <s v="Drama"/>
    <m/>
    <m/>
    <m/>
    <m/>
    <m/>
    <m/>
    <m/>
    <x v="21"/>
    <m/>
    <m/>
    <m/>
    <m/>
    <m/>
    <m/>
    <s v="GranTorino"/>
    <x v="0"/>
    <x v="34"/>
    <m/>
    <m/>
    <m/>
    <m/>
    <n v="33000000"/>
    <n v="8.1999999999999993"/>
    <n v="148085755"/>
    <n v="-3.0739622406124514E-3"/>
    <n v="115085755"/>
    <m/>
    <x v="8"/>
  </r>
  <r>
    <s v="Color"/>
    <s v="OliverStone"/>
    <x v="1659"/>
    <m/>
    <x v="288"/>
    <n v="129"/>
    <s v="Biography"/>
    <s v="Drama"/>
    <s v="History"/>
    <m/>
    <m/>
    <m/>
    <m/>
    <m/>
    <x v="21"/>
    <m/>
    <m/>
    <m/>
    <m/>
    <m/>
    <m/>
    <s v="W."/>
    <x v="0"/>
    <x v="34"/>
    <m/>
    <m/>
    <m/>
    <m/>
    <n v="25100000"/>
    <n v="6.4"/>
    <n v="25517500"/>
    <n v="-3.1078062370963958E-3"/>
    <n v="417500"/>
    <m/>
    <x v="8"/>
  </r>
  <r>
    <s v="Color"/>
    <s v="PierreMorel"/>
    <x v="1659"/>
    <m/>
    <x v="288"/>
    <n v="93"/>
    <s v="Action"/>
    <s v="Thriller"/>
    <m/>
    <m/>
    <m/>
    <m/>
    <m/>
    <m/>
    <x v="21"/>
    <m/>
    <m/>
    <m/>
    <m/>
    <m/>
    <m/>
    <s v="Taken"/>
    <x v="0"/>
    <x v="34"/>
    <m/>
    <m/>
    <m/>
    <m/>
    <n v="25000000"/>
    <n v="7.9"/>
    <n v="145000989"/>
    <n v="-3.1079090483259715E-3"/>
    <n v="120000989"/>
    <m/>
    <x v="8"/>
  </r>
  <r>
    <s v="Color"/>
    <s v="MichaelHoffman"/>
    <x v="1659"/>
    <m/>
    <x v="288"/>
    <n v="118"/>
    <s v="Drama"/>
    <s v="Romance"/>
    <m/>
    <m/>
    <m/>
    <m/>
    <m/>
    <m/>
    <x v="21"/>
    <m/>
    <m/>
    <m/>
    <m/>
    <m/>
    <m/>
    <s v="TheBestofMe"/>
    <x v="0"/>
    <x v="34"/>
    <m/>
    <m/>
    <m/>
    <m/>
    <n v="26000000"/>
    <n v="6.7"/>
    <n v="26761283"/>
    <n v="-3.1024535272807328E-3"/>
    <n v="761283"/>
    <m/>
    <x v="8"/>
  </r>
  <r>
    <s v="Color"/>
    <s v="MickJackson"/>
    <x v="1659"/>
    <m/>
    <x v="288"/>
    <n v="129"/>
    <s v="Action"/>
    <s v="Drama"/>
    <s v="Music"/>
    <s v="Romance"/>
    <m/>
    <m/>
    <m/>
    <m/>
    <x v="21"/>
    <m/>
    <m/>
    <m/>
    <m/>
    <m/>
    <m/>
    <s v="TheBodyguard"/>
    <x v="0"/>
    <x v="34"/>
    <m/>
    <m/>
    <m/>
    <m/>
    <n v="25000000"/>
    <n v="6.1"/>
    <n v="121945720"/>
    <n v="-3.1024374588260592E-3"/>
    <n v="96945720"/>
    <m/>
    <x v="8"/>
  </r>
  <r>
    <s v="BlackandWhite"/>
    <s v="StevenSpielberg"/>
    <x v="1659"/>
    <m/>
    <x v="288"/>
    <n v="185"/>
    <s v="Biography"/>
    <s v="Drama"/>
    <s v="History"/>
    <m/>
    <m/>
    <m/>
    <m/>
    <m/>
    <x v="21"/>
    <m/>
    <m/>
    <m/>
    <m/>
    <m/>
    <m/>
    <s v="SchindlersList"/>
    <x v="0"/>
    <x v="34"/>
    <m/>
    <m/>
    <m/>
    <m/>
    <n v="22000000"/>
    <n v="8.9"/>
    <n v="96067179"/>
    <n v="-3.0969804911172775E-3"/>
    <n v="74067179"/>
    <m/>
    <x v="8"/>
  </r>
  <r>
    <s v="Color"/>
    <s v="TateTaylor"/>
    <x v="1659"/>
    <m/>
    <x v="288"/>
    <n v="146"/>
    <s v="Drama"/>
    <m/>
    <m/>
    <m/>
    <m/>
    <m/>
    <m/>
    <m/>
    <x v="21"/>
    <m/>
    <m/>
    <m/>
    <m/>
    <m/>
    <m/>
    <s v="TheHelp"/>
    <x v="0"/>
    <x v="34"/>
    <m/>
    <m/>
    <m/>
    <m/>
    <n v="25000000"/>
    <n v="8.1"/>
    <n v="169705587"/>
    <n v="-3.0836406106492889E-3"/>
    <n v="144705587"/>
    <m/>
    <x v="8"/>
  </r>
  <r>
    <s v="Color"/>
    <s v="BillCondon"/>
    <x v="1659"/>
    <m/>
    <x v="288"/>
    <n v="128"/>
    <s v="Biography"/>
    <s v="Drama"/>
    <s v="Thriller"/>
    <m/>
    <m/>
    <m/>
    <m/>
    <m/>
    <x v="21"/>
    <m/>
    <m/>
    <m/>
    <m/>
    <m/>
    <m/>
    <s v="TheFifthEstate"/>
    <x v="0"/>
    <x v="34"/>
    <m/>
    <m/>
    <m/>
    <m/>
    <n v="28000000"/>
    <n v="6.2"/>
    <n v="3254172"/>
    <n v="-3.0786450882670418E-3"/>
    <n v="-24745828"/>
    <m/>
    <x v="8"/>
  </r>
  <r>
    <s v="Color"/>
    <s v="RajaGosnell"/>
    <x v="1659"/>
    <m/>
    <x v="288"/>
    <n v="93"/>
    <s v="Adventure"/>
    <s v="Comedy"/>
    <s v="Family"/>
    <s v="Fantasy"/>
    <s v="Horror"/>
    <s v="Mystery"/>
    <m/>
    <m/>
    <x v="21"/>
    <m/>
    <m/>
    <m/>
    <m/>
    <m/>
    <m/>
    <s v="ScoobyDoo2:MonstersUnleashed"/>
    <x v="0"/>
    <x v="34"/>
    <m/>
    <m/>
    <m/>
    <m/>
    <n v="80000000"/>
    <n v="4.9000000000000004"/>
    <n v="84185387"/>
    <n v="-3.0784588870998637E-3"/>
    <n v="4185387"/>
    <m/>
    <x v="8"/>
  </r>
  <r>
    <s v="Color"/>
    <s v="RonnyYu"/>
    <x v="1659"/>
    <m/>
    <x v="288"/>
    <n v="97"/>
    <s v="Action"/>
    <s v="Horror"/>
    <s v="Thriller"/>
    <m/>
    <m/>
    <m/>
    <m/>
    <m/>
    <x v="21"/>
    <m/>
    <m/>
    <m/>
    <m/>
    <m/>
    <m/>
    <s v="Freddyvs.Jason"/>
    <x v="0"/>
    <x v="34"/>
    <m/>
    <m/>
    <m/>
    <m/>
    <n v="30000000"/>
    <n v="5.8"/>
    <n v="82163317"/>
    <n v="-3.2039416082467534E-3"/>
    <n v="52163317"/>
    <m/>
    <x v="8"/>
  </r>
  <r>
    <s v="Color"/>
    <s v="JohnA.Davis"/>
    <x v="1659"/>
    <m/>
    <x v="288"/>
    <n v="82"/>
    <s v="Action"/>
    <s v="Adventure"/>
    <s v="Animation"/>
    <s v="Comedy"/>
    <s v="Family"/>
    <s v="SciFi"/>
    <m/>
    <m/>
    <x v="21"/>
    <m/>
    <m/>
    <m/>
    <m/>
    <m/>
    <m/>
    <s v="JimmyNeutron:BoyGenius"/>
    <x v="0"/>
    <x v="34"/>
    <m/>
    <m/>
    <m/>
    <m/>
    <n v="30000000"/>
    <n v="6"/>
    <n v="80920948"/>
    <n v="-3.2111809157749816E-3"/>
    <n v="50920948"/>
    <m/>
    <x v="8"/>
  </r>
  <r>
    <s v="Color"/>
    <s v="MattReeves"/>
    <x v="1659"/>
    <m/>
    <x v="288"/>
    <n v="85"/>
    <s v="Action"/>
    <s v="Adventure"/>
    <s v="Horror"/>
    <s v="SciFi"/>
    <m/>
    <m/>
    <m/>
    <m/>
    <x v="21"/>
    <m/>
    <m/>
    <m/>
    <m/>
    <m/>
    <m/>
    <s v="Cloverfield"/>
    <x v="0"/>
    <x v="34"/>
    <m/>
    <m/>
    <m/>
    <m/>
    <n v="25000000"/>
    <n v="7"/>
    <n v="80034302"/>
    <n v="-3.2182398252765068E-3"/>
    <n v="55034302"/>
    <m/>
    <x v="8"/>
  </r>
  <r>
    <s v="Color"/>
    <s v="MichaelPressman"/>
    <x v="1659"/>
    <m/>
    <x v="288"/>
    <n v="88"/>
    <s v="Action"/>
    <s v="Adventure"/>
    <s v="Comedy"/>
    <s v="Family"/>
    <s v="SciFi"/>
    <m/>
    <m/>
    <m/>
    <x v="21"/>
    <m/>
    <m/>
    <m/>
    <m/>
    <m/>
    <m/>
    <s v="TeenageMutantNinjaTurtlesII:TheSecretoftheOoze"/>
    <x v="0"/>
    <x v="34"/>
    <m/>
    <m/>
    <m/>
    <m/>
    <n v="25000000"/>
    <n v="6"/>
    <n v="78656813"/>
    <n v="-3.21418554568802E-3"/>
    <n v="53656813"/>
    <m/>
    <x v="8"/>
  </r>
  <r>
    <s v="Color"/>
    <s v="BrianDePalma"/>
    <x v="1659"/>
    <m/>
    <x v="288"/>
    <n v="119"/>
    <s v="Crime"/>
    <s v="Drama"/>
    <s v="Thriller"/>
    <m/>
    <m/>
    <m/>
    <m/>
    <m/>
    <x v="21"/>
    <m/>
    <m/>
    <m/>
    <m/>
    <m/>
    <m/>
    <s v="TheUntouchables"/>
    <x v="0"/>
    <x v="34"/>
    <m/>
    <m/>
    <m/>
    <m/>
    <n v="25000000"/>
    <n v="7.9"/>
    <n v="76270454"/>
    <n v="-3.2101921680693242E-3"/>
    <n v="51270454"/>
    <m/>
    <x v="8"/>
  </r>
  <r>
    <s v="Color"/>
    <s v="EthanCoen"/>
    <x v="1659"/>
    <m/>
    <x v="288"/>
    <n v="122"/>
    <s v="Crime"/>
    <s v="Drama"/>
    <s v="Thriller"/>
    <m/>
    <m/>
    <m/>
    <m/>
    <m/>
    <x v="21"/>
    <m/>
    <m/>
    <m/>
    <m/>
    <m/>
    <m/>
    <s v="NoCountryforOldMen"/>
    <x v="0"/>
    <x v="34"/>
    <m/>
    <m/>
    <m/>
    <m/>
    <n v="25000000"/>
    <n v="8.1"/>
    <n v="74273505"/>
    <n v="-3.2063143828197148E-3"/>
    <n v="49273505"/>
    <m/>
    <x v="8"/>
  </r>
  <r>
    <s v="Color"/>
    <s v="TimStory"/>
    <x v="1659"/>
    <m/>
    <x v="288"/>
    <n v="99"/>
    <s v="Action"/>
    <s v="Comedy"/>
    <s v="Crime"/>
    <s v="Romance"/>
    <m/>
    <m/>
    <m/>
    <m/>
    <x v="21"/>
    <m/>
    <m/>
    <m/>
    <m/>
    <m/>
    <m/>
    <s v="RideAlong"/>
    <x v="0"/>
    <x v="34"/>
    <m/>
    <m/>
    <m/>
    <m/>
    <n v="25000000"/>
    <n v="6.2"/>
    <n v="134141530"/>
    <n v="-3.2025371657949881E-3"/>
    <n v="109141530"/>
    <m/>
    <x v="8"/>
  </r>
  <r>
    <s v="Color"/>
    <s v="SharonMaguire"/>
    <x v="1659"/>
    <m/>
    <x v="288"/>
    <n v="97"/>
    <s v="Comedy"/>
    <s v="Drama"/>
    <s v="Romance"/>
    <m/>
    <m/>
    <m/>
    <m/>
    <m/>
    <x v="21"/>
    <m/>
    <m/>
    <m/>
    <m/>
    <m/>
    <m/>
    <s v="BridgetJonessDiary"/>
    <x v="0"/>
    <x v="34"/>
    <m/>
    <m/>
    <m/>
    <m/>
    <n v="26000000"/>
    <n v="6.7"/>
    <n v="71500556"/>
    <n v="-3.1972731959072245E-3"/>
    <n v="45500556"/>
    <m/>
    <x v="8"/>
  </r>
  <r>
    <s v="Color"/>
    <s v="LasseHallstrm"/>
    <x v="1659"/>
    <m/>
    <x v="288"/>
    <n v="121"/>
    <s v="Drama"/>
    <s v="Romance"/>
    <m/>
    <m/>
    <m/>
    <m/>
    <m/>
    <m/>
    <x v="21"/>
    <m/>
    <m/>
    <m/>
    <m/>
    <m/>
    <m/>
    <s v="Chocolat"/>
    <x v="0"/>
    <x v="34"/>
    <m/>
    <m/>
    <m/>
    <m/>
    <n v="25000000"/>
    <n v="7.3"/>
    <n v="71309760"/>
    <n v="-3.1954948050064852E-3"/>
    <n v="46309760"/>
    <m/>
    <x v="8"/>
  </r>
  <r>
    <s v="Color"/>
    <s v="CharlesHermanWurmfeld"/>
    <x v="1659"/>
    <m/>
    <x v="288"/>
    <n v="95"/>
    <s v="Comedy"/>
    <m/>
    <m/>
    <m/>
    <m/>
    <m/>
    <m/>
    <m/>
    <x v="21"/>
    <m/>
    <m/>
    <m/>
    <m/>
    <m/>
    <m/>
    <s v="LegallyBlonde2:RedWhiteBlonde"/>
    <x v="0"/>
    <x v="34"/>
    <m/>
    <m/>
    <m/>
    <m/>
    <n v="45000000"/>
    <n v="4.5999999999999996"/>
    <n v="89808372"/>
    <n v="-3.1918619083078715E-3"/>
    <n v="44808372"/>
    <m/>
    <x v="8"/>
  </r>
  <r>
    <s v="Color"/>
    <s v="AndyFickman"/>
    <x v="1659"/>
    <m/>
    <x v="288"/>
    <n v="105"/>
    <s v="Comedy"/>
    <s v="Family"/>
    <m/>
    <m/>
    <m/>
    <m/>
    <m/>
    <m/>
    <x v="21"/>
    <m/>
    <m/>
    <m/>
    <m/>
    <m/>
    <m/>
    <s v="ParentalGuidance"/>
    <x v="0"/>
    <x v="34"/>
    <m/>
    <m/>
    <m/>
    <m/>
    <n v="25000000"/>
    <n v="6.1"/>
    <n v="77264926"/>
    <n v="-3.2396617101005673E-3"/>
    <n v="52264926"/>
    <m/>
    <x v="8"/>
  </r>
  <r>
    <s v="Color"/>
    <s v="IvanReitman"/>
    <x v="1659"/>
    <m/>
    <x v="288"/>
    <n v="108"/>
    <s v="Comedy"/>
    <s v="Romance"/>
    <m/>
    <m/>
    <m/>
    <m/>
    <m/>
    <m/>
    <x v="21"/>
    <m/>
    <m/>
    <m/>
    <m/>
    <m/>
    <m/>
    <s v="NoStringsAttached"/>
    <x v="0"/>
    <x v="34"/>
    <m/>
    <m/>
    <m/>
    <m/>
    <n v="25000000"/>
    <n v="6.2"/>
    <n v="70625986"/>
    <n v="-3.235731253799042E-3"/>
    <n v="45625986"/>
    <m/>
    <x v="8"/>
  </r>
  <r>
    <s v="Color"/>
    <s v="GeorgeP.Cosmatos"/>
    <x v="1659"/>
    <m/>
    <x v="288"/>
    <n v="134"/>
    <s v="Action"/>
    <s v="Biography"/>
    <s v="Drama"/>
    <s v="History"/>
    <s v="Romance"/>
    <s v="Western"/>
    <m/>
    <m/>
    <x v="21"/>
    <m/>
    <m/>
    <m/>
    <m/>
    <m/>
    <m/>
    <s v="Tombstone"/>
    <x v="0"/>
    <x v="34"/>
    <m/>
    <m/>
    <m/>
    <m/>
    <n v="25000000"/>
    <n v="7.8"/>
    <n v="56505065"/>
    <n v="-3.2321538437820557E-3"/>
    <n v="31505065"/>
    <m/>
    <x v="8"/>
  </r>
  <r>
    <s v="Color"/>
    <s v="AndrzejBartkowiak"/>
    <x v="1659"/>
    <m/>
    <x v="288"/>
    <n v="115"/>
    <s v="Action"/>
    <s v="Crime"/>
    <s v="Thriller"/>
    <m/>
    <m/>
    <m/>
    <m/>
    <m/>
    <x v="21"/>
    <m/>
    <m/>
    <m/>
    <m/>
    <m/>
    <m/>
    <s v="RomeoMustDie"/>
    <x v="0"/>
    <x v="34"/>
    <m/>
    <m/>
    <m/>
    <m/>
    <n v="25000000"/>
    <n v="6.1"/>
    <n v="55973336"/>
    <n v="-3.2294859012242335E-3"/>
    <n v="30973336"/>
    <m/>
    <x v="8"/>
  </r>
  <r>
    <s v="Color"/>
    <s v="JamesWong"/>
    <x v="1659"/>
    <m/>
    <x v="288"/>
    <n v="86"/>
    <s v="Horror"/>
    <m/>
    <m/>
    <m/>
    <m/>
    <m/>
    <m/>
    <m/>
    <x v="21"/>
    <m/>
    <m/>
    <m/>
    <m/>
    <m/>
    <m/>
    <s v="FinalDestination3"/>
    <x v="0"/>
    <x v="34"/>
    <m/>
    <m/>
    <m/>
    <m/>
    <n v="25000000"/>
    <n v="5.8"/>
    <n v="54098051"/>
    <n v="-3.2268530163096268E-3"/>
    <n v="29098051"/>
    <m/>
    <x v="8"/>
  </r>
  <r>
    <s v="Color"/>
    <s v="ScottHicks"/>
    <x v="1659"/>
    <m/>
    <x v="288"/>
    <n v="101"/>
    <s v="Drama"/>
    <s v="Romance"/>
    <m/>
    <m/>
    <m/>
    <m/>
    <m/>
    <m/>
    <x v="21"/>
    <m/>
    <m/>
    <m/>
    <m/>
    <m/>
    <m/>
    <s v="TheLuckyOne"/>
    <x v="0"/>
    <x v="34"/>
    <m/>
    <m/>
    <m/>
    <m/>
    <n v="25000000"/>
    <n v="6.5"/>
    <n v="60443237"/>
    <n v="-3.2243548046300939E-3"/>
    <n v="35443237"/>
    <m/>
    <x v="8"/>
  </r>
  <r>
    <s v="Color"/>
    <s v="GaborCsupo"/>
    <x v="1659"/>
    <m/>
    <x v="288"/>
    <n v="96"/>
    <s v="Adventure"/>
    <s v="Drama"/>
    <s v="Family"/>
    <s v="Fantasy"/>
    <m/>
    <m/>
    <m/>
    <m/>
    <x v="21"/>
    <m/>
    <m/>
    <m/>
    <m/>
    <m/>
    <m/>
    <s v="BridgetoTerabithia"/>
    <x v="0"/>
    <x v="34"/>
    <m/>
    <m/>
    <m/>
    <m/>
    <n v="17000000"/>
    <n v="7.2"/>
    <n v="82234139"/>
    <n v="-3.2214005536754897E-3"/>
    <n v="65234139"/>
    <m/>
    <x v="8"/>
  </r>
  <r>
    <s v="Color"/>
    <s v="MarcForster"/>
    <x v="1659"/>
    <m/>
    <x v="288"/>
    <n v="101"/>
    <s v="Biography"/>
    <s v="Drama"/>
    <s v="Family"/>
    <m/>
    <m/>
    <m/>
    <m/>
    <m/>
    <x v="21"/>
    <m/>
    <m/>
    <m/>
    <m/>
    <m/>
    <m/>
    <s v="FindingNeverland"/>
    <x v="0"/>
    <x v="34"/>
    <m/>
    <m/>
    <m/>
    <m/>
    <n v="25000000"/>
    <n v="7.8"/>
    <n v="51676606"/>
    <n v="-3.1986703194188688E-3"/>
    <n v="26676606"/>
    <m/>
    <x v="8"/>
  </r>
  <r>
    <s v="Color"/>
    <s v="TylerPerry"/>
    <x v="1659"/>
    <m/>
    <x v="288"/>
    <n v="100"/>
    <s v="Comedy"/>
    <s v="Drama"/>
    <m/>
    <m/>
    <m/>
    <m/>
    <m/>
    <m/>
    <x v="21"/>
    <m/>
    <m/>
    <m/>
    <m/>
    <m/>
    <m/>
    <s v="AMadeaChristmas"/>
    <x v="0"/>
    <x v="34"/>
    <m/>
    <m/>
    <m/>
    <m/>
    <n v="25000000"/>
    <n v="4.7"/>
    <n v="52528330"/>
    <n v="-3.1963381606644964E-3"/>
    <n v="27528330"/>
    <m/>
    <x v="8"/>
  </r>
  <r>
    <s v="Color"/>
    <s v="JoeCarnahan"/>
    <x v="1659"/>
    <m/>
    <x v="288"/>
    <n v="117"/>
    <s v="Action"/>
    <s v="Adventure"/>
    <s v="Drama"/>
    <s v="Thriller"/>
    <m/>
    <m/>
    <m/>
    <m/>
    <x v="21"/>
    <m/>
    <m/>
    <m/>
    <m/>
    <m/>
    <m/>
    <s v="TheGrey"/>
    <x v="0"/>
    <x v="34"/>
    <m/>
    <m/>
    <m/>
    <m/>
    <n v="25000000"/>
    <n v="6.8"/>
    <n v="51533608"/>
    <n v="-3.1939374911194481E-3"/>
    <n v="26533608"/>
    <m/>
    <x v="8"/>
  </r>
  <r>
    <s v="Color"/>
    <s v="JohnPolson"/>
    <x v="1659"/>
    <m/>
    <x v="288"/>
    <n v="101"/>
    <s v="Drama"/>
    <s v="Horror"/>
    <s v="Mystery"/>
    <s v="Thriller"/>
    <m/>
    <m/>
    <m/>
    <m/>
    <x v="21"/>
    <m/>
    <m/>
    <m/>
    <m/>
    <m/>
    <m/>
    <s v="HideandSeek"/>
    <x v="0"/>
    <x v="34"/>
    <m/>
    <m/>
    <m/>
    <m/>
    <n v="30000000"/>
    <n v="5.9"/>
    <n v="51097664"/>
    <n v="-3.1916107956331198E-3"/>
    <n v="21097664"/>
    <m/>
    <x v="8"/>
  </r>
  <r>
    <s v="Color"/>
    <s v="AdamMcKay"/>
    <x v="1659"/>
    <m/>
    <x v="288"/>
    <n v="98"/>
    <s v="Comedy"/>
    <m/>
    <m/>
    <m/>
    <m/>
    <m/>
    <m/>
    <m/>
    <x v="21"/>
    <m/>
    <m/>
    <m/>
    <m/>
    <m/>
    <m/>
    <s v="Anchorman:TheLegendofRonBurgundy"/>
    <x v="0"/>
    <x v="34"/>
    <m/>
    <m/>
    <m/>
    <m/>
    <n v="26000000"/>
    <n v="7.2"/>
    <n v="84136909"/>
    <n v="-3.1945067542137702E-3"/>
    <n v="58136909"/>
    <m/>
    <x v="8"/>
  </r>
  <r>
    <s v="Color"/>
    <s v="MartinScorsese"/>
    <x v="1659"/>
    <m/>
    <x v="288"/>
    <n v="146"/>
    <s v="Biography"/>
    <s v="Crime"/>
    <s v="Drama"/>
    <m/>
    <m/>
    <m/>
    <m/>
    <m/>
    <x v="21"/>
    <m/>
    <m/>
    <m/>
    <m/>
    <m/>
    <m/>
    <s v="Goodfellas"/>
    <x v="0"/>
    <x v="34"/>
    <m/>
    <m/>
    <m/>
    <m/>
    <n v="25000000"/>
    <n v="8.6999999999999993"/>
    <n v="46836394"/>
    <n v="-3.1925763557698193E-3"/>
    <n v="21836394"/>
    <m/>
    <x v="8"/>
  </r>
  <r>
    <s v="Color"/>
    <s v="HaraldZwart"/>
    <x v="1659"/>
    <m/>
    <x v="288"/>
    <n v="102"/>
    <s v="Action"/>
    <s v="Adventure"/>
    <s v="Comedy"/>
    <s v="Crime"/>
    <s v="Family"/>
    <s v="Romance"/>
    <s v="Thriller"/>
    <m/>
    <x v="21"/>
    <m/>
    <m/>
    <m/>
    <m/>
    <m/>
    <m/>
    <s v="AgentCodyBanks"/>
    <x v="0"/>
    <x v="34"/>
    <m/>
    <m/>
    <m/>
    <m/>
    <n v="26000000"/>
    <n v="5"/>
    <n v="47285499"/>
    <n v="-3.1906195750607967E-3"/>
    <n v="21285499"/>
    <m/>
    <x v="8"/>
  </r>
  <r>
    <s v="Color"/>
    <s v="KirkJones"/>
    <x v="1659"/>
    <m/>
    <x v="288"/>
    <n v="97"/>
    <s v="Comedy"/>
    <s v="Family"/>
    <s v="Fantasy"/>
    <m/>
    <m/>
    <m/>
    <m/>
    <m/>
    <x v="21"/>
    <m/>
    <m/>
    <m/>
    <m/>
    <m/>
    <m/>
    <s v="NannyMcPhee"/>
    <x v="0"/>
    <x v="34"/>
    <m/>
    <m/>
    <m/>
    <m/>
    <n v="25000000"/>
    <n v="6.6"/>
    <n v="47124400"/>
    <n v="-3.189507711236671E-3"/>
    <n v="22124400"/>
    <m/>
    <x v="8"/>
  </r>
  <r>
    <s v="Color"/>
    <s v="BrianDePalma"/>
    <x v="1659"/>
    <m/>
    <x v="288"/>
    <n v="142"/>
    <s v="Crime"/>
    <s v="Drama"/>
    <m/>
    <m/>
    <m/>
    <m/>
    <m/>
    <m/>
    <x v="21"/>
    <m/>
    <m/>
    <m/>
    <m/>
    <m/>
    <m/>
    <s v="Scarface"/>
    <x v="0"/>
    <x v="34"/>
    <m/>
    <m/>
    <m/>
    <m/>
    <n v="25000000"/>
    <n v="8.3000000000000007"/>
    <n v="44700000"/>
    <n v="-3.1875231846846637E-3"/>
    <n v="19700000"/>
    <m/>
    <x v="8"/>
  </r>
  <r>
    <s v="Color"/>
    <s v="SteveOedekerk"/>
    <x v="1659"/>
    <m/>
    <x v="288"/>
    <n v="98"/>
    <s v="Action"/>
    <s v="Adventure"/>
    <s v="Comedy"/>
    <s v="Crime"/>
    <m/>
    <m/>
    <m/>
    <m/>
    <x v="21"/>
    <m/>
    <m/>
    <m/>
    <m/>
    <m/>
    <m/>
    <s v="NothingtoLose"/>
    <x v="0"/>
    <x v="34"/>
    <m/>
    <m/>
    <m/>
    <m/>
    <n v="25000000"/>
    <n v="6.7"/>
    <n v="44455658"/>
    <n v="-3.1857391325430967E-3"/>
    <n v="19455658"/>
    <m/>
    <x v="8"/>
  </r>
  <r>
    <s v="Color"/>
    <s v="BernardoBertolucci"/>
    <x v="1659"/>
    <m/>
    <x v="288"/>
    <n v="219"/>
    <s v="Biography"/>
    <s v="Drama"/>
    <s v="History"/>
    <m/>
    <m/>
    <m/>
    <m/>
    <m/>
    <x v="21"/>
    <m/>
    <m/>
    <m/>
    <m/>
    <m/>
    <m/>
    <s v="TheLastEmperor"/>
    <x v="0"/>
    <x v="34"/>
    <m/>
    <m/>
    <m/>
    <m/>
    <n v="23000000"/>
    <n v="7.8"/>
    <n v="43984230"/>
    <n v="-3.1839738654045988E-3"/>
    <n v="20984230"/>
    <m/>
    <x v="8"/>
  </r>
  <r>
    <s v="Color"/>
    <s v="BaltasarKormkur"/>
    <x v="1659"/>
    <m/>
    <x v="288"/>
    <n v="109"/>
    <s v="Action"/>
    <s v="Crime"/>
    <s v="Drama"/>
    <s v="Thriller"/>
    <m/>
    <m/>
    <m/>
    <m/>
    <x v="21"/>
    <m/>
    <m/>
    <m/>
    <m/>
    <m/>
    <m/>
    <s v="Contraband"/>
    <x v="0"/>
    <x v="34"/>
    <m/>
    <m/>
    <m/>
    <m/>
    <n v="25000000"/>
    <n v="6.5"/>
    <n v="66489425"/>
    <n v="-3.1807468678709144E-3"/>
    <n v="41489425"/>
    <m/>
    <x v="8"/>
  </r>
  <r>
    <s v="Color"/>
    <s v="BrettRatner"/>
    <x v="1659"/>
    <m/>
    <x v="288"/>
    <n v="97"/>
    <s v="Action"/>
    <s v="Comedy"/>
    <s v="Crime"/>
    <s v="Thriller"/>
    <m/>
    <m/>
    <m/>
    <m/>
    <x v="21"/>
    <m/>
    <m/>
    <m/>
    <m/>
    <m/>
    <m/>
    <s v="MoneyTalks"/>
    <x v="0"/>
    <x v="34"/>
    <m/>
    <m/>
    <m/>
    <m/>
    <n v="25000000"/>
    <n v="6.1"/>
    <n v="41067398"/>
    <n v="-3.1773406945325845E-3"/>
    <n v="16067398"/>
    <m/>
    <x v="8"/>
  </r>
  <r>
    <s v="Color"/>
    <s v="PaulThomasAnderson"/>
    <x v="1659"/>
    <m/>
    <x v="288"/>
    <n v="158"/>
    <s v="Drama"/>
    <m/>
    <m/>
    <m/>
    <m/>
    <m/>
    <m/>
    <m/>
    <x v="21"/>
    <m/>
    <m/>
    <m/>
    <m/>
    <m/>
    <m/>
    <s v="ThereWillBeBlood"/>
    <x v="0"/>
    <x v="34"/>
    <m/>
    <m/>
    <m/>
    <m/>
    <n v="25000000"/>
    <n v="8.1"/>
    <n v="40218903"/>
    <n v="-3.1758623713653597E-3"/>
    <n v="15218903"/>
    <m/>
    <x v="8"/>
  </r>
  <r>
    <s v="Color"/>
    <s v="CathyMalkasian"/>
    <x v="1659"/>
    <m/>
    <x v="288"/>
    <n v="85"/>
    <s v="Adventure"/>
    <s v="Animation"/>
    <s v="Comedy"/>
    <s v="Family"/>
    <s v="Fantasy"/>
    <m/>
    <m/>
    <m/>
    <x v="21"/>
    <m/>
    <m/>
    <m/>
    <m/>
    <m/>
    <m/>
    <s v="TheWildThornberrysMovie"/>
    <x v="0"/>
    <x v="34"/>
    <m/>
    <m/>
    <m/>
    <m/>
    <n v="25000000"/>
    <n v="5.2"/>
    <n v="39880476"/>
    <n v="-3.1744581871820912E-3"/>
    <n v="14880476"/>
    <m/>
    <x v="8"/>
  </r>
  <r>
    <s v="Color"/>
    <s v="JohnEng"/>
    <x v="1659"/>
    <m/>
    <x v="288"/>
    <n v="80"/>
    <s v="Adventure"/>
    <s v="Animation"/>
    <s v="Comedy"/>
    <s v="Family"/>
    <s v="Fantasy"/>
    <s v="Musical"/>
    <m/>
    <m/>
    <x v="21"/>
    <m/>
    <m/>
    <m/>
    <m/>
    <m/>
    <m/>
    <s v="RugratsGoWild"/>
    <x v="0"/>
    <x v="34"/>
    <m/>
    <m/>
    <m/>
    <m/>
    <n v="25000000"/>
    <n v="5.6"/>
    <n v="39399750"/>
    <n v="-3.1730829223330951E-3"/>
    <n v="14399750"/>
    <m/>
    <x v="8"/>
  </r>
  <r>
    <s v="Color"/>
    <s v="MalcolmD.Lee"/>
    <x v="1659"/>
    <m/>
    <x v="288"/>
    <n v="86"/>
    <s v="Action"/>
    <s v="Comedy"/>
    <m/>
    <m/>
    <m/>
    <m/>
    <m/>
    <m/>
    <x v="21"/>
    <m/>
    <m/>
    <m/>
    <m/>
    <m/>
    <m/>
    <s v="UndercoverBrother"/>
    <x v="0"/>
    <x v="34"/>
    <m/>
    <m/>
    <m/>
    <m/>
    <n v="25000000"/>
    <n v="5.8"/>
    <n v="38230435"/>
    <n v="-3.1717496287004565E-3"/>
    <n v="13230435"/>
    <m/>
    <x v="8"/>
  </r>
  <r>
    <s v="Color"/>
    <s v="KenKwapis"/>
    <x v="1659"/>
    <m/>
    <x v="288"/>
    <n v="119"/>
    <s v="Comedy"/>
    <s v="Drama"/>
    <s v="Family"/>
    <s v="Romance"/>
    <m/>
    <m/>
    <m/>
    <m/>
    <x v="21"/>
    <m/>
    <m/>
    <m/>
    <m/>
    <m/>
    <m/>
    <s v="TheSisterhoodoftheTravelingPants"/>
    <x v="0"/>
    <x v="34"/>
    <m/>
    <m/>
    <m/>
    <m/>
    <n v="25000000"/>
    <n v="6.6"/>
    <n v="39008741"/>
    <n v="-3.1705216172381316E-3"/>
    <n v="14008741"/>
    <m/>
    <x v="8"/>
  </r>
  <r>
    <s v="Color"/>
    <s v="ChrisNahon"/>
    <x v="1659"/>
    <m/>
    <x v="288"/>
    <n v="98"/>
    <s v="Action"/>
    <s v="Crime"/>
    <s v="Drama"/>
    <s v="Thriller"/>
    <m/>
    <m/>
    <m/>
    <m/>
    <x v="21"/>
    <m/>
    <m/>
    <m/>
    <m/>
    <m/>
    <m/>
    <s v="KissoftheDragon"/>
    <x v="0"/>
    <x v="34"/>
    <m/>
    <m/>
    <m/>
    <m/>
    <n v="25000000"/>
    <n v="6.6"/>
    <n v="36833473"/>
    <n v="-3.1692210844830346E-3"/>
    <n v="11833473"/>
    <m/>
    <x v="8"/>
  </r>
  <r>
    <s v="Color"/>
    <s v="FredWolf"/>
    <x v="1659"/>
    <m/>
    <x v="288"/>
    <n v="97"/>
    <s v="Comedy"/>
    <s v="Romance"/>
    <m/>
    <m/>
    <m/>
    <m/>
    <m/>
    <m/>
    <x v="21"/>
    <m/>
    <m/>
    <m/>
    <m/>
    <m/>
    <m/>
    <s v="TheHouseBunny"/>
    <x v="0"/>
    <x v="34"/>
    <m/>
    <m/>
    <m/>
    <m/>
    <n v="25000000"/>
    <n v="5.5"/>
    <n v="48237389"/>
    <n v="-3.1681198516013602E-3"/>
    <n v="23237389"/>
    <m/>
    <x v="8"/>
  </r>
  <r>
    <s v="Color"/>
    <s v="CraigGillespie"/>
    <x v="1659"/>
    <m/>
    <x v="288"/>
    <n v="124"/>
    <s v="Biography"/>
    <s v="Drama"/>
    <s v="Sport"/>
    <m/>
    <m/>
    <m/>
    <m/>
    <m/>
    <x v="21"/>
    <m/>
    <m/>
    <m/>
    <m/>
    <m/>
    <m/>
    <s v="MillionDollarArm"/>
    <x v="0"/>
    <x v="34"/>
    <m/>
    <m/>
    <m/>
    <m/>
    <n v="25000000"/>
    <n v="7"/>
    <n v="36447959"/>
    <n v="-3.1660174124626267E-3"/>
    <n v="11447959"/>
    <m/>
    <x v="8"/>
  </r>
  <r>
    <s v="BlackandWhite"/>
    <s v="PhillipNoyce"/>
    <x v="1659"/>
    <m/>
    <x v="288"/>
    <n v="97"/>
    <s v="Drama"/>
    <s v="Romance"/>
    <s v="SciFi"/>
    <m/>
    <m/>
    <m/>
    <m/>
    <m/>
    <x v="21"/>
    <m/>
    <m/>
    <m/>
    <m/>
    <m/>
    <m/>
    <s v="TheGiver"/>
    <x v="0"/>
    <x v="34"/>
    <m/>
    <m/>
    <m/>
    <m/>
    <n v="25000000"/>
    <n v="6.5"/>
    <n v="45089048"/>
    <n v="-3.1649493423483045E-3"/>
    <n v="20089048"/>
    <m/>
    <x v="8"/>
  </r>
  <r>
    <s v="Color"/>
    <s v="DennieGordon"/>
    <x v="1659"/>
    <m/>
    <x v="288"/>
    <n v="105"/>
    <s v="Comedy"/>
    <s v="Drama"/>
    <s v="Family"/>
    <s v="Romance"/>
    <m/>
    <m/>
    <m/>
    <m/>
    <x v="21"/>
    <m/>
    <m/>
    <m/>
    <m/>
    <m/>
    <m/>
    <s v="WhataGirlWants"/>
    <x v="0"/>
    <x v="34"/>
    <m/>
    <m/>
    <m/>
    <m/>
    <n v="20000000"/>
    <n v="5.8"/>
    <n v="35990505"/>
    <n v="-3.1631061391033523E-3"/>
    <n v="15990505"/>
    <m/>
    <x v="8"/>
  </r>
  <r>
    <s v="Color"/>
    <s v="VictorSalva"/>
    <x v="1659"/>
    <m/>
    <x v="288"/>
    <n v="104"/>
    <s v="Horror"/>
    <m/>
    <m/>
    <m/>
    <m/>
    <m/>
    <m/>
    <m/>
    <x v="21"/>
    <m/>
    <m/>
    <m/>
    <m/>
    <m/>
    <m/>
    <s v="JeepersCreepersII"/>
    <x v="0"/>
    <x v="34"/>
    <m/>
    <m/>
    <m/>
    <m/>
    <n v="17000000"/>
    <n v="5.6"/>
    <n v="35143332"/>
    <n v="-3.1599518084152907E-3"/>
    <n v="18143332"/>
    <m/>
    <x v="8"/>
  </r>
  <r>
    <s v="Color"/>
    <s v="MarkHelfrich"/>
    <x v="1659"/>
    <m/>
    <x v="288"/>
    <n v="101"/>
    <s v="Comedy"/>
    <s v="Romance"/>
    <m/>
    <m/>
    <m/>
    <m/>
    <m/>
    <m/>
    <x v="21"/>
    <m/>
    <m/>
    <m/>
    <m/>
    <m/>
    <m/>
    <s v="GoodLuckChuck"/>
    <x v="0"/>
    <x v="34"/>
    <m/>
    <m/>
    <m/>
    <m/>
    <n v="25000000"/>
    <n v="5.6"/>
    <n v="35000629"/>
    <n v="-3.1558775351292778E-3"/>
    <n v="10000629"/>
    <m/>
    <x v="8"/>
  </r>
  <r>
    <s v="Color"/>
    <s v="AndrzejBartkowiak"/>
    <x v="1659"/>
    <m/>
    <x v="288"/>
    <n v="101"/>
    <s v="Action"/>
    <s v="Crime"/>
    <s v="Drama"/>
    <s v="Thriller"/>
    <m/>
    <m/>
    <m/>
    <m/>
    <x v="21"/>
    <m/>
    <m/>
    <m/>
    <m/>
    <m/>
    <m/>
    <s v="Cradle2theGrave"/>
    <x v="0"/>
    <x v="34"/>
    <m/>
    <m/>
    <m/>
    <m/>
    <n v="30000000"/>
    <n v="5.8"/>
    <n v="34604054"/>
    <n v="-3.1549391545524922E-3"/>
    <n v="4604054"/>
    <m/>
    <x v="8"/>
  </r>
  <r>
    <s v="Color"/>
    <s v="StephenDaldry"/>
    <x v="1659"/>
    <m/>
    <x v="288"/>
    <n v="114"/>
    <s v="Drama"/>
    <s v="Romance"/>
    <m/>
    <m/>
    <m/>
    <m/>
    <m/>
    <m/>
    <x v="21"/>
    <m/>
    <m/>
    <m/>
    <m/>
    <m/>
    <m/>
    <s v="TheHours"/>
    <x v="0"/>
    <x v="34"/>
    <m/>
    <m/>
    <m/>
    <m/>
    <n v="25000000"/>
    <n v="7.6"/>
    <n v="41597830"/>
    <n v="-3.1558823568153039E-3"/>
    <n v="16597830"/>
    <m/>
    <x v="8"/>
  </r>
  <r>
    <s v="Color"/>
    <s v="AndyFickman"/>
    <x v="1659"/>
    <m/>
    <x v="288"/>
    <n v="105"/>
    <s v="Comedy"/>
    <s v="Romance"/>
    <m/>
    <m/>
    <m/>
    <m/>
    <m/>
    <m/>
    <x v="21"/>
    <m/>
    <m/>
    <m/>
    <m/>
    <m/>
    <m/>
    <s v="ShestheMan"/>
    <x v="0"/>
    <x v="34"/>
    <m/>
    <m/>
    <m/>
    <m/>
    <n v="20000000"/>
    <n v="6.4"/>
    <n v="33687630"/>
    <n v="-3.1543328464127287E-3"/>
    <n v="13687630"/>
    <m/>
    <x v="8"/>
  </r>
  <r>
    <s v="Color"/>
    <s v="SteveBendelack"/>
    <x v="1659"/>
    <m/>
    <x v="288"/>
    <n v="90"/>
    <s v="Comedy"/>
    <s v="Family"/>
    <m/>
    <m/>
    <m/>
    <m/>
    <m/>
    <m/>
    <x v="21"/>
    <m/>
    <m/>
    <m/>
    <m/>
    <m/>
    <m/>
    <s v="Mr.BeansHoliday"/>
    <x v="0"/>
    <x v="34"/>
    <m/>
    <m/>
    <m/>
    <m/>
    <n v="25000000"/>
    <n v="6.3"/>
    <n v="32553210"/>
    <n v="-3.1518610011174808E-3"/>
    <n v="7553210"/>
    <m/>
    <x v="8"/>
  </r>
  <r>
    <s v="Color"/>
    <s v="DwightH.Little"/>
    <x v="1659"/>
    <m/>
    <x v="288"/>
    <n v="97"/>
    <s v="Action"/>
    <s v="Adventure"/>
    <s v="Horror"/>
    <s v="Thriller"/>
    <m/>
    <m/>
    <m/>
    <m/>
    <x v="21"/>
    <m/>
    <m/>
    <m/>
    <m/>
    <m/>
    <m/>
    <s v="Anacondas:TheHuntfortheBloodOrchid"/>
    <x v="0"/>
    <x v="34"/>
    <m/>
    <m/>
    <m/>
    <m/>
    <n v="25000000"/>
    <n v="4.5999999999999996"/>
    <n v="31526393"/>
    <n v="-3.15115637073619E-3"/>
    <n v="6526393"/>
    <m/>
    <x v="8"/>
  </r>
  <r>
    <s v="Color"/>
    <s v="GuillaumeCanet"/>
    <x v="1659"/>
    <m/>
    <x v="288"/>
    <n v="144"/>
    <s v="Crime"/>
    <s v="Drama"/>
    <s v="Thriller"/>
    <m/>
    <m/>
    <m/>
    <m/>
    <m/>
    <x v="21"/>
    <m/>
    <m/>
    <m/>
    <m/>
    <m/>
    <m/>
    <s v="BloodTies"/>
    <x v="0"/>
    <x v="34"/>
    <m/>
    <m/>
    <m/>
    <m/>
    <n v="25500000"/>
    <n v="6.5"/>
    <n v="41229"/>
    <n v="-3.1505526707749296E-3"/>
    <n v="-25458771"/>
    <m/>
    <x v="8"/>
  </r>
  <r>
    <s v="Color"/>
    <s v="KirstenSheridan"/>
    <x v="1659"/>
    <m/>
    <x v="288"/>
    <n v="114"/>
    <s v="Drama"/>
    <s v="Music"/>
    <m/>
    <m/>
    <m/>
    <m/>
    <m/>
    <m/>
    <x v="21"/>
    <m/>
    <m/>
    <m/>
    <m/>
    <m/>
    <m/>
    <s v="AugustRush"/>
    <x v="0"/>
    <x v="34"/>
    <m/>
    <m/>
    <m/>
    <m/>
    <n v="30000000"/>
    <n v="7.5"/>
    <n v="31655091"/>
    <n v="-3.1530502966604229E-3"/>
    <n v="1655091"/>
    <m/>
    <x v="8"/>
  </r>
  <r>
    <s v="Color"/>
    <s v="ShekharKapur"/>
    <x v="1659"/>
    <m/>
    <x v="288"/>
    <n v="124"/>
    <s v="Biography"/>
    <s v="Drama"/>
    <s v="History"/>
    <m/>
    <m/>
    <m/>
    <m/>
    <m/>
    <x v="21"/>
    <m/>
    <m/>
    <m/>
    <m/>
    <m/>
    <m/>
    <s v="Elizabeth"/>
    <x v="0"/>
    <x v="34"/>
    <m/>
    <m/>
    <m/>
    <m/>
    <n v="25000000"/>
    <n v="7.5"/>
    <n v="30012990"/>
    <n v="-3.1536732426643665E-3"/>
    <n v="5012990"/>
    <m/>
    <x v="8"/>
  </r>
  <r>
    <s v="Color"/>
    <s v="RonnyYu"/>
    <x v="1659"/>
    <m/>
    <x v="288"/>
    <n v="89"/>
    <s v="Comedy"/>
    <s v="Fantasy"/>
    <s v="Horror"/>
    <s v="Romance"/>
    <m/>
    <m/>
    <m/>
    <m/>
    <x v="21"/>
    <m/>
    <m/>
    <m/>
    <m/>
    <m/>
    <m/>
    <s v="BrideofChucky"/>
    <x v="0"/>
    <x v="34"/>
    <m/>
    <m/>
    <m/>
    <m/>
    <n v="25000000"/>
    <n v="5.3"/>
    <n v="32368960"/>
    <n v="-3.1532217522697802E-3"/>
    <n v="7368960"/>
    <m/>
    <x v="8"/>
  </r>
  <r>
    <s v="Color"/>
    <s v="RichardFleischer"/>
    <x v="1659"/>
    <m/>
    <x v="288"/>
    <n v="160"/>
    <s v="Action"/>
    <s v="Drama"/>
    <s v="History"/>
    <s v="War"/>
    <m/>
    <m/>
    <m/>
    <m/>
    <x v="21"/>
    <m/>
    <m/>
    <m/>
    <m/>
    <m/>
    <m/>
    <s v="ToraToraTora"/>
    <x v="0"/>
    <x v="34"/>
    <m/>
    <m/>
    <m/>
    <m/>
    <n v="25000000"/>
    <n v="7.5"/>
    <n v="14500000"/>
    <n v="-3.1525342926931035E-3"/>
    <n v="-10500000"/>
    <m/>
    <x v="8"/>
  </r>
  <r>
    <s v="Color"/>
    <s v="BobSpiers"/>
    <x v="1659"/>
    <m/>
    <x v="288"/>
    <n v="93"/>
    <s v="Comedy"/>
    <s v="Family"/>
    <s v="Music"/>
    <m/>
    <m/>
    <m/>
    <m/>
    <m/>
    <x v="21"/>
    <m/>
    <m/>
    <m/>
    <m/>
    <m/>
    <m/>
    <s v="SpiceWorld"/>
    <x v="0"/>
    <x v="34"/>
    <m/>
    <m/>
    <m/>
    <m/>
    <n v="25000000"/>
    <n v="3.3"/>
    <n v="29247405"/>
    <n v="-3.153771578662003E-3"/>
    <n v="4247405"/>
    <m/>
    <x v="8"/>
  </r>
  <r>
    <s v="Color"/>
    <s v="DamienDanteWayans"/>
    <x v="1659"/>
    <m/>
    <x v="288"/>
    <n v="88"/>
    <s v="Action"/>
    <s v="Comedy"/>
    <s v="Music"/>
    <m/>
    <m/>
    <m/>
    <m/>
    <m/>
    <x v="21"/>
    <m/>
    <m/>
    <m/>
    <m/>
    <m/>
    <m/>
    <s v="DanceFlick"/>
    <x v="0"/>
    <x v="34"/>
    <m/>
    <m/>
    <m/>
    <m/>
    <n v="25000000"/>
    <n v="3.5"/>
    <n v="25615792"/>
    <n v="-3.1533971777562065E-3"/>
    <n v="615792"/>
    <m/>
    <x v="8"/>
  </r>
  <r>
    <s v="Color"/>
    <s v="FrankDarabont"/>
    <x v="1659"/>
    <m/>
    <x v="288"/>
    <n v="142"/>
    <s v="Crime"/>
    <s v="Drama"/>
    <m/>
    <m/>
    <m/>
    <m/>
    <m/>
    <m/>
    <x v="21"/>
    <m/>
    <m/>
    <m/>
    <m/>
    <m/>
    <m/>
    <s v="TheShawshankRedemption"/>
    <x v="0"/>
    <x v="34"/>
    <m/>
    <m/>
    <m/>
    <m/>
    <n v="25000000"/>
    <n v="9.3000000000000007"/>
    <n v="28341469"/>
    <n v="-3.1533996351424541E-3"/>
    <n v="3341469"/>
    <m/>
    <x v="8"/>
  </r>
  <r>
    <s v="Color"/>
    <s v="SimonWincer"/>
    <x v="1659"/>
    <m/>
    <x v="288"/>
    <n v="92"/>
    <s v="Adventure"/>
    <s v="Comedy"/>
    <s v="Crime"/>
    <m/>
    <m/>
    <m/>
    <m/>
    <m/>
    <x v="21"/>
    <m/>
    <m/>
    <m/>
    <m/>
    <m/>
    <m/>
    <s v="CrocodileDundeeinLosAngeles"/>
    <x v="0"/>
    <x v="34"/>
    <m/>
    <m/>
    <m/>
    <m/>
    <n v="21150000"/>
    <n v="4.8"/>
    <n v="25590119"/>
    <n v="-3.1531175793180779E-3"/>
    <n v="4440119"/>
    <m/>
    <x v="8"/>
  </r>
  <r>
    <s v="Color"/>
    <s v="BobbyFarrelly"/>
    <x v="1659"/>
    <m/>
    <x v="288"/>
    <n v="117"/>
    <s v="Comedy"/>
    <s v="Sport"/>
    <m/>
    <m/>
    <m/>
    <m/>
    <m/>
    <m/>
    <x v="21"/>
    <m/>
    <m/>
    <m/>
    <m/>
    <m/>
    <m/>
    <s v="Kingpin"/>
    <x v="0"/>
    <x v="34"/>
    <m/>
    <m/>
    <m/>
    <m/>
    <n v="27000000"/>
    <n v="6.9"/>
    <n v="24944213"/>
    <n v="-3.1531303676754054E-3"/>
    <n v="-2055787"/>
    <m/>
    <x v="8"/>
  </r>
  <r>
    <s v="Color"/>
    <s v="RupertWyatt"/>
    <x v="1659"/>
    <m/>
    <x v="288"/>
    <n v="111"/>
    <s v="Crime"/>
    <s v="Drama"/>
    <s v="Thriller"/>
    <m/>
    <m/>
    <m/>
    <m/>
    <m/>
    <x v="21"/>
    <m/>
    <m/>
    <m/>
    <m/>
    <m/>
    <m/>
    <s v="TheGambler"/>
    <x v="0"/>
    <x v="34"/>
    <m/>
    <m/>
    <m/>
    <m/>
    <n v="25000000"/>
    <n v="6"/>
    <n v="33631221"/>
    <n v="-3.1531468685493122E-3"/>
    <n v="8631221"/>
    <m/>
    <x v="8"/>
  </r>
  <r>
    <s v="Color"/>
    <s v="JohnWells"/>
    <x v="1659"/>
    <m/>
    <x v="288"/>
    <n v="121"/>
    <s v="Drama"/>
    <m/>
    <m/>
    <m/>
    <m/>
    <m/>
    <m/>
    <m/>
    <x v="21"/>
    <m/>
    <m/>
    <m/>
    <m/>
    <m/>
    <m/>
    <s v="August:OsageCounty"/>
    <x v="0"/>
    <x v="34"/>
    <m/>
    <m/>
    <m/>
    <m/>
    <n v="25000000"/>
    <n v="7.3"/>
    <n v="37738400"/>
    <n v="-3.1523320940404706E-3"/>
    <n v="12738400"/>
    <m/>
    <x v="8"/>
  </r>
  <r>
    <s v="Color"/>
    <s v="NigelCole"/>
    <x v="1659"/>
    <m/>
    <x v="288"/>
    <n v="107"/>
    <s v="Comedy"/>
    <s v="Drama"/>
    <s v="Romance"/>
    <m/>
    <m/>
    <m/>
    <m/>
    <m/>
    <x v="21"/>
    <m/>
    <m/>
    <m/>
    <m/>
    <m/>
    <m/>
    <s v="ALotLikeLove"/>
    <x v="0"/>
    <x v="34"/>
    <m/>
    <m/>
    <m/>
    <m/>
    <n v="30000000"/>
    <n v="6.6"/>
    <n v="21835784"/>
    <n v="-3.151122376472775E-3"/>
    <n v="-8164216"/>
    <m/>
    <x v="8"/>
  </r>
  <r>
    <s v="Color"/>
    <s v="DexterFletcher"/>
    <x v="1659"/>
    <m/>
    <x v="288"/>
    <n v="106"/>
    <s v="Biography"/>
    <s v="Comedy"/>
    <s v="Drama"/>
    <s v="Sport"/>
    <m/>
    <m/>
    <m/>
    <m/>
    <x v="21"/>
    <m/>
    <m/>
    <m/>
    <m/>
    <m/>
    <m/>
    <s v="EddietheEagle"/>
    <x v="0"/>
    <x v="34"/>
    <m/>
    <m/>
    <m/>
    <m/>
    <n v="23000000"/>
    <n v="7.5"/>
    <n v="15785632"/>
    <n v="-3.1507500982008488E-3"/>
    <n v="-7214368"/>
    <m/>
    <x v="8"/>
  </r>
  <r>
    <s v="Color"/>
    <s v="SpikeLee"/>
    <x v="1659"/>
    <m/>
    <x v="288"/>
    <n v="136"/>
    <s v="Drama"/>
    <s v="Sport"/>
    <m/>
    <m/>
    <m/>
    <m/>
    <m/>
    <m/>
    <x v="21"/>
    <m/>
    <m/>
    <m/>
    <m/>
    <m/>
    <m/>
    <s v="HeGotGame"/>
    <x v="0"/>
    <x v="34"/>
    <m/>
    <m/>
    <m/>
    <m/>
    <n v="25000000"/>
    <n v="6.9"/>
    <n v="21554585"/>
    <n v="-3.1526535009100748E-3"/>
    <n v="-3445415"/>
    <m/>
    <x v="8"/>
  </r>
  <r>
    <s v="Color"/>
    <s v="JeremyLeven"/>
    <x v="1659"/>
    <m/>
    <x v="288"/>
    <n v="97"/>
    <s v="Comedy"/>
    <s v="Drama"/>
    <s v="Romance"/>
    <m/>
    <m/>
    <m/>
    <m/>
    <m/>
    <x v="21"/>
    <m/>
    <m/>
    <m/>
    <m/>
    <m/>
    <m/>
    <s v="DonJuanDeMarco"/>
    <x v="0"/>
    <x v="34"/>
    <m/>
    <m/>
    <m/>
    <m/>
    <n v="25000000"/>
    <n v="6.8"/>
    <n v="22200000"/>
    <n v="-3.153094641035688E-3"/>
    <n v="-2800000"/>
    <m/>
    <x v="8"/>
  </r>
  <r>
    <s v="Color"/>
    <s v="SylvainWhite"/>
    <x v="1659"/>
    <m/>
    <x v="288"/>
    <n v="97"/>
    <s v="Action"/>
    <s v="Crime"/>
    <s v="Drama"/>
    <s v="Mystery"/>
    <s v="Thriller"/>
    <m/>
    <m/>
    <m/>
    <x v="21"/>
    <m/>
    <m/>
    <m/>
    <m/>
    <m/>
    <m/>
    <s v="TheLosers"/>
    <x v="0"/>
    <x v="34"/>
    <m/>
    <m/>
    <m/>
    <m/>
    <n v="25000000"/>
    <n v="6.4"/>
    <n v="23527955"/>
    <n v="-3.153465311709183E-3"/>
    <n v="-1472045"/>
    <m/>
    <x v="8"/>
  </r>
  <r>
    <s v="Color"/>
    <s v="TroyNixey"/>
    <x v="1659"/>
    <m/>
    <x v="288"/>
    <n v="99"/>
    <s v="Fantasy"/>
    <s v="Horror"/>
    <s v="Thriller"/>
    <m/>
    <m/>
    <m/>
    <m/>
    <m/>
    <x v="21"/>
    <m/>
    <m/>
    <m/>
    <m/>
    <m/>
    <m/>
    <s v="DontBeAfraidoftheDark"/>
    <x v="0"/>
    <x v="34"/>
    <m/>
    <m/>
    <m/>
    <m/>
    <n v="25000000"/>
    <n v="5.6"/>
    <n v="24042490"/>
    <n v="-3.1536916684295618E-3"/>
    <n v="-957510"/>
    <m/>
    <x v="8"/>
  </r>
  <r>
    <s v="Color"/>
    <s v="PhilipG.Atwell"/>
    <x v="1659"/>
    <m/>
    <x v="288"/>
    <n v="103"/>
    <s v="Action"/>
    <s v="Crime"/>
    <s v="Thriller"/>
    <m/>
    <m/>
    <m/>
    <m/>
    <m/>
    <x v="21"/>
    <m/>
    <m/>
    <m/>
    <m/>
    <m/>
    <m/>
    <s v="War"/>
    <x v="0"/>
    <x v="34"/>
    <m/>
    <m/>
    <m/>
    <m/>
    <n v="25000000"/>
    <n v="6.3"/>
    <n v="22466994"/>
    <n v="-3.153862638176623E-3"/>
    <n v="-2533006"/>
    <m/>
    <x v="8"/>
  </r>
  <r>
    <s v="Color"/>
    <s v="PaulThomasAnderson"/>
    <x v="1659"/>
    <m/>
    <x v="288"/>
    <n v="95"/>
    <s v="Comedy"/>
    <s v="Drama"/>
    <s v="Romance"/>
    <s v="Thriller"/>
    <m/>
    <m/>
    <m/>
    <m/>
    <x v="21"/>
    <m/>
    <m/>
    <m/>
    <m/>
    <m/>
    <m/>
    <s v="PunchDrunkLove"/>
    <x v="0"/>
    <x v="34"/>
    <m/>
    <m/>
    <m/>
    <m/>
    <n v="25000000"/>
    <n v="7.3"/>
    <n v="17791031"/>
    <n v="-3.1542050133522535E-3"/>
    <n v="-7208969"/>
    <m/>
    <x v="8"/>
  </r>
  <r>
    <s v="Color"/>
    <s v="JeffSchaffer"/>
    <x v="1659"/>
    <m/>
    <x v="288"/>
    <n v="93"/>
    <s v="Comedy"/>
    <m/>
    <m/>
    <m/>
    <m/>
    <m/>
    <m/>
    <m/>
    <x v="21"/>
    <m/>
    <m/>
    <m/>
    <m/>
    <m/>
    <m/>
    <s v="EuroTrip"/>
    <x v="0"/>
    <x v="34"/>
    <m/>
    <m/>
    <m/>
    <m/>
    <n v="25000000"/>
    <n v="6.6"/>
    <n v="17718223"/>
    <n v="-3.1550708069463785E-3"/>
    <n v="-7281777"/>
    <m/>
    <x v="8"/>
  </r>
  <r>
    <s v="Color"/>
    <s v="DonMichaelPaul"/>
    <x v="1659"/>
    <m/>
    <x v="288"/>
    <n v="98"/>
    <s v="Action"/>
    <s v="Crime"/>
    <s v="Thriller"/>
    <m/>
    <m/>
    <m/>
    <m/>
    <m/>
    <x v="21"/>
    <m/>
    <m/>
    <m/>
    <m/>
    <m/>
    <m/>
    <s v="HalfPastDead"/>
    <x v="0"/>
    <x v="34"/>
    <m/>
    <m/>
    <m/>
    <m/>
    <n v="13000000"/>
    <n v="4.5999999999999996"/>
    <n v="15361537"/>
    <n v="-3.1559458307545678E-3"/>
    <n v="2361537"/>
    <m/>
    <x v="8"/>
  </r>
  <r>
    <s v="Color"/>
    <s v="PaulFeig"/>
    <x v="1659"/>
    <m/>
    <x v="288"/>
    <n v="90"/>
    <s v="Adventure"/>
    <s v="Comedy"/>
    <s v="Family"/>
    <s v="Romance"/>
    <m/>
    <m/>
    <m/>
    <m/>
    <x v="21"/>
    <m/>
    <m/>
    <m/>
    <m/>
    <m/>
    <m/>
    <s v="UnaccompaniedMinors"/>
    <x v="0"/>
    <x v="34"/>
    <m/>
    <m/>
    <m/>
    <m/>
    <n v="26000000"/>
    <n v="5.0999999999999996"/>
    <n v="16647384"/>
    <n v="-3.1621858631884132E-3"/>
    <n v="-9352616"/>
    <m/>
    <x v="8"/>
  </r>
  <r>
    <s v="Color"/>
    <s v="JamesBridges"/>
    <x v="1659"/>
    <m/>
    <x v="288"/>
    <n v="107"/>
    <s v="Drama"/>
    <m/>
    <m/>
    <m/>
    <m/>
    <m/>
    <m/>
    <m/>
    <x v="21"/>
    <m/>
    <m/>
    <m/>
    <m/>
    <m/>
    <m/>
    <s v="BrightLightsBigCity"/>
    <x v="0"/>
    <x v="34"/>
    <m/>
    <m/>
    <m/>
    <m/>
    <n v="25000000"/>
    <n v="5.6"/>
    <n v="16118077"/>
    <n v="-3.16281696864479E-3"/>
    <n v="-8881923"/>
    <m/>
    <x v="8"/>
  </r>
  <r>
    <s v="Color"/>
    <s v="SteveBarron"/>
    <x v="1659"/>
    <m/>
    <x v="288"/>
    <n v="90"/>
    <s v="Adventure"/>
    <s v="Family"/>
    <s v="Fantasy"/>
    <s v="Musical"/>
    <m/>
    <m/>
    <m/>
    <m/>
    <x v="21"/>
    <m/>
    <m/>
    <m/>
    <m/>
    <m/>
    <m/>
    <s v="TheAdventuresofPinocchio"/>
    <x v="11"/>
    <x v="34"/>
    <m/>
    <m/>
    <m/>
    <m/>
    <n v="25000000"/>
    <n v="5.3"/>
    <n v="15091542"/>
    <n v="-3.1638818049750297E-3"/>
    <n v="-9908458"/>
    <m/>
    <x v="8"/>
  </r>
  <r>
    <s v="Color"/>
    <s v="RichardKelly"/>
    <x v="1659"/>
    <m/>
    <x v="288"/>
    <n v="115"/>
    <s v="Drama"/>
    <s v="Fantasy"/>
    <s v="Mystery"/>
    <s v="Thriller"/>
    <m/>
    <m/>
    <m/>
    <m/>
    <x v="21"/>
    <m/>
    <m/>
    <m/>
    <m/>
    <m/>
    <m/>
    <s v="TheBox"/>
    <x v="0"/>
    <x v="34"/>
    <m/>
    <m/>
    <m/>
    <m/>
    <n v="16000000"/>
    <n v="5.6"/>
    <n v="15045676"/>
    <n v="-3.165067828890776E-3"/>
    <n v="-954324"/>
    <m/>
    <x v="8"/>
  </r>
  <r>
    <s v="Color"/>
    <s v="CarterSmith"/>
    <x v="1659"/>
    <m/>
    <x v="288"/>
    <n v="93"/>
    <s v="Horror"/>
    <m/>
    <m/>
    <m/>
    <m/>
    <m/>
    <m/>
    <m/>
    <x v="21"/>
    <m/>
    <m/>
    <m/>
    <m/>
    <m/>
    <m/>
    <s v="TheRuins"/>
    <x v="0"/>
    <x v="34"/>
    <m/>
    <m/>
    <m/>
    <m/>
    <n v="8000000"/>
    <n v="5.9"/>
    <n v="17427926"/>
    <n v="-3.1702040660099152E-3"/>
    <n v="9427926"/>
    <m/>
    <x v="8"/>
  </r>
  <r>
    <s v="Color"/>
    <s v="JohnSchlesinger"/>
    <x v="1659"/>
    <m/>
    <x v="288"/>
    <n v="99"/>
    <s v="Comedy"/>
    <s v="Drama"/>
    <s v="Romance"/>
    <m/>
    <m/>
    <m/>
    <m/>
    <m/>
    <x v="21"/>
    <m/>
    <m/>
    <m/>
    <m/>
    <m/>
    <m/>
    <s v="TheNextBestThing"/>
    <x v="0"/>
    <x v="34"/>
    <m/>
    <m/>
    <m/>
    <m/>
    <n v="25000000"/>
    <n v="4.7"/>
    <n v="14983572"/>
    <n v="-3.1769064570492849E-3"/>
    <n v="-10016428"/>
    <m/>
    <x v="8"/>
  </r>
  <r>
    <s v="Color"/>
    <s v="WesCraven"/>
    <x v="1659"/>
    <m/>
    <x v="288"/>
    <n v="107"/>
    <s v="Horror"/>
    <s v="Mystery"/>
    <s v="Thriller"/>
    <m/>
    <m/>
    <m/>
    <m/>
    <m/>
    <x v="21"/>
    <m/>
    <m/>
    <m/>
    <m/>
    <m/>
    <m/>
    <s v="MySoultoTake"/>
    <x v="0"/>
    <x v="34"/>
    <m/>
    <m/>
    <m/>
    <m/>
    <n v="25000000"/>
    <n v="4.8"/>
    <n v="14637490"/>
    <n v="-3.1781149446334232E-3"/>
    <n v="-10362510"/>
    <m/>
    <x v="8"/>
  </r>
  <r>
    <s v="Color"/>
    <s v="LukeGreenfield"/>
    <x v="1659"/>
    <m/>
    <x v="288"/>
    <n v="110"/>
    <s v="Comedy"/>
    <s v="Drama"/>
    <s v="Romance"/>
    <m/>
    <m/>
    <m/>
    <m/>
    <m/>
    <x v="21"/>
    <m/>
    <m/>
    <m/>
    <m/>
    <m/>
    <m/>
    <s v="TheGirlNextDoor"/>
    <x v="0"/>
    <x v="34"/>
    <m/>
    <m/>
    <m/>
    <m/>
    <n v="25000000"/>
    <n v="6.8"/>
    <n v="14589444"/>
    <n v="-3.1793657729840726E-3"/>
    <n v="-10410556"/>
    <m/>
    <x v="8"/>
  </r>
  <r>
    <s v="Color"/>
    <s v="RingoLam"/>
    <x v="1659"/>
    <m/>
    <x v="288"/>
    <n v="101"/>
    <s v="Action"/>
    <s v="Crime"/>
    <s v="Mystery"/>
    <s v="Romance"/>
    <s v="Thriller"/>
    <m/>
    <m/>
    <m/>
    <x v="21"/>
    <m/>
    <m/>
    <m/>
    <m/>
    <m/>
    <m/>
    <s v="MaximumRisk"/>
    <x v="0"/>
    <x v="34"/>
    <m/>
    <m/>
    <m/>
    <m/>
    <n v="25000000"/>
    <n v="5.4"/>
    <n v="14095303"/>
    <n v="-3.1806236557848973E-3"/>
    <n v="-10904697"/>
    <m/>
    <x v="8"/>
  </r>
  <r>
    <s v="Color"/>
    <s v="BruceMcCulloch"/>
    <x v="1659"/>
    <m/>
    <x v="288"/>
    <n v="85"/>
    <s v="Comedy"/>
    <s v="Crime"/>
    <m/>
    <m/>
    <m/>
    <m/>
    <m/>
    <m/>
    <x v="21"/>
    <m/>
    <m/>
    <m/>
    <m/>
    <m/>
    <m/>
    <s v="StealingHarvard"/>
    <x v="0"/>
    <x v="34"/>
    <m/>
    <m/>
    <m/>
    <m/>
    <n v="25000000"/>
    <n v="5.0999999999999996"/>
    <n v="13973532"/>
    <n v="-3.1819417984991411E-3"/>
    <n v="-11026468"/>
    <m/>
    <x v="8"/>
  </r>
  <r>
    <s v="Color"/>
    <s v="BrianHelgeland"/>
    <x v="1659"/>
    <m/>
    <x v="288"/>
    <n v="132"/>
    <s v="Biography"/>
    <s v="Crime"/>
    <s v="Drama"/>
    <s v="History"/>
    <s v="Thriller"/>
    <m/>
    <m/>
    <m/>
    <x v="21"/>
    <m/>
    <m/>
    <m/>
    <m/>
    <m/>
    <m/>
    <s v="Legend"/>
    <x v="0"/>
    <x v="34"/>
    <m/>
    <m/>
    <m/>
    <m/>
    <n v="30000000"/>
    <n v="7"/>
    <n v="1865774"/>
    <n v="-3.1832759264932408E-3"/>
    <n v="-28134226"/>
    <m/>
    <x v="8"/>
  </r>
  <r>
    <s v="Color"/>
    <s v="DavidR.Ellis"/>
    <x v="1659"/>
    <m/>
    <x v="288"/>
    <n v="90"/>
    <s v="Horror"/>
    <s v="Thriller"/>
    <m/>
    <m/>
    <m/>
    <m/>
    <m/>
    <m/>
    <x v="21"/>
    <m/>
    <m/>
    <m/>
    <m/>
    <m/>
    <m/>
    <s v="SharkNight3D"/>
    <x v="0"/>
    <x v="34"/>
    <m/>
    <m/>
    <m/>
    <m/>
    <n v="25000000"/>
    <n v="4"/>
    <n v="18860403"/>
    <n v="-3.1812187758968611E-3"/>
    <n v="-6139597"/>
    <m/>
    <x v="8"/>
  </r>
  <r>
    <s v="Color"/>
    <s v="AlanParker"/>
    <x v="1659"/>
    <m/>
    <x v="288"/>
    <n v="145"/>
    <s v="Drama"/>
    <m/>
    <m/>
    <m/>
    <m/>
    <m/>
    <m/>
    <m/>
    <x v="21"/>
    <m/>
    <m/>
    <m/>
    <m/>
    <m/>
    <m/>
    <s v="AngelasAshes"/>
    <x v="0"/>
    <x v="34"/>
    <m/>
    <m/>
    <m/>
    <m/>
    <n v="25000000"/>
    <n v="7.3"/>
    <n v="13038660"/>
    <n v="-3.1819824456501286E-3"/>
    <n v="-11961340"/>
    <m/>
    <x v="8"/>
  </r>
  <r>
    <s v="Color"/>
    <s v="IvanReitman"/>
    <x v="1659"/>
    <m/>
    <x v="288"/>
    <n v="110"/>
    <s v="Drama"/>
    <s v="Sport"/>
    <m/>
    <m/>
    <m/>
    <m/>
    <m/>
    <m/>
    <x v="21"/>
    <m/>
    <m/>
    <m/>
    <m/>
    <m/>
    <m/>
    <s v="DraftDay"/>
    <x v="0"/>
    <x v="34"/>
    <m/>
    <m/>
    <m/>
    <m/>
    <n v="25000000"/>
    <n v="6.8"/>
    <n v="28831145"/>
    <n v="-3.1834324825773942E-3"/>
    <n v="3831145"/>
    <m/>
    <x v="8"/>
  </r>
  <r>
    <s v="Color"/>
    <s v="RobertRedford"/>
    <x v="1659"/>
    <m/>
    <x v="288"/>
    <n v="122"/>
    <s v="Crime"/>
    <s v="Drama"/>
    <s v="History"/>
    <m/>
    <m/>
    <m/>
    <m/>
    <m/>
    <x v="21"/>
    <m/>
    <m/>
    <m/>
    <m/>
    <m/>
    <m/>
    <s v="TheConspirator"/>
    <x v="0"/>
    <x v="34"/>
    <m/>
    <m/>
    <m/>
    <m/>
    <n v="25000000"/>
    <n v="7"/>
    <n v="11538204"/>
    <n v="-3.1831027330806879E-3"/>
    <n v="-13461796"/>
    <m/>
    <x v="8"/>
  </r>
  <r>
    <s v="Color"/>
    <s v="CatherineHardwicke"/>
    <x v="1659"/>
    <m/>
    <x v="288"/>
    <n v="107"/>
    <s v="Biography"/>
    <s v="Drama"/>
    <s v="Sport"/>
    <m/>
    <m/>
    <m/>
    <m/>
    <m/>
    <x v="21"/>
    <m/>
    <m/>
    <m/>
    <m/>
    <m/>
    <m/>
    <s v="LordsofDogtown"/>
    <x v="0"/>
    <x v="34"/>
    <m/>
    <m/>
    <m/>
    <m/>
    <n v="25000000"/>
    <n v="7.1"/>
    <n v="11008432"/>
    <n v="-3.1847372868832107E-3"/>
    <n v="-13991568"/>
    <m/>
    <x v="8"/>
  </r>
  <r>
    <s v="Color"/>
    <s v="PatriciaRiggen"/>
    <x v="1659"/>
    <m/>
    <x v="288"/>
    <n v="127"/>
    <s v="Biography"/>
    <s v="Drama"/>
    <s v="History"/>
    <m/>
    <m/>
    <m/>
    <m/>
    <m/>
    <x v="21"/>
    <m/>
    <m/>
    <m/>
    <m/>
    <m/>
    <m/>
    <s v="The33"/>
    <x v="0"/>
    <x v="34"/>
    <m/>
    <m/>
    <m/>
    <m/>
    <n v="26000000"/>
    <n v="6.9"/>
    <n v="12188642"/>
    <n v="-3.1864386387568614E-3"/>
    <n v="-13811358"/>
    <m/>
    <x v="8"/>
  </r>
  <r>
    <s v="Color"/>
    <s v="JohnCarpenter"/>
    <x v="1659"/>
    <m/>
    <x v="288"/>
    <n v="99"/>
    <s v="Action"/>
    <s v="Adventure"/>
    <s v="Comedy"/>
    <s v="Fantasy"/>
    <m/>
    <m/>
    <m/>
    <m/>
    <x v="21"/>
    <m/>
    <m/>
    <m/>
    <m/>
    <m/>
    <m/>
    <s v="BigTroubleinLittleChina"/>
    <x v="0"/>
    <x v="34"/>
    <m/>
    <m/>
    <m/>
    <m/>
    <n v="25000000"/>
    <n v="7.3"/>
    <n v="11100000"/>
    <n v="-3.1874382352411763E-3"/>
    <n v="-13900000"/>
    <m/>
    <x v="8"/>
  </r>
  <r>
    <s v="Color"/>
    <s v="GavinOConnor"/>
    <x v="1659"/>
    <m/>
    <x v="288"/>
    <n v="140"/>
    <s v="Drama"/>
    <s v="Sport"/>
    <m/>
    <m/>
    <m/>
    <m/>
    <m/>
    <m/>
    <x v="21"/>
    <m/>
    <m/>
    <m/>
    <m/>
    <m/>
    <m/>
    <s v="Warrior"/>
    <x v="0"/>
    <x v="34"/>
    <m/>
    <m/>
    <m/>
    <m/>
    <n v="25000000"/>
    <n v="8.1999999999999993"/>
    <n v="13651662"/>
    <n v="-3.1891316766323725E-3"/>
    <n v="-11348338"/>
    <m/>
    <x v="8"/>
  </r>
  <r>
    <s v="BlackandWhite"/>
    <s v="NeilJordan"/>
    <x v="1659"/>
    <m/>
    <x v="288"/>
    <n v="133"/>
    <s v="Biography"/>
    <s v="Drama"/>
    <s v="Thriller"/>
    <s v="War"/>
    <m/>
    <m/>
    <m/>
    <m/>
    <x v="21"/>
    <m/>
    <m/>
    <m/>
    <m/>
    <m/>
    <m/>
    <s v="MichaelCollins"/>
    <x v="0"/>
    <x v="34"/>
    <m/>
    <m/>
    <m/>
    <m/>
    <n v="28000000"/>
    <n v="7.1"/>
    <n v="11030963"/>
    <n v="-3.1905162871198392E-3"/>
    <n v="-16969037"/>
    <m/>
    <x v="8"/>
  </r>
  <r>
    <s v="Color"/>
    <s v="RonMaxwell"/>
    <x v="1659"/>
    <m/>
    <x v="288"/>
    <n v="271"/>
    <s v="Drama"/>
    <s v="History"/>
    <s v="War"/>
    <m/>
    <m/>
    <m/>
    <m/>
    <m/>
    <x v="21"/>
    <m/>
    <m/>
    <m/>
    <m/>
    <m/>
    <m/>
    <s v="Gettysburg"/>
    <x v="0"/>
    <x v="34"/>
    <m/>
    <m/>
    <m/>
    <m/>
    <n v="25000000"/>
    <n v="7.7"/>
    <n v="10769960"/>
    <n v="-3.1903983892139112E-3"/>
    <n v="-14230040"/>
    <m/>
    <x v="8"/>
  </r>
  <r>
    <s v="Color"/>
    <s v="KimberlyPeirce"/>
    <x v="1659"/>
    <m/>
    <x v="288"/>
    <n v="112"/>
    <s v="Drama"/>
    <s v="War"/>
    <m/>
    <m/>
    <m/>
    <m/>
    <m/>
    <m/>
    <x v="21"/>
    <m/>
    <m/>
    <m/>
    <m/>
    <m/>
    <m/>
    <s v="StopLoss"/>
    <x v="0"/>
    <x v="34"/>
    <m/>
    <m/>
    <m/>
    <m/>
    <n v="25000000"/>
    <n v="6.5"/>
    <n v="10911750"/>
    <n v="-3.1921369806277669E-3"/>
    <n v="-14088250"/>
    <m/>
    <x v="8"/>
  </r>
  <r>
    <s v="Color"/>
    <s v="StephenGaghan"/>
    <x v="1659"/>
    <m/>
    <x v="288"/>
    <n v="99"/>
    <s v="Drama"/>
    <s v="Music"/>
    <s v="Mystery"/>
    <s v="Romance"/>
    <s v="Thriller"/>
    <m/>
    <m/>
    <m/>
    <x v="21"/>
    <m/>
    <m/>
    <m/>
    <m/>
    <m/>
    <m/>
    <s v="Abandon"/>
    <x v="0"/>
    <x v="34"/>
    <m/>
    <m/>
    <m/>
    <m/>
    <n v="25000000"/>
    <n v="4.9000000000000004"/>
    <n v="10719367"/>
    <n v="-3.1938600037732137E-3"/>
    <n v="-14280633"/>
    <m/>
    <x v="8"/>
  </r>
  <r>
    <s v="Color"/>
    <s v="JonathanKaplan"/>
    <x v="1659"/>
    <m/>
    <x v="288"/>
    <n v="100"/>
    <s v="Drama"/>
    <s v="Mystery"/>
    <s v="Thriller"/>
    <m/>
    <m/>
    <m/>
    <m/>
    <m/>
    <x v="21"/>
    <m/>
    <m/>
    <m/>
    <m/>
    <m/>
    <m/>
    <s v="BrokedownPalace"/>
    <x v="0"/>
    <x v="34"/>
    <m/>
    <m/>
    <m/>
    <m/>
    <n v="25000000"/>
    <n v="6.4"/>
    <n v="10114315"/>
    <n v="-3.1956087221231299E-3"/>
    <n v="-14885685"/>
    <m/>
    <x v="8"/>
  </r>
  <r>
    <s v="Color"/>
    <s v="OleBornedal"/>
    <x v="1659"/>
    <m/>
    <x v="288"/>
    <n v="92"/>
    <s v="Horror"/>
    <s v="Thriller"/>
    <m/>
    <m/>
    <m/>
    <m/>
    <m/>
    <m/>
    <x v="21"/>
    <m/>
    <m/>
    <m/>
    <m/>
    <m/>
    <m/>
    <s v="ThePossession"/>
    <x v="0"/>
    <x v="34"/>
    <m/>
    <m/>
    <m/>
    <m/>
    <n v="14000000"/>
    <n v="5.9"/>
    <n v="49122319"/>
    <n v="-3.1974344579445242E-3"/>
    <n v="35122319"/>
    <m/>
    <x v="8"/>
  </r>
  <r>
    <s v="Color"/>
    <s v="RichardBenjamin"/>
    <x v="1659"/>
    <m/>
    <x v="288"/>
    <n v="105"/>
    <s v="Comedy"/>
    <s v="Drama"/>
    <s v="Romance"/>
    <m/>
    <m/>
    <m/>
    <m/>
    <m/>
    <x v="21"/>
    <m/>
    <m/>
    <m/>
    <m/>
    <m/>
    <m/>
    <s v="Mrs.Winterbourne"/>
    <x v="0"/>
    <x v="34"/>
    <m/>
    <m/>
    <m/>
    <m/>
    <n v="25000000"/>
    <n v="6.2"/>
    <n v="10070000"/>
    <n v="-3.1845984765884578E-3"/>
    <n v="-14930000"/>
    <m/>
    <x v="8"/>
  </r>
  <r>
    <s v="Color"/>
    <s v="RodLurie"/>
    <x v="1659"/>
    <m/>
    <x v="288"/>
    <n v="110"/>
    <s v="Action"/>
    <s v="Drama"/>
    <s v="Thriller"/>
    <m/>
    <m/>
    <m/>
    <m/>
    <m/>
    <x v="21"/>
    <m/>
    <m/>
    <m/>
    <m/>
    <m/>
    <m/>
    <s v="StrawDogs"/>
    <x v="0"/>
    <x v="34"/>
    <m/>
    <m/>
    <m/>
    <m/>
    <n v="25000000"/>
    <n v="5.8"/>
    <n v="10324441"/>
    <n v="-3.1864345461170814E-3"/>
    <n v="-14675559"/>
    <m/>
    <x v="8"/>
  </r>
  <r>
    <s v="Color"/>
    <s v="LasseHallstrm"/>
    <x v="1659"/>
    <m/>
    <x v="288"/>
    <n v="116"/>
    <s v="Comedy"/>
    <s v="Drama"/>
    <m/>
    <m/>
    <m/>
    <m/>
    <m/>
    <m/>
    <x v="21"/>
    <m/>
    <m/>
    <m/>
    <m/>
    <m/>
    <m/>
    <s v="TheHoax"/>
    <x v="0"/>
    <x v="34"/>
    <m/>
    <m/>
    <m/>
    <m/>
    <n v="25000000"/>
    <n v="6.7"/>
    <n v="7156933"/>
    <n v="-3.1882409603354615E-3"/>
    <n v="-17843067"/>
    <m/>
    <x v="8"/>
  </r>
  <r>
    <s v="Color"/>
    <s v="CraigR.Baxley"/>
    <x v="1659"/>
    <m/>
    <x v="288"/>
    <n v="88"/>
    <s v="Action"/>
    <s v="Crime"/>
    <s v="Drama"/>
    <s v="Thriller"/>
    <m/>
    <m/>
    <m/>
    <m/>
    <x v="21"/>
    <m/>
    <m/>
    <m/>
    <m/>
    <m/>
    <m/>
    <s v="StoneCold"/>
    <x v="0"/>
    <x v="34"/>
    <m/>
    <m/>
    <m/>
    <m/>
    <n v="17000000"/>
    <n v="5.9"/>
    <n v="9286314"/>
    <n v="-3.1904492339877568E-3"/>
    <n v="-7713686"/>
    <m/>
    <x v="8"/>
  </r>
  <r>
    <s v="Color"/>
    <s v="JohnHillcoat"/>
    <x v="1659"/>
    <m/>
    <x v="288"/>
    <n v="111"/>
    <s v="Adventure"/>
    <s v="Drama"/>
    <m/>
    <m/>
    <m/>
    <m/>
    <m/>
    <m/>
    <x v="21"/>
    <m/>
    <m/>
    <m/>
    <m/>
    <m/>
    <m/>
    <s v="TheRoad"/>
    <x v="0"/>
    <x v="34"/>
    <m/>
    <m/>
    <m/>
    <m/>
    <n v="25000000"/>
    <n v="7.3"/>
    <n v="56692"/>
    <n v="-3.1978486514707871E-3"/>
    <n v="-24943308"/>
    <m/>
    <x v="8"/>
  </r>
  <r>
    <s v="Color"/>
    <s v="MarcosSiega"/>
    <x v="1659"/>
    <m/>
    <x v="288"/>
    <n v="95"/>
    <s v="Action"/>
    <s v="Comedy"/>
    <s v="Crime"/>
    <s v="Drama"/>
    <s v="Thriller"/>
    <m/>
    <m/>
    <m/>
    <x v="21"/>
    <m/>
    <m/>
    <m/>
    <m/>
    <m/>
    <m/>
    <s v="Underclassman"/>
    <x v="0"/>
    <x v="34"/>
    <m/>
    <m/>
    <m/>
    <m/>
    <n v="25000000"/>
    <n v="4.0999999999999996"/>
    <n v="5654777"/>
    <n v="-3.2010013557957654E-3"/>
    <n v="-19345223"/>
    <m/>
    <x v="8"/>
  </r>
  <r>
    <s v="Color"/>
    <s v="J.B.Rogers"/>
    <x v="1659"/>
    <m/>
    <x v="288"/>
    <n v="95"/>
    <s v="Comedy"/>
    <s v="Romance"/>
    <m/>
    <m/>
    <m/>
    <m/>
    <m/>
    <m/>
    <x v="21"/>
    <m/>
    <m/>
    <m/>
    <m/>
    <m/>
    <m/>
    <s v="SayItIsntSo"/>
    <x v="0"/>
    <x v="34"/>
    <m/>
    <m/>
    <m/>
    <m/>
    <n v="25000000"/>
    <n v="4.9000000000000004"/>
    <n v="5516708"/>
    <n v="-3.2034152197563128E-3"/>
    <n v="-19483292"/>
    <m/>
    <x v="8"/>
  </r>
  <r>
    <s v="Color"/>
    <s v="RogerDonaldson"/>
    <x v="1659"/>
    <m/>
    <x v="288"/>
    <n v="127"/>
    <s v="Biography"/>
    <s v="Drama"/>
    <s v="Sport"/>
    <m/>
    <m/>
    <m/>
    <m/>
    <m/>
    <x v="21"/>
    <m/>
    <m/>
    <m/>
    <m/>
    <m/>
    <m/>
    <s v="TheWorldsFastestIndian"/>
    <x v="0"/>
    <x v="34"/>
    <m/>
    <m/>
    <m/>
    <m/>
    <n v="25000000"/>
    <n v="7.9"/>
    <n v="5128124"/>
    <n v="-3.2058498875188021E-3"/>
    <n v="-19871876"/>
    <m/>
    <x v="8"/>
  </r>
  <r>
    <s v="Color"/>
    <s v="DavidR.Ellis"/>
    <x v="1659"/>
    <m/>
    <x v="288"/>
    <n v="105"/>
    <s v="Action"/>
    <s v="Adventure"/>
    <s v="Crime"/>
    <s v="Drama"/>
    <s v="Thriller"/>
    <m/>
    <m/>
    <m/>
    <x v="21"/>
    <m/>
    <m/>
    <m/>
    <m/>
    <m/>
    <m/>
    <s v="SnakesonaPlane"/>
    <x v="0"/>
    <x v="34"/>
    <m/>
    <m/>
    <m/>
    <m/>
    <n v="33000000"/>
    <n v="5.6"/>
    <n v="34014398"/>
    <n v="-3.2083380998008141E-3"/>
    <n v="1014398"/>
    <m/>
    <x v="8"/>
  </r>
  <r>
    <s v="Color"/>
    <s v="RachelTalalay"/>
    <x v="1659"/>
    <m/>
    <x v="288"/>
    <n v="104"/>
    <s v="Action"/>
    <s v="Comedy"/>
    <s v="SciFi"/>
    <m/>
    <m/>
    <m/>
    <m/>
    <m/>
    <x v="21"/>
    <m/>
    <m/>
    <m/>
    <m/>
    <m/>
    <m/>
    <s v="TankGirl"/>
    <x v="0"/>
    <x v="34"/>
    <m/>
    <m/>
    <m/>
    <m/>
    <n v="25000000"/>
    <n v="5.2"/>
    <n v="4064333"/>
    <n v="-3.2101690208402416E-3"/>
    <n v="-20935667"/>
    <m/>
    <x v="8"/>
  </r>
  <r>
    <s v="Color"/>
    <s v="JeffreyW.Byrd"/>
    <x v="1659"/>
    <m/>
    <x v="288"/>
    <n v="95"/>
    <s v="Comedy"/>
    <s v="Crime"/>
    <m/>
    <m/>
    <m/>
    <m/>
    <m/>
    <m/>
    <x v="21"/>
    <m/>
    <m/>
    <m/>
    <m/>
    <m/>
    <m/>
    <s v="KingsRansom"/>
    <x v="0"/>
    <x v="34"/>
    <m/>
    <m/>
    <m/>
    <m/>
    <n v="15000000"/>
    <n v="4.0999999999999996"/>
    <n v="4006906"/>
    <n v="-3.2127968577927188E-3"/>
    <n v="-10993094"/>
    <m/>
    <x v="8"/>
  </r>
  <r>
    <s v="Color"/>
    <s v="FernandoMeirelles"/>
    <x v="1659"/>
    <m/>
    <x v="288"/>
    <n v="121"/>
    <s v="Drama"/>
    <s v="Mystery"/>
    <s v="SciFi"/>
    <s v="Thriller"/>
    <m/>
    <m/>
    <m/>
    <m/>
    <x v="21"/>
    <m/>
    <m/>
    <m/>
    <m/>
    <m/>
    <m/>
    <s v="Blindness"/>
    <x v="0"/>
    <x v="34"/>
    <m/>
    <m/>
    <m/>
    <m/>
    <n v="25000000"/>
    <n v="6.6"/>
    <n v="3073392"/>
    <n v="-3.2244670823314667E-3"/>
    <n v="-21926608"/>
    <m/>
    <x v="8"/>
  </r>
  <r>
    <s v="Color"/>
    <s v="UweBoll"/>
    <x v="1659"/>
    <m/>
    <x v="288"/>
    <n v="92"/>
    <s v="Action"/>
    <s v="Adventure"/>
    <s v="Fantasy"/>
    <s v="Horror"/>
    <m/>
    <m/>
    <m/>
    <m/>
    <x v="21"/>
    <m/>
    <m/>
    <m/>
    <m/>
    <m/>
    <m/>
    <s v="BloodRayne"/>
    <x v="0"/>
    <x v="34"/>
    <m/>
    <m/>
    <m/>
    <m/>
    <n v="25000000"/>
    <n v="2.9"/>
    <n v="1550000"/>
    <n v="-3.2272381189267802E-3"/>
    <n v="-23450000"/>
    <m/>
    <x v="8"/>
  </r>
  <r>
    <s v="Color"/>
    <s v="AtomEgoyan"/>
    <x v="1659"/>
    <m/>
    <x v="288"/>
    <n v="107"/>
    <s v="Crime"/>
    <s v="Drama"/>
    <s v="Mystery"/>
    <s v="Thriller"/>
    <m/>
    <m/>
    <m/>
    <m/>
    <x v="21"/>
    <m/>
    <m/>
    <m/>
    <m/>
    <m/>
    <m/>
    <s v="WheretheTruthLies"/>
    <x v="0"/>
    <x v="34"/>
    <m/>
    <m/>
    <m/>
    <m/>
    <n v="25000000"/>
    <n v="6.5"/>
    <n v="871527"/>
    <n v="-3.2302167207045335E-3"/>
    <n v="-24128473"/>
    <m/>
    <x v="8"/>
  </r>
  <r>
    <s v="Color"/>
    <s v="RobertTowne"/>
    <x v="1659"/>
    <m/>
    <x v="288"/>
    <n v="117"/>
    <s v="Biography"/>
    <s v="Drama"/>
    <s v="Sport"/>
    <m/>
    <m/>
    <m/>
    <m/>
    <m/>
    <x v="21"/>
    <m/>
    <m/>
    <m/>
    <m/>
    <m/>
    <m/>
    <s v="WithoutLimits"/>
    <x v="0"/>
    <x v="34"/>
    <m/>
    <m/>
    <m/>
    <m/>
    <n v="25000000"/>
    <n v="7.2"/>
    <n v="777423"/>
    <n v="-3.233290818603986E-3"/>
    <n v="-24222577"/>
    <m/>
    <x v="8"/>
  </r>
  <r>
    <s v="Color"/>
    <s v="RichardLinklater"/>
    <x v="1659"/>
    <m/>
    <x v="288"/>
    <n v="107"/>
    <s v="Drama"/>
    <m/>
    <m/>
    <m/>
    <m/>
    <m/>
    <m/>
    <m/>
    <x v="21"/>
    <m/>
    <m/>
    <m/>
    <m/>
    <m/>
    <m/>
    <s v="MeandOrsonWelles"/>
    <x v="0"/>
    <x v="34"/>
    <m/>
    <m/>
    <m/>
    <m/>
    <n v="25000000"/>
    <n v="6.8"/>
    <n v="1186957"/>
    <n v="-3.2363815719094967E-3"/>
    <n v="-23813043"/>
    <m/>
    <x v="8"/>
  </r>
  <r>
    <s v="Color"/>
    <s v="GiuseppeTornatore"/>
    <x v="1659"/>
    <m/>
    <x v="288"/>
    <n v="131"/>
    <s v="Crime"/>
    <s v="Drama"/>
    <s v="Mystery"/>
    <s v="Romance"/>
    <m/>
    <m/>
    <m/>
    <m/>
    <x v="21"/>
    <m/>
    <m/>
    <m/>
    <m/>
    <m/>
    <m/>
    <s v="TheBestOffer"/>
    <x v="0"/>
    <x v="34"/>
    <m/>
    <m/>
    <m/>
    <m/>
    <n v="13500000"/>
    <n v="7.8"/>
    <n v="85433"/>
    <n v="-3.2394206476268552E-3"/>
    <n v="-13414567"/>
    <m/>
    <x v="8"/>
  </r>
  <r>
    <s v="Color"/>
    <s v="WernerHerzog"/>
    <x v="1659"/>
    <m/>
    <x v="288"/>
    <n v="122"/>
    <s v="Crime"/>
    <s v="Drama"/>
    <m/>
    <m/>
    <m/>
    <m/>
    <m/>
    <m/>
    <x v="21"/>
    <m/>
    <m/>
    <m/>
    <m/>
    <m/>
    <m/>
    <s v="BadLieutenant:PortofCallNewOrleans"/>
    <x v="0"/>
    <x v="34"/>
    <m/>
    <m/>
    <m/>
    <m/>
    <n v="20000000"/>
    <n v="6.7"/>
    <n v="1697956"/>
    <n v="-3.2549050267320304E-3"/>
    <n v="-18302044"/>
    <m/>
    <x v="8"/>
  </r>
  <r>
    <s v="Color"/>
    <s v="GuillaumeCanet"/>
    <x v="1659"/>
    <m/>
    <x v="288"/>
    <n v="134"/>
    <s v="Comedy"/>
    <s v="Drama"/>
    <m/>
    <m/>
    <m/>
    <m/>
    <m/>
    <m/>
    <x v="21"/>
    <m/>
    <m/>
    <m/>
    <m/>
    <m/>
    <m/>
    <s v="LittleWhiteLies"/>
    <x v="4"/>
    <x v="34"/>
    <m/>
    <m/>
    <m/>
    <m/>
    <n v="25000000"/>
    <n v="7.1"/>
    <n v="183662"/>
    <n v="-3.2629039310719541E-3"/>
    <n v="-24816338"/>
    <m/>
    <x v="8"/>
  </r>
  <r>
    <s v="Color"/>
    <s v="TaylorHackford"/>
    <x v="1659"/>
    <m/>
    <x v="288"/>
    <n v="117"/>
    <s v="Comedy"/>
    <s v="Drama"/>
    <s v="Romance"/>
    <s v="Sport"/>
    <m/>
    <m/>
    <m/>
    <m/>
    <x v="21"/>
    <m/>
    <m/>
    <m/>
    <m/>
    <m/>
    <m/>
    <s v="LoveRanch"/>
    <x v="0"/>
    <x v="34"/>
    <m/>
    <m/>
    <m/>
    <m/>
    <n v="25000000"/>
    <n v="5.7"/>
    <n v="134904"/>
    <n v="-3.2661024786540455E-3"/>
    <n v="-24865096"/>
    <m/>
    <x v="8"/>
  </r>
  <r>
    <s v="Color"/>
    <s v="RidleyScott"/>
    <x v="1659"/>
    <m/>
    <x v="288"/>
    <n v="138"/>
    <s v="Crime"/>
    <s v="Drama"/>
    <s v="Thriller"/>
    <m/>
    <m/>
    <m/>
    <m/>
    <m/>
    <x v="21"/>
    <m/>
    <m/>
    <m/>
    <m/>
    <m/>
    <m/>
    <s v="TheCounselor"/>
    <x v="0"/>
    <x v="34"/>
    <m/>
    <m/>
    <m/>
    <m/>
    <n v="25000000"/>
    <n v="5.3"/>
    <n v="16969390"/>
    <n v="-3.2693118190574109E-3"/>
    <n v="-8030610"/>
    <m/>
    <x v="8"/>
  </r>
  <r>
    <s v="Color"/>
    <s v="StephenFrears"/>
    <x v="1659"/>
    <m/>
    <x v="288"/>
    <n v="119"/>
    <s v="Drama"/>
    <s v="Romance"/>
    <m/>
    <m/>
    <m/>
    <m/>
    <m/>
    <m/>
    <x v="21"/>
    <m/>
    <m/>
    <m/>
    <m/>
    <m/>
    <m/>
    <s v="DangerousLiaisons"/>
    <x v="0"/>
    <x v="34"/>
    <m/>
    <m/>
    <m/>
    <m/>
    <n v="14000000"/>
    <n v="7.7"/>
    <n v="34700000"/>
    <n v="-3.2703553383677444E-3"/>
    <n v="20700000"/>
    <m/>
    <x v="8"/>
  </r>
  <r>
    <s v="Color"/>
    <s v="WalterSalles"/>
    <x v="1659"/>
    <m/>
    <x v="288"/>
    <n v="137"/>
    <s v="Adventure"/>
    <s v="Drama"/>
    <m/>
    <m/>
    <m/>
    <m/>
    <m/>
    <m/>
    <x v="21"/>
    <m/>
    <m/>
    <m/>
    <m/>
    <m/>
    <m/>
    <s v="OntheRoad"/>
    <x v="0"/>
    <x v="34"/>
    <m/>
    <m/>
    <m/>
    <m/>
    <n v="25000000"/>
    <n v="6.1"/>
    <n v="717753"/>
    <n v="-3.2654858278165885E-3"/>
    <n v="-24282247"/>
    <m/>
    <x v="8"/>
  </r>
  <r>
    <s v="Color"/>
    <s v="LeonardNimoy"/>
    <x v="1659"/>
    <m/>
    <x v="288"/>
    <n v="119"/>
    <s v="Adventure"/>
    <s v="Comedy"/>
    <s v="SciFi"/>
    <m/>
    <m/>
    <m/>
    <m/>
    <m/>
    <x v="21"/>
    <m/>
    <m/>
    <m/>
    <m/>
    <m/>
    <m/>
    <s v="StarTrekIV:TheVoyageHome"/>
    <x v="0"/>
    <x v="34"/>
    <m/>
    <m/>
    <m/>
    <m/>
    <n v="25000000"/>
    <n v="7.3"/>
    <n v="109713132"/>
    <n v="-3.2686279583720368E-3"/>
    <n v="84713132"/>
    <m/>
    <x v="8"/>
  </r>
  <r>
    <s v="Color"/>
    <s v="SylvesterStallone"/>
    <x v="1659"/>
    <m/>
    <x v="288"/>
    <n v="139"/>
    <s v="Drama"/>
    <s v="Sport"/>
    <m/>
    <m/>
    <m/>
    <m/>
    <m/>
    <m/>
    <x v="21"/>
    <m/>
    <m/>
    <m/>
    <m/>
    <m/>
    <m/>
    <s v="RockyBalboa"/>
    <x v="0"/>
    <x v="34"/>
    <m/>
    <m/>
    <m/>
    <m/>
    <n v="24000000"/>
    <n v="7.2"/>
    <n v="70269171"/>
    <n v="-3.2629628810371594E-3"/>
    <n v="46269171"/>
    <m/>
    <x v="8"/>
  </r>
  <r>
    <s v="Color"/>
    <s v="EricsonCore"/>
    <x v="1659"/>
    <m/>
    <x v="288"/>
    <n v="114"/>
    <s v="Action"/>
    <s v="Crime"/>
    <s v="Sport"/>
    <s v="Thriller"/>
    <m/>
    <m/>
    <m/>
    <m/>
    <x v="21"/>
    <m/>
    <m/>
    <m/>
    <m/>
    <m/>
    <m/>
    <s v="PointBreak"/>
    <x v="0"/>
    <x v="34"/>
    <m/>
    <m/>
    <m/>
    <m/>
    <n v="105000000"/>
    <n v="5.3"/>
    <n v="28772222"/>
    <n v="-3.257218204345731E-3"/>
    <n v="-76227778"/>
    <m/>
    <x v="8"/>
  </r>
  <r>
    <s v="Color"/>
    <s v="WesCraven"/>
    <x v="1659"/>
    <m/>
    <x v="288"/>
    <n v="120"/>
    <s v="Horror"/>
    <s v="Mystery"/>
    <m/>
    <m/>
    <m/>
    <m/>
    <m/>
    <m/>
    <x v="21"/>
    <m/>
    <m/>
    <m/>
    <m/>
    <m/>
    <m/>
    <s v="Scream2"/>
    <x v="0"/>
    <x v="34"/>
    <m/>
    <m/>
    <m/>
    <m/>
    <n v="24000000"/>
    <n v="6.1"/>
    <n v="101334374"/>
    <n v="-3.2662871366745936E-3"/>
    <n v="77334374"/>
    <m/>
    <x v="8"/>
  </r>
  <r>
    <s v="Color"/>
    <s v="GavinOConnor"/>
    <x v="1659"/>
    <m/>
    <x v="288"/>
    <n v="98"/>
    <s v="Action"/>
    <s v="Drama"/>
    <s v="Western"/>
    <m/>
    <m/>
    <m/>
    <m/>
    <m/>
    <x v="21"/>
    <m/>
    <m/>
    <m/>
    <m/>
    <m/>
    <m/>
    <s v="JaneGotaGun"/>
    <x v="0"/>
    <x v="34"/>
    <m/>
    <m/>
    <m/>
    <m/>
    <n v="25000000"/>
    <n v="5.8"/>
    <n v="1512815"/>
    <n v="-3.2578479581600547E-3"/>
    <n v="-23487185"/>
    <m/>
    <x v="8"/>
  </r>
  <r>
    <s v="Color"/>
    <s v="TimStory"/>
    <x v="1659"/>
    <m/>
    <x v="288"/>
    <n v="106"/>
    <s v="Comedy"/>
    <s v="Romance"/>
    <m/>
    <m/>
    <m/>
    <m/>
    <m/>
    <m/>
    <x v="21"/>
    <m/>
    <m/>
    <m/>
    <m/>
    <m/>
    <m/>
    <s v="ThinkLikeaManToo"/>
    <x v="0"/>
    <x v="34"/>
    <m/>
    <m/>
    <m/>
    <m/>
    <n v="24000000"/>
    <n v="5.7"/>
    <n v="65182182"/>
    <n v="-3.2608410444237624E-3"/>
    <n v="41182182"/>
    <m/>
    <x v="8"/>
  </r>
  <r>
    <s v="Color"/>
    <s v="JonathanLynn"/>
    <x v="1659"/>
    <m/>
    <x v="288"/>
    <n v="98"/>
    <s v="Comedy"/>
    <s v="Crime"/>
    <m/>
    <m/>
    <m/>
    <m/>
    <m/>
    <m/>
    <x v="21"/>
    <m/>
    <m/>
    <m/>
    <m/>
    <m/>
    <m/>
    <s v="TheWholeNineYards"/>
    <x v="0"/>
    <x v="34"/>
    <m/>
    <m/>
    <m/>
    <m/>
    <n v="24000000"/>
    <n v="6.7"/>
    <n v="57262492"/>
    <n v="-3.255698397505071E-3"/>
    <n v="33262492"/>
    <m/>
    <x v="8"/>
  </r>
  <r>
    <s v="Color"/>
    <s v="HerbertRoss"/>
    <x v="1659"/>
    <m/>
    <x v="288"/>
    <n v="107"/>
    <s v="Drama"/>
    <s v="Music"/>
    <s v="Romance"/>
    <m/>
    <m/>
    <m/>
    <m/>
    <m/>
    <x v="21"/>
    <m/>
    <m/>
    <m/>
    <m/>
    <m/>
    <m/>
    <s v="Footloose"/>
    <x v="0"/>
    <x v="34"/>
    <m/>
    <m/>
    <m/>
    <m/>
    <n v="8200000"/>
    <n v="6.5"/>
    <n v="80000000"/>
    <n v="-3.2514575353457848E-3"/>
    <n v="71800000"/>
    <m/>
    <x v="8"/>
  </r>
  <r>
    <s v="Color"/>
    <s v="ToddPhillips"/>
    <x v="1659"/>
    <m/>
    <x v="288"/>
    <n v="88"/>
    <s v="Comedy"/>
    <m/>
    <m/>
    <m/>
    <m/>
    <m/>
    <m/>
    <m/>
    <x v="21"/>
    <m/>
    <m/>
    <m/>
    <m/>
    <m/>
    <m/>
    <s v="OldSchool"/>
    <x v="0"/>
    <x v="34"/>
    <m/>
    <m/>
    <m/>
    <m/>
    <n v="24000000"/>
    <n v="7.2"/>
    <n v="74608545"/>
    <n v="-3.2093246900292919E-3"/>
    <n v="50608545"/>
    <m/>
    <x v="8"/>
  </r>
  <r>
    <s v="Color"/>
    <s v="TerryGilliam"/>
    <x v="1659"/>
    <m/>
    <x v="288"/>
    <n v="137"/>
    <s v="Comedy"/>
    <s v="Drama"/>
    <s v="Fantasy"/>
    <m/>
    <m/>
    <m/>
    <m/>
    <m/>
    <x v="21"/>
    <m/>
    <m/>
    <m/>
    <m/>
    <m/>
    <m/>
    <s v="TheFisherKing"/>
    <x v="0"/>
    <x v="34"/>
    <m/>
    <m/>
    <m/>
    <m/>
    <n v="24000000"/>
    <n v="7.6"/>
    <n v="41895491"/>
    <n v="-3.2031263853316509E-3"/>
    <n v="17895491"/>
    <m/>
    <x v="8"/>
  </r>
  <r>
    <s v="Color"/>
    <s v="DannyCannon"/>
    <x v="1659"/>
    <m/>
    <x v="288"/>
    <n v="100"/>
    <s v="Horror"/>
    <s v="Mystery"/>
    <m/>
    <m/>
    <m/>
    <m/>
    <m/>
    <m/>
    <x v="21"/>
    <m/>
    <m/>
    <m/>
    <m/>
    <m/>
    <m/>
    <s v="IStillKnowWhatYouDidLastSummer"/>
    <x v="0"/>
    <x v="34"/>
    <m/>
    <m/>
    <m/>
    <m/>
    <n v="24000000"/>
    <n v="4.5999999999999996"/>
    <n v="39989008"/>
    <n v="-3.2008127984225528E-3"/>
    <n v="15989008"/>
    <m/>
    <x v="8"/>
  </r>
  <r>
    <s v="Color"/>
    <s v="BonnieHunt"/>
    <x v="1659"/>
    <m/>
    <x v="288"/>
    <n v="115"/>
    <s v="Comedy"/>
    <s v="Drama"/>
    <s v="Romance"/>
    <m/>
    <m/>
    <m/>
    <m/>
    <m/>
    <x v="21"/>
    <m/>
    <m/>
    <m/>
    <m/>
    <m/>
    <m/>
    <s v="ReturntoMe"/>
    <x v="0"/>
    <x v="34"/>
    <m/>
    <m/>
    <m/>
    <m/>
    <n v="24000000"/>
    <n v="6.9"/>
    <n v="32662299"/>
    <n v="-3.1987575531984749E-3"/>
    <n v="8662299"/>
    <m/>
    <x v="8"/>
  </r>
  <r>
    <s v="Color"/>
    <s v="KevinSmith"/>
    <x v="1659"/>
    <m/>
    <x v="288"/>
    <n v="101"/>
    <s v="Comedy"/>
    <s v="Romance"/>
    <m/>
    <m/>
    <m/>
    <m/>
    <m/>
    <m/>
    <x v="21"/>
    <m/>
    <m/>
    <m/>
    <m/>
    <m/>
    <m/>
    <s v="ZackandMiriMakeaPorno"/>
    <x v="0"/>
    <x v="34"/>
    <m/>
    <m/>
    <m/>
    <m/>
    <n v="24000000"/>
    <n v="6.6"/>
    <n v="31452765"/>
    <n v="-3.1977382403377838E-3"/>
    <n v="7452765"/>
    <m/>
    <x v="8"/>
  </r>
  <r>
    <s v="Color"/>
    <s v="NeilLaBute"/>
    <x v="1659"/>
    <m/>
    <x v="288"/>
    <n v="110"/>
    <s v="Comedy"/>
    <s v="Crime"/>
    <s v="Drama"/>
    <m/>
    <m/>
    <m/>
    <m/>
    <m/>
    <x v="21"/>
    <m/>
    <m/>
    <m/>
    <m/>
    <m/>
    <m/>
    <s v="NurseBetty"/>
    <x v="0"/>
    <x v="34"/>
    <m/>
    <m/>
    <m/>
    <m/>
    <n v="24000000"/>
    <n v="6.3"/>
    <n v="25167270"/>
    <n v="-3.1968946122133764E-3"/>
    <n v="1167270"/>
    <m/>
    <x v="8"/>
  </r>
  <r>
    <s v="Color"/>
    <s v="GrantHeslov"/>
    <x v="1659"/>
    <m/>
    <x v="288"/>
    <n v="94"/>
    <s v="Comedy"/>
    <s v="War"/>
    <m/>
    <m/>
    <m/>
    <m/>
    <m/>
    <m/>
    <x v="21"/>
    <m/>
    <m/>
    <m/>
    <m/>
    <m/>
    <m/>
    <s v="TheMenWhoStareatGoats"/>
    <x v="0"/>
    <x v="34"/>
    <m/>
    <m/>
    <m/>
    <m/>
    <n v="25000000"/>
    <n v="6.2"/>
    <n v="32416109"/>
    <n v="-3.1969933879262605E-3"/>
    <n v="7416109"/>
    <m/>
    <x v="8"/>
  </r>
  <r>
    <s v="Color"/>
    <s v="GeorgeGallo"/>
    <x v="1659"/>
    <m/>
    <x v="288"/>
    <n v="88"/>
    <s v="Action"/>
    <s v="Comedy"/>
    <s v="Crime"/>
    <s v="Thriller"/>
    <m/>
    <m/>
    <m/>
    <m/>
    <x v="21"/>
    <m/>
    <m/>
    <m/>
    <m/>
    <m/>
    <m/>
    <s v="DoubleTake"/>
    <x v="0"/>
    <x v="34"/>
    <m/>
    <m/>
    <m/>
    <m/>
    <n v="24000000"/>
    <n v="5.3"/>
    <n v="20218"/>
    <n v="-3.1962812552711558E-3"/>
    <n v="-23979782"/>
    <m/>
    <x v="8"/>
  </r>
  <r>
    <s v="Color"/>
    <s v="JamesMangold"/>
    <x v="1659"/>
    <m/>
    <x v="288"/>
    <n v="127"/>
    <s v="Biography"/>
    <s v="Drama"/>
    <m/>
    <m/>
    <m/>
    <m/>
    <m/>
    <m/>
    <x v="21"/>
    <m/>
    <m/>
    <m/>
    <m/>
    <m/>
    <m/>
    <s v="GirlInterrupted"/>
    <x v="0"/>
    <x v="34"/>
    <m/>
    <m/>
    <m/>
    <m/>
    <n v="24000000"/>
    <n v="7.3"/>
    <n v="28871190"/>
    <n v="-3.2005625135794248E-3"/>
    <n v="4871190"/>
    <m/>
    <x v="8"/>
  </r>
  <r>
    <s v="Color"/>
    <s v="RobertLuketic"/>
    <x v="1659"/>
    <m/>
    <x v="288"/>
    <n v="95"/>
    <s v="Comedy"/>
    <s v="Romance"/>
    <m/>
    <m/>
    <m/>
    <m/>
    <m/>
    <m/>
    <x v="21"/>
    <m/>
    <m/>
    <m/>
    <m/>
    <m/>
    <m/>
    <s v="WinaDatewithTadHamilton"/>
    <x v="0"/>
    <x v="34"/>
    <m/>
    <m/>
    <m/>
    <m/>
    <n v="24000000"/>
    <n v="5.6"/>
    <n v="16964743"/>
    <n v="-3.2001013741885134E-3"/>
    <n v="-7035257"/>
    <m/>
    <x v="8"/>
  </r>
  <r>
    <s v="Color"/>
    <s v="TimHill"/>
    <x v="1659"/>
    <m/>
    <x v="288"/>
    <n v="87"/>
    <s v="Adventure"/>
    <s v="Comedy"/>
    <s v="Family"/>
    <s v="Fantasy"/>
    <s v="Music"/>
    <s v="SciFi"/>
    <m/>
    <m/>
    <x v="21"/>
    <m/>
    <m/>
    <m/>
    <m/>
    <m/>
    <m/>
    <s v="MuppetsfromSpace"/>
    <x v="0"/>
    <x v="34"/>
    <m/>
    <m/>
    <m/>
    <m/>
    <n v="24000000"/>
    <n v="6.2"/>
    <n v="16290976"/>
    <n v="-3.2014964031595824E-3"/>
    <n v="-7709024"/>
    <m/>
    <x v="8"/>
  </r>
  <r>
    <s v="Color"/>
    <s v="SidneyLumet"/>
    <x v="1659"/>
    <m/>
    <x v="288"/>
    <n v="118"/>
    <s v="Adventure"/>
    <s v="Family"/>
    <s v="Fantasy"/>
    <s v="Music"/>
    <s v="Musical"/>
    <m/>
    <m/>
    <m/>
    <x v="21"/>
    <m/>
    <m/>
    <m/>
    <m/>
    <m/>
    <m/>
    <s v="TheWiz"/>
    <x v="0"/>
    <x v="34"/>
    <m/>
    <m/>
    <m/>
    <m/>
    <n v="24000000"/>
    <n v="5.2"/>
    <n v="13000000"/>
    <n v="-3.2030024356556664E-3"/>
    <n v="-11000000"/>
    <m/>
    <x v="8"/>
  </r>
  <r>
    <s v="Color"/>
    <s v="BrianRobbins"/>
    <x v="1659"/>
    <m/>
    <x v="288"/>
    <n v="107"/>
    <s v="Comedy"/>
    <s v="Sport"/>
    <m/>
    <m/>
    <m/>
    <m/>
    <m/>
    <m/>
    <x v="21"/>
    <m/>
    <m/>
    <m/>
    <m/>
    <m/>
    <m/>
    <s v="ReadytoRumble"/>
    <x v="0"/>
    <x v="34"/>
    <m/>
    <m/>
    <m/>
    <m/>
    <n v="24000000"/>
    <n v="5.3"/>
    <n v="12372410"/>
    <n v="-3.2050518877814356E-3"/>
    <n v="-11627590"/>
    <m/>
    <x v="8"/>
  </r>
  <r>
    <s v="Color"/>
    <s v="RonShelton"/>
    <x v="1659"/>
    <m/>
    <x v="288"/>
    <n v="124"/>
    <s v="Comedy"/>
    <s v="Drama"/>
    <s v="Sport"/>
    <m/>
    <m/>
    <m/>
    <m/>
    <m/>
    <x v="21"/>
    <m/>
    <m/>
    <m/>
    <m/>
    <m/>
    <m/>
    <s v="PlayIttotheBone"/>
    <x v="0"/>
    <x v="34"/>
    <m/>
    <m/>
    <m/>
    <m/>
    <n v="24000000"/>
    <n v="5.4"/>
    <n v="8427204"/>
    <n v="-3.2072082837053635E-3"/>
    <n v="-15572796"/>
    <m/>
    <x v="8"/>
  </r>
  <r>
    <s v="Color"/>
    <s v="DouglasMcGrath"/>
    <x v="1659"/>
    <m/>
    <x v="288"/>
    <n v="89"/>
    <s v="Comedy"/>
    <s v="Romance"/>
    <m/>
    <m/>
    <m/>
    <m/>
    <m/>
    <m/>
    <x v="21"/>
    <m/>
    <m/>
    <m/>
    <m/>
    <m/>
    <m/>
    <s v="IDontKnowHowSheDoesIt"/>
    <x v="0"/>
    <x v="34"/>
    <m/>
    <m/>
    <m/>
    <m/>
    <n v="24000000"/>
    <n v="4.9000000000000004"/>
    <n v="9639242"/>
    <n v="-3.2100346454388483E-3"/>
    <n v="-14360758"/>
    <m/>
    <x v="8"/>
  </r>
  <r>
    <s v="Color"/>
    <s v="AlexandreAja"/>
    <x v="1659"/>
    <m/>
    <x v="288"/>
    <n v="88"/>
    <s v="Comedy"/>
    <s v="Horror"/>
    <m/>
    <m/>
    <m/>
    <m/>
    <m/>
    <m/>
    <x v="21"/>
    <m/>
    <m/>
    <m/>
    <m/>
    <m/>
    <m/>
    <s v="Piranha3D"/>
    <x v="0"/>
    <x v="34"/>
    <m/>
    <m/>
    <m/>
    <m/>
    <n v="24000000"/>
    <n v="5.5"/>
    <n v="25003072"/>
    <n v="-3.2126573849097801E-3"/>
    <n v="1003072"/>
    <m/>
    <x v="8"/>
  </r>
  <r>
    <s v="BlackandWhite"/>
    <s v="KevinSpacey"/>
    <x v="1659"/>
    <m/>
    <x v="288"/>
    <n v="118"/>
    <s v="Biography"/>
    <s v="Drama"/>
    <s v="Music"/>
    <s v="Musical"/>
    <m/>
    <m/>
    <m/>
    <m/>
    <x v="21"/>
    <m/>
    <m/>
    <m/>
    <m/>
    <m/>
    <m/>
    <s v="BeyondtheSea"/>
    <x v="0"/>
    <x v="34"/>
    <m/>
    <m/>
    <m/>
    <m/>
    <n v="23000000"/>
    <n v="6.7"/>
    <n v="6144806"/>
    <n v="-3.2127898600414432E-3"/>
    <n v="-16855194"/>
    <m/>
    <x v="8"/>
  </r>
  <r>
    <s v="Color"/>
    <s v="RichardWilliams"/>
    <x v="1659"/>
    <m/>
    <x v="288"/>
    <n v="80"/>
    <s v="Action"/>
    <s v="Adventure"/>
    <s v="Animation"/>
    <s v="Comedy"/>
    <s v="Fantasy"/>
    <m/>
    <m/>
    <m/>
    <x v="21"/>
    <m/>
    <m/>
    <m/>
    <m/>
    <m/>
    <m/>
    <s v="ThePrincessandtheCobbler"/>
    <x v="0"/>
    <x v="34"/>
    <m/>
    <m/>
    <m/>
    <m/>
    <n v="28000000"/>
    <n v="7.2"/>
    <n v="669276"/>
    <n v="-3.216836817557404E-3"/>
    <n v="-27330724"/>
    <m/>
    <x v="8"/>
  </r>
  <r>
    <s v="Color"/>
    <s v="MaryMcGuckian"/>
    <x v="1659"/>
    <m/>
    <x v="288"/>
    <n v="120"/>
    <s v="Drama"/>
    <s v="Romance"/>
    <m/>
    <m/>
    <m/>
    <m/>
    <m/>
    <m/>
    <x v="21"/>
    <m/>
    <m/>
    <m/>
    <m/>
    <m/>
    <m/>
    <s v="TheBridgeofSanLuisRey"/>
    <x v="0"/>
    <x v="34"/>
    <m/>
    <m/>
    <m/>
    <m/>
    <n v="24000000"/>
    <n v="5.0999999999999996"/>
    <n v="42880"/>
    <n v="-3.2168539858400689E-3"/>
    <n v="-23957120"/>
    <m/>
    <x v="8"/>
  </r>
  <r>
    <s v="Color"/>
    <s v="GeorgeTillmanJr."/>
    <x v="1659"/>
    <m/>
    <x v="288"/>
    <n v="98"/>
    <s v="Action"/>
    <s v="Crime"/>
    <s v="Drama"/>
    <s v="Thriller"/>
    <m/>
    <m/>
    <m/>
    <m/>
    <x v="21"/>
    <m/>
    <m/>
    <m/>
    <m/>
    <m/>
    <m/>
    <s v="Faster"/>
    <x v="0"/>
    <x v="34"/>
    <m/>
    <m/>
    <m/>
    <m/>
    <n v="24000000"/>
    <n v="6.5"/>
    <n v="23225911"/>
    <n v="-3.221171071679406E-3"/>
    <n v="-774089"/>
    <m/>
    <x v="8"/>
  </r>
  <r>
    <s v="Color"/>
    <s v="HayaoMiyazaki"/>
    <x v="1659"/>
    <m/>
    <x v="288"/>
    <n v="119"/>
    <s v="Adventure"/>
    <s v="Animation"/>
    <s v="Family"/>
    <s v="Fantasy"/>
    <m/>
    <m/>
    <m/>
    <m/>
    <x v="21"/>
    <m/>
    <m/>
    <m/>
    <m/>
    <m/>
    <m/>
    <s v="HowlsMovingCastle"/>
    <x v="9"/>
    <x v="34"/>
    <m/>
    <m/>
    <m/>
    <m/>
    <n v="24000000"/>
    <n v="8.1999999999999993"/>
    <n v="4710455"/>
    <n v="-3.2215863143359512E-3"/>
    <n v="-19289545"/>
    <m/>
    <x v="8"/>
  </r>
  <r>
    <s v="Color"/>
    <s v="RubenFleischer"/>
    <x v="1659"/>
    <m/>
    <x v="288"/>
    <n v="88"/>
    <s v="Adventure"/>
    <s v="Comedy"/>
    <s v="Horror"/>
    <s v="SciFi"/>
    <m/>
    <m/>
    <m/>
    <m/>
    <x v="21"/>
    <m/>
    <m/>
    <m/>
    <m/>
    <m/>
    <m/>
    <s v="Zombieland"/>
    <x v="0"/>
    <x v="34"/>
    <m/>
    <m/>
    <m/>
    <m/>
    <n v="23600000"/>
    <n v="7.7"/>
    <n v="75590286"/>
    <n v="-3.2250795262796605E-3"/>
    <n v="51990286"/>
    <m/>
    <x v="8"/>
  </r>
  <r>
    <s v="Color"/>
    <s v="PeterJackson"/>
    <x v="1659"/>
    <m/>
    <x v="288"/>
    <n v="201"/>
    <s v="Action"/>
    <s v="Adventure"/>
    <s v="Drama"/>
    <s v="Romance"/>
    <m/>
    <m/>
    <m/>
    <m/>
    <x v="21"/>
    <m/>
    <m/>
    <m/>
    <m/>
    <m/>
    <m/>
    <s v="KingKong"/>
    <x v="0"/>
    <x v="34"/>
    <m/>
    <m/>
    <m/>
    <m/>
    <n v="207000000"/>
    <n v="7.2"/>
    <n v="218051260"/>
    <n v="-3.2178815291437242E-3"/>
    <n v="11051260"/>
    <m/>
    <x v="8"/>
  </r>
  <r>
    <s v="BlackandWhite"/>
    <s v="FrankCoraci"/>
    <x v="1659"/>
    <m/>
    <x v="288"/>
    <n v="90"/>
    <s v="Comedy"/>
    <s v="Sport"/>
    <m/>
    <m/>
    <m/>
    <m/>
    <m/>
    <m/>
    <x v="21"/>
    <m/>
    <m/>
    <m/>
    <m/>
    <m/>
    <m/>
    <s v="TheWaterboy"/>
    <x v="0"/>
    <x v="34"/>
    <m/>
    <m/>
    <m/>
    <m/>
    <n v="20000000"/>
    <n v="6.1"/>
    <n v="161487252"/>
    <n v="-4.6768193963042546E-3"/>
    <n v="141487252"/>
    <m/>
    <x v="8"/>
  </r>
  <r>
    <s v="Color"/>
    <s v="IrvinKershner"/>
    <x v="1659"/>
    <m/>
    <x v="288"/>
    <n v="127"/>
    <s v="Action"/>
    <s v="Adventure"/>
    <s v="Fantasy"/>
    <s v="SciFi"/>
    <m/>
    <m/>
    <m/>
    <m/>
    <x v="21"/>
    <m/>
    <m/>
    <m/>
    <m/>
    <m/>
    <m/>
    <s v="StarWars:EpisodeVTheEmpireStrikesBack"/>
    <x v="0"/>
    <x v="34"/>
    <m/>
    <m/>
    <m/>
    <m/>
    <n v="18000000"/>
    <n v="8.8000000000000007"/>
    <n v="290158751"/>
    <n v="-4.6475793027578845E-3"/>
    <n v="272158751"/>
    <m/>
    <x v="8"/>
  </r>
  <r>
    <s v="Color"/>
    <s v="MichaelBay"/>
    <x v="1659"/>
    <m/>
    <x v="288"/>
    <n v="119"/>
    <s v="Action"/>
    <s v="Comedy"/>
    <s v="Crime"/>
    <s v="Drama"/>
    <s v="Thriller"/>
    <m/>
    <m/>
    <m/>
    <x v="21"/>
    <m/>
    <m/>
    <m/>
    <m/>
    <m/>
    <m/>
    <s v="BadBoys"/>
    <x v="0"/>
    <x v="34"/>
    <m/>
    <m/>
    <m/>
    <m/>
    <n v="19000000"/>
    <n v="6.8"/>
    <n v="65807024"/>
    <n v="-4.5938212026036445E-3"/>
    <n v="46807024"/>
    <m/>
    <x v="8"/>
  </r>
  <r>
    <s v="Color"/>
    <s v="DavidZucker"/>
    <x v="1659"/>
    <m/>
    <x v="288"/>
    <n v="85"/>
    <s v="Comedy"/>
    <s v="Crime"/>
    <m/>
    <m/>
    <m/>
    <m/>
    <m/>
    <m/>
    <x v="21"/>
    <m/>
    <m/>
    <m/>
    <m/>
    <m/>
    <m/>
    <s v="TheNakedGun2:TheSmellofFear"/>
    <x v="0"/>
    <x v="34"/>
    <m/>
    <m/>
    <m/>
    <m/>
    <n v="23000000"/>
    <n v="6.8"/>
    <n v="86930411"/>
    <n v="-4.5803526733007131E-3"/>
    <n v="63930411"/>
    <m/>
    <x v="8"/>
  </r>
  <r>
    <s v="Color"/>
    <s v="JamesWong"/>
    <x v="1659"/>
    <m/>
    <x v="288"/>
    <n v="98"/>
    <s v="Horror"/>
    <s v="Thriller"/>
    <m/>
    <m/>
    <m/>
    <m/>
    <m/>
    <m/>
    <x v="21"/>
    <m/>
    <m/>
    <m/>
    <m/>
    <m/>
    <m/>
    <s v="FinalDestination"/>
    <x v="0"/>
    <x v="34"/>
    <m/>
    <m/>
    <m/>
    <m/>
    <n v="23000000"/>
    <n v="6.7"/>
    <n v="53302314"/>
    <n v="-4.5711897646824613E-3"/>
    <n v="30302314"/>
    <m/>
    <x v="8"/>
  </r>
  <r>
    <s v="Color"/>
    <s v="GeorgeClooney"/>
    <x v="1659"/>
    <m/>
    <x v="288"/>
    <n v="101"/>
    <s v="Drama"/>
    <m/>
    <m/>
    <m/>
    <m/>
    <m/>
    <m/>
    <m/>
    <x v="21"/>
    <m/>
    <m/>
    <m/>
    <m/>
    <m/>
    <m/>
    <s v="TheIdesofMarch"/>
    <x v="0"/>
    <x v="34"/>
    <m/>
    <m/>
    <m/>
    <m/>
    <n v="12500000"/>
    <n v="7.1"/>
    <n v="40962534"/>
    <n v="-4.5663207957677993E-3"/>
    <n v="28462534"/>
    <m/>
    <x v="8"/>
  </r>
  <r>
    <s v="Color"/>
    <s v="DavidTwohy"/>
    <x v="1659"/>
    <m/>
    <x v="288"/>
    <n v="112"/>
    <s v="Horror"/>
    <s v="SciFi"/>
    <m/>
    <m/>
    <m/>
    <m/>
    <m/>
    <m/>
    <x v="21"/>
    <m/>
    <m/>
    <m/>
    <m/>
    <m/>
    <m/>
    <s v="PitchBlack"/>
    <x v="0"/>
    <x v="34"/>
    <m/>
    <m/>
    <m/>
    <m/>
    <n v="23000000"/>
    <n v="7.1"/>
    <n v="39235088"/>
    <n v="-4.5565759038168306E-3"/>
    <n v="16235088"/>
    <m/>
    <x v="8"/>
  </r>
  <r>
    <s v="Color"/>
    <s v="TonyGoldwyn"/>
    <x v="1659"/>
    <m/>
    <x v="288"/>
    <n v="97"/>
    <s v="Comedy"/>
    <s v="Romance"/>
    <m/>
    <m/>
    <m/>
    <m/>
    <m/>
    <m/>
    <x v="21"/>
    <m/>
    <m/>
    <m/>
    <m/>
    <m/>
    <m/>
    <s v="SomeoneLikeYou..."/>
    <x v="0"/>
    <x v="34"/>
    <m/>
    <m/>
    <m/>
    <m/>
    <n v="23000000"/>
    <n v="6.1"/>
    <n v="27338033"/>
    <n v="-4.554013081294518E-3"/>
    <n v="4338033"/>
    <m/>
    <x v="8"/>
  </r>
  <r>
    <s v="Color"/>
    <s v="SpikeJonze"/>
    <x v="1659"/>
    <m/>
    <x v="288"/>
    <n v="126"/>
    <s v="Drama"/>
    <s v="Romance"/>
    <s v="SciFi"/>
    <m/>
    <m/>
    <m/>
    <m/>
    <m/>
    <x v="21"/>
    <m/>
    <m/>
    <m/>
    <m/>
    <m/>
    <m/>
    <s v="Her"/>
    <x v="0"/>
    <x v="34"/>
    <m/>
    <m/>
    <m/>
    <m/>
    <n v="23000000"/>
    <n v="8"/>
    <n v="25556065"/>
    <n v="-4.5536505425229998E-3"/>
    <n v="2556065"/>
    <m/>
    <x v="8"/>
  </r>
  <r>
    <s v="Color"/>
    <s v="DexterFletcher"/>
    <x v="1659"/>
    <m/>
    <x v="288"/>
    <n v="106"/>
    <s v="Biography"/>
    <s v="Comedy"/>
    <s v="Drama"/>
    <s v="Sport"/>
    <m/>
    <m/>
    <m/>
    <m/>
    <x v="21"/>
    <m/>
    <m/>
    <m/>
    <m/>
    <m/>
    <m/>
    <s v="EddietheEagle"/>
    <x v="0"/>
    <x v="34"/>
    <m/>
    <m/>
    <m/>
    <m/>
    <n v="23000000"/>
    <n v="7.5"/>
    <n v="15785632"/>
    <n v="-4.553636405611898E-3"/>
    <n v="-7214368"/>
    <m/>
    <x v="8"/>
  </r>
  <r>
    <s v="Color"/>
    <s v="JohnDahl"/>
    <x v="1659"/>
    <m/>
    <x v="288"/>
    <n v="97"/>
    <s v="Mystery"/>
    <s v="Thriller"/>
    <m/>
    <m/>
    <m/>
    <m/>
    <m/>
    <m/>
    <x v="21"/>
    <m/>
    <m/>
    <m/>
    <m/>
    <m/>
    <m/>
    <s v="JoyRide"/>
    <x v="0"/>
    <x v="34"/>
    <m/>
    <m/>
    <m/>
    <m/>
    <n v="23000000"/>
    <n v="6.6"/>
    <n v="21973182"/>
    <n v="-4.5556219372804791E-3"/>
    <n v="-1026818"/>
    <m/>
    <x v="8"/>
  </r>
  <r>
    <s v="Color"/>
    <s v="JonathanNewman"/>
    <x v="1659"/>
    <m/>
    <x v="288"/>
    <n v="100"/>
    <s v="Adventure"/>
    <s v="Family"/>
    <s v="Fantasy"/>
    <m/>
    <m/>
    <m/>
    <m/>
    <m/>
    <x v="21"/>
    <m/>
    <m/>
    <m/>
    <m/>
    <m/>
    <m/>
    <s v="TheAdventurer:TheCurseoftheMidasBox"/>
    <x v="0"/>
    <x v="34"/>
    <m/>
    <m/>
    <m/>
    <m/>
    <n v="25000000"/>
    <n v="5.4"/>
    <n v="4756"/>
    <n v="-4.5563255929532715E-3"/>
    <n v="-24995244"/>
    <m/>
    <x v="8"/>
  </r>
  <r>
    <s v="Color"/>
    <s v="WayneWang"/>
    <x v="1659"/>
    <m/>
    <x v="288"/>
    <n v="114"/>
    <s v="Comedy"/>
    <s v="Drama"/>
    <m/>
    <m/>
    <m/>
    <m/>
    <m/>
    <m/>
    <x v="21"/>
    <m/>
    <m/>
    <m/>
    <m/>
    <m/>
    <m/>
    <s v="AnywhereButHere"/>
    <x v="0"/>
    <x v="34"/>
    <m/>
    <m/>
    <m/>
    <m/>
    <n v="23000000"/>
    <n v="6.1"/>
    <n v="18653615"/>
    <n v="-4.5596933414223904E-3"/>
    <n v="-4346385"/>
    <m/>
    <x v="8"/>
  </r>
  <r>
    <s v="Color"/>
    <s v="AndyCadiff"/>
    <x v="1659"/>
    <m/>
    <x v="288"/>
    <n v="101"/>
    <s v="Comedy"/>
    <s v="Romance"/>
    <m/>
    <m/>
    <m/>
    <m/>
    <m/>
    <m/>
    <x v="21"/>
    <m/>
    <m/>
    <m/>
    <m/>
    <m/>
    <m/>
    <s v="ChasingLiberty"/>
    <x v="0"/>
    <x v="34"/>
    <m/>
    <m/>
    <m/>
    <m/>
    <n v="23000000"/>
    <n v="6.1"/>
    <n v="12189514"/>
    <n v="-4.5610832121714111E-3"/>
    <n v="-10810486"/>
    <m/>
    <x v="8"/>
  </r>
  <r>
    <s v="Color"/>
    <s v="MichaelDinner"/>
    <x v="1659"/>
    <m/>
    <x v="288"/>
    <n v="88"/>
    <s v="Comedy"/>
    <s v="Crime"/>
    <m/>
    <m/>
    <m/>
    <m/>
    <m/>
    <m/>
    <x v="21"/>
    <m/>
    <m/>
    <m/>
    <m/>
    <m/>
    <m/>
    <s v="TheCrew"/>
    <x v="0"/>
    <x v="34"/>
    <m/>
    <m/>
    <m/>
    <m/>
    <n v="23000000"/>
    <n v="5.6"/>
    <n v="13019253"/>
    <n v="-4.5638525423867329E-3"/>
    <n v="-9980747"/>
    <m/>
    <x v="8"/>
  </r>
  <r>
    <s v="Color"/>
    <s v="StevenSoderbergh"/>
    <x v="1659"/>
    <m/>
    <x v="288"/>
    <n v="93"/>
    <s v="Action"/>
    <s v="Thriller"/>
    <m/>
    <m/>
    <m/>
    <m/>
    <m/>
    <m/>
    <x v="21"/>
    <m/>
    <m/>
    <m/>
    <m/>
    <m/>
    <m/>
    <s v="Haywire"/>
    <x v="0"/>
    <x v="34"/>
    <m/>
    <m/>
    <m/>
    <m/>
    <n v="23000000"/>
    <n v="5.8"/>
    <n v="18934858"/>
    <n v="-4.5664444695249764E-3"/>
    <n v="-4065142"/>
    <m/>
    <x v="8"/>
  </r>
  <r>
    <s v="Color"/>
    <s v="JosephSargent"/>
    <x v="1659"/>
    <m/>
    <x v="288"/>
    <n v="92"/>
    <s v="Adventure"/>
    <s v="Horror"/>
    <s v="Thriller"/>
    <m/>
    <m/>
    <m/>
    <m/>
    <m/>
    <x v="21"/>
    <m/>
    <m/>
    <m/>
    <m/>
    <m/>
    <m/>
    <s v="Jaws:TheRevenge"/>
    <x v="0"/>
    <x v="34"/>
    <m/>
    <m/>
    <m/>
    <m/>
    <n v="23000000"/>
    <n v="2.8"/>
    <n v="20763013"/>
    <n v="-4.5677817963630032E-3"/>
    <n v="-2236987"/>
    <m/>
    <x v="8"/>
  </r>
  <r>
    <s v="Color"/>
    <s v="JerryZaks"/>
    <x v="1659"/>
    <m/>
    <x v="288"/>
    <n v="98"/>
    <s v="Drama"/>
    <m/>
    <m/>
    <m/>
    <m/>
    <m/>
    <m/>
    <m/>
    <x v="21"/>
    <m/>
    <m/>
    <m/>
    <m/>
    <m/>
    <m/>
    <s v="MarvinsRoom"/>
    <x v="0"/>
    <x v="34"/>
    <m/>
    <m/>
    <m/>
    <m/>
    <n v="23000000"/>
    <n v="6.7"/>
    <n v="12782508"/>
    <n v="-4.5687426052055096E-3"/>
    <n v="-10217492"/>
    <m/>
    <x v="8"/>
  </r>
  <r>
    <s v="Color"/>
    <s v="FredDurst"/>
    <x v="1659"/>
    <m/>
    <x v="288"/>
    <n v="94"/>
    <s v="Biography"/>
    <s v="Comedy"/>
    <s v="Drama"/>
    <s v="Family"/>
    <s v="Sport"/>
    <m/>
    <m/>
    <m/>
    <x v="21"/>
    <m/>
    <m/>
    <m/>
    <m/>
    <m/>
    <m/>
    <s v="TheLongshots"/>
    <x v="0"/>
    <x v="34"/>
    <m/>
    <m/>
    <m/>
    <m/>
    <n v="23000000"/>
    <n v="5.0999999999999996"/>
    <n v="11508423"/>
    <n v="-4.5713930895922503E-3"/>
    <n v="-11491577"/>
    <m/>
    <x v="8"/>
  </r>
  <r>
    <s v="Color"/>
    <s v="NeilJordan"/>
    <x v="1659"/>
    <m/>
    <x v="288"/>
    <n v="102"/>
    <s v="Drama"/>
    <s v="Romance"/>
    <m/>
    <m/>
    <m/>
    <m/>
    <m/>
    <m/>
    <x v="21"/>
    <m/>
    <m/>
    <m/>
    <m/>
    <m/>
    <m/>
    <s v="TheEndoftheAffair"/>
    <x v="0"/>
    <x v="34"/>
    <m/>
    <m/>
    <m/>
    <m/>
    <n v="23000000"/>
    <n v="7.2"/>
    <n v="10660147"/>
    <n v="-4.5743254119035067E-3"/>
    <n v="-12339853"/>
    <m/>
    <x v="8"/>
  </r>
  <r>
    <s v="Color"/>
    <s v="SimonWincer"/>
    <x v="1659"/>
    <m/>
    <x v="288"/>
    <n v="98"/>
    <s v="Action"/>
    <s v="Crime"/>
    <s v="Drama"/>
    <s v="Thriller"/>
    <s v="Western"/>
    <m/>
    <m/>
    <m/>
    <x v="21"/>
    <m/>
    <m/>
    <m/>
    <m/>
    <m/>
    <m/>
    <s v="HarleyDavidsonandtheMarlboroMan"/>
    <x v="0"/>
    <x v="34"/>
    <m/>
    <m/>
    <m/>
    <m/>
    <n v="23000000"/>
    <n v="6"/>
    <n v="7434726"/>
    <n v="-4.5774482521904721E-3"/>
    <n v="-15565274"/>
    <m/>
    <x v="8"/>
  </r>
  <r>
    <s v="Color"/>
    <s v="AnneFontaine"/>
    <x v="1659"/>
    <m/>
    <x v="288"/>
    <n v="111"/>
    <s v="Biography"/>
    <s v="Drama"/>
    <m/>
    <m/>
    <m/>
    <m/>
    <m/>
    <m/>
    <x v="21"/>
    <m/>
    <m/>
    <m/>
    <m/>
    <m/>
    <m/>
    <s v="CocoBeforeChanel"/>
    <x v="4"/>
    <x v="34"/>
    <m/>
    <m/>
    <m/>
    <m/>
    <n v="19430000"/>
    <n v="6.7"/>
    <n v="6109075"/>
    <n v="-4.5812968594341908E-3"/>
    <n v="-13320925"/>
    <m/>
    <x v="8"/>
  </r>
  <r>
    <s v="Color"/>
    <s v="StephenFrears"/>
    <x v="1659"/>
    <m/>
    <x v="288"/>
    <n v="100"/>
    <s v="Comedy"/>
    <s v="Drama"/>
    <s v="Romance"/>
    <m/>
    <m/>
    <m/>
    <m/>
    <m/>
    <x v="21"/>
    <m/>
    <m/>
    <m/>
    <m/>
    <m/>
    <m/>
    <s v="Chri"/>
    <x v="0"/>
    <x v="34"/>
    <m/>
    <m/>
    <m/>
    <m/>
    <n v="23000000"/>
    <n v="6.2"/>
    <n v="2708188"/>
    <n v="-4.5884005396748225E-3"/>
    <n v="-20291812"/>
    <m/>
    <x v="8"/>
  </r>
  <r>
    <s v="Color"/>
    <s v="MiraNair"/>
    <x v="1659"/>
    <m/>
    <x v="288"/>
    <n v="141"/>
    <s v="Drama"/>
    <m/>
    <m/>
    <m/>
    <m/>
    <m/>
    <m/>
    <m/>
    <x v="21"/>
    <m/>
    <m/>
    <m/>
    <m/>
    <m/>
    <m/>
    <s v="VanityFair"/>
    <x v="0"/>
    <x v="34"/>
    <m/>
    <m/>
    <m/>
    <m/>
    <n v="23000000"/>
    <n v="6.2"/>
    <n v="16123851"/>
    <n v="-4.5933495046111879E-3"/>
    <n v="-6876149"/>
    <m/>
    <x v="8"/>
  </r>
  <r>
    <s v="Color"/>
    <s v="MikaelHfstrm"/>
    <x v="1659"/>
    <m/>
    <x v="288"/>
    <n v="114"/>
    <s v="Fantasy"/>
    <s v="Horror"/>
    <m/>
    <m/>
    <m/>
    <m/>
    <m/>
    <m/>
    <x v="21"/>
    <m/>
    <m/>
    <m/>
    <m/>
    <m/>
    <m/>
    <n v="1408"/>
    <x v="0"/>
    <x v="34"/>
    <m/>
    <m/>
    <m/>
    <m/>
    <n v="25000000"/>
    <n v="6.8"/>
    <n v="71975611"/>
    <n v="-4.5953007488792668E-3"/>
    <n v="46975611"/>
    <m/>
    <x v="8"/>
  </r>
  <r>
    <s v="Color"/>
    <s v="MelBrooks"/>
    <x v="1659"/>
    <m/>
    <x v="288"/>
    <n v="96"/>
    <s v="Adventure"/>
    <s v="Comedy"/>
    <s v="SciFi"/>
    <m/>
    <m/>
    <m/>
    <m/>
    <m/>
    <x v="21"/>
    <m/>
    <m/>
    <m/>
    <m/>
    <m/>
    <m/>
    <s v="Spaceballs"/>
    <x v="0"/>
    <x v="34"/>
    <m/>
    <m/>
    <m/>
    <m/>
    <n v="22700000"/>
    <n v="7.1"/>
    <n v="38119483"/>
    <n v="-4.5916651751466593E-3"/>
    <n v="15419483"/>
    <m/>
    <x v="8"/>
  </r>
  <r>
    <s v="Color"/>
    <s v="RussellCrowe"/>
    <x v="1659"/>
    <m/>
    <x v="288"/>
    <n v="111"/>
    <s v="Drama"/>
    <s v="War"/>
    <m/>
    <m/>
    <m/>
    <m/>
    <m/>
    <m/>
    <x v="21"/>
    <m/>
    <m/>
    <m/>
    <m/>
    <m/>
    <m/>
    <s v="TheWaterDiviner"/>
    <x v="0"/>
    <x v="34"/>
    <m/>
    <m/>
    <m/>
    <m/>
    <n v="22500000"/>
    <n v="7.1"/>
    <n v="4190530"/>
    <n v="-4.5891258104988385E-3"/>
    <n v="-18309470"/>
    <m/>
    <x v="8"/>
  </r>
  <r>
    <s v="Color"/>
    <s v="JerryZucker"/>
    <x v="1659"/>
    <m/>
    <x v="288"/>
    <n v="127"/>
    <s v="Drama"/>
    <s v="Fantasy"/>
    <s v="Romance"/>
    <s v="Thriller"/>
    <m/>
    <m/>
    <m/>
    <m/>
    <x v="21"/>
    <m/>
    <m/>
    <m/>
    <m/>
    <m/>
    <m/>
    <s v="Ghost"/>
    <x v="0"/>
    <x v="34"/>
    <m/>
    <m/>
    <m/>
    <m/>
    <n v="22000000"/>
    <n v="7"/>
    <n v="217631306"/>
    <n v="-4.5941908780040581E-3"/>
    <n v="195631306"/>
    <m/>
    <x v="8"/>
  </r>
  <r>
    <s v="Color"/>
    <s v="BobbyFarrelly"/>
    <x v="1659"/>
    <m/>
    <x v="288"/>
    <n v="107"/>
    <s v="Comedy"/>
    <s v="Romance"/>
    <m/>
    <m/>
    <m/>
    <m/>
    <m/>
    <m/>
    <x v="21"/>
    <m/>
    <m/>
    <m/>
    <m/>
    <m/>
    <m/>
    <s v="TheresSomethingAboutMary"/>
    <x v="0"/>
    <x v="34"/>
    <m/>
    <m/>
    <m/>
    <m/>
    <n v="23000000"/>
    <n v="7.1"/>
    <n v="176483808"/>
    <n v="-4.5761792786771479E-3"/>
    <n v="153483808"/>
    <m/>
    <x v="8"/>
  </r>
  <r>
    <s v="Color"/>
    <s v="JohnPasquin"/>
    <x v="1659"/>
    <m/>
    <x v="288"/>
    <n v="97"/>
    <s v="Comedy"/>
    <s v="Drama"/>
    <s v="Family"/>
    <s v="Fantasy"/>
    <m/>
    <m/>
    <m/>
    <m/>
    <x v="21"/>
    <m/>
    <m/>
    <m/>
    <m/>
    <m/>
    <m/>
    <s v="TheSantaClause"/>
    <x v="0"/>
    <x v="34"/>
    <m/>
    <m/>
    <m/>
    <m/>
    <n v="22000000"/>
    <n v="6.4"/>
    <n v="144833357"/>
    <n v="-4.5635934933851985E-3"/>
    <n v="122833357"/>
    <m/>
    <x v="8"/>
  </r>
  <r>
    <s v="Color"/>
    <s v="JohnLeeHancock"/>
    <x v="1659"/>
    <m/>
    <x v="288"/>
    <n v="127"/>
    <s v="Drama"/>
    <s v="Family"/>
    <s v="Sport"/>
    <m/>
    <m/>
    <m/>
    <m/>
    <m/>
    <x v="21"/>
    <m/>
    <m/>
    <m/>
    <m/>
    <m/>
    <m/>
    <s v="TheRookie"/>
    <x v="0"/>
    <x v="34"/>
    <m/>
    <m/>
    <m/>
    <m/>
    <n v="20000000"/>
    <n v="7"/>
    <n v="75597042"/>
    <n v="-4.5455064531255019E-3"/>
    <n v="55597042"/>
    <m/>
    <x v="8"/>
  </r>
  <r>
    <s v="Color"/>
    <s v="AndyFickman"/>
    <x v="1659"/>
    <m/>
    <x v="288"/>
    <n v="110"/>
    <s v="Comedy"/>
    <s v="Family"/>
    <s v="Sport"/>
    <m/>
    <m/>
    <m/>
    <m/>
    <m/>
    <x v="21"/>
    <m/>
    <m/>
    <m/>
    <m/>
    <m/>
    <m/>
    <s v="TheGamePlan"/>
    <x v="0"/>
    <x v="34"/>
    <m/>
    <m/>
    <m/>
    <m/>
    <n v="22000000"/>
    <n v="6.2"/>
    <n v="90636983"/>
    <n v="-4.5308174879967623E-3"/>
    <n v="68636983"/>
    <m/>
    <x v="8"/>
  </r>
  <r>
    <s v="Color"/>
    <s v="ClintEastwood"/>
    <x v="1659"/>
    <m/>
    <x v="288"/>
    <n v="135"/>
    <s v="Drama"/>
    <s v="Romance"/>
    <m/>
    <m/>
    <m/>
    <m/>
    <m/>
    <m/>
    <x v="21"/>
    <m/>
    <m/>
    <m/>
    <m/>
    <m/>
    <m/>
    <s v="TheBridgesofMadisonCounty"/>
    <x v="0"/>
    <x v="34"/>
    <m/>
    <m/>
    <m/>
    <m/>
    <n v="35000000"/>
    <n v="7.5"/>
    <n v="70960517"/>
    <n v="-4.5180929374159769E-3"/>
    <n v="35960517"/>
    <m/>
    <x v="8"/>
  </r>
  <r>
    <s v="Color"/>
    <s v="LukeGreenfield"/>
    <x v="1659"/>
    <m/>
    <x v="288"/>
    <n v="84"/>
    <s v="Comedy"/>
    <s v="SciFi"/>
    <m/>
    <m/>
    <m/>
    <m/>
    <m/>
    <m/>
    <x v="21"/>
    <m/>
    <m/>
    <m/>
    <m/>
    <m/>
    <m/>
    <s v="TheAnimal"/>
    <x v="0"/>
    <x v="34"/>
    <m/>
    <m/>
    <m/>
    <m/>
    <n v="22000000"/>
    <n v="4.8"/>
    <n v="55762229"/>
    <n v="-4.534079050068968E-3"/>
    <n v="33762229"/>
    <m/>
    <x v="8"/>
  </r>
  <r>
    <s v="Color"/>
    <s v="LasseHallstrm"/>
    <x v="1659"/>
    <m/>
    <x v="288"/>
    <n v="122"/>
    <s v="Comedy"/>
    <s v="Drama"/>
    <m/>
    <m/>
    <m/>
    <m/>
    <m/>
    <m/>
    <x v="21"/>
    <m/>
    <m/>
    <m/>
    <m/>
    <m/>
    <m/>
    <s v="TheHundredFootJourney"/>
    <x v="0"/>
    <x v="34"/>
    <m/>
    <m/>
    <m/>
    <m/>
    <n v="22000000"/>
    <n v="7.3"/>
    <n v="54235441"/>
    <n v="-4.5273007013720903E-3"/>
    <n v="32235441"/>
    <m/>
    <x v="8"/>
  </r>
  <r>
    <s v="Color"/>
    <s v="IrwinWinkler"/>
    <x v="1659"/>
    <m/>
    <x v="288"/>
    <n v="114"/>
    <s v="Action"/>
    <s v="Crime"/>
    <s v="Drama"/>
    <s v="Mystery"/>
    <s v="Thriller"/>
    <m/>
    <m/>
    <m/>
    <x v="21"/>
    <m/>
    <m/>
    <m/>
    <m/>
    <m/>
    <m/>
    <s v="TheNet"/>
    <x v="0"/>
    <x v="34"/>
    <m/>
    <m/>
    <m/>
    <m/>
    <n v="22000000"/>
    <n v="5.8"/>
    <n v="50728000"/>
    <n v="-4.5208175000441527E-3"/>
    <n v="28728000"/>
    <m/>
    <x v="8"/>
  </r>
  <r>
    <s v="Color"/>
    <s v="JessieNelson"/>
    <x v="1659"/>
    <m/>
    <x v="288"/>
    <n v="132"/>
    <s v="Drama"/>
    <m/>
    <m/>
    <m/>
    <m/>
    <m/>
    <m/>
    <m/>
    <x v="21"/>
    <m/>
    <m/>
    <m/>
    <m/>
    <m/>
    <m/>
    <s v="IAmSam"/>
    <x v="0"/>
    <x v="34"/>
    <m/>
    <m/>
    <m/>
    <m/>
    <n v="22000000"/>
    <n v="7.6"/>
    <n v="40270895"/>
    <n v="-4.5150396937357617E-3"/>
    <n v="18270895"/>
    <m/>
    <x v="8"/>
  </r>
  <r>
    <s v="Color"/>
    <s v="ChristopherSpencer"/>
    <x v="1659"/>
    <m/>
    <x v="288"/>
    <n v="170"/>
    <s v="Biography"/>
    <s v="Drama"/>
    <s v="History"/>
    <m/>
    <m/>
    <m/>
    <m/>
    <m/>
    <x v="21"/>
    <m/>
    <m/>
    <m/>
    <m/>
    <m/>
    <m/>
    <s v="SonofGod"/>
    <x v="0"/>
    <x v="34"/>
    <m/>
    <m/>
    <m/>
    <m/>
    <n v="22000000"/>
    <n v="5.6"/>
    <n v="59696176"/>
    <n v="-4.5114995680879122E-3"/>
    <n v="37696176"/>
    <m/>
    <x v="8"/>
  </r>
  <r>
    <s v="Color"/>
    <s v="LenWiseman"/>
    <x v="1659"/>
    <m/>
    <x v="288"/>
    <n v="133"/>
    <s v="Action"/>
    <s v="Fantasy"/>
    <s v="Thriller"/>
    <m/>
    <m/>
    <m/>
    <m/>
    <m/>
    <x v="21"/>
    <m/>
    <m/>
    <m/>
    <m/>
    <m/>
    <m/>
    <s v="Underworld"/>
    <x v="0"/>
    <x v="34"/>
    <m/>
    <m/>
    <m/>
    <m/>
    <n v="22000000"/>
    <n v="7"/>
    <n v="51483949"/>
    <n v="-4.5039170217623546E-3"/>
    <n v="29483949"/>
    <m/>
    <x v="8"/>
  </r>
  <r>
    <s v="Color"/>
    <s v="MikaelHfstrm"/>
    <x v="1659"/>
    <m/>
    <x v="288"/>
    <n v="112"/>
    <s v="Drama"/>
    <s v="Thriller"/>
    <m/>
    <m/>
    <m/>
    <m/>
    <m/>
    <m/>
    <x v="21"/>
    <m/>
    <m/>
    <m/>
    <m/>
    <m/>
    <m/>
    <s v="Derailed"/>
    <x v="0"/>
    <x v="34"/>
    <m/>
    <m/>
    <m/>
    <m/>
    <n v="22000000"/>
    <n v="6.6"/>
    <n v="36020063"/>
    <n v="-4.4979605663887983E-3"/>
    <n v="14020063"/>
    <m/>
    <x v="8"/>
  </r>
  <r>
    <s v="Color"/>
    <s v="StevenSoderbergh"/>
    <x v="1659"/>
    <m/>
    <x v="288"/>
    <n v="108"/>
    <s v="Comedy"/>
    <s v="Crime"/>
    <s v="Drama"/>
    <s v="Thriller"/>
    <m/>
    <m/>
    <m/>
    <m/>
    <x v="21"/>
    <m/>
    <m/>
    <m/>
    <m/>
    <m/>
    <m/>
    <s v="TheInformant"/>
    <x v="0"/>
    <x v="34"/>
    <m/>
    <m/>
    <m/>
    <m/>
    <n v="21000000"/>
    <n v="6.5"/>
    <n v="33313582"/>
    <n v="-4.4953666364377634E-3"/>
    <n v="12313582"/>
    <m/>
    <x v="8"/>
  </r>
  <r>
    <s v="Color"/>
    <s v="RichardAttenborough"/>
    <x v="1659"/>
    <m/>
    <x v="288"/>
    <n v="115"/>
    <s v="Biography"/>
    <s v="Drama"/>
    <s v="Romance"/>
    <m/>
    <m/>
    <m/>
    <m/>
    <m/>
    <x v="21"/>
    <m/>
    <m/>
    <m/>
    <m/>
    <m/>
    <m/>
    <s v="Shadowlands"/>
    <x v="0"/>
    <x v="34"/>
    <m/>
    <m/>
    <m/>
    <m/>
    <n v="22000000"/>
    <n v="7.4"/>
    <n v="25842000"/>
    <n v="-4.4930456504066974E-3"/>
    <n v="3842000"/>
    <m/>
    <x v="8"/>
  </r>
  <r>
    <s v="Color"/>
    <s v="MikeBigelow"/>
    <x v="1659"/>
    <m/>
    <x v="288"/>
    <n v="83"/>
    <s v="Comedy"/>
    <m/>
    <m/>
    <m/>
    <m/>
    <m/>
    <m/>
    <m/>
    <x v="21"/>
    <m/>
    <m/>
    <m/>
    <m/>
    <m/>
    <m/>
    <s v="DeuceBigalow:EuropeanGigolo"/>
    <x v="0"/>
    <x v="34"/>
    <m/>
    <m/>
    <m/>
    <m/>
    <n v="22000000"/>
    <n v="4.5999999999999996"/>
    <n v="22264487"/>
    <n v="-4.4928701609375328E-3"/>
    <n v="264487"/>
    <m/>
    <x v="8"/>
  </r>
  <r>
    <s v="Color"/>
    <s v="KenScott"/>
    <x v="1659"/>
    <m/>
    <x v="288"/>
    <n v="105"/>
    <s v="Comedy"/>
    <s v="Drama"/>
    <m/>
    <m/>
    <m/>
    <m/>
    <m/>
    <m/>
    <x v="21"/>
    <m/>
    <m/>
    <m/>
    <m/>
    <m/>
    <m/>
    <s v="DeliveryMan"/>
    <x v="0"/>
    <x v="34"/>
    <m/>
    <m/>
    <m/>
    <m/>
    <n v="26000000"/>
    <n v="6.4"/>
    <n v="30659817"/>
    <n v="-4.4935853280202763E-3"/>
    <n v="4659817"/>
    <m/>
    <x v="8"/>
  </r>
  <r>
    <s v="Color"/>
    <s v="PaulMcGuigan"/>
    <x v="1659"/>
    <m/>
    <x v="288"/>
    <n v="110"/>
    <s v="Drama"/>
    <s v="Horror"/>
    <s v="SciFi"/>
    <s v="Thriller"/>
    <m/>
    <m/>
    <m/>
    <m/>
    <x v="21"/>
    <m/>
    <m/>
    <m/>
    <m/>
    <m/>
    <m/>
    <s v="VictorFrankenstein"/>
    <x v="0"/>
    <x v="34"/>
    <m/>
    <m/>
    <m/>
    <m/>
    <n v="40000000"/>
    <n v="6"/>
    <n v="5773519"/>
    <n v="-4.4931944591180056E-3"/>
    <n v="-34226481"/>
    <m/>
    <x v="8"/>
  </r>
  <r>
    <s v="Color"/>
    <s v="DennisDugan"/>
    <x v="1659"/>
    <m/>
    <x v="288"/>
    <n v="96"/>
    <s v="Comedy"/>
    <s v="Crime"/>
    <s v="Romance"/>
    <m/>
    <m/>
    <m/>
    <m/>
    <m/>
    <x v="21"/>
    <m/>
    <m/>
    <m/>
    <m/>
    <m/>
    <m/>
    <s v="SavingSilverman"/>
    <x v="0"/>
    <x v="34"/>
    <m/>
    <m/>
    <m/>
    <m/>
    <n v="22000000"/>
    <n v="5.9"/>
    <n v="19351569"/>
    <n v="-4.4832555780871869E-3"/>
    <n v="-2648431"/>
    <m/>
    <x v="8"/>
  </r>
  <r>
    <s v="Color"/>
    <s v="DavidBowers"/>
    <x v="1659"/>
    <m/>
    <x v="288"/>
    <n v="94"/>
    <s v="Comedy"/>
    <s v="Family"/>
    <m/>
    <m/>
    <m/>
    <m/>
    <m/>
    <m/>
    <x v="21"/>
    <m/>
    <m/>
    <m/>
    <m/>
    <m/>
    <m/>
    <s v="DiaryofaWimpyKid:DogDays"/>
    <x v="0"/>
    <x v="34"/>
    <m/>
    <m/>
    <m/>
    <m/>
    <n v="22000000"/>
    <n v="6.4"/>
    <n v="49002815"/>
    <n v="-4.4847125612729735E-3"/>
    <n v="27002815"/>
    <m/>
    <x v="8"/>
  </r>
  <r>
    <s v="Color"/>
    <s v="SpikeLee"/>
    <x v="1659"/>
    <m/>
    <x v="288"/>
    <n v="142"/>
    <s v="Crime"/>
    <s v="Drama"/>
    <s v="Romance"/>
    <s v="Thriller"/>
    <m/>
    <m/>
    <m/>
    <m/>
    <x v="21"/>
    <m/>
    <m/>
    <m/>
    <m/>
    <m/>
    <m/>
    <s v="SummerofSam"/>
    <x v="0"/>
    <x v="34"/>
    <m/>
    <m/>
    <m/>
    <m/>
    <n v="22000000"/>
    <n v="6.6"/>
    <n v="19283782"/>
    <n v="-4.479251599755236E-3"/>
    <n v="-2716218"/>
    <m/>
    <x v="8"/>
  </r>
  <r>
    <s v="Color"/>
    <s v="KevinSmith"/>
    <x v="1659"/>
    <m/>
    <x v="288"/>
    <n v="104"/>
    <s v="Comedy"/>
    <m/>
    <m/>
    <m/>
    <m/>
    <m/>
    <m/>
    <m/>
    <x v="21"/>
    <m/>
    <m/>
    <m/>
    <m/>
    <m/>
    <m/>
    <s v="JayandSilentBobStrikeBack"/>
    <x v="0"/>
    <x v="34"/>
    <m/>
    <m/>
    <m/>
    <m/>
    <n v="22000000"/>
    <n v="6.9"/>
    <n v="30059386"/>
    <n v="-4.480725129759131E-3"/>
    <n v="8059386"/>
    <m/>
    <x v="8"/>
  </r>
  <r>
    <s v="Color"/>
    <s v="MichaelBay"/>
    <x v="1659"/>
    <m/>
    <x v="288"/>
    <n v="136"/>
    <s v="Action"/>
    <s v="Adventure"/>
    <s v="Romance"/>
    <s v="SciFi"/>
    <s v="Thriller"/>
    <m/>
    <m/>
    <m/>
    <x v="21"/>
    <m/>
    <m/>
    <m/>
    <m/>
    <m/>
    <m/>
    <s v="TheIsland"/>
    <x v="0"/>
    <x v="34"/>
    <m/>
    <m/>
    <m/>
    <m/>
    <n v="126000000"/>
    <n v="6.9"/>
    <n v="35799026"/>
    <n v="-4.4795236916261782E-3"/>
    <n v="-90200974"/>
    <m/>
    <x v="8"/>
  </r>
  <r>
    <s v="Color"/>
    <s v="DanielSackheim"/>
    <x v="1659"/>
    <m/>
    <x v="288"/>
    <n v="106"/>
    <s v="Crime"/>
    <s v="Drama"/>
    <s v="Mystery"/>
    <s v="Thriller"/>
    <m/>
    <m/>
    <m/>
    <m/>
    <x v="21"/>
    <m/>
    <m/>
    <m/>
    <m/>
    <m/>
    <m/>
    <s v="TheGlassHouse"/>
    <x v="0"/>
    <x v="34"/>
    <m/>
    <m/>
    <m/>
    <m/>
    <n v="30000000"/>
    <n v="5.8"/>
    <n v="17951431"/>
    <n v="-4.5249486594972528E-3"/>
    <n v="-12048569"/>
    <m/>
    <x v="8"/>
  </r>
  <r>
    <s v="Color"/>
    <s v="EthanCoen"/>
    <x v="1659"/>
    <m/>
    <x v="288"/>
    <n v="106"/>
    <s v="Comedy"/>
    <s v="Mystery"/>
    <m/>
    <m/>
    <m/>
    <m/>
    <m/>
    <m/>
    <x v="21"/>
    <m/>
    <m/>
    <m/>
    <m/>
    <m/>
    <m/>
    <s v="HailCaesar"/>
    <x v="0"/>
    <x v="34"/>
    <m/>
    <m/>
    <m/>
    <m/>
    <n v="22000000"/>
    <n v="6.4"/>
    <n v="29997095"/>
    <n v="-4.5242751228481235E-3"/>
    <n v="7997095"/>
    <m/>
    <x v="8"/>
  </r>
  <r>
    <s v="Color"/>
    <s v="HarryElfont"/>
    <x v="1659"/>
    <m/>
    <x v="288"/>
    <n v="98"/>
    <s v="Comedy"/>
    <s v="Music"/>
    <m/>
    <m/>
    <m/>
    <m/>
    <m/>
    <m/>
    <x v="21"/>
    <m/>
    <m/>
    <m/>
    <m/>
    <m/>
    <m/>
    <s v="JosieandthePussycats"/>
    <x v="0"/>
    <x v="34"/>
    <m/>
    <m/>
    <m/>
    <m/>
    <n v="22000000"/>
    <n v="5.3"/>
    <n v="14252830"/>
    <n v="-4.5230986168544674E-3"/>
    <n v="-7747170"/>
    <m/>
    <x v="8"/>
  </r>
  <r>
    <s v="Color"/>
    <s v="GaryFleder"/>
    <x v="1659"/>
    <m/>
    <x v="288"/>
    <n v="100"/>
    <s v="Action"/>
    <s v="Crime"/>
    <s v="Drama"/>
    <s v="Thriller"/>
    <m/>
    <m/>
    <m/>
    <m/>
    <x v="21"/>
    <m/>
    <m/>
    <m/>
    <m/>
    <m/>
    <m/>
    <s v="Homefront"/>
    <x v="0"/>
    <x v="34"/>
    <m/>
    <m/>
    <m/>
    <m/>
    <n v="22000000"/>
    <n v="6.5"/>
    <n v="19783777"/>
    <n v="-4.525861265078748E-3"/>
    <n v="-2216223"/>
    <m/>
    <x v="8"/>
  </r>
  <r>
    <s v="Color"/>
    <s v="UliEdel"/>
    <x v="1659"/>
    <m/>
    <x v="288"/>
    <n v="95"/>
    <s v="Adventure"/>
    <s v="Comedy"/>
    <s v="Family"/>
    <s v="Fantasy"/>
    <m/>
    <m/>
    <m/>
    <m/>
    <x v="21"/>
    <m/>
    <m/>
    <m/>
    <m/>
    <m/>
    <m/>
    <s v="TheLittleVampire"/>
    <x v="0"/>
    <x v="34"/>
    <m/>
    <m/>
    <m/>
    <m/>
    <n v="22000000"/>
    <n v="5.7"/>
    <n v="13555988"/>
    <n v="-4.5271976386893394E-3"/>
    <n v="-8444012"/>
    <m/>
    <x v="8"/>
  </r>
  <r>
    <s v="Color"/>
    <s v="DavidO.Russell"/>
    <x v="1659"/>
    <m/>
    <x v="288"/>
    <n v="107"/>
    <s v="Comedy"/>
    <m/>
    <m/>
    <m/>
    <m/>
    <m/>
    <m/>
    <m/>
    <x v="21"/>
    <m/>
    <m/>
    <m/>
    <m/>
    <m/>
    <m/>
    <s v="IHeartHuckabees"/>
    <x v="0"/>
    <x v="34"/>
    <m/>
    <m/>
    <m/>
    <m/>
    <n v="22000000"/>
    <n v="6.7"/>
    <n v="12784713"/>
    <n v="-4.5301493601533349E-3"/>
    <n v="-9215287"/>
    <m/>
    <x v="8"/>
  </r>
  <r>
    <s v="Color"/>
    <s v="FredDekker"/>
    <x v="1659"/>
    <m/>
    <x v="288"/>
    <n v="104"/>
    <s v="Action"/>
    <s v="Crime"/>
    <s v="SciFi"/>
    <s v="Thriller"/>
    <m/>
    <m/>
    <m/>
    <m/>
    <x v="21"/>
    <m/>
    <m/>
    <m/>
    <m/>
    <m/>
    <m/>
    <s v="RoboCop3"/>
    <x v="0"/>
    <x v="34"/>
    <m/>
    <m/>
    <m/>
    <m/>
    <n v="23500000"/>
    <n v="3.9"/>
    <n v="10696210"/>
    <n v="-4.5333087233455837E-3"/>
    <n v="-12803790"/>
    <m/>
    <x v="8"/>
  </r>
  <r>
    <s v="Color"/>
    <s v="BrianTrenchardSmith"/>
    <x v="1659"/>
    <m/>
    <x v="288"/>
    <n v="104"/>
    <s v="Action"/>
    <s v="Adventure"/>
    <s v="Fantasy"/>
    <s v="SciFi"/>
    <s v="Thriller"/>
    <m/>
    <m/>
    <m/>
    <x v="21"/>
    <m/>
    <m/>
    <m/>
    <m/>
    <m/>
    <m/>
    <s v="Megiddo:TheOmegaCode2"/>
    <x v="0"/>
    <x v="34"/>
    <m/>
    <m/>
    <m/>
    <m/>
    <n v="22000000"/>
    <n v="4.0999999999999996"/>
    <n v="5974653"/>
    <n v="-4.5360947091622524E-3"/>
    <n v="-16025347"/>
    <m/>
    <x v="8"/>
  </r>
  <r>
    <s v="Color"/>
    <s v="BlakeEdwards"/>
    <x v="1659"/>
    <m/>
    <x v="288"/>
    <n v="143"/>
    <s v="Comedy"/>
    <s v="Drama"/>
    <s v="Musical"/>
    <s v="Romance"/>
    <s v="War"/>
    <m/>
    <m/>
    <m/>
    <x v="21"/>
    <m/>
    <m/>
    <m/>
    <m/>
    <m/>
    <m/>
    <s v="DarlingLili"/>
    <x v="0"/>
    <x v="34"/>
    <m/>
    <m/>
    <m/>
    <m/>
    <n v="25000000"/>
    <n v="6.2"/>
    <n v="5000000"/>
    <n v="-4.5411073599692731E-3"/>
    <n v="-20000000"/>
    <m/>
    <x v="8"/>
  </r>
  <r>
    <s v="Color"/>
    <s v="HughWilson"/>
    <x v="1659"/>
    <m/>
    <x v="288"/>
    <n v="77"/>
    <s v="Comedy"/>
    <s v="Family"/>
    <s v="Romance"/>
    <m/>
    <m/>
    <m/>
    <m/>
    <m/>
    <x v="21"/>
    <m/>
    <m/>
    <m/>
    <m/>
    <m/>
    <m/>
    <s v="DudleyDoRight"/>
    <x v="0"/>
    <x v="34"/>
    <m/>
    <m/>
    <m/>
    <m/>
    <n v="22000000"/>
    <n v="3.8"/>
    <n v="9694105"/>
    <n v="-4.5437864943867964E-3"/>
    <n v="-12305895"/>
    <m/>
    <x v="8"/>
  </r>
  <r>
    <s v="Color"/>
    <s v="CamilleDelamarre"/>
    <x v="1659"/>
    <m/>
    <x v="288"/>
    <n v="96"/>
    <s v="Action"/>
    <s v="Crime"/>
    <s v="Thriller"/>
    <m/>
    <m/>
    <m/>
    <m/>
    <m/>
    <x v="21"/>
    <m/>
    <m/>
    <m/>
    <m/>
    <m/>
    <m/>
    <s v="TheTransporterRefueled"/>
    <x v="0"/>
    <x v="34"/>
    <m/>
    <m/>
    <m/>
    <m/>
    <n v="25000000"/>
    <n v="5.0999999999999996"/>
    <n v="16027866"/>
    <n v="-4.5477917261947196E-3"/>
    <n v="-8972134"/>
    <m/>
    <x v="8"/>
  </r>
  <r>
    <s v="Color"/>
    <s v="PaulVerhoeven"/>
    <x v="1659"/>
    <m/>
    <x v="288"/>
    <n v="145"/>
    <s v="Drama"/>
    <s v="Thriller"/>
    <s v="War"/>
    <m/>
    <m/>
    <m/>
    <m/>
    <m/>
    <x v="21"/>
    <m/>
    <m/>
    <m/>
    <m/>
    <m/>
    <m/>
    <s v="BlackBook"/>
    <x v="12"/>
    <x v="34"/>
    <m/>
    <m/>
    <m/>
    <m/>
    <n v="21000000"/>
    <n v="7.8"/>
    <n v="4398392"/>
    <n v="-4.5489310205767269E-3"/>
    <n v="-16601608"/>
    <m/>
    <x v="8"/>
  </r>
  <r>
    <s v="Color"/>
    <s v="ChristianCarion"/>
    <x v="1659"/>
    <m/>
    <x v="288"/>
    <n v="116"/>
    <s v="Drama"/>
    <s v="History"/>
    <s v="Music"/>
    <s v="Romance"/>
    <s v="War"/>
    <m/>
    <m/>
    <m/>
    <x v="21"/>
    <m/>
    <m/>
    <m/>
    <m/>
    <m/>
    <m/>
    <s v="JoyeuxNoel"/>
    <x v="4"/>
    <x v="34"/>
    <m/>
    <m/>
    <m/>
    <m/>
    <n v="22000000"/>
    <n v="7.8"/>
    <n v="1050445"/>
    <n v="-4.5552989709984016E-3"/>
    <n v="-20949555"/>
    <m/>
    <x v="8"/>
  </r>
  <r>
    <s v="Color"/>
    <s v="DavidPalmer"/>
    <x v="1659"/>
    <m/>
    <x v="288"/>
    <n v="100"/>
    <s v="Action"/>
    <s v="Comedy"/>
    <s v="Romance"/>
    <m/>
    <m/>
    <m/>
    <m/>
    <m/>
    <x v="21"/>
    <m/>
    <m/>
    <m/>
    <m/>
    <m/>
    <m/>
    <s v="HitandRun"/>
    <x v="0"/>
    <x v="34"/>
    <m/>
    <m/>
    <m/>
    <m/>
    <n v="2000000"/>
    <n v="6.1"/>
    <n v="13746550"/>
    <n v="-4.5617228029644673E-3"/>
    <n v="11746550"/>
    <m/>
    <x v="8"/>
  </r>
  <r>
    <s v="Color"/>
    <s v="CallieKhouri"/>
    <x v="1659"/>
    <m/>
    <x v="288"/>
    <n v="104"/>
    <s v="Comedy"/>
    <s v="Crime"/>
    <s v="Thriller"/>
    <m/>
    <m/>
    <m/>
    <m/>
    <m/>
    <x v="21"/>
    <m/>
    <m/>
    <m/>
    <m/>
    <m/>
    <m/>
    <s v="MadMoney"/>
    <x v="0"/>
    <x v="34"/>
    <m/>
    <m/>
    <m/>
    <m/>
    <n v="22000000"/>
    <n v="5.8"/>
    <n v="20668843"/>
    <n v="-4.5745653776283176E-3"/>
    <n v="-1331157"/>
    <m/>
    <x v="8"/>
  </r>
  <r>
    <s v="Color"/>
    <s v="RowanJoffe"/>
    <x v="1659"/>
    <m/>
    <x v="288"/>
    <n v="92"/>
    <s v="Drama"/>
    <s v="Mystery"/>
    <s v="Thriller"/>
    <m/>
    <m/>
    <m/>
    <m/>
    <m/>
    <x v="21"/>
    <m/>
    <m/>
    <m/>
    <m/>
    <m/>
    <m/>
    <s v="BeforeIGotoSleep"/>
    <x v="0"/>
    <x v="34"/>
    <m/>
    <m/>
    <m/>
    <m/>
    <n v="22000000"/>
    <n v="6.3"/>
    <n v="2963012"/>
    <n v="-4.5757095322097978E-3"/>
    <n v="-19036988"/>
    <m/>
    <x v="8"/>
  </r>
  <r>
    <s v="Color"/>
    <s v="JohnCurran"/>
    <x v="1659"/>
    <m/>
    <x v="288"/>
    <n v="105"/>
    <s v="Drama"/>
    <s v="Thriller"/>
    <m/>
    <m/>
    <m/>
    <m/>
    <m/>
    <m/>
    <x v="21"/>
    <m/>
    <m/>
    <m/>
    <m/>
    <m/>
    <m/>
    <s v="Stone"/>
    <x v="0"/>
    <x v="34"/>
    <m/>
    <m/>
    <m/>
    <m/>
    <n v="22000000"/>
    <n v="5.4"/>
    <n v="1796024"/>
    <n v="-4.5816197139907549E-3"/>
    <n v="-20203976"/>
    <m/>
    <x v="8"/>
  </r>
  <r>
    <s v="Color"/>
    <s v="LaurentTirard"/>
    <x v="1659"/>
    <m/>
    <x v="288"/>
    <n v="120"/>
    <s v="Comedy"/>
    <s v="History"/>
    <m/>
    <m/>
    <m/>
    <m/>
    <m/>
    <m/>
    <x v="21"/>
    <m/>
    <m/>
    <m/>
    <m/>
    <m/>
    <m/>
    <s v="Molire"/>
    <x v="4"/>
    <x v="34"/>
    <m/>
    <m/>
    <m/>
    <m/>
    <n v="16000000"/>
    <n v="7.3"/>
    <n v="634277"/>
    <n v="-4.5878693734364559E-3"/>
    <n v="-15365723"/>
    <m/>
    <x v="8"/>
  </r>
  <r>
    <s v="Color"/>
    <s v="ScottCooper"/>
    <x v="1659"/>
    <m/>
    <x v="288"/>
    <n v="116"/>
    <s v="Crime"/>
    <s v="Drama"/>
    <s v="Thriller"/>
    <m/>
    <m/>
    <m/>
    <m/>
    <m/>
    <x v="21"/>
    <m/>
    <m/>
    <m/>
    <m/>
    <m/>
    <m/>
    <s v="OutoftheFurnace"/>
    <x v="0"/>
    <x v="34"/>
    <m/>
    <m/>
    <m/>
    <m/>
    <n v="22000000"/>
    <n v="6.8"/>
    <n v="11326836"/>
    <n v="-4.6008363243502815E-3"/>
    <n v="-10673164"/>
    <m/>
    <x v="8"/>
  </r>
  <r>
    <s v="Color"/>
    <s v="TonyGilroy"/>
    <x v="1659"/>
    <m/>
    <x v="288"/>
    <n v="119"/>
    <s v="Crime"/>
    <s v="Drama"/>
    <s v="Mystery"/>
    <s v="Thriller"/>
    <m/>
    <m/>
    <m/>
    <m/>
    <x v="21"/>
    <m/>
    <m/>
    <m/>
    <m/>
    <m/>
    <m/>
    <s v="MichaelClayton"/>
    <x v="0"/>
    <x v="34"/>
    <m/>
    <m/>
    <m/>
    <m/>
    <n v="25000000"/>
    <n v="7.3"/>
    <n v="49024969"/>
    <n v="-4.6044538892498895E-3"/>
    <n v="24024969"/>
    <m/>
    <x v="8"/>
  </r>
  <r>
    <s v="Color"/>
    <s v="PeterSegal"/>
    <x v="1659"/>
    <m/>
    <x v="288"/>
    <n v="101"/>
    <s v="Adventure"/>
    <s v="Comedy"/>
    <m/>
    <m/>
    <m/>
    <m/>
    <m/>
    <m/>
    <x v="21"/>
    <m/>
    <m/>
    <m/>
    <m/>
    <m/>
    <m/>
    <s v="MyFellowAmericans"/>
    <x v="0"/>
    <x v="34"/>
    <m/>
    <m/>
    <m/>
    <m/>
    <n v="21500000"/>
    <n v="6.5"/>
    <n v="22294341"/>
    <n v="-4.6020759070822597E-3"/>
    <n v="794341"/>
    <m/>
    <x v="8"/>
  </r>
  <r>
    <s v="Color"/>
    <s v="MarkPellington"/>
    <x v="1659"/>
    <m/>
    <x v="288"/>
    <n v="117"/>
    <s v="Crime"/>
    <s v="Drama"/>
    <s v="Thriller"/>
    <m/>
    <m/>
    <m/>
    <m/>
    <m/>
    <x v="21"/>
    <m/>
    <m/>
    <m/>
    <m/>
    <m/>
    <m/>
    <s v="ArlingtonRoad"/>
    <x v="0"/>
    <x v="34"/>
    <m/>
    <m/>
    <m/>
    <m/>
    <n v="21500000"/>
    <n v="7.2"/>
    <n v="24362501"/>
    <n v="-4.6028840317891085E-3"/>
    <n v="2862501"/>
    <m/>
    <x v="8"/>
  </r>
  <r>
    <s v="Color"/>
    <s v="WoodyAllen"/>
    <x v="1659"/>
    <m/>
    <x v="288"/>
    <n v="112"/>
    <s v="Comedy"/>
    <s v="Romance"/>
    <m/>
    <m/>
    <m/>
    <m/>
    <m/>
    <m/>
    <x v="21"/>
    <m/>
    <m/>
    <m/>
    <m/>
    <m/>
    <m/>
    <s v="ToRomewithLove"/>
    <x v="0"/>
    <x v="34"/>
    <m/>
    <m/>
    <m/>
    <m/>
    <n v="17000000"/>
    <n v="6.3"/>
    <n v="16684352"/>
    <n v="-4.6031274376112019E-3"/>
    <n v="-315648"/>
    <m/>
    <x v="8"/>
  </r>
  <r>
    <s v="Color"/>
    <s v="ClintEastwood"/>
    <x v="1659"/>
    <m/>
    <x v="288"/>
    <n v="136"/>
    <s v="Action"/>
    <s v="Adventure"/>
    <s v="Thriller"/>
    <m/>
    <m/>
    <m/>
    <m/>
    <m/>
    <x v="21"/>
    <m/>
    <m/>
    <m/>
    <m/>
    <m/>
    <m/>
    <s v="Firefox"/>
    <x v="0"/>
    <x v="34"/>
    <m/>
    <m/>
    <m/>
    <m/>
    <n v="21000000"/>
    <n v="5.9"/>
    <n v="46700000"/>
    <n v="-4.6071734138915408E-3"/>
    <n v="25700000"/>
    <m/>
    <x v="8"/>
  </r>
  <r>
    <s v="Color"/>
    <s v="TreyParker"/>
    <x v="1659"/>
    <m/>
    <x v="288"/>
    <n v="81"/>
    <s v="Animation"/>
    <s v="Comedy"/>
    <s v="Fantasy"/>
    <s v="Musical"/>
    <m/>
    <m/>
    <m/>
    <m/>
    <x v="21"/>
    <m/>
    <m/>
    <m/>
    <m/>
    <m/>
    <m/>
    <s v="SouthPark:BiggerLongerUncut"/>
    <x v="0"/>
    <x v="34"/>
    <m/>
    <m/>
    <m/>
    <m/>
    <n v="21000000"/>
    <n v="7.8"/>
    <n v="52008288"/>
    <n v="-4.601272789147905E-3"/>
    <n v="31008288"/>
    <m/>
    <x v="8"/>
  </r>
  <r>
    <s v="Color"/>
    <s v="FrankOz"/>
    <x v="1659"/>
    <m/>
    <x v="288"/>
    <n v="87"/>
    <s v="Comedy"/>
    <m/>
    <m/>
    <m/>
    <m/>
    <m/>
    <m/>
    <m/>
    <x v="21"/>
    <m/>
    <m/>
    <m/>
    <m/>
    <m/>
    <m/>
    <s v="DeathataFuneral"/>
    <x v="0"/>
    <x v="34"/>
    <m/>
    <m/>
    <m/>
    <m/>
    <n v="9000000"/>
    <n v="7.4"/>
    <n v="8579684"/>
    <n v="-4.5940154177134653E-3"/>
    <n v="-420316"/>
    <m/>
    <x v="8"/>
  </r>
  <r>
    <s v="Color"/>
    <s v="StuartGillard"/>
    <x v="1659"/>
    <m/>
    <x v="288"/>
    <n v="96"/>
    <s v="Action"/>
    <s v="Adventure"/>
    <s v="Comedy"/>
    <s v="Family"/>
    <s v="Fantasy"/>
    <s v="SciFi"/>
    <m/>
    <m/>
    <x v="21"/>
    <m/>
    <m/>
    <m/>
    <m/>
    <m/>
    <m/>
    <s v="TeenageMutantNinjaTurtlesIII"/>
    <x v="0"/>
    <x v="34"/>
    <m/>
    <m/>
    <m/>
    <m/>
    <n v="17000000"/>
    <n v="4.8"/>
    <n v="42660000"/>
    <n v="-4.6077501771043103E-3"/>
    <n v="25660000"/>
    <m/>
    <x v="8"/>
  </r>
  <r>
    <s v="Color"/>
    <s v="BrianRobbins"/>
    <x v="1659"/>
    <m/>
    <x v="288"/>
    <n v="106"/>
    <s v="Drama"/>
    <s v="Sport"/>
    <m/>
    <m/>
    <m/>
    <m/>
    <m/>
    <m/>
    <x v="21"/>
    <m/>
    <m/>
    <m/>
    <m/>
    <m/>
    <m/>
    <s v="Hardball"/>
    <x v="0"/>
    <x v="34"/>
    <m/>
    <m/>
    <m/>
    <m/>
    <n v="21000000"/>
    <n v="6.3"/>
    <n v="40219708"/>
    <n v="-4.5998790089999374E-3"/>
    <n v="19219708"/>
    <m/>
    <x v="8"/>
  </r>
  <r>
    <s v="Color"/>
    <s v="DavidO.Russell"/>
    <x v="1659"/>
    <m/>
    <x v="288"/>
    <n v="122"/>
    <s v="Comedy"/>
    <s v="Drama"/>
    <s v="Romance"/>
    <m/>
    <m/>
    <m/>
    <m/>
    <m/>
    <x v="21"/>
    <m/>
    <m/>
    <m/>
    <m/>
    <m/>
    <m/>
    <s v="SilverLiningsPlaybook"/>
    <x v="0"/>
    <x v="34"/>
    <m/>
    <m/>
    <m/>
    <m/>
    <n v="21000000"/>
    <n v="7.8"/>
    <n v="132088910"/>
    <n v="-4.5956605346535017E-3"/>
    <n v="111088910"/>
    <m/>
    <x v="8"/>
  </r>
  <r>
    <s v="Color"/>
    <s v="RichardLaGravenese"/>
    <x v="1659"/>
    <m/>
    <x v="288"/>
    <n v="123"/>
    <s v="Biography"/>
    <s v="Crime"/>
    <s v="Drama"/>
    <m/>
    <m/>
    <m/>
    <m/>
    <m/>
    <x v="21"/>
    <m/>
    <m/>
    <m/>
    <m/>
    <m/>
    <m/>
    <s v="FreedomWriters"/>
    <x v="0"/>
    <x v="34"/>
    <m/>
    <m/>
    <m/>
    <m/>
    <n v="21000000"/>
    <n v="7.5"/>
    <n v="36581633"/>
    <n v="-4.5733525504482956E-3"/>
    <n v="15581633"/>
    <m/>
    <x v="8"/>
  </r>
  <r>
    <s v="Color"/>
    <s v="LouisLeterrier"/>
    <x v="1659"/>
    <m/>
    <x v="288"/>
    <n v="92"/>
    <s v="Action"/>
    <s v="Crime"/>
    <s v="Thriller"/>
    <m/>
    <m/>
    <m/>
    <m/>
    <m/>
    <x v="21"/>
    <m/>
    <m/>
    <m/>
    <m/>
    <m/>
    <m/>
    <s v="TheTransporter"/>
    <x v="0"/>
    <x v="34"/>
    <m/>
    <m/>
    <m/>
    <m/>
    <n v="21000000"/>
    <n v="6.8"/>
    <n v="25296447"/>
    <n v="-4.5700960283672131E-3"/>
    <n v="4296447"/>
    <m/>
    <x v="8"/>
  </r>
  <r>
    <s v="Color"/>
    <s v="JeffWadlow"/>
    <x v="1659"/>
    <m/>
    <x v="288"/>
    <n v="110"/>
    <s v="Action"/>
    <s v="Drama"/>
    <s v="Sport"/>
    <m/>
    <m/>
    <m/>
    <m/>
    <m/>
    <x v="21"/>
    <m/>
    <m/>
    <m/>
    <m/>
    <m/>
    <m/>
    <s v="NeverBackDown"/>
    <x v="0"/>
    <x v="34"/>
    <m/>
    <m/>
    <m/>
    <m/>
    <n v="20000000"/>
    <n v="6.6"/>
    <n v="24848292"/>
    <n v="-4.5700569104574398E-3"/>
    <n v="4848292"/>
    <m/>
    <x v="8"/>
  </r>
  <r>
    <s v="BlackandWhite"/>
    <s v="KattShea"/>
    <x v="1659"/>
    <m/>
    <x v="288"/>
    <n v="104"/>
    <s v="Horror"/>
    <s v="SciFi"/>
    <s v="Thriller"/>
    <m/>
    <m/>
    <m/>
    <m/>
    <m/>
    <x v="21"/>
    <m/>
    <m/>
    <m/>
    <m/>
    <m/>
    <m/>
    <s v="TheRage:Carrie2"/>
    <x v="0"/>
    <x v="34"/>
    <m/>
    <m/>
    <m/>
    <m/>
    <n v="21000000"/>
    <n v="4.5999999999999996"/>
    <n v="17757087"/>
    <n v="-4.5701636684591044E-3"/>
    <n v="-3242913"/>
    <m/>
    <x v="8"/>
  </r>
  <r>
    <s v="Color"/>
    <s v="SamMendes"/>
    <x v="1659"/>
    <m/>
    <x v="288"/>
    <n v="98"/>
    <s v="Comedy"/>
    <s v="Drama"/>
    <s v="Romance"/>
    <m/>
    <m/>
    <m/>
    <m/>
    <m/>
    <x v="21"/>
    <m/>
    <m/>
    <m/>
    <m/>
    <m/>
    <m/>
    <s v="AwayWeGo"/>
    <x v="0"/>
    <x v="34"/>
    <m/>
    <m/>
    <m/>
    <m/>
    <n v="17000000"/>
    <n v="7.1"/>
    <n v="9430988"/>
    <n v="-4.5723922884737013E-3"/>
    <n v="-7569012"/>
    <m/>
    <x v="8"/>
  </r>
  <r>
    <s v="Color"/>
    <s v="JoshuaMichaelStern"/>
    <x v="1659"/>
    <m/>
    <x v="288"/>
    <n v="120"/>
    <s v="Comedy"/>
    <s v="Drama"/>
    <m/>
    <m/>
    <m/>
    <m/>
    <m/>
    <m/>
    <x v="21"/>
    <m/>
    <m/>
    <m/>
    <m/>
    <m/>
    <m/>
    <s v="SwingVote"/>
    <x v="0"/>
    <x v="34"/>
    <m/>
    <m/>
    <m/>
    <m/>
    <n v="21000000"/>
    <n v="6.1"/>
    <n v="16284360"/>
    <n v="-4.5799595146470383E-3"/>
    <n v="-4715640"/>
    <m/>
    <x v="8"/>
  </r>
  <r>
    <s v="Color"/>
    <s v="BradSilberling"/>
    <x v="1659"/>
    <m/>
    <x v="288"/>
    <n v="112"/>
    <s v="Drama"/>
    <s v="Romance"/>
    <m/>
    <m/>
    <m/>
    <m/>
    <m/>
    <m/>
    <x v="21"/>
    <m/>
    <m/>
    <m/>
    <m/>
    <m/>
    <m/>
    <s v="MoonlightMile"/>
    <x v="0"/>
    <x v="34"/>
    <m/>
    <m/>
    <m/>
    <m/>
    <n v="21000000"/>
    <n v="6.7"/>
    <n v="6830957"/>
    <n v="-4.5826498220347001E-3"/>
    <n v="-14169043"/>
    <m/>
    <x v="8"/>
  </r>
  <r>
    <s v="Color"/>
    <s v="TomasAlfredson"/>
    <x v="1659"/>
    <m/>
    <x v="288"/>
    <n v="127"/>
    <s v="Drama"/>
    <s v="Mystery"/>
    <s v="Thriller"/>
    <m/>
    <m/>
    <m/>
    <m/>
    <m/>
    <x v="21"/>
    <m/>
    <m/>
    <m/>
    <m/>
    <m/>
    <m/>
    <s v="TinkerTailorSoldierSpy"/>
    <x v="0"/>
    <x v="34"/>
    <m/>
    <m/>
    <m/>
    <m/>
    <n v="20000000"/>
    <n v="7.1"/>
    <n v="24104113"/>
    <n v="-4.5883438564116499E-3"/>
    <n v="4104113"/>
    <m/>
    <x v="8"/>
  </r>
  <r>
    <s v="Color"/>
    <s v="JohnDuigan"/>
    <x v="1659"/>
    <m/>
    <x v="288"/>
    <n v="102"/>
    <s v="Comedy"/>
    <s v="Drama"/>
    <s v="Romance"/>
    <m/>
    <m/>
    <m/>
    <m/>
    <m/>
    <x v="21"/>
    <m/>
    <m/>
    <m/>
    <m/>
    <m/>
    <m/>
    <s v="Molly"/>
    <x v="0"/>
    <x v="34"/>
    <m/>
    <m/>
    <m/>
    <m/>
    <n v="21000000"/>
    <n v="5.8"/>
    <n v="15593"/>
    <n v="-4.588713794766378E-3"/>
    <n v="-20984407"/>
    <m/>
    <x v="8"/>
  </r>
  <r>
    <s v="Color"/>
    <s v="JodieFoster"/>
    <x v="1659"/>
    <m/>
    <x v="288"/>
    <n v="91"/>
    <s v="Drama"/>
    <m/>
    <m/>
    <m/>
    <m/>
    <m/>
    <m/>
    <m/>
    <x v="21"/>
    <m/>
    <m/>
    <m/>
    <m/>
    <m/>
    <m/>
    <s v="TheBeaver"/>
    <x v="0"/>
    <x v="34"/>
    <m/>
    <m/>
    <m/>
    <m/>
    <n v="21000000"/>
    <n v="6.7"/>
    <n v="958319"/>
    <n v="-4.596673904560972E-3"/>
    <n v="-20041681"/>
    <m/>
    <x v="8"/>
  </r>
  <r>
    <s v="Color"/>
    <s v="ColinHiggins"/>
    <x v="1659"/>
    <m/>
    <x v="288"/>
    <n v="114"/>
    <s v="Comedy"/>
    <s v="Musical"/>
    <m/>
    <m/>
    <m/>
    <m/>
    <m/>
    <m/>
    <x v="21"/>
    <m/>
    <m/>
    <m/>
    <m/>
    <m/>
    <m/>
    <s v="TheBestLittleWhorehouseinTexas"/>
    <x v="0"/>
    <x v="34"/>
    <m/>
    <m/>
    <m/>
    <m/>
    <n v="35000000"/>
    <n v="5.8"/>
    <n v="69700000"/>
    <n v="-4.6043281199097067E-3"/>
    <n v="34700000"/>
    <m/>
    <x v="8"/>
  </r>
  <r>
    <s v="Color"/>
    <s v="DavidCronenberg"/>
    <x v="1659"/>
    <m/>
    <x v="288"/>
    <n v="115"/>
    <s v="Horror"/>
    <s v="SciFi"/>
    <s v="Thriller"/>
    <m/>
    <m/>
    <m/>
    <m/>
    <m/>
    <x v="21"/>
    <m/>
    <m/>
    <m/>
    <m/>
    <m/>
    <m/>
    <s v="eXistenZ"/>
    <x v="0"/>
    <x v="34"/>
    <m/>
    <m/>
    <m/>
    <m/>
    <n v="31000000"/>
    <n v="6.8"/>
    <n v="2840417"/>
    <n v="-4.6196982790112631E-3"/>
    <n v="-28159583"/>
    <m/>
    <x v="8"/>
  </r>
  <r>
    <s v="Color"/>
    <s v="StevenSpielberg"/>
    <x v="1659"/>
    <m/>
    <x v="288"/>
    <n v="115"/>
    <s v="Action"/>
    <s v="Adventure"/>
    <m/>
    <m/>
    <m/>
    <m/>
    <m/>
    <m/>
    <x v="21"/>
    <m/>
    <m/>
    <m/>
    <m/>
    <m/>
    <m/>
    <s v="RaidersoftheLostArk"/>
    <x v="0"/>
    <x v="34"/>
    <m/>
    <m/>
    <m/>
    <m/>
    <n v="18000000"/>
    <n v="8.5"/>
    <n v="242374454"/>
    <n v="-4.617044805810106E-3"/>
    <n v="224374454"/>
    <m/>
    <x v="8"/>
  </r>
  <r>
    <s v="Color"/>
    <s v="ChrisColumbus"/>
    <x v="1659"/>
    <m/>
    <x v="288"/>
    <n v="120"/>
    <s v="Adventure"/>
    <s v="Comedy"/>
    <s v="Family"/>
    <m/>
    <m/>
    <m/>
    <m/>
    <m/>
    <x v="21"/>
    <m/>
    <m/>
    <m/>
    <m/>
    <m/>
    <m/>
    <s v="HomeAlone2:LostinNewYork"/>
    <x v="0"/>
    <x v="34"/>
    <m/>
    <m/>
    <m/>
    <m/>
    <n v="18000000"/>
    <n v="6.6"/>
    <n v="173585516"/>
    <n v="-4.5622228012400911E-3"/>
    <n v="155585516"/>
    <m/>
    <x v="8"/>
  </r>
  <r>
    <s v="Color"/>
    <s v="StevenSpielberg"/>
    <x v="1659"/>
    <m/>
    <x v="288"/>
    <n v="135"/>
    <s v="Drama"/>
    <s v="SciFi"/>
    <m/>
    <m/>
    <m/>
    <m/>
    <m/>
    <m/>
    <x v="21"/>
    <m/>
    <m/>
    <m/>
    <m/>
    <m/>
    <m/>
    <s v="CloseEncountersoftheThirdKind"/>
    <x v="0"/>
    <x v="34"/>
    <m/>
    <m/>
    <m/>
    <m/>
    <n v="19400870"/>
    <n v="7.7"/>
    <n v="128300000"/>
    <n v="-4.5160892093060734E-3"/>
    <n v="108899130"/>
    <m/>
    <x v="8"/>
  </r>
  <r>
    <s v="Color"/>
    <s v="JimSonzero"/>
    <x v="1659"/>
    <m/>
    <x v="288"/>
    <n v="90"/>
    <s v="Drama"/>
    <s v="Horror"/>
    <s v="SciFi"/>
    <s v="Thriller"/>
    <m/>
    <m/>
    <m/>
    <m/>
    <x v="21"/>
    <m/>
    <m/>
    <m/>
    <m/>
    <m/>
    <m/>
    <s v="Pulse"/>
    <x v="0"/>
    <x v="34"/>
    <m/>
    <m/>
    <m/>
    <m/>
    <n v="20000000"/>
    <n v="4.7"/>
    <n v="20259297"/>
    <n v="-4.4863928416460069E-3"/>
    <n v="259297"/>
    <m/>
    <x v="8"/>
  </r>
  <r>
    <s v="Color"/>
    <s v="TonyScott"/>
    <x v="1659"/>
    <m/>
    <x v="288"/>
    <n v="100"/>
    <s v="Action"/>
    <s v="Comedy"/>
    <s v="Crime"/>
    <s v="Thriller"/>
    <m/>
    <m/>
    <m/>
    <m/>
    <x v="21"/>
    <m/>
    <m/>
    <m/>
    <m/>
    <m/>
    <m/>
    <s v="BeverlyHillsCopII"/>
    <x v="0"/>
    <x v="34"/>
    <m/>
    <m/>
    <m/>
    <m/>
    <n v="28000000"/>
    <n v="6.4"/>
    <n v="153665036"/>
    <n v="-4.4880269922721984E-3"/>
    <n v="125665036"/>
    <m/>
    <x v="8"/>
  </r>
  <r>
    <s v="Color"/>
    <s v="AdamShankman"/>
    <x v="1659"/>
    <m/>
    <x v="288"/>
    <n v="105"/>
    <s v="Comedy"/>
    <m/>
    <m/>
    <m/>
    <m/>
    <m/>
    <m/>
    <m/>
    <x v="21"/>
    <m/>
    <m/>
    <m/>
    <m/>
    <m/>
    <m/>
    <s v="BringingDowntheHouse"/>
    <x v="0"/>
    <x v="34"/>
    <m/>
    <m/>
    <m/>
    <m/>
    <n v="33000000"/>
    <n v="5.5"/>
    <n v="132541238"/>
    <n v="-4.5022335671753228E-3"/>
    <n v="99541238"/>
    <m/>
    <x v="8"/>
  </r>
  <r>
    <s v="Color"/>
    <s v="JonathanDemme"/>
    <x v="1659"/>
    <m/>
    <x v="288"/>
    <n v="138"/>
    <s v="Crime"/>
    <s v="Drama"/>
    <s v="Horror"/>
    <s v="Thriller"/>
    <m/>
    <m/>
    <m/>
    <m/>
    <x v="21"/>
    <m/>
    <m/>
    <m/>
    <m/>
    <m/>
    <m/>
    <s v="TheSilenceoftheLambs"/>
    <x v="0"/>
    <x v="34"/>
    <m/>
    <m/>
    <m/>
    <m/>
    <n v="19000000"/>
    <n v="8.6"/>
    <n v="130727000"/>
    <n v="-4.536124613459167E-3"/>
    <n v="111727000"/>
    <m/>
    <x v="8"/>
  </r>
  <r>
    <s v="Color"/>
    <s v="PenelopeSpheeris"/>
    <x v="1659"/>
    <m/>
    <x v="288"/>
    <n v="94"/>
    <s v="Comedy"/>
    <s v="Music"/>
    <m/>
    <m/>
    <m/>
    <m/>
    <m/>
    <m/>
    <x v="21"/>
    <m/>
    <m/>
    <m/>
    <m/>
    <m/>
    <m/>
    <s v="WaynesWorld"/>
    <x v="0"/>
    <x v="34"/>
    <m/>
    <m/>
    <m/>
    <m/>
    <n v="20000000"/>
    <n v="7"/>
    <n v="121697350"/>
    <n v="-4.5038827265634655E-3"/>
    <n v="101697350"/>
    <m/>
    <x v="8"/>
  </r>
  <r>
    <s v="Color"/>
    <s v="JeffTremaine"/>
    <x v="1659"/>
    <m/>
    <x v="288"/>
    <n v="101"/>
    <s v="Action"/>
    <s v="Comedy"/>
    <s v="Documentary"/>
    <m/>
    <m/>
    <m/>
    <m/>
    <m/>
    <x v="21"/>
    <m/>
    <m/>
    <m/>
    <m/>
    <m/>
    <m/>
    <s v="Jackass3D"/>
    <x v="0"/>
    <x v="34"/>
    <m/>
    <m/>
    <m/>
    <m/>
    <n v="20000000"/>
    <n v="7.1"/>
    <n v="117224271"/>
    <n v="-4.4778351158278398E-3"/>
    <n v="97224271"/>
    <m/>
    <x v="8"/>
  </r>
  <r>
    <s v="Color"/>
    <s v="JeannotSzwarc"/>
    <x v="1659"/>
    <m/>
    <x v="288"/>
    <n v="131"/>
    <s v="Adventure"/>
    <s v="Horror"/>
    <s v="Thriller"/>
    <m/>
    <m/>
    <m/>
    <m/>
    <m/>
    <x v="21"/>
    <m/>
    <m/>
    <m/>
    <m/>
    <m/>
    <m/>
    <s v="Jaws2"/>
    <x v="0"/>
    <x v="34"/>
    <m/>
    <m/>
    <m/>
    <m/>
    <n v="20000000"/>
    <n v="5.7"/>
    <n v="102922376"/>
    <n v="-4.4525510791646574E-3"/>
    <n v="82922376"/>
    <m/>
    <x v="8"/>
  </r>
  <r>
    <s v="Color"/>
    <s v="RajaGosnell"/>
    <x v="1659"/>
    <m/>
    <x v="288"/>
    <n v="91"/>
    <s v="Adventure"/>
    <s v="Comedy"/>
    <s v="Drama"/>
    <s v="Family"/>
    <s v="Romance"/>
    <m/>
    <m/>
    <m/>
    <x v="21"/>
    <m/>
    <m/>
    <m/>
    <m/>
    <m/>
    <m/>
    <s v="BeverlyHillsChihuahua"/>
    <x v="0"/>
    <x v="34"/>
    <m/>
    <m/>
    <m/>
    <m/>
    <n v="20000000"/>
    <n v="3.7"/>
    <n v="94497271"/>
    <n v="-4.4301831179868181E-3"/>
    <n v="74497271"/>
    <m/>
    <x v="8"/>
  </r>
  <r>
    <s v="Color"/>
    <s v="JamesWan"/>
    <x v="1659"/>
    <m/>
    <x v="288"/>
    <n v="112"/>
    <s v="Horror"/>
    <s v="Mystery"/>
    <s v="Thriller"/>
    <m/>
    <m/>
    <m/>
    <m/>
    <m/>
    <x v="21"/>
    <m/>
    <m/>
    <m/>
    <m/>
    <m/>
    <m/>
    <s v="TheConjuring"/>
    <x v="0"/>
    <x v="34"/>
    <m/>
    <m/>
    <m/>
    <m/>
    <n v="20000000"/>
    <n v="7.5"/>
    <n v="137387272"/>
    <n v="-4.4096823708751221E-3"/>
    <n v="117387272"/>
    <m/>
    <x v="8"/>
  </r>
  <r>
    <s v="Color"/>
    <s v="BrianLevant"/>
    <x v="1659"/>
    <m/>
    <x v="288"/>
    <n v="95"/>
    <s v="Adventure"/>
    <s v="Comedy"/>
    <s v="Family"/>
    <s v="Romance"/>
    <m/>
    <m/>
    <m/>
    <m/>
    <x v="21"/>
    <m/>
    <m/>
    <m/>
    <m/>
    <m/>
    <m/>
    <s v="AreWeThereYet"/>
    <x v="0"/>
    <x v="34"/>
    <m/>
    <m/>
    <m/>
    <m/>
    <n v="32000000"/>
    <n v="4.5999999999999996"/>
    <n v="82301521"/>
    <n v="-4.3804180248790498E-3"/>
    <n v="50301521"/>
    <m/>
    <x v="8"/>
  </r>
  <r>
    <s v="Color"/>
    <s v="BenFalcone"/>
    <x v="1659"/>
    <m/>
    <x v="288"/>
    <n v="100"/>
    <s v="Comedy"/>
    <m/>
    <m/>
    <m/>
    <m/>
    <m/>
    <m/>
    <m/>
    <x v="21"/>
    <m/>
    <m/>
    <m/>
    <m/>
    <m/>
    <m/>
    <s v="Tammy"/>
    <x v="0"/>
    <x v="34"/>
    <m/>
    <m/>
    <m/>
    <m/>
    <n v="20000000"/>
    <n v="4.9000000000000004"/>
    <n v="84518155"/>
    <n v="-4.3937391371717581E-3"/>
    <n v="64518155"/>
    <m/>
    <x v="8"/>
  </r>
  <r>
    <s v="Color"/>
    <s v="D.J.Caruso"/>
    <x v="1659"/>
    <m/>
    <x v="288"/>
    <n v="105"/>
    <s v="Drama"/>
    <s v="Mystery"/>
    <s v="Thriller"/>
    <m/>
    <m/>
    <m/>
    <m/>
    <m/>
    <x v="21"/>
    <m/>
    <m/>
    <m/>
    <m/>
    <m/>
    <m/>
    <s v="Disturbia"/>
    <x v="0"/>
    <x v="34"/>
    <m/>
    <m/>
    <m/>
    <m/>
    <n v="20000000"/>
    <n v="6.9"/>
    <n v="80050171"/>
    <n v="-4.375546159918281E-3"/>
    <n v="60050171"/>
    <m/>
    <x v="8"/>
  </r>
  <r>
    <s v="Color"/>
    <s v="RichardLinklater"/>
    <x v="1659"/>
    <m/>
    <x v="288"/>
    <n v="108"/>
    <s v="Comedy"/>
    <s v="Music"/>
    <m/>
    <m/>
    <m/>
    <m/>
    <m/>
    <m/>
    <x v="21"/>
    <m/>
    <m/>
    <m/>
    <m/>
    <m/>
    <m/>
    <s v="SchoolofRock"/>
    <x v="0"/>
    <x v="34"/>
    <m/>
    <m/>
    <m/>
    <m/>
    <n v="35000000"/>
    <n v="7.1"/>
    <n v="81257845"/>
    <n v="-4.3584655971829851E-3"/>
    <n v="46257845"/>
    <m/>
    <x v="8"/>
  </r>
  <r>
    <s v="Color"/>
    <s v="PaulW.S.Anderson"/>
    <x v="1659"/>
    <m/>
    <x v="288"/>
    <n v="101"/>
    <s v="Action"/>
    <s v="Adventure"/>
    <s v="Fantasy"/>
    <s v="SciFi"/>
    <s v="Thriller"/>
    <m/>
    <m/>
    <m/>
    <x v="21"/>
    <m/>
    <m/>
    <m/>
    <m/>
    <m/>
    <m/>
    <s v="MortalKombat"/>
    <x v="0"/>
    <x v="34"/>
    <m/>
    <m/>
    <m/>
    <m/>
    <n v="18000000"/>
    <n v="5.8"/>
    <n v="70360285"/>
    <n v="-4.3791481186821269E-3"/>
    <n v="52360285"/>
    <m/>
    <x v="8"/>
  </r>
  <r>
    <s v="Color"/>
    <s v="PaulMcGuigan"/>
    <x v="1659"/>
    <m/>
    <x v="288"/>
    <n v="114"/>
    <s v="Drama"/>
    <s v="Mystery"/>
    <s v="Romance"/>
    <s v="Thriller"/>
    <m/>
    <m/>
    <m/>
    <m/>
    <x v="21"/>
    <m/>
    <m/>
    <m/>
    <m/>
    <m/>
    <m/>
    <s v="WickerPark"/>
    <x v="0"/>
    <x v="34"/>
    <m/>
    <m/>
    <m/>
    <m/>
    <n v="30000000"/>
    <n v="7"/>
    <n v="12831121"/>
    <n v="-4.3605394492340806E-3"/>
    <n v="-17168879"/>
    <m/>
    <x v="8"/>
  </r>
  <r>
    <s v="Color"/>
    <s v="KeenenIvoryWayans"/>
    <x v="1659"/>
    <m/>
    <x v="288"/>
    <n v="109"/>
    <s v="Comedy"/>
    <s v="Crime"/>
    <m/>
    <m/>
    <m/>
    <m/>
    <m/>
    <m/>
    <x v="21"/>
    <m/>
    <m/>
    <m/>
    <m/>
    <m/>
    <m/>
    <s v="WhiteChicks"/>
    <x v="0"/>
    <x v="34"/>
    <m/>
    <m/>
    <m/>
    <m/>
    <n v="37000000"/>
    <n v="5.4"/>
    <n v="69148997"/>
    <n v="-4.3595633971928215E-3"/>
    <n v="32148997"/>
    <m/>
    <x v="8"/>
  </r>
  <r>
    <s v="Color"/>
    <s v="AlexanderPayne"/>
    <x v="1659"/>
    <m/>
    <x v="288"/>
    <n v="115"/>
    <s v="Comedy"/>
    <s v="Drama"/>
    <m/>
    <m/>
    <m/>
    <m/>
    <m/>
    <m/>
    <x v="21"/>
    <m/>
    <m/>
    <m/>
    <m/>
    <m/>
    <m/>
    <s v="TheDescendants"/>
    <x v="0"/>
    <x v="34"/>
    <m/>
    <m/>
    <m/>
    <m/>
    <n v="20000000"/>
    <n v="7.3"/>
    <n v="82624961"/>
    <n v="-4.379444850894039E-3"/>
    <n v="62624961"/>
    <m/>
    <x v="8"/>
  </r>
  <r>
    <s v="BlackandWhite"/>
    <s v="AndrewDavis"/>
    <x v="1659"/>
    <m/>
    <x v="288"/>
    <n v="117"/>
    <s v="Adventure"/>
    <s v="Comedy"/>
    <s v="Drama"/>
    <s v="Family"/>
    <s v="Mystery"/>
    <m/>
    <m/>
    <m/>
    <x v="21"/>
    <m/>
    <m/>
    <m/>
    <m/>
    <m/>
    <m/>
    <s v="Holes"/>
    <x v="0"/>
    <x v="34"/>
    <m/>
    <m/>
    <m/>
    <m/>
    <n v="20000000"/>
    <n v="7.1"/>
    <n v="67325559"/>
    <n v="-4.3616399154002942E-3"/>
    <n v="47325559"/>
    <m/>
    <x v="8"/>
  </r>
  <r>
    <s v="Color"/>
    <s v="JulieAnneRobinson"/>
    <x v="1659"/>
    <m/>
    <x v="288"/>
    <n v="107"/>
    <s v="Drama"/>
    <s v="Family"/>
    <s v="Music"/>
    <s v="Romance"/>
    <m/>
    <m/>
    <m/>
    <m/>
    <x v="21"/>
    <m/>
    <m/>
    <m/>
    <m/>
    <m/>
    <m/>
    <s v="TheLastSong"/>
    <x v="0"/>
    <x v="34"/>
    <m/>
    <m/>
    <m/>
    <m/>
    <n v="20000000"/>
    <n v="5.8"/>
    <n v="62933793"/>
    <n v="-4.3479416658312219E-3"/>
    <n v="42933793"/>
    <m/>
    <x v="8"/>
  </r>
  <r>
    <s v="Color"/>
    <s v="SteveMcQueen"/>
    <x v="1659"/>
    <m/>
    <x v="288"/>
    <n v="134"/>
    <s v="Biography"/>
    <s v="Drama"/>
    <s v="History"/>
    <m/>
    <m/>
    <m/>
    <m/>
    <m/>
    <x v="21"/>
    <m/>
    <m/>
    <m/>
    <m/>
    <m/>
    <m/>
    <s v="12YearsaSlave"/>
    <x v="0"/>
    <x v="34"/>
    <m/>
    <m/>
    <m/>
    <m/>
    <n v="20000000"/>
    <n v="8.1"/>
    <n v="56667870"/>
    <n v="-4.3354812263733276E-3"/>
    <n v="36667870"/>
    <m/>
    <x v="8"/>
  </r>
  <r>
    <s v="Color"/>
    <s v="CharlesStoneIII"/>
    <x v="1659"/>
    <m/>
    <x v="288"/>
    <n v="118"/>
    <s v="Comedy"/>
    <s v="Drama"/>
    <s v="Music"/>
    <s v="Romance"/>
    <m/>
    <m/>
    <m/>
    <m/>
    <x v="21"/>
    <m/>
    <m/>
    <m/>
    <m/>
    <m/>
    <m/>
    <s v="Drumline"/>
    <x v="0"/>
    <x v="34"/>
    <m/>
    <m/>
    <m/>
    <m/>
    <n v="20000000"/>
    <n v="5.7"/>
    <n v="56398162"/>
    <n v="-4.3248573882264047E-3"/>
    <n v="36398162"/>
    <m/>
    <x v="8"/>
  </r>
  <r>
    <s v="Color"/>
    <s v="TylerPerry"/>
    <x v="1659"/>
    <m/>
    <x v="288"/>
    <n v="121"/>
    <s v="Comedy"/>
    <s v="Drama"/>
    <s v="Romance"/>
    <m/>
    <m/>
    <m/>
    <m/>
    <m/>
    <x v="21"/>
    <m/>
    <m/>
    <m/>
    <m/>
    <m/>
    <m/>
    <s v="WhyDidIGetMarriedToo"/>
    <x v="0"/>
    <x v="34"/>
    <m/>
    <m/>
    <m/>
    <m/>
    <n v="20000000"/>
    <n v="4.4000000000000004"/>
    <n v="60072596"/>
    <n v="-4.3142988413246578E-3"/>
    <n v="40072596"/>
    <m/>
    <x v="8"/>
  </r>
  <r>
    <s v="Color"/>
    <s v="TimBurton"/>
    <x v="1659"/>
    <m/>
    <x v="288"/>
    <n v="105"/>
    <s v="Fantasy"/>
    <s v="Romance"/>
    <m/>
    <m/>
    <m/>
    <m/>
    <m/>
    <m/>
    <x v="21"/>
    <m/>
    <m/>
    <m/>
    <m/>
    <m/>
    <m/>
    <s v="EdwardScissorhands"/>
    <x v="0"/>
    <x v="34"/>
    <m/>
    <m/>
    <m/>
    <m/>
    <n v="20000000"/>
    <n v="7.9"/>
    <n v="56362352"/>
    <n v="-4.3026231475507106E-3"/>
    <n v="36362352"/>
    <m/>
    <x v="8"/>
  </r>
  <r>
    <s v="Color"/>
    <s v="TheaSharrock"/>
    <x v="1659"/>
    <m/>
    <x v="288"/>
    <n v="110"/>
    <s v="Drama"/>
    <s v="Romance"/>
    <m/>
    <m/>
    <m/>
    <m/>
    <m/>
    <m/>
    <x v="21"/>
    <m/>
    <m/>
    <m/>
    <m/>
    <m/>
    <m/>
    <s v="MeBeforeYou"/>
    <x v="0"/>
    <x v="34"/>
    <m/>
    <m/>
    <m/>
    <m/>
    <n v="20000000"/>
    <n v="7.6"/>
    <n v="56154094"/>
    <n v="-4.292042059915643E-3"/>
    <n v="36154094"/>
    <m/>
    <x v="8"/>
  </r>
  <r>
    <s v="Color"/>
    <s v="TylerPerry"/>
    <x v="1659"/>
    <m/>
    <x v="288"/>
    <n v="114"/>
    <s v="Comedy"/>
    <s v="Crime"/>
    <s v="Drama"/>
    <m/>
    <m/>
    <m/>
    <m/>
    <m/>
    <x v="21"/>
    <m/>
    <m/>
    <m/>
    <m/>
    <m/>
    <m/>
    <s v="MadeasWitnessProtection"/>
    <x v="0"/>
    <x v="34"/>
    <m/>
    <m/>
    <m/>
    <m/>
    <n v="20000000"/>
    <n v="4.8"/>
    <n v="65623128"/>
    <n v="-4.281508114488854E-3"/>
    <n v="45623128"/>
    <m/>
    <x v="8"/>
  </r>
  <r>
    <s v="Color"/>
    <s v="AaronSeltzer"/>
    <x v="1659"/>
    <m/>
    <x v="288"/>
    <n v="85"/>
    <s v="Comedy"/>
    <s v="Romance"/>
    <m/>
    <m/>
    <m/>
    <m/>
    <m/>
    <m/>
    <x v="21"/>
    <m/>
    <m/>
    <m/>
    <m/>
    <m/>
    <m/>
    <s v="DateMovie"/>
    <x v="0"/>
    <x v="34"/>
    <m/>
    <m/>
    <m/>
    <m/>
    <n v="20000000"/>
    <n v="2.7"/>
    <n v="48546578"/>
    <n v="-4.2681502469228347E-3"/>
    <n v="28546578"/>
    <m/>
    <x v="8"/>
  </r>
  <r>
    <s v="Color"/>
    <s v="RobinBudd"/>
    <x v="1659"/>
    <m/>
    <x v="288"/>
    <n v="72"/>
    <s v="Adventure"/>
    <s v="Animation"/>
    <s v="Family"/>
    <s v="Fantasy"/>
    <m/>
    <m/>
    <m/>
    <m/>
    <x v="21"/>
    <m/>
    <m/>
    <m/>
    <m/>
    <m/>
    <m/>
    <s v="ReturntoNeverLand"/>
    <x v="0"/>
    <x v="34"/>
    <m/>
    <m/>
    <m/>
    <m/>
    <n v="20000000"/>
    <n v="5.8"/>
    <n v="48423368"/>
    <n v="-4.2599431938500874E-3"/>
    <n v="28423368"/>
    <m/>
    <x v="8"/>
  </r>
  <r>
    <s v="Color"/>
    <s v="AvaDuVernay"/>
    <x v="1659"/>
    <m/>
    <x v="288"/>
    <n v="128"/>
    <s v="Biography"/>
    <s v="Drama"/>
    <s v="History"/>
    <m/>
    <m/>
    <m/>
    <m/>
    <m/>
    <x v="21"/>
    <m/>
    <m/>
    <m/>
    <m/>
    <m/>
    <m/>
    <s v="Selma"/>
    <x v="0"/>
    <x v="34"/>
    <m/>
    <m/>
    <m/>
    <m/>
    <n v="20000000"/>
    <n v="7.5"/>
    <n v="52066000"/>
    <n v="-4.2517639835850914E-3"/>
    <n v="32066000"/>
    <m/>
    <x v="8"/>
  </r>
  <r>
    <s v="Color"/>
    <s v="SteveTrenbirth"/>
    <x v="1659"/>
    <m/>
    <x v="288"/>
    <n v="72"/>
    <s v="Adventure"/>
    <s v="Animation"/>
    <s v="Family"/>
    <s v="Musical"/>
    <m/>
    <m/>
    <m/>
    <m/>
    <x v="21"/>
    <m/>
    <m/>
    <m/>
    <m/>
    <m/>
    <m/>
    <s v="TheJungleBook2"/>
    <x v="0"/>
    <x v="34"/>
    <m/>
    <m/>
    <m/>
    <m/>
    <n v="20000000"/>
    <n v="5.4"/>
    <n v="47887943"/>
    <n v="-4.2424281598425744E-3"/>
    <n v="27887943"/>
    <m/>
    <x v="8"/>
  </r>
  <r>
    <s v="Color"/>
    <s v="StephenKay"/>
    <x v="1659"/>
    <m/>
    <x v="288"/>
    <n v="89"/>
    <s v="Drama"/>
    <s v="Horror"/>
    <s v="Mystery"/>
    <s v="Thriller"/>
    <m/>
    <m/>
    <m/>
    <m/>
    <x v="21"/>
    <m/>
    <m/>
    <m/>
    <m/>
    <m/>
    <m/>
    <s v="Boogeyman"/>
    <x v="0"/>
    <x v="34"/>
    <m/>
    <m/>
    <m/>
    <m/>
    <n v="20000000"/>
    <n v="4.0999999999999996"/>
    <n v="46363118"/>
    <n v="-4.2343958381786968E-3"/>
    <n v="26363118"/>
    <m/>
    <x v="8"/>
  </r>
  <r>
    <s v="Color"/>
    <s v="MennanYapo"/>
    <x v="1659"/>
    <m/>
    <x v="288"/>
    <n v="96"/>
    <s v="Drama"/>
    <s v="Mystery"/>
    <s v="Thriller"/>
    <m/>
    <m/>
    <m/>
    <m/>
    <m/>
    <x v="21"/>
    <m/>
    <m/>
    <m/>
    <m/>
    <m/>
    <m/>
    <s v="Premonition"/>
    <x v="0"/>
    <x v="34"/>
    <m/>
    <m/>
    <m/>
    <m/>
    <n v="20000000"/>
    <n v="5.9"/>
    <n v="47852604"/>
    <n v="-4.2268405324142186E-3"/>
    <n v="27852604"/>
    <m/>
    <x v="8"/>
  </r>
  <r>
    <s v="Color"/>
    <s v="JunFalkenstein"/>
    <x v="1659"/>
    <m/>
    <x v="288"/>
    <n v="77"/>
    <s v="Animation"/>
    <s v="Comedy"/>
    <s v="Drama"/>
    <s v="Family"/>
    <s v="Musical"/>
    <m/>
    <m/>
    <m/>
    <x v="21"/>
    <m/>
    <m/>
    <m/>
    <m/>
    <m/>
    <m/>
    <s v="TheTiggerMovie"/>
    <x v="0"/>
    <x v="34"/>
    <m/>
    <m/>
    <m/>
    <m/>
    <n v="30000000"/>
    <n v="6.3"/>
    <n v="45542421"/>
    <n v="-4.218798090817032E-3"/>
    <n v="15542421"/>
    <m/>
    <x v="8"/>
  </r>
  <r>
    <s v="Color"/>
    <s v="BoazYakin"/>
    <x v="1659"/>
    <m/>
    <x v="288"/>
    <n v="111"/>
    <s v="Adventure"/>
    <s v="Family"/>
    <m/>
    <m/>
    <m/>
    <m/>
    <m/>
    <m/>
    <x v="21"/>
    <m/>
    <m/>
    <m/>
    <m/>
    <m/>
    <m/>
    <s v="Max"/>
    <x v="0"/>
    <x v="34"/>
    <m/>
    <m/>
    <m/>
    <m/>
    <n v="20000000"/>
    <n v="6.8"/>
    <n v="42652003"/>
    <n v="-4.2211373646930707E-3"/>
    <n v="22652003"/>
    <m/>
    <x v="8"/>
  </r>
  <r>
    <s v="Color"/>
    <s v="JasonFriedberg"/>
    <x v="1659"/>
    <m/>
    <x v="288"/>
    <n v="93"/>
    <s v="Adventure"/>
    <s v="Comedy"/>
    <m/>
    <m/>
    <m/>
    <m/>
    <m/>
    <m/>
    <x v="21"/>
    <m/>
    <m/>
    <m/>
    <m/>
    <m/>
    <m/>
    <s v="EpicMovie"/>
    <x v="0"/>
    <x v="34"/>
    <m/>
    <m/>
    <m/>
    <m/>
    <n v="20000000"/>
    <n v="2.2999999999999998"/>
    <n v="39737645"/>
    <n v="-4.2147629034432121E-3"/>
    <n v="19737645"/>
    <m/>
    <x v="8"/>
  </r>
  <r>
    <s v="Color"/>
    <s v="JohnMilius"/>
    <x v="1659"/>
    <m/>
    <x v="288"/>
    <n v="129"/>
    <s v="Adventure"/>
    <s v="Fantasy"/>
    <m/>
    <m/>
    <m/>
    <m/>
    <m/>
    <m/>
    <x v="21"/>
    <m/>
    <m/>
    <m/>
    <m/>
    <m/>
    <m/>
    <s v="ConantheBarbarian"/>
    <x v="0"/>
    <x v="34"/>
    <m/>
    <m/>
    <m/>
    <m/>
    <n v="20000000"/>
    <n v="6.9"/>
    <n v="37567440"/>
    <n v="-4.2093422268585767E-3"/>
    <n v="17567440"/>
    <m/>
    <x v="8"/>
  </r>
  <r>
    <s v="Color"/>
    <s v="TomMcCarthy"/>
    <x v="1659"/>
    <m/>
    <x v="288"/>
    <n v="128"/>
    <s v="Biography"/>
    <s v="Crime"/>
    <s v="Drama"/>
    <s v="History"/>
    <m/>
    <m/>
    <m/>
    <m/>
    <x v="21"/>
    <m/>
    <m/>
    <m/>
    <m/>
    <m/>
    <m/>
    <s v="Spotlight"/>
    <x v="0"/>
    <x v="34"/>
    <m/>
    <m/>
    <m/>
    <m/>
    <n v="20000000"/>
    <n v="8.1"/>
    <n v="44988180"/>
    <n v="-4.2046403274399995E-3"/>
    <n v="24988180"/>
    <m/>
    <x v="8"/>
  </r>
  <r>
    <s v="Color"/>
    <s v="NeilLaBute"/>
    <x v="1659"/>
    <m/>
    <x v="288"/>
    <n v="110"/>
    <s v="Crime"/>
    <s v="Drama"/>
    <s v="Thriller"/>
    <m/>
    <m/>
    <m/>
    <m/>
    <m/>
    <x v="21"/>
    <m/>
    <m/>
    <m/>
    <m/>
    <m/>
    <m/>
    <s v="LakeviewTerrace"/>
    <x v="0"/>
    <x v="34"/>
    <m/>
    <m/>
    <m/>
    <m/>
    <n v="22000000"/>
    <n v="6.1"/>
    <n v="39263506"/>
    <n v="-4.1974807342012518E-3"/>
    <n v="17263506"/>
    <m/>
    <x v="8"/>
  </r>
  <r>
    <s v="Color"/>
    <s v="TakashiShimizu"/>
    <x v="1659"/>
    <m/>
    <x v="288"/>
    <n v="137"/>
    <s v="Horror"/>
    <s v="Thriller"/>
    <m/>
    <m/>
    <m/>
    <m/>
    <m/>
    <m/>
    <x v="21"/>
    <m/>
    <m/>
    <m/>
    <m/>
    <m/>
    <m/>
    <s v="TheGrudge2"/>
    <x v="0"/>
    <x v="34"/>
    <m/>
    <m/>
    <m/>
    <m/>
    <n v="20000000"/>
    <n v="5"/>
    <n v="39143839"/>
    <n v="-4.1935685618953635E-3"/>
    <n v="19143839"/>
    <m/>
    <x v="8"/>
  </r>
  <r>
    <s v="Color"/>
    <s v="KevinRodneySullivan"/>
    <x v="1659"/>
    <m/>
    <x v="288"/>
    <n v="124"/>
    <s v="Comedy"/>
    <s v="Drama"/>
    <s v="Romance"/>
    <m/>
    <m/>
    <m/>
    <m/>
    <m/>
    <x v="21"/>
    <m/>
    <m/>
    <m/>
    <m/>
    <m/>
    <m/>
    <s v="HowStellaGotHerGrooveBack"/>
    <x v="0"/>
    <x v="34"/>
    <m/>
    <m/>
    <m/>
    <m/>
    <n v="20000000"/>
    <n v="5.5"/>
    <n v="37672350"/>
    <n v="-4.1883192163344263E-3"/>
    <n v="17672350"/>
    <m/>
    <x v="8"/>
  </r>
  <r>
    <s v="Color"/>
    <s v="PeterHewitt"/>
    <x v="1659"/>
    <m/>
    <x v="288"/>
    <n v="93"/>
    <s v="Adventure"/>
    <s v="Comedy"/>
    <s v="Fantasy"/>
    <s v="Music"/>
    <s v="SciFi"/>
    <m/>
    <m/>
    <m/>
    <x v="21"/>
    <m/>
    <m/>
    <m/>
    <m/>
    <m/>
    <m/>
    <s v="BillTedsBogusJourney"/>
    <x v="0"/>
    <x v="34"/>
    <m/>
    <m/>
    <m/>
    <m/>
    <n v="20000000"/>
    <n v="6.2"/>
    <n v="38037513"/>
    <n v="-4.1835571714822937E-3"/>
    <n v="18037513"/>
    <m/>
    <x v="8"/>
  </r>
  <r>
    <s v="Color"/>
    <s v="BarryLevinson"/>
    <x v="1659"/>
    <m/>
    <x v="288"/>
    <n v="115"/>
    <s v="Comedy"/>
    <s v="Drama"/>
    <s v="Romance"/>
    <s v="Thriller"/>
    <m/>
    <m/>
    <m/>
    <m/>
    <x v="21"/>
    <m/>
    <m/>
    <m/>
    <m/>
    <m/>
    <m/>
    <s v="ManoftheYear"/>
    <x v="0"/>
    <x v="34"/>
    <m/>
    <m/>
    <m/>
    <m/>
    <n v="20000000"/>
    <n v="6.2"/>
    <n v="37442180"/>
    <n v="-4.1786663395926077E-3"/>
    <n v="17442180"/>
    <m/>
    <x v="8"/>
  </r>
  <r>
    <s v="Color"/>
    <s v="AntonCorbijn"/>
    <x v="1659"/>
    <m/>
    <x v="288"/>
    <n v="105"/>
    <s v="Crime"/>
    <s v="Drama"/>
    <s v="Thriller"/>
    <m/>
    <m/>
    <m/>
    <m/>
    <m/>
    <x v="21"/>
    <m/>
    <m/>
    <m/>
    <m/>
    <m/>
    <m/>
    <s v="TheAmerican"/>
    <x v="0"/>
    <x v="34"/>
    <m/>
    <m/>
    <m/>
    <m/>
    <n v="20000000"/>
    <n v="6.3"/>
    <n v="35596227"/>
    <n v="-4.1739701730166157E-3"/>
    <n v="15596227"/>
    <m/>
    <x v="8"/>
  </r>
  <r>
    <s v="Color"/>
    <s v="GregoryNava"/>
    <x v="1659"/>
    <m/>
    <x v="288"/>
    <n v="127"/>
    <s v="Biography"/>
    <s v="Drama"/>
    <s v="Music"/>
    <m/>
    <m/>
    <m/>
    <m/>
    <m/>
    <x v="21"/>
    <m/>
    <m/>
    <m/>
    <m/>
    <m/>
    <m/>
    <s v="Selena"/>
    <x v="0"/>
    <x v="34"/>
    <m/>
    <m/>
    <m/>
    <m/>
    <n v="20000000"/>
    <n v="6.7"/>
    <n v="35422828"/>
    <n v="-4.1698944641674228E-3"/>
    <n v="15422828"/>
    <m/>
    <x v="8"/>
  </r>
  <r>
    <s v="Color"/>
    <s v="JasonFriedberg"/>
    <x v="1659"/>
    <m/>
    <x v="288"/>
    <n v="82"/>
    <s v="Comedy"/>
    <m/>
    <m/>
    <m/>
    <m/>
    <m/>
    <m/>
    <m/>
    <x v="21"/>
    <m/>
    <m/>
    <m/>
    <m/>
    <m/>
    <m/>
    <s v="VampiresSuck"/>
    <x v="0"/>
    <x v="34"/>
    <m/>
    <m/>
    <m/>
    <m/>
    <n v="20000000"/>
    <n v="3.5"/>
    <n v="36658108"/>
    <n v="-4.1658729612059084E-3"/>
    <n v="16658108"/>
    <m/>
    <x v="8"/>
  </r>
  <r>
    <s v="Color"/>
    <s v="AlejandroG.Irritu"/>
    <x v="1659"/>
    <m/>
    <x v="288"/>
    <n v="143"/>
    <s v="Drama"/>
    <m/>
    <m/>
    <m/>
    <m/>
    <m/>
    <m/>
    <m/>
    <x v="21"/>
    <m/>
    <m/>
    <m/>
    <m/>
    <m/>
    <m/>
    <s v="Babel"/>
    <x v="0"/>
    <x v="34"/>
    <m/>
    <m/>
    <m/>
    <m/>
    <n v="25000000"/>
    <n v="7.5"/>
    <n v="34300771"/>
    <n v="-4.16142606785055E-3"/>
    <n v="9300771"/>
    <m/>
    <x v="8"/>
  </r>
  <r>
    <s v="Color"/>
    <s v="ShawnLevy"/>
    <x v="1659"/>
    <m/>
    <x v="288"/>
    <n v="103"/>
    <s v="Comedy"/>
    <s v="Drama"/>
    <m/>
    <m/>
    <m/>
    <m/>
    <m/>
    <m/>
    <x v="21"/>
    <m/>
    <m/>
    <m/>
    <m/>
    <m/>
    <m/>
    <s v="ThisIsWhereILeaveYou"/>
    <x v="0"/>
    <x v="34"/>
    <m/>
    <m/>
    <m/>
    <m/>
    <n v="19800000"/>
    <n v="6.6"/>
    <n v="34290142"/>
    <n v="-4.1601083648888258E-3"/>
    <n v="14490142"/>
    <m/>
    <x v="8"/>
  </r>
  <r>
    <s v="Color"/>
    <s v="JohnPatrickShanley"/>
    <x v="1659"/>
    <m/>
    <x v="288"/>
    <n v="104"/>
    <s v="Drama"/>
    <s v="Mystery"/>
    <m/>
    <m/>
    <m/>
    <m/>
    <m/>
    <m/>
    <x v="21"/>
    <m/>
    <m/>
    <m/>
    <m/>
    <m/>
    <m/>
    <s v="Doubt"/>
    <x v="0"/>
    <x v="34"/>
    <m/>
    <m/>
    <m/>
    <m/>
    <n v="20000000"/>
    <n v="7.5"/>
    <n v="33422556"/>
    <n v="-4.1563686938229849E-3"/>
    <n v="13422556"/>
    <m/>
    <x v="8"/>
  </r>
  <r>
    <s v="Color"/>
    <s v="TreyParker"/>
    <x v="1659"/>
    <m/>
    <x v="288"/>
    <n v="98"/>
    <s v="Action"/>
    <s v="Comedy"/>
    <m/>
    <m/>
    <m/>
    <m/>
    <m/>
    <m/>
    <x v="21"/>
    <m/>
    <m/>
    <m/>
    <m/>
    <m/>
    <m/>
    <s v="TeamAmerica:WorldPolice"/>
    <x v="0"/>
    <x v="34"/>
    <m/>
    <m/>
    <m/>
    <m/>
    <n v="30000000"/>
    <n v="7.2"/>
    <n v="32774834"/>
    <n v="-4.1530164826227844E-3"/>
    <n v="2774834"/>
    <m/>
    <x v="8"/>
  </r>
  <r>
    <s v="Color"/>
    <s v="JohnLuessenhop"/>
    <x v="1659"/>
    <m/>
    <x v="288"/>
    <n v="92"/>
    <s v="Horror"/>
    <s v="Thriller"/>
    <m/>
    <m/>
    <m/>
    <m/>
    <m/>
    <m/>
    <x v="21"/>
    <m/>
    <m/>
    <m/>
    <m/>
    <m/>
    <m/>
    <s v="TexasChainsaw3D"/>
    <x v="0"/>
    <x v="34"/>
    <m/>
    <m/>
    <m/>
    <m/>
    <n v="11000000"/>
    <n v="4.8"/>
    <n v="34334256"/>
    <n v="-4.1538667568519318E-3"/>
    <n v="23334256"/>
    <m/>
    <x v="8"/>
  </r>
  <r>
    <s v="Color"/>
    <s v="JonAmiel"/>
    <x v="1659"/>
    <m/>
    <x v="288"/>
    <n v="123"/>
    <s v="Crime"/>
    <s v="Drama"/>
    <s v="Mystery"/>
    <s v="Thriller"/>
    <m/>
    <m/>
    <m/>
    <m/>
    <x v="21"/>
    <m/>
    <m/>
    <m/>
    <m/>
    <m/>
    <m/>
    <s v="Copycat"/>
    <x v="0"/>
    <x v="34"/>
    <m/>
    <m/>
    <m/>
    <m/>
    <n v="20000000"/>
    <n v="6.6"/>
    <n v="32051917"/>
    <n v="-4.1459803977525926E-3"/>
    <n v="12051917"/>
    <m/>
    <x v="8"/>
  </r>
  <r>
    <s v="Color"/>
    <s v="MalcolmD.Lee"/>
    <x v="1659"/>
    <m/>
    <x v="288"/>
    <n v="88"/>
    <s v="Comedy"/>
    <m/>
    <m/>
    <m/>
    <m/>
    <m/>
    <m/>
    <m/>
    <x v="21"/>
    <m/>
    <m/>
    <m/>
    <m/>
    <m/>
    <m/>
    <s v="ScaryMovie5"/>
    <x v="0"/>
    <x v="34"/>
    <m/>
    <m/>
    <m/>
    <m/>
    <n v="20000000"/>
    <n v="3.5"/>
    <n v="32014289"/>
    <n v="-4.1430915737710747E-3"/>
    <n v="12014289"/>
    <m/>
    <x v="8"/>
  </r>
  <r>
    <s v="Color"/>
    <s v="GusVanSant"/>
    <x v="1659"/>
    <m/>
    <x v="288"/>
    <n v="128"/>
    <s v="Biography"/>
    <s v="Drama"/>
    <s v="History"/>
    <m/>
    <m/>
    <m/>
    <m/>
    <m/>
    <x v="21"/>
    <m/>
    <m/>
    <m/>
    <m/>
    <m/>
    <m/>
    <s v="Milk"/>
    <x v="0"/>
    <x v="34"/>
    <m/>
    <m/>
    <m/>
    <m/>
    <n v="20000000"/>
    <n v="7.6"/>
    <n v="31838002"/>
    <n v="-4.1402124104182271E-3"/>
    <n v="11838002"/>
    <m/>
    <x v="8"/>
  </r>
  <r>
    <s v="Color"/>
    <s v="KevinReynolds"/>
    <x v="1659"/>
    <m/>
    <x v="288"/>
    <n v="107"/>
    <s v="Action"/>
    <s v="Adventure"/>
    <s v="Drama"/>
    <s v="Mystery"/>
    <m/>
    <m/>
    <m/>
    <m/>
    <x v="21"/>
    <m/>
    <m/>
    <m/>
    <m/>
    <m/>
    <m/>
    <s v="Risen"/>
    <x v="0"/>
    <x v="34"/>
    <m/>
    <m/>
    <m/>
    <m/>
    <n v="20000000"/>
    <n v="6.3"/>
    <n v="36874745"/>
    <n v="-4.137391245043703E-3"/>
    <n v="16874745"/>
    <m/>
    <x v="8"/>
  </r>
  <r>
    <s v="Color"/>
    <s v="SteveBeck"/>
    <x v="1659"/>
    <m/>
    <x v="288"/>
    <n v="91"/>
    <s v="Horror"/>
    <m/>
    <m/>
    <m/>
    <m/>
    <m/>
    <m/>
    <m/>
    <x v="21"/>
    <m/>
    <m/>
    <m/>
    <m/>
    <m/>
    <m/>
    <s v="GhostShip"/>
    <x v="0"/>
    <x v="34"/>
    <m/>
    <m/>
    <m/>
    <m/>
    <n v="35000000"/>
    <n v="5.5"/>
    <n v="30079316"/>
    <n v="-4.1328296577687563E-3"/>
    <n v="-4920684"/>
    <m/>
    <x v="8"/>
  </r>
  <r>
    <s v="Color"/>
    <s v="ToddStraussSchulson"/>
    <x v="1659"/>
    <m/>
    <x v="288"/>
    <n v="90"/>
    <s v="Adventure"/>
    <s v="Comedy"/>
    <m/>
    <m/>
    <m/>
    <m/>
    <m/>
    <m/>
    <x v="21"/>
    <m/>
    <m/>
    <m/>
    <m/>
    <m/>
    <m/>
    <s v="AVeryHaroldKumar3DChristmas"/>
    <x v="0"/>
    <x v="34"/>
    <m/>
    <m/>
    <m/>
    <m/>
    <n v="19000000"/>
    <n v="6.3"/>
    <n v="35033759"/>
    <n v="-4.1347985617490495E-3"/>
    <n v="16033759"/>
    <m/>
    <x v="8"/>
  </r>
  <r>
    <s v="Color"/>
    <s v="JohnMcNaughton"/>
    <x v="1659"/>
    <m/>
    <x v="288"/>
    <n v="115"/>
    <s v="Crime"/>
    <s v="Drama"/>
    <s v="Mystery"/>
    <s v="Thriller"/>
    <m/>
    <m/>
    <m/>
    <m/>
    <x v="21"/>
    <m/>
    <m/>
    <m/>
    <m/>
    <m/>
    <m/>
    <s v="WildThings"/>
    <x v="0"/>
    <x v="34"/>
    <m/>
    <m/>
    <m/>
    <m/>
    <n v="20000000"/>
    <n v="6.5"/>
    <n v="29753944"/>
    <n v="-4.1303616902180771E-3"/>
    <n v="9753944"/>
    <m/>
    <x v="8"/>
  </r>
  <r>
    <s v="Color"/>
    <s v="JohnMadden"/>
    <x v="1659"/>
    <m/>
    <x v="288"/>
    <n v="113"/>
    <s v="Drama"/>
    <s v="Thriller"/>
    <m/>
    <m/>
    <m/>
    <m/>
    <m/>
    <m/>
    <x v="21"/>
    <m/>
    <m/>
    <m/>
    <m/>
    <m/>
    <m/>
    <s v="TheDebt"/>
    <x v="0"/>
    <x v="34"/>
    <m/>
    <m/>
    <m/>
    <m/>
    <n v="20000000"/>
    <n v="6.9"/>
    <n v="31146570"/>
    <n v="-4.1282594427616524E-3"/>
    <n v="11146570"/>
    <m/>
    <x v="8"/>
  </r>
  <r>
    <s v="Color"/>
    <s v="StephenFrears"/>
    <x v="1659"/>
    <m/>
    <x v="288"/>
    <n v="113"/>
    <s v="Comedy"/>
    <s v="Drama"/>
    <s v="Music"/>
    <s v="Romance"/>
    <m/>
    <m/>
    <m/>
    <m/>
    <x v="21"/>
    <m/>
    <m/>
    <m/>
    <m/>
    <m/>
    <m/>
    <s v="HighFidelity"/>
    <x v="0"/>
    <x v="34"/>
    <m/>
    <m/>
    <m/>
    <m/>
    <n v="20000000"/>
    <n v="7.6"/>
    <n v="27277055"/>
    <n v="-4.1256653090155889E-3"/>
    <n v="7277055"/>
    <m/>
    <x v="8"/>
  </r>
  <r>
    <s v="Color"/>
    <s v="EricValette"/>
    <x v="1659"/>
    <m/>
    <x v="288"/>
    <n v="87"/>
    <s v="Horror"/>
    <s v="Mystery"/>
    <m/>
    <m/>
    <m/>
    <m/>
    <m/>
    <m/>
    <x v="21"/>
    <m/>
    <m/>
    <m/>
    <m/>
    <m/>
    <m/>
    <s v="OneMissedCall"/>
    <x v="0"/>
    <x v="34"/>
    <m/>
    <m/>
    <m/>
    <m/>
    <n v="27000000"/>
    <n v="3.9"/>
    <n v="26876529"/>
    <n v="-4.1244361763305868E-3"/>
    <n v="-123471"/>
    <m/>
    <x v="8"/>
  </r>
  <r>
    <s v="Color"/>
    <s v="JohnSchlesinger"/>
    <x v="1659"/>
    <m/>
    <x v="288"/>
    <n v="101"/>
    <s v="Crime"/>
    <s v="Drama"/>
    <s v="Thriller"/>
    <m/>
    <m/>
    <m/>
    <m/>
    <m/>
    <x v="21"/>
    <m/>
    <m/>
    <m/>
    <m/>
    <m/>
    <m/>
    <s v="EyeforanEye"/>
    <x v="0"/>
    <x v="34"/>
    <m/>
    <m/>
    <m/>
    <m/>
    <n v="20000000"/>
    <n v="6.1"/>
    <n v="53146000"/>
    <n v="-4.124298953567306E-3"/>
    <n v="33146000"/>
    <m/>
    <x v="8"/>
  </r>
  <r>
    <s v="Color"/>
    <s v="RogerDonaldson"/>
    <x v="1659"/>
    <m/>
    <x v="288"/>
    <n v="111"/>
    <s v="Crime"/>
    <s v="Drama"/>
    <s v="Romance"/>
    <s v="Thriller"/>
    <m/>
    <m/>
    <m/>
    <m/>
    <x v="21"/>
    <m/>
    <m/>
    <m/>
    <m/>
    <m/>
    <m/>
    <s v="TheBankJob"/>
    <x v="0"/>
    <x v="34"/>
    <m/>
    <m/>
    <m/>
    <m/>
    <n v="20000000"/>
    <n v="7.3"/>
    <n v="30028592"/>
    <n v="-4.1143547263064045E-3"/>
    <n v="10028592"/>
    <m/>
    <x v="8"/>
  </r>
  <r>
    <s v="Color"/>
    <s v="MichelGondry"/>
    <x v="1659"/>
    <m/>
    <x v="288"/>
    <n v="108"/>
    <s v="Drama"/>
    <s v="Fantasy"/>
    <s v="Romance"/>
    <s v="SciFi"/>
    <m/>
    <m/>
    <m/>
    <m/>
    <x v="21"/>
    <m/>
    <m/>
    <m/>
    <m/>
    <m/>
    <m/>
    <s v="EternalSunshineoftheSpotlessMind"/>
    <x v="0"/>
    <x v="34"/>
    <m/>
    <m/>
    <m/>
    <m/>
    <n v="20000000"/>
    <n v="8.3000000000000007"/>
    <n v="34126138"/>
    <n v="-4.1121397859731589E-3"/>
    <n v="14126138"/>
    <m/>
    <x v="8"/>
  </r>
  <r>
    <s v="Color"/>
    <s v="AndyFickman"/>
    <x v="1659"/>
    <m/>
    <x v="288"/>
    <n v="105"/>
    <s v="Comedy"/>
    <s v="Family"/>
    <s v="Romance"/>
    <m/>
    <m/>
    <m/>
    <m/>
    <m/>
    <x v="21"/>
    <m/>
    <m/>
    <m/>
    <m/>
    <m/>
    <m/>
    <s v="YouAgain"/>
    <x v="0"/>
    <x v="34"/>
    <m/>
    <m/>
    <m/>
    <m/>
    <n v="20000000"/>
    <n v="5.8"/>
    <n v="25677801"/>
    <n v="-4.1084886959599663E-3"/>
    <n v="5677801"/>
    <m/>
    <x v="8"/>
  </r>
  <r>
    <s v="Color"/>
    <s v="DavidAyer"/>
    <x v="1659"/>
    <m/>
    <x v="288"/>
    <n v="109"/>
    <s v="Action"/>
    <s v="Crime"/>
    <s v="Drama"/>
    <s v="Thriller"/>
    <m/>
    <m/>
    <m/>
    <m/>
    <x v="21"/>
    <m/>
    <m/>
    <m/>
    <m/>
    <m/>
    <m/>
    <s v="StreetKings"/>
    <x v="0"/>
    <x v="34"/>
    <m/>
    <m/>
    <m/>
    <m/>
    <n v="20000000"/>
    <n v="6.8"/>
    <n v="26415649"/>
    <n v="-4.1078190140663735E-3"/>
    <n v="6415649"/>
    <m/>
    <x v="8"/>
  </r>
  <r>
    <s v="Color"/>
    <s v="EdgarWright"/>
    <x v="1659"/>
    <m/>
    <x v="288"/>
    <n v="109"/>
    <s v="Action"/>
    <s v="Comedy"/>
    <s v="SciFi"/>
    <m/>
    <m/>
    <m/>
    <m/>
    <m/>
    <x v="21"/>
    <m/>
    <m/>
    <m/>
    <m/>
    <m/>
    <m/>
    <s v="TheWorldsEnd"/>
    <x v="0"/>
    <x v="34"/>
    <m/>
    <m/>
    <m/>
    <m/>
    <n v="20000000"/>
    <n v="7"/>
    <n v="26003149"/>
    <n v="-4.1068832319271107E-3"/>
    <n v="6003149"/>
    <m/>
    <x v="8"/>
  </r>
  <r>
    <s v="Color"/>
    <s v="AndrewFleming"/>
    <x v="1659"/>
    <m/>
    <x v="288"/>
    <n v="99"/>
    <s v="Comedy"/>
    <s v="Crime"/>
    <s v="Family"/>
    <s v="Mystery"/>
    <s v="Romance"/>
    <s v="Thriller"/>
    <m/>
    <m/>
    <x v="21"/>
    <m/>
    <m/>
    <m/>
    <m/>
    <m/>
    <m/>
    <s v="NancyDrew"/>
    <x v="0"/>
    <x v="34"/>
    <m/>
    <m/>
    <m/>
    <m/>
    <n v="20000000"/>
    <n v="5.9"/>
    <n v="25584685"/>
    <n v="-4.1060946584797024E-3"/>
    <n v="5584685"/>
    <m/>
    <x v="8"/>
  </r>
  <r>
    <s v="Color"/>
    <s v="MichaelSpierig"/>
    <x v="1659"/>
    <m/>
    <x v="288"/>
    <n v="98"/>
    <s v="Action"/>
    <s v="Horror"/>
    <s v="SciFi"/>
    <s v="Thriller"/>
    <m/>
    <m/>
    <m/>
    <m/>
    <x v="21"/>
    <m/>
    <m/>
    <m/>
    <m/>
    <m/>
    <m/>
    <s v="Daybreakers"/>
    <x v="0"/>
    <x v="34"/>
    <m/>
    <m/>
    <m/>
    <m/>
    <n v="20000000"/>
    <n v="6.5"/>
    <n v="29975979"/>
    <n v="-4.105455968180397E-3"/>
    <n v="9975979"/>
    <m/>
    <x v="8"/>
  </r>
  <r>
    <s v="Color"/>
    <s v="JimFieldSmith"/>
    <x v="1659"/>
    <m/>
    <x v="288"/>
    <n v="104"/>
    <s v="Comedy"/>
    <s v="Romance"/>
    <m/>
    <m/>
    <m/>
    <m/>
    <m/>
    <m/>
    <x v="21"/>
    <m/>
    <m/>
    <m/>
    <m/>
    <m/>
    <m/>
    <s v="ShesOutofMyLeague"/>
    <x v="0"/>
    <x v="34"/>
    <m/>
    <m/>
    <m/>
    <m/>
    <n v="20000000"/>
    <n v="6.4"/>
    <n v="31584722"/>
    <n v="-4.103246448589312E-3"/>
    <n v="11584722"/>
    <m/>
    <x v="8"/>
  </r>
  <r>
    <s v="Color"/>
    <s v="ThomasBezucha"/>
    <x v="1659"/>
    <m/>
    <x v="288"/>
    <n v="109"/>
    <s v="Adventure"/>
    <s v="Comedy"/>
    <s v="Family"/>
    <s v="Romance"/>
    <m/>
    <m/>
    <m/>
    <m/>
    <x v="21"/>
    <m/>
    <m/>
    <m/>
    <m/>
    <m/>
    <m/>
    <s v="MonteCarlo"/>
    <x v="0"/>
    <x v="34"/>
    <m/>
    <m/>
    <m/>
    <m/>
    <n v="20000000"/>
    <n v="5.8"/>
    <n v="23179303"/>
    <n v="-4.1004661890946268E-3"/>
    <n v="3179303"/>
    <m/>
    <x v="8"/>
  </r>
  <r>
    <s v="Color"/>
    <s v="WilliamBrentBell"/>
    <x v="1659"/>
    <m/>
    <x v="288"/>
    <n v="75"/>
    <s v="Horror"/>
    <s v="Thriller"/>
    <m/>
    <m/>
    <m/>
    <m/>
    <m/>
    <m/>
    <x v="21"/>
    <m/>
    <m/>
    <m/>
    <m/>
    <m/>
    <m/>
    <s v="StayAlive"/>
    <x v="0"/>
    <x v="34"/>
    <m/>
    <m/>
    <m/>
    <m/>
    <n v="9000000"/>
    <n v="5.0999999999999996"/>
    <n v="23078294"/>
    <n v="-4.1006966644130229E-3"/>
    <n v="14078294"/>
    <m/>
    <x v="8"/>
  </r>
  <r>
    <s v="Color"/>
    <s v="SimonWincer"/>
    <x v="1659"/>
    <m/>
    <x v="288"/>
    <n v="119"/>
    <s v="Action"/>
    <s v="Adventure"/>
    <s v="Drama"/>
    <s v="Romance"/>
    <s v="Western"/>
    <m/>
    <m/>
    <m/>
    <x v="21"/>
    <m/>
    <m/>
    <m/>
    <m/>
    <m/>
    <m/>
    <s v="QuigleyDownUnder"/>
    <x v="0"/>
    <x v="34"/>
    <m/>
    <m/>
    <m/>
    <m/>
    <n v="20000000"/>
    <n v="6.8"/>
    <n v="21413105"/>
    <n v="-4.1013290843005838E-3"/>
    <n v="1413105"/>
    <m/>
    <x v="8"/>
  </r>
  <r>
    <s v="Color"/>
    <s v="AnthonyBell"/>
    <x v="1659"/>
    <m/>
    <x v="288"/>
    <n v="90"/>
    <s v="Adventure"/>
    <s v="Animation"/>
    <s v="Comedy"/>
    <s v="Family"/>
    <s v="Romance"/>
    <m/>
    <m/>
    <m/>
    <x v="21"/>
    <m/>
    <m/>
    <m/>
    <m/>
    <m/>
    <m/>
    <s v="AlphaandOmega"/>
    <x v="0"/>
    <x v="34"/>
    <m/>
    <m/>
    <m/>
    <m/>
    <n v="20000000"/>
    <n v="5.3"/>
    <n v="25077977"/>
    <n v="-4.1022087513807245E-3"/>
    <n v="5077977"/>
    <m/>
    <x v="8"/>
  </r>
  <r>
    <s v="Color"/>
    <s v="RennyHarlin"/>
    <x v="1659"/>
    <m/>
    <x v="288"/>
    <n v="97"/>
    <s v="Action"/>
    <s v="Fantasy"/>
    <s v="Horror"/>
    <s v="Thriller"/>
    <m/>
    <m/>
    <m/>
    <m/>
    <x v="21"/>
    <m/>
    <m/>
    <m/>
    <m/>
    <m/>
    <m/>
    <s v="TheCovenant"/>
    <x v="0"/>
    <x v="34"/>
    <m/>
    <m/>
    <m/>
    <m/>
    <n v="20000000"/>
    <n v="5.3"/>
    <n v="23292105"/>
    <n v="-4.1017485002410124E-3"/>
    <n v="3292105"/>
    <m/>
    <x v="8"/>
  </r>
  <r>
    <s v="Color"/>
    <s v="RobertRodriguez"/>
    <x v="1659"/>
    <m/>
    <x v="288"/>
    <n v="89"/>
    <s v="Comedy"/>
    <s v="Family"/>
    <s v="Fantasy"/>
    <m/>
    <m/>
    <m/>
    <m/>
    <m/>
    <x v="21"/>
    <m/>
    <m/>
    <m/>
    <m/>
    <m/>
    <m/>
    <s v="Shorts"/>
    <x v="0"/>
    <x v="34"/>
    <m/>
    <m/>
    <m/>
    <m/>
    <n v="40000000"/>
    <n v="4.9000000000000004"/>
    <n v="20916309"/>
    <n v="-4.1019389435012184E-3"/>
    <n v="-19083691"/>
    <m/>
    <x v="8"/>
  </r>
  <r>
    <s v="Color"/>
    <s v="GusVanSant"/>
    <x v="1659"/>
    <m/>
    <x v="288"/>
    <n v="106"/>
    <s v="Comedy"/>
    <s v="Crime"/>
    <s v="Drama"/>
    <m/>
    <m/>
    <m/>
    <m/>
    <m/>
    <x v="21"/>
    <m/>
    <m/>
    <m/>
    <m/>
    <m/>
    <m/>
    <s v="ToDieFor"/>
    <x v="0"/>
    <x v="34"/>
    <m/>
    <m/>
    <m/>
    <m/>
    <n v="20000000"/>
    <n v="6.8"/>
    <n v="21200000"/>
    <n v="-4.1004041803981549E-3"/>
    <n v="1200000"/>
    <m/>
    <x v="8"/>
  </r>
  <r>
    <s v="Color"/>
    <s v="JohnCarpenter"/>
    <x v="1659"/>
    <m/>
    <x v="288"/>
    <n v="104"/>
    <s v="Action"/>
    <s v="Horror"/>
    <s v="Thriller"/>
    <m/>
    <m/>
    <m/>
    <m/>
    <m/>
    <x v="21"/>
    <m/>
    <m/>
    <m/>
    <m/>
    <m/>
    <m/>
    <s v="Vampires"/>
    <x v="0"/>
    <x v="34"/>
    <m/>
    <m/>
    <m/>
    <m/>
    <n v="20000000"/>
    <n v="6.1"/>
    <n v="20241395"/>
    <n v="-4.101364269914894E-3"/>
    <n v="241395"/>
    <m/>
    <x v="8"/>
  </r>
  <r>
    <s v="BlackandWhite"/>
    <s v="AlfredHitchcock"/>
    <x v="1659"/>
    <m/>
    <x v="288"/>
    <n v="108"/>
    <s v="Horror"/>
    <s v="Mystery"/>
    <s v="Thriller"/>
    <m/>
    <m/>
    <m/>
    <m/>
    <m/>
    <x v="21"/>
    <m/>
    <m/>
    <m/>
    <m/>
    <m/>
    <m/>
    <s v="Psycho"/>
    <x v="0"/>
    <x v="34"/>
    <m/>
    <m/>
    <m/>
    <m/>
    <n v="806947"/>
    <n v="8.5"/>
    <n v="32000000"/>
    <n v="-4.1026802997456823E-3"/>
    <n v="31193053"/>
    <m/>
    <x v="8"/>
  </r>
  <r>
    <s v="Color"/>
    <s v="HowardDeutch"/>
    <x v="1659"/>
    <m/>
    <x v="288"/>
    <n v="112"/>
    <s v="Comedy"/>
    <s v="Romance"/>
    <m/>
    <m/>
    <m/>
    <m/>
    <m/>
    <m/>
    <x v="21"/>
    <m/>
    <m/>
    <m/>
    <m/>
    <m/>
    <m/>
    <s v="MyBestFriendsGirl"/>
    <x v="0"/>
    <x v="34"/>
    <m/>
    <m/>
    <m/>
    <m/>
    <n v="40000000"/>
    <n v="5.9"/>
    <n v="19151864"/>
    <n v="-4.0926932858269321E-3"/>
    <n v="-20848136"/>
    <m/>
    <x v="8"/>
  </r>
  <r>
    <s v="Color"/>
    <s v="ShanaFeste"/>
    <x v="1659"/>
    <m/>
    <x v="288"/>
    <n v="104"/>
    <s v="Drama"/>
    <s v="Romance"/>
    <m/>
    <m/>
    <m/>
    <m/>
    <m/>
    <m/>
    <x v="21"/>
    <m/>
    <m/>
    <m/>
    <m/>
    <m/>
    <m/>
    <s v="EndlessLove"/>
    <x v="0"/>
    <x v="34"/>
    <m/>
    <m/>
    <m/>
    <m/>
    <n v="20000000"/>
    <n v="6.3"/>
    <n v="23393765"/>
    <n v="-4.0902320375834278E-3"/>
    <n v="3393765"/>
    <m/>
    <x v="8"/>
  </r>
  <r>
    <s v="Color"/>
    <s v="GarryMarshall"/>
    <x v="1659"/>
    <m/>
    <x v="288"/>
    <n v="113"/>
    <s v="Comedy"/>
    <s v="Drama"/>
    <m/>
    <m/>
    <m/>
    <m/>
    <m/>
    <m/>
    <x v="21"/>
    <m/>
    <m/>
    <m/>
    <m/>
    <m/>
    <m/>
    <s v="GeorgiaRule"/>
    <x v="0"/>
    <x v="34"/>
    <m/>
    <m/>
    <m/>
    <m/>
    <n v="20000000"/>
    <n v="5.9"/>
    <n v="18882880"/>
    <n v="-4.0903869071022923E-3"/>
    <n v="-1117120"/>
    <m/>
    <x v="8"/>
  </r>
  <r>
    <s v="Color"/>
    <s v="SteveRash"/>
    <x v="1659"/>
    <m/>
    <x v="288"/>
    <n v="98"/>
    <s v="Comedy"/>
    <m/>
    <m/>
    <m/>
    <m/>
    <m/>
    <m/>
    <m/>
    <x v="21"/>
    <m/>
    <m/>
    <m/>
    <m/>
    <m/>
    <m/>
    <s v="UndertheRainbow"/>
    <x v="0"/>
    <x v="34"/>
    <m/>
    <m/>
    <m/>
    <m/>
    <n v="20000000"/>
    <n v="5.4"/>
    <n v="8500000"/>
    <n v="-4.0922124414630437E-3"/>
    <n v="-11500000"/>
    <m/>
    <x v="8"/>
  </r>
  <r>
    <s v="Color"/>
    <s v="MarkStevenJohnson"/>
    <x v="1659"/>
    <m/>
    <x v="288"/>
    <n v="114"/>
    <s v="Comedy"/>
    <s v="Drama"/>
    <s v="Family"/>
    <m/>
    <m/>
    <m/>
    <m/>
    <m/>
    <x v="21"/>
    <m/>
    <m/>
    <m/>
    <m/>
    <m/>
    <m/>
    <s v="SimonBirch"/>
    <x v="0"/>
    <x v="34"/>
    <m/>
    <m/>
    <m/>
    <m/>
    <n v="30000000"/>
    <n v="6.9"/>
    <n v="18252684"/>
    <n v="-4.0980066171218046E-3"/>
    <n v="-11747316"/>
    <m/>
    <x v="8"/>
  </r>
  <r>
    <s v="Color"/>
    <s v="MikeBinder"/>
    <x v="1659"/>
    <m/>
    <x v="288"/>
    <n v="124"/>
    <s v="Drama"/>
    <m/>
    <m/>
    <m/>
    <m/>
    <m/>
    <m/>
    <m/>
    <x v="21"/>
    <m/>
    <m/>
    <m/>
    <m/>
    <m/>
    <m/>
    <s v="ReignOverMe"/>
    <x v="0"/>
    <x v="34"/>
    <m/>
    <m/>
    <m/>
    <m/>
    <n v="20000000"/>
    <n v="7.5"/>
    <n v="19661987"/>
    <n v="-4.0975703806201821E-3"/>
    <n v="-338013"/>
    <m/>
    <x v="8"/>
  </r>
  <r>
    <s v="Color"/>
    <s v="SeanPenn"/>
    <x v="1659"/>
    <m/>
    <x v="288"/>
    <n v="148"/>
    <s v="Adventure"/>
    <s v="Biography"/>
    <s v="Drama"/>
    <m/>
    <m/>
    <m/>
    <m/>
    <m/>
    <x v="21"/>
    <m/>
    <m/>
    <m/>
    <m/>
    <m/>
    <m/>
    <s v="IntotheWild"/>
    <x v="0"/>
    <x v="34"/>
    <m/>
    <m/>
    <m/>
    <m/>
    <n v="15000000"/>
    <n v="8.1999999999999993"/>
    <n v="18352454"/>
    <n v="-4.0991125763023177E-3"/>
    <n v="3352454"/>
    <m/>
    <x v="8"/>
  </r>
  <r>
    <s v="Color"/>
    <s v="ToddPhillips"/>
    <x v="1659"/>
    <m/>
    <x v="288"/>
    <n v="108"/>
    <s v="Comedy"/>
    <m/>
    <m/>
    <m/>
    <m/>
    <m/>
    <m/>
    <m/>
    <x v="21"/>
    <m/>
    <m/>
    <m/>
    <m/>
    <m/>
    <m/>
    <s v="SchoolforScoundrels"/>
    <x v="0"/>
    <x v="34"/>
    <m/>
    <m/>
    <m/>
    <m/>
    <n v="20000000"/>
    <n v="5.9"/>
    <n v="17803796"/>
    <n v="-4.1023788095338083E-3"/>
    <n v="-2196204"/>
    <m/>
    <x v="8"/>
  </r>
  <r>
    <s v="Color"/>
    <s v="MichaelJ.Bassett"/>
    <x v="1659"/>
    <m/>
    <x v="288"/>
    <n v="95"/>
    <s v="Adventure"/>
    <s v="Drama"/>
    <s v="Horror"/>
    <s v="Mystery"/>
    <s v="Thriller"/>
    <m/>
    <m/>
    <m/>
    <x v="21"/>
    <m/>
    <m/>
    <m/>
    <m/>
    <m/>
    <m/>
    <s v="SilentHill:Revelation3D"/>
    <x v="0"/>
    <x v="34"/>
    <m/>
    <m/>
    <m/>
    <m/>
    <n v="20000000"/>
    <n v="5"/>
    <n v="17529157"/>
    <n v="-4.1046224751090099E-3"/>
    <n v="-2470843"/>
    <m/>
    <x v="8"/>
  </r>
  <r>
    <s v="Color"/>
    <s v="RobertRodriguez"/>
    <x v="1659"/>
    <m/>
    <x v="288"/>
    <n v="108"/>
    <s v="Crime"/>
    <s v="Fantasy"/>
    <s v="Horror"/>
    <m/>
    <m/>
    <m/>
    <m/>
    <m/>
    <x v="21"/>
    <m/>
    <m/>
    <m/>
    <m/>
    <m/>
    <m/>
    <s v="FromDuskTillDawn"/>
    <x v="0"/>
    <x v="34"/>
    <m/>
    <m/>
    <m/>
    <m/>
    <n v="19000000"/>
    <n v="7.3"/>
    <n v="25753840"/>
    <n v="-4.1069723596499248E-3"/>
    <n v="6753840"/>
    <m/>
    <x v="8"/>
  </r>
  <r>
    <s v="Color"/>
    <s v="FrankNissen"/>
    <x v="1659"/>
    <m/>
    <x v="288"/>
    <n v="68"/>
    <s v="Animation"/>
    <s v="Family"/>
    <s v="Fantasy"/>
    <s v="Mystery"/>
    <m/>
    <m/>
    <m/>
    <m/>
    <x v="21"/>
    <m/>
    <m/>
    <m/>
    <m/>
    <m/>
    <m/>
    <s v="PoohsHeffalumpMovie"/>
    <x v="0"/>
    <x v="34"/>
    <m/>
    <m/>
    <m/>
    <m/>
    <n v="20000000"/>
    <n v="6.4"/>
    <n v="18081626"/>
    <n v="-4.1061878533685545E-3"/>
    <n v="-1918374"/>
    <m/>
    <x v="8"/>
  </r>
  <r>
    <s v="Color"/>
    <s v="JodieFoster"/>
    <x v="1659"/>
    <m/>
    <x v="288"/>
    <n v="103"/>
    <s v="Comedy"/>
    <s v="Drama"/>
    <s v="Romance"/>
    <m/>
    <m/>
    <m/>
    <m/>
    <m/>
    <x v="21"/>
    <m/>
    <m/>
    <m/>
    <m/>
    <m/>
    <m/>
    <s v="HomefortheHolidays"/>
    <x v="0"/>
    <x v="34"/>
    <m/>
    <m/>
    <m/>
    <m/>
    <n v="20000000"/>
    <n v="6.6"/>
    <n v="17518220"/>
    <n v="-4.1083332975574566E-3"/>
    <n v="-2481780"/>
    <m/>
    <x v="8"/>
  </r>
  <r>
    <s v="Color"/>
    <s v="StephenChow"/>
    <x v="1659"/>
    <m/>
    <x v="288"/>
    <n v="99"/>
    <s v="Action"/>
    <s v="Comedy"/>
    <s v="Crime"/>
    <s v="Fantasy"/>
    <m/>
    <m/>
    <m/>
    <m/>
    <x v="21"/>
    <m/>
    <m/>
    <m/>
    <m/>
    <m/>
    <m/>
    <s v="KungFuHustle"/>
    <x v="8"/>
    <x v="34"/>
    <m/>
    <m/>
    <m/>
    <m/>
    <n v="20000000"/>
    <n v="7.8"/>
    <n v="17104669"/>
    <n v="-4.1106939726778327E-3"/>
    <n v="-2895331"/>
    <m/>
    <x v="8"/>
  </r>
  <r>
    <s v="Color"/>
    <s v="PeterHastings"/>
    <x v="1659"/>
    <m/>
    <x v="288"/>
    <n v="88"/>
    <s v="Comedy"/>
    <s v="Family"/>
    <s v="Music"/>
    <s v="Musical"/>
    <m/>
    <m/>
    <m/>
    <m/>
    <x v="21"/>
    <m/>
    <m/>
    <m/>
    <m/>
    <m/>
    <m/>
    <s v="TheCountryBears"/>
    <x v="0"/>
    <x v="34"/>
    <m/>
    <m/>
    <m/>
    <m/>
    <n v="35000000"/>
    <n v="4"/>
    <n v="16988996"/>
    <n v="-4.1132139941731562E-3"/>
    <n v="-18011004"/>
    <m/>
    <x v="8"/>
  </r>
  <r>
    <s v="Color"/>
    <s v="MarcForster"/>
    <x v="1659"/>
    <m/>
    <x v="288"/>
    <n v="128"/>
    <s v="Drama"/>
    <m/>
    <m/>
    <m/>
    <m/>
    <m/>
    <m/>
    <m/>
    <x v="21"/>
    <m/>
    <m/>
    <m/>
    <m/>
    <m/>
    <m/>
    <s v="TheKiteRunner"/>
    <x v="13"/>
    <x v="34"/>
    <m/>
    <m/>
    <m/>
    <m/>
    <n v="20000000"/>
    <n v="7.6"/>
    <n v="15797907"/>
    <n v="-4.1111550643725195E-3"/>
    <n v="-4202093"/>
    <m/>
    <x v="8"/>
  </r>
  <r>
    <s v="Color"/>
    <s v="AlejandroG.Irritu"/>
    <x v="1659"/>
    <m/>
    <x v="288"/>
    <n v="124"/>
    <s v="Drama"/>
    <m/>
    <m/>
    <m/>
    <m/>
    <m/>
    <m/>
    <m/>
    <x v="21"/>
    <m/>
    <m/>
    <m/>
    <m/>
    <m/>
    <m/>
    <s v="21Grams"/>
    <x v="0"/>
    <x v="34"/>
    <m/>
    <m/>
    <m/>
    <m/>
    <n v="20000000"/>
    <n v="7.7"/>
    <n v="16248701"/>
    <n v="-4.1141747870358765E-3"/>
    <n v="-3751299"/>
    <m/>
    <x v="8"/>
  </r>
  <r>
    <s v="Color"/>
    <s v="PaulAbascal"/>
    <x v="1659"/>
    <m/>
    <x v="288"/>
    <n v="84"/>
    <s v="Action"/>
    <s v="Crime"/>
    <s v="Drama"/>
    <s v="Thriller"/>
    <m/>
    <m/>
    <m/>
    <m/>
    <x v="21"/>
    <m/>
    <m/>
    <m/>
    <m/>
    <m/>
    <m/>
    <s v="Paparazzi"/>
    <x v="0"/>
    <x v="34"/>
    <m/>
    <m/>
    <m/>
    <m/>
    <n v="20000000"/>
    <n v="5.8"/>
    <n v="15712072"/>
    <n v="-4.1170265635061924E-3"/>
    <n v="-4287928"/>
    <m/>
    <x v="8"/>
  </r>
  <r>
    <s v="Color"/>
    <s v="CatherineHardwicke"/>
    <x v="1659"/>
    <m/>
    <x v="288"/>
    <n v="122"/>
    <s v="Drama"/>
    <s v="Fantasy"/>
    <s v="Romance"/>
    <m/>
    <m/>
    <m/>
    <m/>
    <m/>
    <x v="21"/>
    <m/>
    <m/>
    <m/>
    <m/>
    <m/>
    <m/>
    <s v="Twilight"/>
    <x v="0"/>
    <x v="34"/>
    <m/>
    <m/>
    <m/>
    <m/>
    <n v="37000000"/>
    <n v="5.2"/>
    <n v="191449475"/>
    <n v="-4.120086277360482E-3"/>
    <n v="154449475"/>
    <m/>
    <x v="8"/>
  </r>
  <r>
    <s v="Color"/>
    <s v="ChrisKoch"/>
    <x v="1659"/>
    <m/>
    <x v="288"/>
    <n v="101"/>
    <s v="Comedy"/>
    <s v="Romance"/>
    <m/>
    <m/>
    <m/>
    <m/>
    <m/>
    <m/>
    <x v="21"/>
    <m/>
    <m/>
    <m/>
    <m/>
    <m/>
    <m/>
    <s v="AGuyThing"/>
    <x v="0"/>
    <x v="34"/>
    <m/>
    <m/>
    <m/>
    <m/>
    <n v="20000000"/>
    <n v="5.6"/>
    <n v="15408822"/>
    <n v="-4.2085000927281164E-3"/>
    <n v="-4591178"/>
    <m/>
    <x v="8"/>
  </r>
  <r>
    <s v="Color"/>
    <s v="AmyHeckerling"/>
    <x v="1659"/>
    <m/>
    <x v="288"/>
    <n v="98"/>
    <s v="Comedy"/>
    <s v="Romance"/>
    <m/>
    <m/>
    <m/>
    <m/>
    <m/>
    <m/>
    <x v="21"/>
    <m/>
    <m/>
    <m/>
    <m/>
    <m/>
    <m/>
    <s v="Loser"/>
    <x v="0"/>
    <x v="34"/>
    <m/>
    <m/>
    <m/>
    <m/>
    <n v="20000000"/>
    <n v="5.3"/>
    <n v="15464026"/>
    <n v="-4.2116573111625919E-3"/>
    <n v="-4535974"/>
    <m/>
    <x v="8"/>
  </r>
  <r>
    <s v="Color"/>
    <s v="GeorgeStevens"/>
    <x v="1659"/>
    <m/>
    <x v="288"/>
    <n v="225"/>
    <s v="Biography"/>
    <s v="Drama"/>
    <s v="History"/>
    <m/>
    <m/>
    <m/>
    <m/>
    <m/>
    <x v="21"/>
    <m/>
    <m/>
    <m/>
    <m/>
    <m/>
    <m/>
    <s v="TheGreatestStoryEverTold"/>
    <x v="0"/>
    <x v="34"/>
    <m/>
    <m/>
    <m/>
    <m/>
    <n v="20000000"/>
    <n v="6.6"/>
    <n v="8000000"/>
    <n v="-4.214797174743842E-3"/>
    <n v="-12000000"/>
    <m/>
    <x v="8"/>
  </r>
  <r>
    <s v="Color"/>
    <s v="JasonFriedberg"/>
    <x v="1659"/>
    <m/>
    <x v="288"/>
    <n v="88"/>
    <s v="Comedy"/>
    <m/>
    <m/>
    <m/>
    <m/>
    <m/>
    <m/>
    <m/>
    <x v="21"/>
    <m/>
    <m/>
    <m/>
    <m/>
    <m/>
    <m/>
    <s v="DisasterMovie"/>
    <x v="0"/>
    <x v="34"/>
    <m/>
    <m/>
    <m/>
    <m/>
    <n v="25000000"/>
    <n v="1.9"/>
    <n v="14174654"/>
    <n v="-4.2208558669140795E-3"/>
    <n v="-10825346"/>
    <m/>
    <x v="8"/>
  </r>
  <r>
    <s v="Color"/>
    <s v="NimrdAntal"/>
    <x v="1659"/>
    <m/>
    <x v="288"/>
    <n v="88"/>
    <s v="Action"/>
    <s v="Crime"/>
    <s v="Thriller"/>
    <m/>
    <m/>
    <m/>
    <m/>
    <m/>
    <x v="21"/>
    <m/>
    <m/>
    <m/>
    <m/>
    <m/>
    <m/>
    <s v="Armored"/>
    <x v="0"/>
    <x v="34"/>
    <m/>
    <m/>
    <m/>
    <m/>
    <n v="27000000"/>
    <n v="5.7"/>
    <n v="15988876"/>
    <n v="-4.2223303520451247E-3"/>
    <n v="-11011124"/>
    <m/>
    <x v="8"/>
  </r>
  <r>
    <s v="Color"/>
    <s v="JonAmiel"/>
    <x v="1659"/>
    <m/>
    <x v="288"/>
    <n v="94"/>
    <s v="Action"/>
    <s v="Comedy"/>
    <s v="Crime"/>
    <s v="Thriller"/>
    <m/>
    <m/>
    <m/>
    <m/>
    <x v="21"/>
    <m/>
    <m/>
    <m/>
    <m/>
    <m/>
    <m/>
    <s v="TheManWhoKnewTooLittle"/>
    <x v="0"/>
    <x v="34"/>
    <m/>
    <m/>
    <m/>
    <m/>
    <n v="20000000"/>
    <n v="6.6"/>
    <n v="13801755"/>
    <n v="-4.2228114989828194E-3"/>
    <n v="-6198245"/>
    <m/>
    <x v="8"/>
  </r>
  <r>
    <s v="Color"/>
    <s v="MarkMylod"/>
    <x v="1659"/>
    <m/>
    <x v="288"/>
    <n v="117"/>
    <s v="Comedy"/>
    <s v="Romance"/>
    <m/>
    <m/>
    <m/>
    <m/>
    <m/>
    <m/>
    <x v="21"/>
    <m/>
    <m/>
    <m/>
    <m/>
    <m/>
    <m/>
    <s v="WhatsYourNumber"/>
    <x v="0"/>
    <x v="34"/>
    <m/>
    <m/>
    <m/>
    <m/>
    <n v="20000000"/>
    <n v="6"/>
    <n v="13987482"/>
    <n v="-4.2266082196404159E-3"/>
    <n v="-6012518"/>
    <m/>
    <x v="8"/>
  </r>
  <r>
    <s v="Color"/>
    <s v="JamesMather"/>
    <x v="1659"/>
    <m/>
    <x v="288"/>
    <n v="95"/>
    <s v="Action"/>
    <s v="Adventure"/>
    <s v="SciFi"/>
    <s v="Thriller"/>
    <m/>
    <m/>
    <m/>
    <m/>
    <x v="21"/>
    <m/>
    <m/>
    <m/>
    <m/>
    <m/>
    <m/>
    <s v="Lockout"/>
    <x v="0"/>
    <x v="34"/>
    <m/>
    <m/>
    <m/>
    <m/>
    <n v="20000000"/>
    <n v="6.1"/>
    <n v="14291570"/>
    <n v="-4.2303376263735709E-3"/>
    <n v="-5708430"/>
    <m/>
    <x v="8"/>
  </r>
  <r>
    <s v="Color"/>
    <s v="BarryLevinson"/>
    <x v="1659"/>
    <m/>
    <x v="288"/>
    <n v="99"/>
    <s v="Comedy"/>
    <m/>
    <m/>
    <m/>
    <m/>
    <m/>
    <m/>
    <m/>
    <x v="21"/>
    <m/>
    <m/>
    <m/>
    <m/>
    <m/>
    <m/>
    <s v="Envy"/>
    <x v="0"/>
    <x v="34"/>
    <m/>
    <m/>
    <m/>
    <m/>
    <n v="40000000"/>
    <n v="4.8"/>
    <n v="12181484"/>
    <n v="-4.2339537810993245E-3"/>
    <n v="-27818516"/>
    <m/>
    <x v="8"/>
  </r>
  <r>
    <s v="Color"/>
    <s v="MarkNeveldine"/>
    <x v="1659"/>
    <m/>
    <x v="288"/>
    <n v="96"/>
    <s v="Action"/>
    <s v="Crime"/>
    <s v="SciFi"/>
    <s v="Thriller"/>
    <m/>
    <m/>
    <m/>
    <m/>
    <x v="21"/>
    <m/>
    <m/>
    <m/>
    <m/>
    <m/>
    <m/>
    <s v="Crank:HighVoltage"/>
    <x v="0"/>
    <x v="34"/>
    <m/>
    <m/>
    <m/>
    <m/>
    <n v="20000000"/>
    <n v="6.2"/>
    <n v="13630226"/>
    <n v="-4.227882570865915E-3"/>
    <n v="-6369774"/>
    <m/>
    <x v="8"/>
  </r>
  <r>
    <s v="Color"/>
    <s v="WoodyAllen"/>
    <x v="1659"/>
    <m/>
    <x v="288"/>
    <n v="98"/>
    <s v="Comedy"/>
    <s v="Crime"/>
    <m/>
    <m/>
    <m/>
    <m/>
    <m/>
    <m/>
    <x v="21"/>
    <m/>
    <m/>
    <m/>
    <m/>
    <m/>
    <m/>
    <s v="BulletsOverBroadway"/>
    <x v="0"/>
    <x v="34"/>
    <m/>
    <m/>
    <m/>
    <m/>
    <n v="20000000"/>
    <n v="7.5"/>
    <n v="13383737"/>
    <n v="-4.2317593469995808E-3"/>
    <n v="-6616263"/>
    <m/>
    <x v="8"/>
  </r>
  <r>
    <s v="Color"/>
    <s v="MichaelO.Sajbel"/>
    <x v="1659"/>
    <m/>
    <x v="288"/>
    <n v="123"/>
    <s v="Biography"/>
    <s v="Drama"/>
    <s v="History"/>
    <m/>
    <m/>
    <m/>
    <m/>
    <m/>
    <x v="21"/>
    <m/>
    <m/>
    <m/>
    <m/>
    <m/>
    <m/>
    <s v="OneNightwiththeKing"/>
    <x v="0"/>
    <x v="34"/>
    <m/>
    <m/>
    <m/>
    <m/>
    <n v="20000000"/>
    <n v="6.3"/>
    <n v="13391174"/>
    <n v="-4.2357367826293809E-3"/>
    <n v="-6608826"/>
    <m/>
    <x v="8"/>
  </r>
  <r>
    <s v="Color"/>
    <s v="PhillipNoyce"/>
    <x v="1659"/>
    <m/>
    <x v="288"/>
    <n v="101"/>
    <s v="Drama"/>
    <s v="Mystery"/>
    <s v="Romance"/>
    <s v="Thriller"/>
    <s v="War"/>
    <m/>
    <m/>
    <m/>
    <x v="21"/>
    <m/>
    <m/>
    <m/>
    <m/>
    <m/>
    <m/>
    <s v="TheQuietAmerican"/>
    <x v="0"/>
    <x v="34"/>
    <m/>
    <m/>
    <m/>
    <m/>
    <n v="30000000"/>
    <n v="7.1"/>
    <n v="12987647"/>
    <n v="-4.2397162780957558E-3"/>
    <n v="-17012353"/>
    <m/>
    <x v="8"/>
  </r>
  <r>
    <s v="Color"/>
    <s v="GoreVerbinski"/>
    <x v="1659"/>
    <m/>
    <x v="288"/>
    <n v="102"/>
    <s v="Comedy"/>
    <s v="Drama"/>
    <m/>
    <m/>
    <m/>
    <m/>
    <m/>
    <m/>
    <x v="21"/>
    <m/>
    <m/>
    <m/>
    <m/>
    <m/>
    <m/>
    <s v="TheWeatherMan"/>
    <x v="0"/>
    <x v="34"/>
    <m/>
    <m/>
    <m/>
    <m/>
    <n v="22000000"/>
    <n v="6.6"/>
    <n v="12469811"/>
    <n v="-4.2389523905206929E-3"/>
    <n v="-9530189"/>
    <m/>
    <x v="8"/>
  </r>
  <r>
    <s v="BlackandWhite"/>
    <s v="WalterHill"/>
    <x v="1659"/>
    <m/>
    <x v="288"/>
    <n v="94"/>
    <s v="Action"/>
    <s v="Crime"/>
    <s v="Drama"/>
    <s v="Sport"/>
    <m/>
    <m/>
    <m/>
    <m/>
    <x v="21"/>
    <m/>
    <m/>
    <m/>
    <m/>
    <m/>
    <m/>
    <s v="Undisputed"/>
    <x v="0"/>
    <x v="34"/>
    <m/>
    <m/>
    <m/>
    <m/>
    <n v="20000000"/>
    <n v="6.1"/>
    <n v="12398628"/>
    <n v="-4.2422698040696979E-3"/>
    <n v="-7601372"/>
    <m/>
    <x v="8"/>
  </r>
  <r>
    <s v="Color"/>
    <s v="DavidKoepp"/>
    <x v="1659"/>
    <m/>
    <x v="288"/>
    <n v="102"/>
    <s v="Comedy"/>
    <s v="Drama"/>
    <s v="Fantasy"/>
    <s v="Romance"/>
    <m/>
    <m/>
    <m/>
    <m/>
    <x v="21"/>
    <m/>
    <m/>
    <m/>
    <m/>
    <m/>
    <m/>
    <s v="GhostTown"/>
    <x v="0"/>
    <x v="34"/>
    <m/>
    <m/>
    <m/>
    <m/>
    <n v="20000000"/>
    <n v="6.7"/>
    <n v="13214030"/>
    <n v="-4.2466485997469695E-3"/>
    <n v="-6785970"/>
    <m/>
    <x v="8"/>
  </r>
  <r>
    <s v="Color"/>
    <s v="RennyHarlin"/>
    <x v="1659"/>
    <m/>
    <x v="288"/>
    <n v="108"/>
    <s v="Action"/>
    <s v="Crime"/>
    <s v="Thriller"/>
    <m/>
    <m/>
    <m/>
    <m/>
    <m/>
    <x v="21"/>
    <m/>
    <m/>
    <m/>
    <m/>
    <m/>
    <m/>
    <s v="12Rounds"/>
    <x v="0"/>
    <x v="34"/>
    <m/>
    <m/>
    <m/>
    <m/>
    <n v="22000000"/>
    <n v="5.6"/>
    <n v="12232937"/>
    <n v="-4.2507141507572305E-3"/>
    <n v="-9767063"/>
    <m/>
    <x v="8"/>
  </r>
  <r>
    <s v="Color"/>
    <s v="MattReeves"/>
    <x v="1659"/>
    <m/>
    <x v="288"/>
    <n v="116"/>
    <s v="Drama"/>
    <s v="Fantasy"/>
    <s v="Horror"/>
    <s v="Mystery"/>
    <m/>
    <m/>
    <m/>
    <m/>
    <x v="21"/>
    <m/>
    <m/>
    <m/>
    <m/>
    <m/>
    <m/>
    <s v="LetMeIn"/>
    <x v="0"/>
    <x v="34"/>
    <m/>
    <m/>
    <m/>
    <m/>
    <n v="20000000"/>
    <n v="7.2"/>
    <n v="12134420"/>
    <n v="-4.2541166699467132E-3"/>
    <n v="-7865580"/>
    <m/>
    <x v="8"/>
  </r>
  <r>
    <s v="Color"/>
    <s v="CharlesT.Kanganis"/>
    <x v="1659"/>
    <m/>
    <x v="288"/>
    <n v="93"/>
    <s v="Action"/>
    <s v="Comedy"/>
    <s v="Family"/>
    <m/>
    <m/>
    <m/>
    <m/>
    <m/>
    <x v="21"/>
    <m/>
    <m/>
    <m/>
    <m/>
    <m/>
    <m/>
    <s v="3NinjasKickBack"/>
    <x v="0"/>
    <x v="34"/>
    <m/>
    <m/>
    <m/>
    <m/>
    <n v="20000000"/>
    <n v="4.3"/>
    <n v="11784000"/>
    <n v="-4.2586148239933405E-3"/>
    <n v="-8216000"/>
    <m/>
    <x v="8"/>
  </r>
  <r>
    <s v="Color"/>
    <s v="MichelGondry"/>
    <x v="1659"/>
    <m/>
    <x v="288"/>
    <n v="102"/>
    <s v="Comedy"/>
    <m/>
    <m/>
    <m/>
    <m/>
    <m/>
    <m/>
    <m/>
    <x v="21"/>
    <m/>
    <m/>
    <m/>
    <m/>
    <m/>
    <m/>
    <s v="BeKindRewind"/>
    <x v="0"/>
    <x v="34"/>
    <m/>
    <m/>
    <m/>
    <m/>
    <n v="20000000"/>
    <n v="6.4"/>
    <n v="11169531"/>
    <n v="-4.263256377701031E-3"/>
    <n v="-8830469"/>
    <m/>
    <x v="8"/>
  </r>
  <r>
    <s v="Color"/>
    <s v="StephenFrears"/>
    <x v="1659"/>
    <m/>
    <x v="288"/>
    <n v="103"/>
    <s v="Comedy"/>
    <s v="Drama"/>
    <s v="Music"/>
    <s v="War"/>
    <m/>
    <m/>
    <m/>
    <m/>
    <x v="21"/>
    <m/>
    <m/>
    <m/>
    <m/>
    <m/>
    <m/>
    <s v="MrsHendersonPresents"/>
    <x v="0"/>
    <x v="34"/>
    <m/>
    <m/>
    <m/>
    <m/>
    <n v="20000000"/>
    <n v="7.1"/>
    <n v="11034436"/>
    <n v="-4.2681459563472992E-3"/>
    <n v="-8965564"/>
    <m/>
    <x v="8"/>
  </r>
  <r>
    <s v="Color"/>
    <s v="JohnHillcoat"/>
    <x v="1659"/>
    <m/>
    <x v="288"/>
    <n v="115"/>
    <s v="Action"/>
    <s v="Crime"/>
    <s v="Drama"/>
    <s v="Thriller"/>
    <m/>
    <m/>
    <m/>
    <m/>
    <x v="21"/>
    <m/>
    <m/>
    <m/>
    <m/>
    <m/>
    <m/>
    <s v="Triple9"/>
    <x v="0"/>
    <x v="34"/>
    <m/>
    <m/>
    <m/>
    <m/>
    <n v="20000000"/>
    <n v="6.3"/>
    <n v="12626905"/>
    <n v="-4.2730951157665155E-3"/>
    <n v="-7373095"/>
    <m/>
    <x v="8"/>
  </r>
  <r>
    <s v="Color"/>
    <s v="WoodyAllen"/>
    <x v="1659"/>
    <m/>
    <x v="288"/>
    <n v="96"/>
    <s v="Comedy"/>
    <m/>
    <m/>
    <m/>
    <m/>
    <m/>
    <m/>
    <m/>
    <x v="21"/>
    <m/>
    <m/>
    <m/>
    <m/>
    <m/>
    <m/>
    <s v="DeconstructingHarry"/>
    <x v="0"/>
    <x v="34"/>
    <m/>
    <m/>
    <m/>
    <m/>
    <n v="20000000"/>
    <n v="7.4"/>
    <n v="10569071"/>
    <n v="-4.2774230706305325E-3"/>
    <n v="-9430929"/>
    <m/>
    <x v="8"/>
  </r>
  <r>
    <s v="Color"/>
    <s v="DamonSantostefano"/>
    <x v="1659"/>
    <m/>
    <x v="288"/>
    <n v="98"/>
    <s v="Comedy"/>
    <s v="Romance"/>
    <m/>
    <m/>
    <m/>
    <m/>
    <m/>
    <m/>
    <x v="21"/>
    <m/>
    <m/>
    <m/>
    <m/>
    <m/>
    <m/>
    <s v="ThreetoTango"/>
    <x v="0"/>
    <x v="34"/>
    <m/>
    <m/>
    <m/>
    <m/>
    <n v="20000000"/>
    <n v="6.1"/>
    <n v="10544143"/>
    <n v="-4.2825687069906054E-3"/>
    <n v="-9455857"/>
    <m/>
    <x v="8"/>
  </r>
  <r>
    <s v="Color"/>
    <s v="JohnWells"/>
    <x v="1659"/>
    <m/>
    <x v="288"/>
    <n v="101"/>
    <s v="Comedy"/>
    <s v="Drama"/>
    <m/>
    <m/>
    <m/>
    <m/>
    <m/>
    <m/>
    <x v="21"/>
    <m/>
    <m/>
    <m/>
    <m/>
    <m/>
    <m/>
    <s v="Burnt"/>
    <x v="0"/>
    <x v="34"/>
    <m/>
    <m/>
    <m/>
    <m/>
    <n v="20000000"/>
    <n v="6.6"/>
    <n v="13650738"/>
    <n v="-4.2877308248215123E-3"/>
    <n v="-6349262"/>
    <m/>
    <x v="8"/>
  </r>
  <r>
    <s v="Color"/>
    <s v="NeilJordan"/>
    <x v="1659"/>
    <m/>
    <x v="288"/>
    <n v="106"/>
    <s v="Comedy"/>
    <s v="Crime"/>
    <m/>
    <m/>
    <m/>
    <m/>
    <m/>
    <m/>
    <x v="21"/>
    <m/>
    <m/>
    <m/>
    <m/>
    <m/>
    <m/>
    <s v="WereNoAngels"/>
    <x v="0"/>
    <x v="34"/>
    <m/>
    <m/>
    <m/>
    <m/>
    <n v="20000000"/>
    <n v="6"/>
    <n v="10555348"/>
    <n v="-4.2916741989650845E-3"/>
    <n v="-9444652"/>
    <m/>
    <x v="8"/>
  </r>
  <r>
    <s v="Color"/>
    <s v="WoodyAllen"/>
    <x v="1659"/>
    <m/>
    <x v="288"/>
    <n v="101"/>
    <s v="Comedy"/>
    <s v="Musical"/>
    <s v="Romance"/>
    <m/>
    <m/>
    <m/>
    <m/>
    <m/>
    <x v="21"/>
    <m/>
    <m/>
    <m/>
    <m/>
    <m/>
    <m/>
    <s v="EveryoneSaysILoveYou"/>
    <x v="0"/>
    <x v="34"/>
    <m/>
    <m/>
    <m/>
    <m/>
    <n v="20000000"/>
    <n v="6.8"/>
    <n v="9714482"/>
    <n v="-4.2968442532071039E-3"/>
    <n v="-10285518"/>
    <m/>
    <x v="8"/>
  </r>
  <r>
    <s v="Color"/>
    <s v="FrankOz"/>
    <x v="1659"/>
    <m/>
    <x v="288"/>
    <n v="87"/>
    <s v="Comedy"/>
    <m/>
    <m/>
    <m/>
    <m/>
    <m/>
    <m/>
    <m/>
    <x v="21"/>
    <m/>
    <m/>
    <m/>
    <m/>
    <m/>
    <m/>
    <s v="DeathataFuneral"/>
    <x v="0"/>
    <x v="34"/>
    <m/>
    <m/>
    <m/>
    <m/>
    <n v="9000000"/>
    <n v="7.4"/>
    <n v="8579684"/>
    <n v="-4.3023557785968405E-3"/>
    <n v="-420316"/>
    <m/>
    <x v="8"/>
  </r>
  <r>
    <s v="Color"/>
    <s v="JamesWan"/>
    <x v="1659"/>
    <m/>
    <x v="288"/>
    <n v="111"/>
    <s v="Action"/>
    <s v="Crime"/>
    <s v="Thriller"/>
    <m/>
    <m/>
    <m/>
    <m/>
    <m/>
    <x v="21"/>
    <m/>
    <m/>
    <m/>
    <m/>
    <m/>
    <m/>
    <s v="DeathSentence"/>
    <x v="0"/>
    <x v="34"/>
    <m/>
    <m/>
    <m/>
    <m/>
    <n v="20000000"/>
    <n v="6.8"/>
    <n v="9525276"/>
    <n v="-4.3159759110482877E-3"/>
    <n v="-10474724"/>
    <m/>
    <x v="8"/>
  </r>
  <r>
    <s v="Color"/>
    <s v="KirkJones"/>
    <x v="1659"/>
    <m/>
    <x v="288"/>
    <n v="99"/>
    <s v="Adventure"/>
    <s v="Drama"/>
    <m/>
    <m/>
    <m/>
    <m/>
    <m/>
    <m/>
    <x v="21"/>
    <m/>
    <m/>
    <m/>
    <m/>
    <m/>
    <m/>
    <s v="EverybodysFine"/>
    <x v="0"/>
    <x v="34"/>
    <m/>
    <m/>
    <m/>
    <m/>
    <n v="21000000"/>
    <n v="7.2"/>
    <n v="8855646"/>
    <n v="-4.3215823249502768E-3"/>
    <n v="-12144354"/>
    <m/>
    <x v="8"/>
  </r>
  <r>
    <s v="Color"/>
    <s v="BobClark"/>
    <x v="1659"/>
    <m/>
    <x v="288"/>
    <n v="88"/>
    <s v="Comedy"/>
    <s v="Family"/>
    <s v="SciFi"/>
    <m/>
    <m/>
    <m/>
    <m/>
    <m/>
    <x v="21"/>
    <m/>
    <m/>
    <m/>
    <m/>
    <m/>
    <m/>
    <s v="Superbabies:BabyGeniuses2"/>
    <x v="0"/>
    <x v="34"/>
    <m/>
    <m/>
    <m/>
    <m/>
    <n v="20000000"/>
    <n v="1.9"/>
    <n v="9109322"/>
    <n v="-4.3267810309873976E-3"/>
    <n v="-10890678"/>
    <m/>
    <x v="8"/>
  </r>
  <r>
    <s v="Color"/>
    <s v="LesMayfield"/>
    <x v="1659"/>
    <m/>
    <x v="288"/>
    <n v="83"/>
    <s v="Action"/>
    <s v="Comedy"/>
    <s v="Crime"/>
    <m/>
    <m/>
    <m/>
    <m/>
    <m/>
    <x v="21"/>
    <m/>
    <m/>
    <m/>
    <m/>
    <m/>
    <m/>
    <s v="TheMan"/>
    <x v="0"/>
    <x v="34"/>
    <m/>
    <m/>
    <m/>
    <m/>
    <n v="33000000"/>
    <n v="5.5"/>
    <n v="8326035"/>
    <n v="-4.3325685887586627E-3"/>
    <n v="-24673965"/>
    <m/>
    <x v="8"/>
  </r>
  <r>
    <s v="Color"/>
    <s v="LesMayfield"/>
    <x v="1659"/>
    <m/>
    <x v="288"/>
    <n v="91"/>
    <s v="Action"/>
    <s v="Comedy"/>
    <s v="Crime"/>
    <m/>
    <m/>
    <m/>
    <m/>
    <m/>
    <x v="21"/>
    <m/>
    <m/>
    <m/>
    <m/>
    <m/>
    <m/>
    <s v="CodeName:TheCleaner"/>
    <x v="0"/>
    <x v="34"/>
    <m/>
    <m/>
    <m/>
    <m/>
    <n v="20000000"/>
    <n v="4.5"/>
    <n v="8104069"/>
    <n v="-4.3294725416918468E-3"/>
    <n v="-11895931"/>
    <m/>
    <x v="8"/>
  </r>
  <r>
    <s v="Color"/>
    <s v="MichaelLembeck"/>
    <x v="1659"/>
    <m/>
    <x v="288"/>
    <n v="108"/>
    <s v="Comedy"/>
    <s v="Crime"/>
    <s v="Music"/>
    <m/>
    <m/>
    <m/>
    <m/>
    <m/>
    <x v="21"/>
    <m/>
    <m/>
    <m/>
    <m/>
    <m/>
    <m/>
    <s v="ConnieandCarla"/>
    <x v="0"/>
    <x v="34"/>
    <m/>
    <m/>
    <m/>
    <m/>
    <n v="20000000"/>
    <n v="6.3"/>
    <n v="8054280"/>
    <n v="-4.3356742223688623E-3"/>
    <n v="-11945720"/>
    <m/>
    <x v="8"/>
  </r>
  <r>
    <s v="Color"/>
    <s v="PaulThomasAnderson"/>
    <x v="1659"/>
    <m/>
    <x v="288"/>
    <n v="148"/>
    <s v="Comedy"/>
    <s v="Crime"/>
    <s v="Drama"/>
    <s v="Mystery"/>
    <s v="Romance"/>
    <m/>
    <m/>
    <m/>
    <x v="21"/>
    <m/>
    <m/>
    <m/>
    <m/>
    <m/>
    <m/>
    <s v="InherentVice"/>
    <x v="0"/>
    <x v="34"/>
    <m/>
    <m/>
    <m/>
    <m/>
    <n v="20000000"/>
    <n v="6.7"/>
    <n v="8093318"/>
    <n v="-4.3419041690112552E-3"/>
    <n v="-11906682"/>
    <m/>
    <x v="8"/>
  </r>
  <r>
    <s v="Color"/>
    <s v="DaveBorthwick"/>
    <x v="1659"/>
    <m/>
    <x v="288"/>
    <n v="77"/>
    <s v="Adventure"/>
    <s v="Animation"/>
    <s v="Comedy"/>
    <s v="Family"/>
    <s v="Fantasy"/>
    <m/>
    <m/>
    <m/>
    <x v="21"/>
    <m/>
    <m/>
    <m/>
    <m/>
    <m/>
    <m/>
    <s v="Doogal"/>
    <x v="0"/>
    <x v="34"/>
    <m/>
    <m/>
    <m/>
    <m/>
    <n v="20000000"/>
    <n v="2.8"/>
    <n v="7382993"/>
    <n v="-4.3481265682828625E-3"/>
    <n v="-12617007"/>
    <m/>
    <x v="8"/>
  </r>
  <r>
    <s v="Color"/>
    <s v="BensonLee"/>
    <x v="1659"/>
    <m/>
    <x v="288"/>
    <n v="110"/>
    <s v="Drama"/>
    <s v="Music"/>
    <m/>
    <m/>
    <m/>
    <m/>
    <m/>
    <m/>
    <x v="21"/>
    <m/>
    <m/>
    <m/>
    <m/>
    <m/>
    <m/>
    <s v="BattleoftheYear"/>
    <x v="0"/>
    <x v="34"/>
    <m/>
    <m/>
    <m/>
    <m/>
    <n v="20000000"/>
    <n v="5"/>
    <n v="8888355"/>
    <n v="-4.3546446793881087E-3"/>
    <n v="-11111645"/>
    <m/>
    <x v="8"/>
  </r>
  <r>
    <s v="Color"/>
    <s v="DavidZucker"/>
    <x v="1659"/>
    <m/>
    <x v="288"/>
    <n v="83"/>
    <s v="Comedy"/>
    <s v="Fantasy"/>
    <m/>
    <m/>
    <m/>
    <m/>
    <m/>
    <m/>
    <x v="21"/>
    <m/>
    <m/>
    <m/>
    <m/>
    <m/>
    <m/>
    <s v="AnAmericanCarol"/>
    <x v="0"/>
    <x v="34"/>
    <m/>
    <m/>
    <m/>
    <m/>
    <n v="12000000"/>
    <n v="4.3"/>
    <n v="7001720"/>
    <n v="-4.3605626988769573E-3"/>
    <n v="-4998280"/>
    <m/>
    <x v="8"/>
  </r>
  <r>
    <s v="Color"/>
    <s v="RobertRodriguez"/>
    <x v="1659"/>
    <m/>
    <x v="288"/>
    <n v="107"/>
    <s v="Action"/>
    <s v="Comedy"/>
    <s v="Crime"/>
    <s v="Thriller"/>
    <m/>
    <m/>
    <m/>
    <m/>
    <x v="21"/>
    <m/>
    <m/>
    <m/>
    <m/>
    <m/>
    <m/>
    <s v="MacheteKills"/>
    <x v="0"/>
    <x v="34"/>
    <m/>
    <m/>
    <m/>
    <m/>
    <n v="20000000"/>
    <n v="5.6"/>
    <n v="7268659"/>
    <n v="-4.3734217708071487E-3"/>
    <n v="-12731341"/>
    <m/>
    <x v="8"/>
  </r>
  <r>
    <s v="Color"/>
    <s v="GlenMorgan"/>
    <x v="1659"/>
    <m/>
    <x v="288"/>
    <n v="100"/>
    <s v="Drama"/>
    <s v="Horror"/>
    <s v="SciFi"/>
    <s v="Thriller"/>
    <m/>
    <m/>
    <m/>
    <m/>
    <x v="21"/>
    <m/>
    <m/>
    <m/>
    <m/>
    <m/>
    <m/>
    <s v="Willard"/>
    <x v="0"/>
    <x v="34"/>
    <m/>
    <m/>
    <m/>
    <m/>
    <n v="22000000"/>
    <n v="6.2"/>
    <n v="6852144"/>
    <n v="-4.3800160963380916E-3"/>
    <n v="-15147856"/>
    <m/>
    <x v="8"/>
  </r>
  <r>
    <s v="Color"/>
    <s v="FredWolf"/>
    <x v="1659"/>
    <m/>
    <x v="288"/>
    <n v="87"/>
    <s v="Adventure"/>
    <s v="Comedy"/>
    <m/>
    <m/>
    <m/>
    <m/>
    <m/>
    <m/>
    <x v="21"/>
    <m/>
    <m/>
    <m/>
    <m/>
    <m/>
    <m/>
    <s v="StrangeWilderness"/>
    <x v="0"/>
    <x v="34"/>
    <m/>
    <m/>
    <m/>
    <m/>
    <n v="20000000"/>
    <n v="5.3"/>
    <n v="6563357"/>
    <n v="-4.3852312636823683E-3"/>
    <n v="-13436643"/>
    <m/>
    <x v="8"/>
  </r>
  <r>
    <s v="Color"/>
    <s v="MikeLeigh"/>
    <x v="1659"/>
    <m/>
    <x v="288"/>
    <n v="154"/>
    <s v="Biography"/>
    <s v="Comedy"/>
    <s v="Drama"/>
    <s v="History"/>
    <s v="Music"/>
    <s v="Musical"/>
    <m/>
    <m/>
    <x v="21"/>
    <m/>
    <m/>
    <m/>
    <m/>
    <m/>
    <m/>
    <s v="TopsyTurvy"/>
    <x v="0"/>
    <x v="34"/>
    <m/>
    <m/>
    <m/>
    <m/>
    <n v="10000000"/>
    <n v="7.4"/>
    <n v="6201757"/>
    <n v="-4.3921299898494687E-3"/>
    <n v="-3798243"/>
    <m/>
    <x v="8"/>
  </r>
  <r>
    <s v="Color"/>
    <s v="DavidCronenberg"/>
    <x v="1659"/>
    <m/>
    <x v="288"/>
    <n v="99"/>
    <s v="Biography"/>
    <s v="Drama"/>
    <s v="Thriller"/>
    <m/>
    <m/>
    <m/>
    <m/>
    <m/>
    <x v="21"/>
    <m/>
    <m/>
    <m/>
    <m/>
    <m/>
    <m/>
    <s v="ADangerousMethod"/>
    <x v="0"/>
    <x v="34"/>
    <m/>
    <m/>
    <m/>
    <m/>
    <n v="15000000"/>
    <n v="6.5"/>
    <n v="5702083"/>
    <n v="-4.4072802512401107E-3"/>
    <n v="-9297917"/>
    <m/>
    <x v="8"/>
  </r>
  <r>
    <s v="Color"/>
    <s v="RichardLinklater"/>
    <x v="1659"/>
    <m/>
    <x v="288"/>
    <n v="100"/>
    <s v="Animation"/>
    <s v="Drama"/>
    <s v="Mystery"/>
    <s v="SciFi"/>
    <s v="Thriller"/>
    <m/>
    <m/>
    <m/>
    <x v="21"/>
    <m/>
    <m/>
    <m/>
    <m/>
    <m/>
    <m/>
    <s v="AScannerDarkly"/>
    <x v="0"/>
    <x v="34"/>
    <m/>
    <m/>
    <m/>
    <m/>
    <n v="8700000"/>
    <n v="7.1"/>
    <n v="5480996"/>
    <n v="-4.4187189130004793E-3"/>
    <n v="-3219004"/>
    <m/>
    <x v="8"/>
  </r>
  <r>
    <s v="Color"/>
    <s v="MichaelApted"/>
    <x v="1659"/>
    <m/>
    <x v="288"/>
    <n v="116"/>
    <s v="Biography"/>
    <s v="Drama"/>
    <s v="Sport"/>
    <m/>
    <m/>
    <m/>
    <m/>
    <m/>
    <x v="21"/>
    <m/>
    <m/>
    <m/>
    <m/>
    <m/>
    <m/>
    <s v="ChasingMavericks"/>
    <x v="0"/>
    <x v="34"/>
    <m/>
    <m/>
    <m/>
    <m/>
    <n v="20000000"/>
    <n v="7.2"/>
    <n v="6002756"/>
    <n v="-4.435626465716512E-3"/>
    <n v="-13997244"/>
    <m/>
    <x v="8"/>
  </r>
  <r>
    <s v="Color"/>
    <s v="UweBoll"/>
    <x v="1659"/>
    <m/>
    <x v="288"/>
    <n v="94"/>
    <s v="Horror"/>
    <s v="SciFi"/>
    <m/>
    <m/>
    <m/>
    <m/>
    <m/>
    <m/>
    <x v="21"/>
    <m/>
    <m/>
    <m/>
    <m/>
    <m/>
    <m/>
    <s v="AloneintheDark"/>
    <x v="0"/>
    <x v="34"/>
    <m/>
    <m/>
    <m/>
    <m/>
    <n v="20000000"/>
    <n v="2.2999999999999998"/>
    <n v="5132655"/>
    <n v="-4.4428077695351127E-3"/>
    <n v="-14867345"/>
    <m/>
    <x v="8"/>
  </r>
  <r>
    <s v="Color"/>
    <s v="ToddGraff"/>
    <x v="1659"/>
    <m/>
    <x v="288"/>
    <n v="111"/>
    <s v="Comedy"/>
    <s v="Drama"/>
    <s v="Family"/>
    <s v="Music"/>
    <s v="Romance"/>
    <m/>
    <m/>
    <m/>
    <x v="21"/>
    <m/>
    <m/>
    <m/>
    <m/>
    <m/>
    <m/>
    <s v="Bandslam"/>
    <x v="0"/>
    <x v="34"/>
    <m/>
    <m/>
    <m/>
    <m/>
    <n v="20000000"/>
    <n v="6.4"/>
    <n v="5205343"/>
    <n v="-4.4503578845297371E-3"/>
    <n v="-14794657"/>
    <m/>
    <x v="8"/>
  </r>
  <r>
    <s v="Color"/>
    <s v="JonathanGlazer"/>
    <x v="1659"/>
    <m/>
    <x v="288"/>
    <n v="100"/>
    <s v="Drama"/>
    <s v="Mystery"/>
    <s v="Romance"/>
    <s v="Thriller"/>
    <m/>
    <m/>
    <m/>
    <m/>
    <x v="21"/>
    <m/>
    <m/>
    <m/>
    <m/>
    <m/>
    <m/>
    <s v="Birth"/>
    <x v="0"/>
    <x v="34"/>
    <m/>
    <m/>
    <m/>
    <m/>
    <n v="20000000"/>
    <n v="6.1"/>
    <n v="5005883"/>
    <n v="-4.4578882749686218E-3"/>
    <n v="-14994117"/>
    <m/>
    <x v="8"/>
  </r>
  <r>
    <s v="Color"/>
    <s v="J.C.Chandor"/>
    <x v="1659"/>
    <m/>
    <x v="288"/>
    <n v="125"/>
    <s v="Action"/>
    <s v="Crime"/>
    <s v="Drama"/>
    <s v="Thriller"/>
    <m/>
    <m/>
    <m/>
    <m/>
    <x v="21"/>
    <m/>
    <m/>
    <m/>
    <m/>
    <m/>
    <m/>
    <s v="AMostViolentYear"/>
    <x v="0"/>
    <x v="34"/>
    <m/>
    <m/>
    <m/>
    <m/>
    <n v="20000000"/>
    <n v="7"/>
    <n v="5749134"/>
    <n v="-4.4655115878263719E-3"/>
    <n v="-14250866"/>
    <m/>
    <x v="8"/>
  </r>
  <r>
    <s v="Color"/>
    <s v="MarcAbraham"/>
    <x v="1659"/>
    <m/>
    <x v="288"/>
    <n v="119"/>
    <s v="Biography"/>
    <s v="Drama"/>
    <m/>
    <m/>
    <m/>
    <m/>
    <m/>
    <m/>
    <x v="21"/>
    <m/>
    <m/>
    <m/>
    <m/>
    <m/>
    <m/>
    <s v="FlashofGenius"/>
    <x v="0"/>
    <x v="34"/>
    <m/>
    <m/>
    <m/>
    <m/>
    <n v="20000000"/>
    <n v="7"/>
    <n v="4234040"/>
    <n v="-4.472837657378527E-3"/>
    <n v="-15765960"/>
    <m/>
    <x v="8"/>
  </r>
  <r>
    <s v="BlackandWhite"/>
    <s v="ToddHaynes"/>
    <x v="1659"/>
    <m/>
    <x v="288"/>
    <n v="135"/>
    <s v="Biography"/>
    <s v="Drama"/>
    <s v="Music"/>
    <m/>
    <m/>
    <m/>
    <m/>
    <m/>
    <x v="21"/>
    <m/>
    <m/>
    <m/>
    <m/>
    <m/>
    <m/>
    <s v="ImNotThere."/>
    <x v="0"/>
    <x v="34"/>
    <m/>
    <m/>
    <m/>
    <m/>
    <n v="20000000"/>
    <n v="7"/>
    <n v="4001121"/>
    <n v="-4.4808025070495958E-3"/>
    <n v="-15998879"/>
    <m/>
    <x v="8"/>
  </r>
  <r>
    <s v="Color"/>
    <s v="MabroukElMechri"/>
    <x v="1659"/>
    <m/>
    <x v="288"/>
    <n v="93"/>
    <s v="Action"/>
    <s v="Thriller"/>
    <m/>
    <m/>
    <m/>
    <m/>
    <m/>
    <m/>
    <x v="21"/>
    <m/>
    <m/>
    <m/>
    <m/>
    <m/>
    <m/>
    <s v="TheColdLightofDay"/>
    <x v="0"/>
    <x v="34"/>
    <m/>
    <m/>
    <m/>
    <m/>
    <n v="20000000"/>
    <n v="4.9000000000000004"/>
    <n v="3749061"/>
    <n v="-4.4888755072976187E-3"/>
    <n v="-16250939"/>
    <m/>
    <x v="8"/>
  </r>
  <r>
    <s v="Color"/>
    <s v="RianJohnson"/>
    <x v="1659"/>
    <m/>
    <x v="288"/>
    <n v="114"/>
    <s v="Adventure"/>
    <s v="Comedy"/>
    <s v="Drama"/>
    <s v="Romance"/>
    <m/>
    <m/>
    <m/>
    <m/>
    <x v="21"/>
    <m/>
    <m/>
    <m/>
    <m/>
    <m/>
    <m/>
    <s v="TheBrothersBloom"/>
    <x v="0"/>
    <x v="34"/>
    <m/>
    <m/>
    <m/>
    <m/>
    <n v="20000000"/>
    <n v="6.9"/>
    <n v="3519627"/>
    <n v="-4.4970650197103373E-3"/>
    <n v="-16480373"/>
    <m/>
    <x v="8"/>
  </r>
  <r>
    <s v="Color"/>
    <s v="CharlieKaufman"/>
    <x v="1659"/>
    <m/>
    <x v="288"/>
    <n v="124"/>
    <s v="Comedy"/>
    <s v="Drama"/>
    <s v="Romance"/>
    <m/>
    <m/>
    <m/>
    <m/>
    <m/>
    <x v="21"/>
    <m/>
    <m/>
    <m/>
    <m/>
    <m/>
    <m/>
    <s v="SynecdocheNewYork"/>
    <x v="0"/>
    <x v="34"/>
    <m/>
    <m/>
    <m/>
    <m/>
    <n v="21000000"/>
    <n v="7.5"/>
    <n v="3081925"/>
    <n v="-4.5053619756643144E-3"/>
    <n v="-17918075"/>
    <m/>
    <x v="8"/>
  </r>
  <r>
    <s v="Color"/>
    <s v="HayaoMiyazaki"/>
    <x v="1659"/>
    <m/>
    <x v="288"/>
    <n v="134"/>
    <s v="Adventure"/>
    <s v="Animation"/>
    <s v="Fantasy"/>
    <m/>
    <m/>
    <m/>
    <m/>
    <m/>
    <x v="21"/>
    <m/>
    <m/>
    <m/>
    <m/>
    <m/>
    <m/>
    <s v="PrincessMononoke"/>
    <x v="9"/>
    <x v="34"/>
    <m/>
    <m/>
    <m/>
    <m/>
    <n v="2400000000"/>
    <n v="8.4"/>
    <n v="2298191"/>
    <n v="-4.5128964680564449E-3"/>
    <n v="-2397701809"/>
    <m/>
    <x v="8"/>
  </r>
  <r>
    <s v="BlackandWhite"/>
    <s v="JeanPaulRappeneau"/>
    <x v="1659"/>
    <m/>
    <x v="288"/>
    <n v="114"/>
    <s v="Comedy"/>
    <s v="Drama"/>
    <s v="Mystery"/>
    <s v="Romance"/>
    <s v="Thriller"/>
    <s v="War"/>
    <m/>
    <m/>
    <x v="21"/>
    <m/>
    <m/>
    <m/>
    <m/>
    <m/>
    <m/>
    <s v="Bonvoyage"/>
    <x v="4"/>
    <x v="34"/>
    <m/>
    <m/>
    <m/>
    <m/>
    <n v="20000000"/>
    <n v="6.9"/>
    <n v="2353728"/>
    <n v="-2.190252525640507E-3"/>
    <n v="-17646272"/>
    <m/>
    <x v="8"/>
  </r>
  <r>
    <s v="Color"/>
    <s v="NancyWalker"/>
    <x v="1659"/>
    <m/>
    <x v="288"/>
    <n v="124"/>
    <s v="Biography"/>
    <s v="Comedy"/>
    <s v="Musical"/>
    <m/>
    <m/>
    <m/>
    <m/>
    <m/>
    <x v="21"/>
    <m/>
    <m/>
    <m/>
    <m/>
    <m/>
    <m/>
    <s v="CantStoptheMusic"/>
    <x v="0"/>
    <x v="34"/>
    <m/>
    <m/>
    <m/>
    <m/>
    <n v="20000000"/>
    <n v="4.5"/>
    <n v="2000000"/>
    <n v="-2.1975102029894991E-3"/>
    <n v="-18000000"/>
    <m/>
    <x v="8"/>
  </r>
  <r>
    <s v="Color"/>
    <s v="JohnHillcoat"/>
    <x v="1659"/>
    <m/>
    <x v="288"/>
    <n v="104"/>
    <s v="Crime"/>
    <s v="Drama"/>
    <s v="Western"/>
    <m/>
    <m/>
    <m/>
    <m/>
    <m/>
    <x v="21"/>
    <m/>
    <m/>
    <m/>
    <m/>
    <m/>
    <m/>
    <s v="TheProposition"/>
    <x v="0"/>
    <x v="34"/>
    <m/>
    <m/>
    <m/>
    <m/>
    <n v="2000000"/>
    <n v="7.4"/>
    <n v="1900725"/>
    <n v="-2.2048988256371353E-3"/>
    <n v="-99275"/>
    <m/>
    <x v="8"/>
  </r>
  <r>
    <s v="Color"/>
    <s v="AngeloPizzo"/>
    <x v="1659"/>
    <m/>
    <x v="288"/>
    <n v="118"/>
    <s v="Biography"/>
    <s v="Drama"/>
    <s v="Sport"/>
    <m/>
    <m/>
    <m/>
    <m/>
    <m/>
    <x v="21"/>
    <m/>
    <m/>
    <m/>
    <m/>
    <m/>
    <m/>
    <s v="Courage"/>
    <x v="0"/>
    <x v="34"/>
    <m/>
    <m/>
    <m/>
    <m/>
    <n v="20000000"/>
    <n v="7"/>
    <n v="2246000"/>
    <n v="-2.2308649764200173E-3"/>
    <n v="-17754000"/>
    <m/>
    <x v="8"/>
  </r>
  <r>
    <s v="Color"/>
    <s v="RichardBenjamin"/>
    <x v="1659"/>
    <m/>
    <x v="288"/>
    <n v="80"/>
    <s v="Comedy"/>
    <s v="Music"/>
    <m/>
    <m/>
    <m/>
    <m/>
    <m/>
    <m/>
    <x v="21"/>
    <m/>
    <m/>
    <m/>
    <m/>
    <m/>
    <m/>
    <s v="MarciX"/>
    <x v="0"/>
    <x v="34"/>
    <m/>
    <m/>
    <m/>
    <m/>
    <n v="20000000"/>
    <n v="2.8"/>
    <n v="1646664"/>
    <n v="-2.238203776944133E-3"/>
    <n v="-18353336"/>
    <m/>
    <x v="8"/>
  </r>
  <r>
    <s v="Color"/>
    <s v="KurtWimmer"/>
    <x v="1659"/>
    <m/>
    <x v="288"/>
    <n v="107"/>
    <s v="Action"/>
    <s v="Drama"/>
    <s v="SciFi"/>
    <s v="Thriller"/>
    <m/>
    <m/>
    <m/>
    <m/>
    <x v="21"/>
    <m/>
    <m/>
    <m/>
    <m/>
    <m/>
    <m/>
    <s v="Equilibrium"/>
    <x v="0"/>
    <x v="34"/>
    <m/>
    <m/>
    <m/>
    <m/>
    <n v="20000000"/>
    <n v="7.5"/>
    <n v="1190018"/>
    <n v="-2.2457584985235714E-3"/>
    <n v="-18809982"/>
    <m/>
    <x v="8"/>
  </r>
  <r>
    <s v="Color"/>
    <s v="RogerSpottiswoode"/>
    <x v="1659"/>
    <m/>
    <x v="288"/>
    <n v="125"/>
    <s v="Drama"/>
    <s v="War"/>
    <m/>
    <m/>
    <m/>
    <m/>
    <m/>
    <m/>
    <x v="21"/>
    <m/>
    <m/>
    <m/>
    <m/>
    <m/>
    <m/>
    <s v="TheChildrenofHuangShi"/>
    <x v="0"/>
    <x v="34"/>
    <m/>
    <m/>
    <m/>
    <m/>
    <n v="40000000"/>
    <n v="7.1"/>
    <n v="1027749"/>
    <n v="-2.25348097745576E-3"/>
    <n v="-38972251"/>
    <m/>
    <x v="8"/>
  </r>
  <r>
    <s v="Color"/>
    <s v="JamesGray"/>
    <x v="1659"/>
    <m/>
    <x v="288"/>
    <n v="115"/>
    <s v="Crime"/>
    <s v="Drama"/>
    <s v="Romance"/>
    <s v="Thriller"/>
    <m/>
    <m/>
    <m/>
    <m/>
    <x v="21"/>
    <m/>
    <m/>
    <m/>
    <m/>
    <m/>
    <m/>
    <s v="TheYards"/>
    <x v="0"/>
    <x v="34"/>
    <m/>
    <m/>
    <m/>
    <m/>
    <n v="24000000"/>
    <n v="6.4"/>
    <n v="882710"/>
    <n v="-2.2398199834788839E-3"/>
    <n v="-23117290"/>
    <m/>
    <x v="8"/>
  </r>
  <r>
    <s v="Color"/>
    <s v="AngelinaJoliePitt"/>
    <x v="1659"/>
    <m/>
    <x v="288"/>
    <n v="122"/>
    <s v="Drama"/>
    <s v="Romance"/>
    <m/>
    <m/>
    <m/>
    <m/>
    <m/>
    <m/>
    <x v="21"/>
    <m/>
    <m/>
    <m/>
    <m/>
    <m/>
    <m/>
    <s v="BytheSea"/>
    <x v="0"/>
    <x v="34"/>
    <m/>
    <m/>
    <m/>
    <m/>
    <n v="10000000"/>
    <n v="5.3"/>
    <n v="531009"/>
    <n v="-2.2433348243161436E-3"/>
    <n v="-9468991"/>
    <m/>
    <x v="8"/>
  </r>
  <r>
    <s v="Color"/>
    <s v="Katsuhirotomo"/>
    <x v="1659"/>
    <m/>
    <x v="288"/>
    <n v="103"/>
    <s v="Action"/>
    <s v="Adventure"/>
    <s v="Animation"/>
    <s v="Family"/>
    <s v="SciFi"/>
    <s v="Thriller"/>
    <m/>
    <m/>
    <x v="21"/>
    <m/>
    <m/>
    <m/>
    <m/>
    <m/>
    <m/>
    <s v="Steamboy"/>
    <x v="9"/>
    <x v="34"/>
    <m/>
    <m/>
    <m/>
    <m/>
    <n v="2127519898"/>
    <n v="6.9"/>
    <n v="410388"/>
    <n v="-2.2622706768105419E-3"/>
    <n v="-2127109510"/>
    <m/>
    <x v="8"/>
  </r>
  <r>
    <s v="Color"/>
    <s v="DavidAnspaugh"/>
    <x v="1659"/>
    <m/>
    <x v="288"/>
    <n v="101"/>
    <s v="Drama"/>
    <s v="History"/>
    <s v="Sport"/>
    <m/>
    <m/>
    <m/>
    <m/>
    <m/>
    <x v="21"/>
    <m/>
    <m/>
    <m/>
    <m/>
    <m/>
    <m/>
    <s v="TheGameofTheirLives"/>
    <x v="0"/>
    <x v="34"/>
    <m/>
    <m/>
    <m/>
    <m/>
    <n v="20000000"/>
    <n v="6.2"/>
    <n v="375474"/>
    <n v="5.5700221320911595E-5"/>
    <n v="-19624526"/>
    <m/>
    <x v="8"/>
  </r>
  <r>
    <s v="Color"/>
    <s v="KevinReynolds"/>
    <x v="1659"/>
    <m/>
    <x v="288"/>
    <n v="107"/>
    <s v="Action"/>
    <s v="Adventure"/>
    <s v="Drama"/>
    <s v="History"/>
    <s v="Romance"/>
    <m/>
    <m/>
    <m/>
    <x v="21"/>
    <m/>
    <m/>
    <m/>
    <m/>
    <m/>
    <m/>
    <s v="RapaNui"/>
    <x v="0"/>
    <x v="34"/>
    <m/>
    <m/>
    <m/>
    <m/>
    <n v="20000000"/>
    <n v="6.4"/>
    <n v="305070"/>
    <n v="4.9276969462306576E-5"/>
    <n v="-19694930"/>
    <m/>
    <x v="8"/>
  </r>
  <r>
    <s v="Color"/>
    <s v="KevinMunroe"/>
    <x v="1659"/>
    <m/>
    <x v="288"/>
    <n v="107"/>
    <s v="Action"/>
    <s v="Comedy"/>
    <s v="Crime"/>
    <s v="Fantasy"/>
    <s v="Horror"/>
    <s v="Mystery"/>
    <s v="SciFi"/>
    <s v="Thriller"/>
    <x v="21"/>
    <m/>
    <m/>
    <m/>
    <m/>
    <m/>
    <m/>
    <s v="DylanDog:DeadofNight"/>
    <x v="0"/>
    <x v="34"/>
    <m/>
    <m/>
    <m/>
    <m/>
    <n v="20000000"/>
    <n v="5.0999999999999996"/>
    <n v="1183354"/>
    <n v="4.282547496191232E-5"/>
    <n v="-18816646"/>
    <m/>
    <x v="8"/>
  </r>
  <r>
    <s v="Color"/>
    <s v="DanielAlgrant"/>
    <x v="1659"/>
    <m/>
    <x v="288"/>
    <n v="100"/>
    <s v="Crime"/>
    <s v="Drama"/>
    <s v="Mystery"/>
    <m/>
    <m/>
    <m/>
    <m/>
    <m/>
    <x v="21"/>
    <m/>
    <m/>
    <m/>
    <m/>
    <m/>
    <m/>
    <s v="PeopleIKnow"/>
    <x v="0"/>
    <x v="34"/>
    <m/>
    <m/>
    <m/>
    <m/>
    <n v="22000000"/>
    <n v="5.5"/>
    <n v="121972"/>
    <n v="3.6599601601939014E-5"/>
    <n v="-21878028"/>
    <m/>
    <x v="8"/>
  </r>
  <r>
    <s v="Color"/>
    <s v="JulieTaymor"/>
    <x v="1659"/>
    <m/>
    <x v="288"/>
    <n v="110"/>
    <s v="Comedy"/>
    <s v="Drama"/>
    <s v="Fantasy"/>
    <s v="Romance"/>
    <m/>
    <m/>
    <m/>
    <m/>
    <x v="21"/>
    <m/>
    <m/>
    <m/>
    <m/>
    <m/>
    <m/>
    <s v="TheTempest"/>
    <x v="0"/>
    <x v="34"/>
    <m/>
    <m/>
    <m/>
    <m/>
    <n v="20000000"/>
    <n v="5.4"/>
    <n v="263365"/>
    <n v="3.2347853464204894E-5"/>
    <n v="-19736635"/>
    <m/>
    <x v="8"/>
  </r>
  <r>
    <s v="Color"/>
    <s v="JohnCurran"/>
    <x v="1659"/>
    <m/>
    <x v="288"/>
    <n v="125"/>
    <s v="Drama"/>
    <s v="Romance"/>
    <m/>
    <m/>
    <m/>
    <m/>
    <m/>
    <m/>
    <x v="21"/>
    <m/>
    <m/>
    <m/>
    <m/>
    <m/>
    <m/>
    <s v="ThePaintedVeil"/>
    <x v="1"/>
    <x v="34"/>
    <m/>
    <m/>
    <m/>
    <m/>
    <n v="19400000"/>
    <n v="7.5"/>
    <n v="8047690"/>
    <n v="2.585853133580993E-5"/>
    <n v="-11352310"/>
    <m/>
    <x v="8"/>
  </r>
  <r>
    <s v="Color"/>
    <s v="UliEdel"/>
    <x v="1659"/>
    <m/>
    <x v="288"/>
    <n v="184"/>
    <s v="Action"/>
    <s v="Biography"/>
    <s v="Crime"/>
    <s v="Drama"/>
    <m/>
    <m/>
    <m/>
    <m/>
    <x v="21"/>
    <m/>
    <m/>
    <m/>
    <m/>
    <m/>
    <m/>
    <s v="TheBaaderMeinhofComplex"/>
    <x v="14"/>
    <x v="34"/>
    <m/>
    <m/>
    <m/>
    <m/>
    <n v="20000000"/>
    <n v="7.4"/>
    <n v="476270"/>
    <n v="2.0989220904589487E-5"/>
    <n v="-19523730"/>
    <m/>
    <x v="8"/>
  </r>
  <r>
    <s v="Color"/>
    <s v="KevinCostner"/>
    <x v="1659"/>
    <m/>
    <x v="288"/>
    <n v="236"/>
    <s v="Adventure"/>
    <s v="Drama"/>
    <s v="Western"/>
    <m/>
    <m/>
    <m/>
    <m/>
    <m/>
    <x v="21"/>
    <m/>
    <m/>
    <m/>
    <m/>
    <m/>
    <m/>
    <s v="DanceswithWolves"/>
    <x v="0"/>
    <x v="34"/>
    <m/>
    <m/>
    <m/>
    <m/>
    <n v="22000000"/>
    <n v="8"/>
    <n v="184208848"/>
    <n v="1.4539413473856056E-5"/>
    <n v="162208848"/>
    <m/>
    <x v="8"/>
  </r>
  <r>
    <s v="Color"/>
    <s v="JakeKasdan"/>
    <x v="1659"/>
    <m/>
    <x v="288"/>
    <n v="97"/>
    <s v="Comedy"/>
    <m/>
    <m/>
    <m/>
    <m/>
    <m/>
    <m/>
    <m/>
    <x v="21"/>
    <m/>
    <m/>
    <m/>
    <m/>
    <m/>
    <m/>
    <s v="BadTeacher"/>
    <x v="0"/>
    <x v="34"/>
    <m/>
    <m/>
    <m/>
    <m/>
    <n v="20000000"/>
    <n v="5.7"/>
    <n v="100292856"/>
    <n v="4.2802027973942865E-5"/>
    <n v="80292856"/>
    <m/>
    <x v="8"/>
  </r>
  <r>
    <s v="Color"/>
    <s v="HaroldBecker"/>
    <x v="1659"/>
    <m/>
    <x v="288"/>
    <n v="113"/>
    <s v="Crime"/>
    <s v="Drama"/>
    <s v="Mystery"/>
    <s v="Thriller"/>
    <m/>
    <m/>
    <m/>
    <m/>
    <x v="21"/>
    <m/>
    <m/>
    <m/>
    <m/>
    <m/>
    <m/>
    <s v="SeaofLove"/>
    <x v="0"/>
    <x v="34"/>
    <m/>
    <m/>
    <m/>
    <m/>
    <n v="19000000"/>
    <n v="6.8"/>
    <n v="58571513"/>
    <n v="6.3389167724354681E-5"/>
    <n v="39571513"/>
    <m/>
    <x v="8"/>
  </r>
  <r>
    <s v="Color"/>
    <s v="MarkRosman"/>
    <x v="1659"/>
    <m/>
    <x v="288"/>
    <n v="95"/>
    <s v="Comedy"/>
    <s v="Family"/>
    <s v="Romance"/>
    <m/>
    <m/>
    <m/>
    <m/>
    <m/>
    <x v="21"/>
    <m/>
    <m/>
    <m/>
    <m/>
    <m/>
    <m/>
    <s v="ACinderellaStory"/>
    <x v="0"/>
    <x v="34"/>
    <m/>
    <m/>
    <m/>
    <m/>
    <n v="20000000"/>
    <n v="5.9"/>
    <n v="51431160"/>
    <n v="7.427773538022497E-5"/>
    <n v="31431160"/>
    <m/>
    <x v="8"/>
  </r>
  <r>
    <s v="Color"/>
    <s v="WesCraven"/>
    <x v="1659"/>
    <m/>
    <x v="288"/>
    <n v="103"/>
    <s v="Horror"/>
    <s v="Mystery"/>
    <m/>
    <m/>
    <m/>
    <m/>
    <m/>
    <m/>
    <x v="21"/>
    <m/>
    <m/>
    <m/>
    <m/>
    <m/>
    <m/>
    <s v="Scream"/>
    <x v="0"/>
    <x v="34"/>
    <m/>
    <m/>
    <m/>
    <m/>
    <n v="15000000"/>
    <n v="7.2"/>
    <n v="103001286"/>
    <n v="8.1635146539776773E-5"/>
    <n v="88001286"/>
    <m/>
    <x v="8"/>
  </r>
  <r>
    <s v="Color"/>
    <s v="SteveBeck"/>
    <x v="1659"/>
    <m/>
    <x v="288"/>
    <n v="91"/>
    <s v="Horror"/>
    <m/>
    <m/>
    <m/>
    <m/>
    <m/>
    <m/>
    <m/>
    <x v="21"/>
    <m/>
    <m/>
    <m/>
    <m/>
    <m/>
    <m/>
    <s v="Thir13enGhosts"/>
    <x v="0"/>
    <x v="34"/>
    <m/>
    <m/>
    <m/>
    <m/>
    <n v="20000000"/>
    <n v="5.5"/>
    <n v="41867960"/>
    <n v="1.2158898522444386E-4"/>
    <n v="21867960"/>
    <m/>
    <x v="8"/>
  </r>
  <r>
    <s v="Color"/>
    <s v="RobertZemeckis"/>
    <x v="1659"/>
    <m/>
    <x v="288"/>
    <n v="116"/>
    <s v="Adventure"/>
    <s v="Comedy"/>
    <s v="SciFi"/>
    <m/>
    <m/>
    <m/>
    <m/>
    <m/>
    <x v="21"/>
    <m/>
    <m/>
    <m/>
    <m/>
    <m/>
    <m/>
    <s v="BacktotheFuture"/>
    <x v="0"/>
    <x v="34"/>
    <m/>
    <m/>
    <m/>
    <m/>
    <n v="19000000"/>
    <n v="8.5"/>
    <n v="210609762"/>
    <n v="1.2638305790626213E-4"/>
    <n v="191609762"/>
    <m/>
    <x v="8"/>
  </r>
  <r>
    <s v="Color"/>
    <s v="WilliamMalone"/>
    <x v="1659"/>
    <m/>
    <x v="288"/>
    <n v="93"/>
    <s v="Horror"/>
    <s v="Mystery"/>
    <s v="Thriller"/>
    <m/>
    <m/>
    <m/>
    <m/>
    <m/>
    <x v="21"/>
    <m/>
    <m/>
    <m/>
    <m/>
    <m/>
    <m/>
    <s v="HouseonHauntedHill"/>
    <x v="0"/>
    <x v="34"/>
    <m/>
    <m/>
    <m/>
    <m/>
    <n v="19000000"/>
    <n v="5.6"/>
    <n v="40846082"/>
    <n v="1.871153077333878E-4"/>
    <n v="21846082"/>
    <m/>
    <x v="8"/>
  </r>
  <r>
    <s v="Color"/>
    <s v="TylerPerry"/>
    <x v="1659"/>
    <m/>
    <x v="288"/>
    <n v="113"/>
    <s v="Comedy"/>
    <s v="Drama"/>
    <m/>
    <m/>
    <m/>
    <m/>
    <m/>
    <m/>
    <x v="21"/>
    <m/>
    <m/>
    <m/>
    <m/>
    <m/>
    <m/>
    <s v="ICanDoBadAllbyMyself"/>
    <x v="0"/>
    <x v="34"/>
    <m/>
    <m/>
    <m/>
    <m/>
    <n v="13000000"/>
    <n v="4.0999999999999996"/>
    <n v="51697449"/>
    <n v="1.924971668071685E-4"/>
    <n v="38697449"/>
    <m/>
    <x v="8"/>
  </r>
  <r>
    <s v="Color"/>
    <s v="JoshGordon"/>
    <x v="1659"/>
    <m/>
    <x v="288"/>
    <n v="101"/>
    <s v="Comedy"/>
    <s v="Drama"/>
    <s v="Romance"/>
    <m/>
    <m/>
    <m/>
    <m/>
    <m/>
    <x v="21"/>
    <m/>
    <m/>
    <m/>
    <m/>
    <m/>
    <m/>
    <s v="TheSwitch"/>
    <x v="0"/>
    <x v="34"/>
    <m/>
    <m/>
    <m/>
    <m/>
    <n v="19000000"/>
    <n v="6.1"/>
    <n v="27758465"/>
    <n v="2.0922337424362597E-4"/>
    <n v="8758465"/>
    <m/>
    <x v="8"/>
  </r>
  <r>
    <s v="Color"/>
    <s v="ShawnLevy"/>
    <x v="1659"/>
    <m/>
    <x v="288"/>
    <n v="95"/>
    <s v="Comedy"/>
    <s v="Romance"/>
    <m/>
    <m/>
    <m/>
    <m/>
    <m/>
    <m/>
    <x v="21"/>
    <m/>
    <m/>
    <m/>
    <m/>
    <m/>
    <m/>
    <s v="JustMarried"/>
    <x v="0"/>
    <x v="34"/>
    <m/>
    <m/>
    <m/>
    <m/>
    <n v="18000000"/>
    <n v="5.4"/>
    <n v="56127162"/>
    <n v="2.1039921318090324E-4"/>
    <n v="38127162"/>
    <m/>
    <x v="8"/>
  </r>
  <r>
    <s v="Color"/>
    <s v="LeeTamahori"/>
    <x v="1659"/>
    <m/>
    <x v="288"/>
    <n v="109"/>
    <s v="Biography"/>
    <s v="Drama"/>
    <s v="Thriller"/>
    <m/>
    <m/>
    <m/>
    <m/>
    <m/>
    <x v="21"/>
    <m/>
    <m/>
    <m/>
    <m/>
    <m/>
    <m/>
    <s v="TheDevilsDouble"/>
    <x v="0"/>
    <x v="34"/>
    <m/>
    <m/>
    <m/>
    <m/>
    <n v="15000000"/>
    <n v="7.1"/>
    <n v="1357042"/>
    <n v="2.22279787912506E-4"/>
    <n v="-13642958"/>
    <m/>
    <x v="8"/>
  </r>
  <r>
    <s v="Color"/>
    <s v="BrittAllcroft"/>
    <x v="1659"/>
    <m/>
    <x v="288"/>
    <n v="85"/>
    <s v="Adventure"/>
    <s v="Comedy"/>
    <s v="Drama"/>
    <s v="Family"/>
    <s v="Fantasy"/>
    <m/>
    <m/>
    <m/>
    <x v="21"/>
    <m/>
    <m/>
    <m/>
    <m/>
    <m/>
    <m/>
    <s v="ThomasandtheMagicRailroad"/>
    <x v="0"/>
    <x v="34"/>
    <m/>
    <m/>
    <m/>
    <m/>
    <n v="19000000"/>
    <n v="3.6"/>
    <n v="15911333"/>
    <n v="2.1066518719117818E-4"/>
    <n v="-3088667"/>
    <m/>
    <x v="8"/>
  </r>
  <r>
    <s v="Color"/>
    <s v="BreckEisner"/>
    <x v="1659"/>
    <m/>
    <x v="288"/>
    <n v="101"/>
    <s v="Horror"/>
    <s v="Thriller"/>
    <m/>
    <m/>
    <m/>
    <m/>
    <m/>
    <m/>
    <x v="21"/>
    <m/>
    <m/>
    <m/>
    <m/>
    <m/>
    <m/>
    <s v="TheCrazies"/>
    <x v="0"/>
    <x v="34"/>
    <m/>
    <m/>
    <m/>
    <m/>
    <n v="20000000"/>
    <n v="6.5"/>
    <n v="39103378"/>
    <n v="2.0802264874005355E-4"/>
    <n v="19103378"/>
    <m/>
    <x v="8"/>
  </r>
  <r>
    <s v="Color"/>
    <s v="HayaoMiyazaki"/>
    <x v="1659"/>
    <m/>
    <x v="288"/>
    <n v="125"/>
    <s v="Adventure"/>
    <s v="Animation"/>
    <s v="Family"/>
    <s v="Fantasy"/>
    <m/>
    <m/>
    <m/>
    <m/>
    <x v="21"/>
    <m/>
    <m/>
    <m/>
    <m/>
    <m/>
    <m/>
    <s v="SpiritedAway"/>
    <x v="9"/>
    <x v="34"/>
    <m/>
    <m/>
    <m/>
    <m/>
    <n v="19000000"/>
    <n v="8.6"/>
    <n v="10049886"/>
    <n v="2.1216887894534114E-4"/>
    <n v="-8950114"/>
    <m/>
    <x v="8"/>
  </r>
  <r>
    <s v="Color"/>
    <s v="RogerDonaldson"/>
    <x v="1659"/>
    <m/>
    <x v="288"/>
    <n v="132"/>
    <s v="Action"/>
    <s v="Adventure"/>
    <s v="Drama"/>
    <s v="History"/>
    <s v="Romance"/>
    <m/>
    <m/>
    <m/>
    <x v="21"/>
    <m/>
    <m/>
    <m/>
    <m/>
    <m/>
    <m/>
    <s v="TheBounty"/>
    <x v="0"/>
    <x v="34"/>
    <m/>
    <m/>
    <m/>
    <m/>
    <n v="25000000"/>
    <n v="7"/>
    <n v="8600000"/>
    <n v="2.0763439607336212E-4"/>
    <n v="-16400000"/>
    <m/>
    <x v="8"/>
  </r>
  <r>
    <s v="Color"/>
    <s v="BrianPercival"/>
    <x v="1659"/>
    <m/>
    <x v="288"/>
    <n v="131"/>
    <s v="Drama"/>
    <s v="War"/>
    <m/>
    <m/>
    <m/>
    <m/>
    <m/>
    <m/>
    <x v="21"/>
    <m/>
    <m/>
    <m/>
    <m/>
    <m/>
    <m/>
    <s v="TheBookThief"/>
    <x v="0"/>
    <x v="34"/>
    <m/>
    <m/>
    <m/>
    <m/>
    <n v="19000000"/>
    <n v="7.6"/>
    <n v="21483154"/>
    <n v="2.0703043638078112E-4"/>
    <n v="2483154"/>
    <m/>
    <x v="8"/>
  </r>
  <r>
    <s v="Color"/>
    <s v="SeanAnders"/>
    <x v="1659"/>
    <m/>
    <x v="288"/>
    <n v="129"/>
    <s v="Adventure"/>
    <s v="Comedy"/>
    <s v="Romance"/>
    <m/>
    <m/>
    <m/>
    <m/>
    <m/>
    <x v="21"/>
    <m/>
    <m/>
    <m/>
    <m/>
    <m/>
    <m/>
    <s v="SexDrive"/>
    <x v="0"/>
    <x v="34"/>
    <m/>
    <m/>
    <m/>
    <m/>
    <n v="19000000"/>
    <n v="6.5"/>
    <n v="8396942"/>
    <n v="2.0617863395300351E-4"/>
    <n v="-10603058"/>
    <m/>
    <x v="8"/>
  </r>
  <r>
    <s v="Color"/>
    <s v="AnandTucker"/>
    <x v="1659"/>
    <m/>
    <x v="288"/>
    <n v="100"/>
    <s v="Comedy"/>
    <s v="Romance"/>
    <m/>
    <m/>
    <m/>
    <m/>
    <m/>
    <m/>
    <x v="21"/>
    <m/>
    <m/>
    <m/>
    <m/>
    <m/>
    <m/>
    <s v="LeapYear"/>
    <x v="0"/>
    <x v="34"/>
    <m/>
    <m/>
    <m/>
    <m/>
    <n v="19000000"/>
    <n v="6.4"/>
    <n v="12561"/>
    <n v="2.0109753968736315E-4"/>
    <n v="-18987439"/>
    <m/>
    <x v="8"/>
  </r>
  <r>
    <s v="Color"/>
    <s v="MichaelDowse"/>
    <x v="1659"/>
    <m/>
    <x v="288"/>
    <n v="97"/>
    <s v="Comedy"/>
    <s v="Drama"/>
    <s v="Romance"/>
    <m/>
    <m/>
    <m/>
    <m/>
    <m/>
    <x v="21"/>
    <m/>
    <m/>
    <m/>
    <m/>
    <m/>
    <m/>
    <s v="TakeMeHomeTonight"/>
    <x v="0"/>
    <x v="34"/>
    <m/>
    <m/>
    <m/>
    <m/>
    <n v="23000000"/>
    <n v="6.3"/>
    <n v="6923891"/>
    <n v="1.9330516014005021E-4"/>
    <n v="-16076109"/>
    <m/>
    <x v="8"/>
  </r>
  <r>
    <s v="Color"/>
    <s v="EmileArdolino"/>
    <x v="1659"/>
    <m/>
    <x v="288"/>
    <n v="92"/>
    <s v="Family"/>
    <s v="Fantasy"/>
    <s v="Music"/>
    <m/>
    <m/>
    <m/>
    <m/>
    <m/>
    <x v="21"/>
    <m/>
    <m/>
    <m/>
    <m/>
    <m/>
    <m/>
    <s v="TheNutcracker"/>
    <x v="0"/>
    <x v="34"/>
    <m/>
    <m/>
    <m/>
    <m/>
    <n v="19000000"/>
    <n v="5.7"/>
    <n v="2119994"/>
    <n v="1.9099317972383863E-4"/>
    <n v="-16880006"/>
    <m/>
    <x v="8"/>
  </r>
  <r>
    <s v="Color"/>
    <s v="RobertAltman"/>
    <x v="1659"/>
    <m/>
    <x v="288"/>
    <n v="116"/>
    <s v="Crime"/>
    <s v="Drama"/>
    <s v="Music"/>
    <s v="Thriller"/>
    <m/>
    <m/>
    <m/>
    <m/>
    <x v="21"/>
    <m/>
    <m/>
    <m/>
    <m/>
    <m/>
    <m/>
    <s v="KansasCity"/>
    <x v="0"/>
    <x v="34"/>
    <m/>
    <m/>
    <m/>
    <m/>
    <n v="19000000"/>
    <n v="6.3"/>
    <n v="1292527"/>
    <n v="1.8386305631612858E-4"/>
    <n v="-17707473"/>
    <m/>
    <x v="8"/>
  </r>
  <r>
    <s v="Color"/>
    <s v="AndrewDouglas"/>
    <x v="1659"/>
    <m/>
    <x v="288"/>
    <n v="90"/>
    <s v="Drama"/>
    <s v="Horror"/>
    <s v="Mystery"/>
    <s v="Thriller"/>
    <m/>
    <m/>
    <m/>
    <m/>
    <x v="21"/>
    <m/>
    <m/>
    <m/>
    <m/>
    <m/>
    <m/>
    <s v="TheAmityvilleHorror"/>
    <x v="0"/>
    <x v="34"/>
    <m/>
    <m/>
    <m/>
    <m/>
    <n v="19000000"/>
    <n v="6"/>
    <n v="64255243"/>
    <n v="1.7645518154103213E-4"/>
    <n v="45255243"/>
    <m/>
    <x v="8"/>
  </r>
  <r>
    <s v="Color"/>
    <s v="SpikeJonze"/>
    <x v="1659"/>
    <m/>
    <x v="288"/>
    <n v="81"/>
    <s v="Comedy"/>
    <s v="Drama"/>
    <m/>
    <m/>
    <m/>
    <m/>
    <m/>
    <m/>
    <x v="21"/>
    <m/>
    <m/>
    <m/>
    <m/>
    <m/>
    <m/>
    <s v="Adaptation."/>
    <x v="0"/>
    <x v="34"/>
    <m/>
    <m/>
    <m/>
    <m/>
    <n v="19000000"/>
    <n v="7.7"/>
    <n v="22245861"/>
    <n v="1.8953404490424034E-4"/>
    <n v="3245861"/>
    <m/>
    <x v="8"/>
  </r>
  <r>
    <s v="BlackandWhite"/>
    <s v="GeorgeA.Romero"/>
    <x v="1659"/>
    <m/>
    <x v="288"/>
    <n v="97"/>
    <s v="Horror"/>
    <m/>
    <m/>
    <m/>
    <m/>
    <m/>
    <m/>
    <m/>
    <x v="21"/>
    <m/>
    <m/>
    <m/>
    <m/>
    <m/>
    <m/>
    <s v="LandoftheDead"/>
    <x v="0"/>
    <x v="34"/>
    <m/>
    <m/>
    <m/>
    <m/>
    <n v="15000000"/>
    <n v="6.2"/>
    <n v="20433940"/>
    <n v="1.8891276858742901E-4"/>
    <n v="5433940"/>
    <m/>
    <x v="8"/>
  </r>
  <r>
    <s v="Color"/>
    <s v="TerryGilliam"/>
    <x v="1659"/>
    <m/>
    <x v="288"/>
    <n v="118"/>
    <s v="Adventure"/>
    <s v="Comedy"/>
    <s v="Drama"/>
    <m/>
    <m/>
    <m/>
    <m/>
    <m/>
    <x v="21"/>
    <m/>
    <m/>
    <m/>
    <m/>
    <m/>
    <m/>
    <s v="FearandLoathinginLasVegas"/>
    <x v="0"/>
    <x v="34"/>
    <m/>
    <m/>
    <m/>
    <m/>
    <n v="18500000"/>
    <n v="7.7"/>
    <n v="10562387"/>
    <n v="1.8699585577588201E-4"/>
    <n v="-7937613"/>
    <m/>
    <x v="8"/>
  </r>
  <r>
    <s v="Color"/>
    <s v="RickyGervais"/>
    <x v="1659"/>
    <m/>
    <x v="288"/>
    <n v="100"/>
    <s v="Comedy"/>
    <s v="Fantasy"/>
    <s v="Romance"/>
    <m/>
    <m/>
    <m/>
    <m/>
    <m/>
    <x v="21"/>
    <m/>
    <m/>
    <m/>
    <m/>
    <m/>
    <m/>
    <s v="TheInventionofLying"/>
    <x v="0"/>
    <x v="34"/>
    <m/>
    <m/>
    <m/>
    <m/>
    <n v="18500000"/>
    <n v="6.4"/>
    <n v="18439082"/>
    <n v="1.8225131819252195E-4"/>
    <n v="-60918"/>
    <m/>
    <x v="8"/>
  </r>
  <r>
    <s v="Color"/>
    <s v="NicholasStoller"/>
    <x v="1659"/>
    <m/>
    <x v="288"/>
    <n v="97"/>
    <s v="Comedy"/>
    <m/>
    <m/>
    <m/>
    <m/>
    <m/>
    <m/>
    <m/>
    <x v="21"/>
    <m/>
    <m/>
    <m/>
    <m/>
    <m/>
    <m/>
    <s v="Neighbors"/>
    <x v="0"/>
    <x v="34"/>
    <m/>
    <m/>
    <m/>
    <m/>
    <n v="18000000"/>
    <n v="6.4"/>
    <n v="150056505"/>
    <n v="1.8024908032719745E-4"/>
    <n v="132056505"/>
    <m/>
    <x v="8"/>
  </r>
  <r>
    <s v="Color"/>
    <s v="ChuckRussell"/>
    <x v="1659"/>
    <m/>
    <x v="288"/>
    <n v="114"/>
    <s v="Action"/>
    <s v="Comedy"/>
    <s v="Crime"/>
    <s v="Fantasy"/>
    <m/>
    <m/>
    <m/>
    <m/>
    <x v="21"/>
    <m/>
    <m/>
    <m/>
    <m/>
    <m/>
    <m/>
    <s v="TheMask"/>
    <x v="0"/>
    <x v="34"/>
    <m/>
    <m/>
    <m/>
    <m/>
    <n v="18000000"/>
    <n v="6.9"/>
    <n v="119938730"/>
    <n v="2.2798829716433558E-4"/>
    <n v="101938730"/>
    <m/>
    <x v="8"/>
  </r>
  <r>
    <s v="Color"/>
    <s v="PennyMarshall"/>
    <x v="1659"/>
    <m/>
    <x v="288"/>
    <n v="130"/>
    <s v="Comedy"/>
    <s v="Drama"/>
    <s v="Family"/>
    <s v="Fantasy"/>
    <s v="Romance"/>
    <m/>
    <m/>
    <m/>
    <x v="21"/>
    <m/>
    <m/>
    <m/>
    <m/>
    <m/>
    <m/>
    <s v="Big"/>
    <x v="0"/>
    <x v="34"/>
    <m/>
    <m/>
    <m/>
    <m/>
    <n v="18000000"/>
    <n v="7.3"/>
    <n v="114968774"/>
    <n v="2.6441074701498391E-4"/>
    <n v="96968774"/>
    <m/>
    <x v="8"/>
  </r>
  <r>
    <s v="Color"/>
    <s v="LarryCharles"/>
    <x v="1659"/>
    <m/>
    <x v="288"/>
    <n v="82"/>
    <s v="Comedy"/>
    <m/>
    <m/>
    <m/>
    <m/>
    <m/>
    <m/>
    <m/>
    <x v="21"/>
    <m/>
    <m/>
    <m/>
    <m/>
    <m/>
    <m/>
    <s v="Borat:CulturalLearningsofAmericaforMakeBenefitGloriousNationofKazakhstan"/>
    <x v="0"/>
    <x v="34"/>
    <m/>
    <m/>
    <m/>
    <m/>
    <n v="18000000"/>
    <n v="7.3"/>
    <n v="128505958"/>
    <n v="2.9908729505527331E-4"/>
    <n v="110505958"/>
    <m/>
    <x v="8"/>
  </r>
  <r>
    <s v="Color"/>
    <s v="RobertLuketic"/>
    <x v="1659"/>
    <m/>
    <x v="288"/>
    <n v="96"/>
    <s v="Comedy"/>
    <s v="Romance"/>
    <m/>
    <m/>
    <m/>
    <m/>
    <m/>
    <m/>
    <x v="21"/>
    <m/>
    <m/>
    <m/>
    <m/>
    <m/>
    <m/>
    <s v="LegallyBlonde"/>
    <x v="0"/>
    <x v="34"/>
    <m/>
    <m/>
    <m/>
    <m/>
    <n v="18000000"/>
    <n v="6.2"/>
    <n v="95001351"/>
    <n v="3.3921324435771971E-4"/>
    <n v="77001351"/>
    <m/>
    <x v="8"/>
  </r>
  <r>
    <s v="Color"/>
    <s v="LeonardNimoy"/>
    <x v="1659"/>
    <m/>
    <x v="288"/>
    <n v="105"/>
    <s v="Action"/>
    <s v="Adventure"/>
    <s v="SciFi"/>
    <m/>
    <m/>
    <m/>
    <m/>
    <m/>
    <x v="21"/>
    <m/>
    <m/>
    <m/>
    <m/>
    <m/>
    <m/>
    <s v="StarTrekIII:TheSearchforSpock"/>
    <x v="0"/>
    <x v="34"/>
    <m/>
    <m/>
    <m/>
    <m/>
    <n v="17000000"/>
    <n v="6.6"/>
    <n v="76400000"/>
    <n v="3.6644681956457759E-4"/>
    <n v="59400000"/>
    <m/>
    <x v="8"/>
  </r>
  <r>
    <s v="Color"/>
    <s v="ScottDerrickson"/>
    <x v="1659"/>
    <m/>
    <x v="288"/>
    <n v="122"/>
    <s v="Drama"/>
    <s v="Horror"/>
    <s v="Thriller"/>
    <m/>
    <m/>
    <m/>
    <m/>
    <m/>
    <x v="21"/>
    <m/>
    <m/>
    <m/>
    <m/>
    <m/>
    <m/>
    <s v="TheExorcismofEmilyRose"/>
    <x v="0"/>
    <x v="34"/>
    <m/>
    <m/>
    <m/>
    <m/>
    <n v="20000000"/>
    <n v="6.7"/>
    <n v="75072454"/>
    <n v="3.8905972239841423E-4"/>
    <n v="55072454"/>
    <m/>
    <x v="8"/>
  </r>
  <r>
    <s v="Color"/>
    <s v="MikeMitchell"/>
    <x v="1659"/>
    <m/>
    <x v="288"/>
    <n v="88"/>
    <s v="Comedy"/>
    <s v="Romance"/>
    <m/>
    <m/>
    <m/>
    <m/>
    <m/>
    <m/>
    <x v="21"/>
    <m/>
    <m/>
    <m/>
    <m/>
    <m/>
    <m/>
    <s v="DeuceBigalow:MaleGigolo"/>
    <x v="0"/>
    <x v="34"/>
    <m/>
    <m/>
    <m/>
    <m/>
    <n v="17000000"/>
    <n v="5.7"/>
    <n v="65535067"/>
    <n v="4.03785565236583E-4"/>
    <n v="48535067"/>
    <m/>
    <x v="8"/>
  </r>
  <r>
    <s v="Color"/>
    <s v="VicArmstrong"/>
    <x v="1659"/>
    <m/>
    <x v="288"/>
    <n v="110"/>
    <s v="Action"/>
    <s v="Drama"/>
    <s v="Fantasy"/>
    <s v="Mystery"/>
    <s v="Thriller"/>
    <m/>
    <m/>
    <m/>
    <x v="21"/>
    <m/>
    <m/>
    <m/>
    <m/>
    <m/>
    <m/>
    <s v="LeftBehind"/>
    <x v="0"/>
    <x v="34"/>
    <m/>
    <m/>
    <m/>
    <m/>
    <n v="16000000"/>
    <n v="3.1"/>
    <n v="13998282"/>
    <n v="4.2176527999112398E-4"/>
    <n v="-2001718"/>
    <m/>
    <x v="8"/>
  </r>
  <r>
    <s v="Color"/>
    <s v="ThomasBezucha"/>
    <x v="1659"/>
    <m/>
    <x v="288"/>
    <n v="103"/>
    <s v="Comedy"/>
    <s v="Drama"/>
    <s v="Romance"/>
    <m/>
    <m/>
    <m/>
    <m/>
    <m/>
    <x v="21"/>
    <m/>
    <m/>
    <m/>
    <m/>
    <m/>
    <m/>
    <s v="TheFamilyStone"/>
    <x v="0"/>
    <x v="34"/>
    <m/>
    <m/>
    <m/>
    <m/>
    <n v="17000000"/>
    <n v="6.3"/>
    <n v="6061759"/>
    <n v="4.1712691430116665E-4"/>
    <n v="-10938241"/>
    <m/>
    <x v="8"/>
  </r>
  <r>
    <s v="BlackandWhite"/>
    <s v="KevinRodneySullivan"/>
    <x v="1659"/>
    <m/>
    <x v="288"/>
    <n v="106"/>
    <s v="Comedy"/>
    <s v="Drama"/>
    <m/>
    <m/>
    <m/>
    <m/>
    <m/>
    <m/>
    <x v="21"/>
    <m/>
    <m/>
    <m/>
    <m/>
    <m/>
    <m/>
    <s v="Barbershop2:BackinBusiness"/>
    <x v="0"/>
    <x v="34"/>
    <m/>
    <m/>
    <m/>
    <m/>
    <n v="18000000"/>
    <n v="5.7"/>
    <n v="64955956"/>
    <n v="4.0957252069350906E-4"/>
    <n v="46955956"/>
    <m/>
    <x v="8"/>
  </r>
  <r>
    <s v="Color"/>
    <s v="TerryZwigoff"/>
    <x v="1659"/>
    <m/>
    <x v="288"/>
    <n v="98"/>
    <s v="Comedy"/>
    <s v="Crime"/>
    <s v="Drama"/>
    <m/>
    <m/>
    <m/>
    <m/>
    <m/>
    <x v="21"/>
    <m/>
    <m/>
    <m/>
    <m/>
    <m/>
    <m/>
    <s v="BadSanta"/>
    <x v="0"/>
    <x v="34"/>
    <m/>
    <m/>
    <m/>
    <m/>
    <n v="18000000"/>
    <n v="7.1"/>
    <n v="60057639"/>
    <n v="4.2537607253585535E-4"/>
    <n v="42057639"/>
    <m/>
    <x v="8"/>
  </r>
  <r>
    <s v="Color"/>
    <s v="JayRoach"/>
    <x v="1659"/>
    <m/>
    <x v="288"/>
    <n v="68"/>
    <s v="Comedy"/>
    <s v="Crime"/>
    <m/>
    <m/>
    <m/>
    <m/>
    <m/>
    <m/>
    <x v="21"/>
    <m/>
    <m/>
    <m/>
    <m/>
    <m/>
    <m/>
    <s v="AustinPowers:InternationalManofMystery"/>
    <x v="0"/>
    <x v="34"/>
    <m/>
    <m/>
    <m/>
    <m/>
    <n v="17000000"/>
    <n v="7"/>
    <n v="53868030"/>
    <n v="4.3931157168271485E-4"/>
    <n v="36868030"/>
    <m/>
    <x v="8"/>
  </r>
  <r>
    <s v="Color"/>
    <s v="KirkJones"/>
    <x v="1659"/>
    <m/>
    <x v="288"/>
    <n v="94"/>
    <s v="Comedy"/>
    <s v="Family"/>
    <s v="Romance"/>
    <m/>
    <m/>
    <m/>
    <m/>
    <m/>
    <x v="21"/>
    <m/>
    <m/>
    <m/>
    <m/>
    <m/>
    <m/>
    <s v="MyBigFatGreekWedding2"/>
    <x v="0"/>
    <x v="34"/>
    <m/>
    <m/>
    <m/>
    <m/>
    <n v="18000000"/>
    <n v="6.1"/>
    <n v="59573085"/>
    <n v="4.5232057657560684E-4"/>
    <n v="41573085"/>
    <m/>
    <x v="8"/>
  </r>
  <r>
    <s v="Color"/>
    <s v="DavidBowers"/>
    <x v="1659"/>
    <m/>
    <x v="288"/>
    <n v="99"/>
    <s v="Comedy"/>
    <s v="Family"/>
    <m/>
    <m/>
    <m/>
    <m/>
    <m/>
    <m/>
    <x v="21"/>
    <m/>
    <m/>
    <m/>
    <m/>
    <m/>
    <m/>
    <s v="DiaryofaWimpyKid:RodrickRules"/>
    <x v="0"/>
    <x v="34"/>
    <m/>
    <m/>
    <m/>
    <m/>
    <n v="21000000"/>
    <n v="6.6"/>
    <n v="52691009"/>
    <n v="4.6611679638746534E-4"/>
    <n v="31691009"/>
    <m/>
    <x v="8"/>
  </r>
  <r>
    <s v="Color"/>
    <s v="JohnMcTiernan"/>
    <x v="1659"/>
    <m/>
    <x v="288"/>
    <n v="107"/>
    <s v="Action"/>
    <s v="Horror"/>
    <s v="SciFi"/>
    <m/>
    <m/>
    <m/>
    <m/>
    <m/>
    <x v="21"/>
    <m/>
    <m/>
    <m/>
    <m/>
    <m/>
    <m/>
    <s v="Predator"/>
    <x v="0"/>
    <x v="34"/>
    <m/>
    <m/>
    <m/>
    <m/>
    <n v="15000000"/>
    <n v="7.8"/>
    <n v="59735548"/>
    <n v="4.7309371475138889E-4"/>
    <n v="44735548"/>
    <m/>
    <x v="8"/>
  </r>
  <r>
    <s v="Color"/>
    <s v="MilosForman"/>
    <x v="1659"/>
    <m/>
    <x v="288"/>
    <n v="180"/>
    <s v="Biography"/>
    <s v="Drama"/>
    <s v="History"/>
    <s v="Music"/>
    <m/>
    <m/>
    <m/>
    <m/>
    <x v="21"/>
    <m/>
    <m/>
    <m/>
    <m/>
    <m/>
    <m/>
    <s v="Amadeus"/>
    <x v="0"/>
    <x v="34"/>
    <m/>
    <m/>
    <m/>
    <m/>
    <n v="18000000"/>
    <n v="8.3000000000000007"/>
    <n v="51600000"/>
    <n v="4.921861589244626E-4"/>
    <n v="33600000"/>
    <m/>
    <x v="8"/>
  </r>
  <r>
    <s v="Color"/>
    <s v="NelsonMcCormick"/>
    <x v="1659"/>
    <m/>
    <x v="288"/>
    <n v="89"/>
    <s v="Horror"/>
    <s v="Mystery"/>
    <m/>
    <m/>
    <m/>
    <m/>
    <m/>
    <m/>
    <x v="21"/>
    <m/>
    <m/>
    <m/>
    <m/>
    <m/>
    <m/>
    <s v="PromNight"/>
    <x v="0"/>
    <x v="34"/>
    <m/>
    <m/>
    <m/>
    <m/>
    <n v="20000000"/>
    <n v="3.9"/>
    <n v="43818159"/>
    <n v="5.0295244182545381E-4"/>
    <n v="23818159"/>
    <m/>
    <x v="8"/>
  </r>
  <r>
    <s v="Color"/>
    <s v="MarkWaters"/>
    <x v="1659"/>
    <m/>
    <x v="288"/>
    <n v="97"/>
    <s v="Comedy"/>
    <m/>
    <m/>
    <m/>
    <m/>
    <m/>
    <m/>
    <m/>
    <x v="21"/>
    <m/>
    <m/>
    <m/>
    <m/>
    <m/>
    <m/>
    <s v="MeanGirls"/>
    <x v="0"/>
    <x v="34"/>
    <m/>
    <m/>
    <m/>
    <m/>
    <n v="17000000"/>
    <n v="7"/>
    <n v="86049418"/>
    <n v="5.0878107855664798E-4"/>
    <n v="69049418"/>
    <m/>
    <x v="8"/>
  </r>
  <r>
    <s v="Color"/>
    <s v="AudreyWells"/>
    <x v="1659"/>
    <m/>
    <x v="288"/>
    <n v="113"/>
    <s v="Comedy"/>
    <s v="Drama"/>
    <s v="Romance"/>
    <m/>
    <m/>
    <m/>
    <m/>
    <m/>
    <x v="21"/>
    <m/>
    <m/>
    <m/>
    <m/>
    <m/>
    <m/>
    <s v="UndertheTuscanSun"/>
    <x v="0"/>
    <x v="34"/>
    <m/>
    <m/>
    <m/>
    <m/>
    <n v="18000000"/>
    <n v="6.7"/>
    <n v="43601508"/>
    <n v="5.3610577142237568E-4"/>
    <n v="25601508"/>
    <m/>
    <x v="8"/>
  </r>
  <r>
    <s v="Color"/>
    <s v="RobertAltman"/>
    <x v="1659"/>
    <m/>
    <x v="288"/>
    <n v="131"/>
    <s v="Drama"/>
    <s v="Mystery"/>
    <m/>
    <m/>
    <m/>
    <m/>
    <m/>
    <m/>
    <x v="21"/>
    <m/>
    <m/>
    <m/>
    <m/>
    <m/>
    <m/>
    <s v="GosfordPark"/>
    <x v="0"/>
    <x v="34"/>
    <m/>
    <m/>
    <m/>
    <m/>
    <n v="19800000"/>
    <n v="7.3"/>
    <n v="41300105"/>
    <n v="5.4382737177297458E-4"/>
    <n v="21500105"/>
    <m/>
    <x v="8"/>
  </r>
  <r>
    <s v="Color"/>
    <s v="FrancisFordCoppola"/>
    <x v="1659"/>
    <m/>
    <x v="288"/>
    <n v="103"/>
    <s v="Comedy"/>
    <s v="Drama"/>
    <s v="Fantasy"/>
    <s v="Romance"/>
    <m/>
    <m/>
    <m/>
    <m/>
    <x v="21"/>
    <m/>
    <m/>
    <m/>
    <m/>
    <m/>
    <m/>
    <s v="PeggySueGotMarried"/>
    <x v="0"/>
    <x v="34"/>
    <m/>
    <m/>
    <m/>
    <m/>
    <n v="18000000"/>
    <n v="6.3"/>
    <n v="41382841"/>
    <n v="5.4913380710644975E-4"/>
    <n v="23382841"/>
    <m/>
    <x v="8"/>
  </r>
  <r>
    <s v="Color"/>
    <s v="AlejandroG.Irritu"/>
    <x v="1659"/>
    <m/>
    <x v="288"/>
    <n v="119"/>
    <s v="Comedy"/>
    <s v="Drama"/>
    <s v="Romance"/>
    <m/>
    <m/>
    <m/>
    <m/>
    <m/>
    <x v="21"/>
    <m/>
    <m/>
    <m/>
    <m/>
    <m/>
    <m/>
    <s v="BirdmanorTheUnexpectedVirtueofIgnorance"/>
    <x v="0"/>
    <x v="34"/>
    <m/>
    <m/>
    <m/>
    <m/>
    <n v="18000000"/>
    <n v="7.8"/>
    <n v="42335698"/>
    <n v="5.5601430522097129E-4"/>
    <n v="24335698"/>
    <m/>
    <x v="8"/>
  </r>
  <r>
    <s v="Color"/>
    <s v="WoodyAllen"/>
    <x v="1659"/>
    <m/>
    <x v="288"/>
    <n v="98"/>
    <s v="Drama"/>
    <m/>
    <m/>
    <m/>
    <m/>
    <m/>
    <m/>
    <m/>
    <x v="21"/>
    <m/>
    <m/>
    <m/>
    <m/>
    <m/>
    <m/>
    <s v="BlueJasmine"/>
    <x v="0"/>
    <x v="34"/>
    <m/>
    <m/>
    <m/>
    <m/>
    <n v="18000000"/>
    <n v="7.3"/>
    <n v="33404871"/>
    <n v="5.6327473111307058E-4"/>
    <n v="15404871"/>
    <m/>
    <x v="8"/>
  </r>
  <r>
    <s v="Color"/>
    <s v="PaulGreengrass"/>
    <x v="1659"/>
    <m/>
    <x v="288"/>
    <n v="111"/>
    <s v="Drama"/>
    <s v="History"/>
    <s v="Thriller"/>
    <m/>
    <m/>
    <m/>
    <m/>
    <m/>
    <x v="21"/>
    <m/>
    <m/>
    <m/>
    <m/>
    <m/>
    <m/>
    <s v="United93"/>
    <x v="0"/>
    <x v="34"/>
    <m/>
    <m/>
    <m/>
    <m/>
    <n v="15000000"/>
    <n v="7.6"/>
    <n v="31471430"/>
    <n v="5.6708157334185705E-4"/>
    <n v="16471430"/>
    <m/>
    <x v="8"/>
  </r>
  <r>
    <s v="Color"/>
    <s v="BilleWoodruff"/>
    <x v="1659"/>
    <m/>
    <x v="288"/>
    <n v="94"/>
    <s v="Drama"/>
    <s v="Music"/>
    <s v="Romance"/>
    <m/>
    <m/>
    <m/>
    <m/>
    <m/>
    <x v="21"/>
    <m/>
    <m/>
    <m/>
    <m/>
    <m/>
    <m/>
    <s v="Honey"/>
    <x v="0"/>
    <x v="34"/>
    <m/>
    <m/>
    <m/>
    <m/>
    <n v="25000000"/>
    <n v="5.3"/>
    <n v="30222640"/>
    <n v="5.7129066138938295E-4"/>
    <n v="5222640"/>
    <m/>
    <x v="8"/>
  </r>
  <r>
    <s v="Color"/>
    <s v="EdwardZwick"/>
    <x v="1659"/>
    <m/>
    <x v="288"/>
    <n v="122"/>
    <s v="Drama"/>
    <s v="History"/>
    <s v="War"/>
    <m/>
    <m/>
    <m/>
    <m/>
    <m/>
    <x v="21"/>
    <m/>
    <m/>
    <m/>
    <m/>
    <m/>
    <m/>
    <s v="Glory"/>
    <x v="0"/>
    <x v="34"/>
    <m/>
    <m/>
    <m/>
    <m/>
    <n v="18000000"/>
    <n v="7.9"/>
    <n v="26830000"/>
    <n v="5.716226520766966E-4"/>
    <n v="8830000"/>
    <m/>
    <x v="8"/>
  </r>
  <r>
    <s v="Color"/>
    <s v="RickFriedberg"/>
    <x v="1659"/>
    <m/>
    <x v="288"/>
    <n v="81"/>
    <s v="Action"/>
    <s v="Comedy"/>
    <m/>
    <m/>
    <m/>
    <m/>
    <m/>
    <m/>
    <x v="21"/>
    <m/>
    <m/>
    <m/>
    <m/>
    <m/>
    <m/>
    <s v="SpyHard"/>
    <x v="0"/>
    <x v="34"/>
    <m/>
    <m/>
    <m/>
    <m/>
    <n v="18000000"/>
    <n v="5.3"/>
    <n v="26906039"/>
    <n v="5.7289946076696655E-4"/>
    <n v="8906039"/>
    <m/>
    <x v="8"/>
  </r>
  <r>
    <s v="Color"/>
    <s v="JohnCarpenter"/>
    <x v="1659"/>
    <m/>
    <x v="288"/>
    <n v="89"/>
    <s v="Fantasy"/>
    <s v="Horror"/>
    <m/>
    <m/>
    <m/>
    <m/>
    <m/>
    <m/>
    <x v="21"/>
    <m/>
    <m/>
    <m/>
    <m/>
    <m/>
    <m/>
    <s v="TheFog"/>
    <x v="0"/>
    <x v="34"/>
    <m/>
    <m/>
    <m/>
    <m/>
    <n v="1000000"/>
    <n v="6.8"/>
    <n v="21378000"/>
    <n v="5.7420729305841345E-4"/>
    <n v="20378000"/>
    <m/>
    <x v="8"/>
  </r>
  <r>
    <s v="Color"/>
    <s v="SeanMcNamara"/>
    <x v="1659"/>
    <m/>
    <x v="288"/>
    <n v="106"/>
    <s v="Biography"/>
    <s v="Drama"/>
    <s v="Family"/>
    <s v="Sport"/>
    <m/>
    <m/>
    <m/>
    <m/>
    <x v="21"/>
    <m/>
    <m/>
    <m/>
    <m/>
    <m/>
    <m/>
    <s v="SoulSurfer"/>
    <x v="0"/>
    <x v="34"/>
    <m/>
    <m/>
    <m/>
    <m/>
    <n v="18000000"/>
    <n v="7.1"/>
    <n v="43853424"/>
    <n v="5.7163972609610108E-4"/>
    <n v="25853424"/>
    <m/>
    <x v="8"/>
  </r>
  <r>
    <s v="Color"/>
    <s v="JodyHill"/>
    <x v="1659"/>
    <m/>
    <x v="288"/>
    <n v="86"/>
    <s v="Comedy"/>
    <s v="Crime"/>
    <s v="Drama"/>
    <m/>
    <m/>
    <m/>
    <m/>
    <m/>
    <x v="21"/>
    <m/>
    <m/>
    <m/>
    <m/>
    <m/>
    <m/>
    <s v="ObserveandReport"/>
    <x v="0"/>
    <x v="34"/>
    <m/>
    <m/>
    <m/>
    <m/>
    <n v="18000000"/>
    <n v="5.8"/>
    <n v="23993605"/>
    <n v="5.7954812099891406E-4"/>
    <n v="5993605"/>
    <m/>
    <x v="8"/>
  </r>
  <r>
    <s v="Color"/>
    <s v="RichardFleischer"/>
    <x v="1659"/>
    <m/>
    <x v="288"/>
    <n v="103"/>
    <s v="Action"/>
    <s v="Adventure"/>
    <s v="Fantasy"/>
    <m/>
    <m/>
    <m/>
    <m/>
    <m/>
    <x v="21"/>
    <m/>
    <m/>
    <m/>
    <m/>
    <m/>
    <m/>
    <s v="ConantheDestroyer"/>
    <x v="0"/>
    <x v="34"/>
    <m/>
    <m/>
    <m/>
    <m/>
    <n v="18000000"/>
    <n v="5.8"/>
    <n v="26400000"/>
    <n v="5.7973815373782867E-4"/>
    <n v="8400000"/>
    <m/>
    <x v="8"/>
  </r>
  <r>
    <s v="BlackandWhite"/>
    <s v="MartinScorsese"/>
    <x v="1659"/>
    <m/>
    <x v="288"/>
    <n v="121"/>
    <s v="Biography"/>
    <s v="Drama"/>
    <s v="Sport"/>
    <m/>
    <m/>
    <m/>
    <m/>
    <m/>
    <x v="21"/>
    <m/>
    <m/>
    <m/>
    <m/>
    <m/>
    <m/>
    <s v="RagingBull"/>
    <x v="0"/>
    <x v="34"/>
    <m/>
    <m/>
    <m/>
    <m/>
    <n v="18000000"/>
    <n v="8.3000000000000007"/>
    <n v="45250"/>
    <n v="5.8086063675665402E-4"/>
    <n v="-17954750"/>
    <m/>
    <x v="8"/>
  </r>
  <r>
    <s v="Color"/>
    <s v="BrandonCamp"/>
    <x v="1659"/>
    <m/>
    <x v="288"/>
    <n v="109"/>
    <s v="Drama"/>
    <s v="Romance"/>
    <m/>
    <m/>
    <m/>
    <m/>
    <m/>
    <m/>
    <x v="21"/>
    <m/>
    <m/>
    <m/>
    <m/>
    <m/>
    <m/>
    <s v="LoveHappens"/>
    <x v="0"/>
    <x v="34"/>
    <m/>
    <m/>
    <m/>
    <m/>
    <n v="18000000"/>
    <n v="5.6"/>
    <n v="22927390"/>
    <n v="5.7184203379592453E-4"/>
    <n v="4927390"/>
    <m/>
    <x v="8"/>
  </r>
  <r>
    <s v="Color"/>
    <s v="BarryLevinson"/>
    <x v="1659"/>
    <m/>
    <x v="288"/>
    <n v="109"/>
    <s v="Adventure"/>
    <s v="Fantasy"/>
    <s v="Mystery"/>
    <s v="Thriller"/>
    <m/>
    <m/>
    <m/>
    <m/>
    <x v="21"/>
    <m/>
    <m/>
    <m/>
    <m/>
    <m/>
    <m/>
    <s v="YoungSherlockHolmes"/>
    <x v="0"/>
    <x v="34"/>
    <m/>
    <m/>
    <m/>
    <m/>
    <n v="18000000"/>
    <n v="6.8"/>
    <n v="4250320"/>
    <n v="5.7161423260040911E-4"/>
    <n v="-13749680"/>
    <m/>
    <x v="8"/>
  </r>
  <r>
    <s v="Color"/>
    <s v="KevinTancharoen"/>
    <x v="1659"/>
    <m/>
    <x v="288"/>
    <n v="123"/>
    <s v="Comedy"/>
    <s v="Drama"/>
    <s v="Musical"/>
    <s v="Romance"/>
    <m/>
    <m/>
    <m/>
    <m/>
    <x v="21"/>
    <m/>
    <m/>
    <m/>
    <m/>
    <m/>
    <m/>
    <s v="Fame"/>
    <x v="0"/>
    <x v="34"/>
    <m/>
    <m/>
    <m/>
    <m/>
    <n v="18000000"/>
    <n v="5"/>
    <n v="22452209"/>
    <n v="5.6418603439865617E-4"/>
    <n v="4452209"/>
    <m/>
    <x v="8"/>
  </r>
  <r>
    <s v="Color"/>
    <s v="DannyBoyle"/>
    <x v="1659"/>
    <m/>
    <x v="288"/>
    <n v="94"/>
    <s v="Adventure"/>
    <s v="Biography"/>
    <s v="Drama"/>
    <s v="Thriller"/>
    <m/>
    <m/>
    <m/>
    <m/>
    <x v="21"/>
    <m/>
    <m/>
    <m/>
    <m/>
    <m/>
    <m/>
    <s v="127Hours"/>
    <x v="0"/>
    <x v="34"/>
    <m/>
    <m/>
    <m/>
    <m/>
    <n v="18000000"/>
    <n v="7.6"/>
    <n v="18329466"/>
    <n v="5.6376860707369446E-4"/>
    <n v="329466"/>
    <m/>
    <x v="8"/>
  </r>
  <r>
    <s v="Color"/>
    <s v="WoodyAllen"/>
    <x v="1659"/>
    <m/>
    <x v="288"/>
    <n v="94"/>
    <s v="Comedy"/>
    <s v="Crime"/>
    <m/>
    <m/>
    <m/>
    <m/>
    <m/>
    <m/>
    <x v="21"/>
    <m/>
    <m/>
    <m/>
    <m/>
    <m/>
    <m/>
    <s v="SmallTimeCrooks"/>
    <x v="0"/>
    <x v="34"/>
    <m/>
    <m/>
    <m/>
    <m/>
    <n v="18000000"/>
    <n v="6.7"/>
    <n v="17071230"/>
    <n v="5.6175266027989814E-4"/>
    <n v="-928770"/>
    <m/>
    <x v="8"/>
  </r>
  <r>
    <s v="Color"/>
    <s v="NicholasHytner"/>
    <x v="1659"/>
    <m/>
    <x v="288"/>
    <n v="115"/>
    <s v="Drama"/>
    <s v="Music"/>
    <s v="Romance"/>
    <m/>
    <m/>
    <m/>
    <m/>
    <m/>
    <x v="21"/>
    <m/>
    <m/>
    <m/>
    <m/>
    <m/>
    <m/>
    <s v="CenterStage"/>
    <x v="0"/>
    <x v="34"/>
    <m/>
    <m/>
    <m/>
    <m/>
    <n v="18000000"/>
    <n v="6.7"/>
    <n v="17174870"/>
    <n v="5.5924681886818182E-4"/>
    <n v="-825130"/>
    <m/>
    <x v="8"/>
  </r>
  <r>
    <s v="Color"/>
    <s v="JessieNelson"/>
    <x v="1659"/>
    <m/>
    <x v="288"/>
    <n v="107"/>
    <s v="Comedy"/>
    <m/>
    <m/>
    <m/>
    <m/>
    <m/>
    <m/>
    <m/>
    <x v="21"/>
    <m/>
    <m/>
    <m/>
    <m/>
    <m/>
    <m/>
    <s v="LovetheCoopers"/>
    <x v="0"/>
    <x v="34"/>
    <m/>
    <m/>
    <m/>
    <m/>
    <n v="17000000"/>
    <n v="5.7"/>
    <n v="26284475"/>
    <n v="5.567778190338807E-4"/>
    <n v="9284475"/>
    <m/>
    <x v="8"/>
  </r>
  <r>
    <s v="Color"/>
    <s v="BartFreundlich"/>
    <x v="1659"/>
    <m/>
    <x v="288"/>
    <n v="91"/>
    <s v="Comedy"/>
    <s v="Crime"/>
    <m/>
    <m/>
    <m/>
    <m/>
    <m/>
    <m/>
    <x v="21"/>
    <m/>
    <m/>
    <m/>
    <m/>
    <m/>
    <m/>
    <s v="CatchThatKid"/>
    <x v="0"/>
    <x v="34"/>
    <m/>
    <m/>
    <m/>
    <m/>
    <n v="18000000"/>
    <n v="5.2"/>
    <n v="16702864"/>
    <n v="5.579781615359825E-4"/>
    <n v="-1297136"/>
    <m/>
    <x v="8"/>
  </r>
  <r>
    <s v="Color"/>
    <s v="IrwinWinkler"/>
    <x v="1659"/>
    <m/>
    <x v="288"/>
    <n v="125"/>
    <s v="Drama"/>
    <m/>
    <m/>
    <m/>
    <m/>
    <m/>
    <m/>
    <m/>
    <x v="21"/>
    <m/>
    <m/>
    <m/>
    <m/>
    <m/>
    <m/>
    <s v="LifeasaHouse"/>
    <x v="0"/>
    <x v="34"/>
    <m/>
    <m/>
    <m/>
    <m/>
    <n v="18000000"/>
    <n v="7.5"/>
    <n v="15561627"/>
    <n v="5.5532170545652404E-4"/>
    <n v="-2438373"/>
    <m/>
    <x v="8"/>
  </r>
  <r>
    <s v="Color"/>
    <s v="DannyBoyle"/>
    <x v="1659"/>
    <m/>
    <x v="288"/>
    <n v="122"/>
    <s v="Biography"/>
    <s v="Drama"/>
    <m/>
    <m/>
    <m/>
    <m/>
    <m/>
    <m/>
    <x v="21"/>
    <m/>
    <m/>
    <m/>
    <m/>
    <m/>
    <m/>
    <s v="SteveJobs"/>
    <x v="0"/>
    <x v="34"/>
    <m/>
    <m/>
    <m/>
    <m/>
    <n v="30000000"/>
    <n v="7.2"/>
    <n v="17750583"/>
    <n v="5.5221896996636194E-4"/>
    <n v="-12249417"/>
    <m/>
    <x v="8"/>
  </r>
  <r>
    <s v="Color"/>
    <s v="ChrisColumbus"/>
    <x v="1659"/>
    <m/>
    <x v="288"/>
    <n v="102"/>
    <s v="Comedy"/>
    <s v="Romance"/>
    <m/>
    <m/>
    <m/>
    <m/>
    <m/>
    <m/>
    <x v="21"/>
    <m/>
    <m/>
    <m/>
    <m/>
    <m/>
    <m/>
    <s v="ILoveYouBethCooper"/>
    <x v="0"/>
    <x v="34"/>
    <m/>
    <m/>
    <m/>
    <m/>
    <n v="18000000"/>
    <n v="5.3"/>
    <n v="14793904"/>
    <n v="5.5330665833304177E-4"/>
    <n v="-3206096"/>
    <m/>
    <x v="8"/>
  </r>
  <r>
    <s v="Color"/>
    <s v="MiguelArteta"/>
    <x v="1659"/>
    <m/>
    <x v="288"/>
    <n v="90"/>
    <s v="Comedy"/>
    <s v="Drama"/>
    <s v="Romance"/>
    <m/>
    <m/>
    <m/>
    <m/>
    <m/>
    <x v="21"/>
    <m/>
    <m/>
    <m/>
    <m/>
    <m/>
    <m/>
    <s v="YouthinRevolt"/>
    <x v="0"/>
    <x v="34"/>
    <m/>
    <m/>
    <m/>
    <m/>
    <n v="18000000"/>
    <n v="6.5"/>
    <n v="15281286"/>
    <n v="5.4990148879250863E-4"/>
    <n v="-2718714"/>
    <m/>
    <x v="8"/>
  </r>
  <r>
    <s v="Color"/>
    <s v="WilliamA.Fraker"/>
    <x v="1659"/>
    <m/>
    <x v="288"/>
    <n v="98"/>
    <s v="Action"/>
    <s v="Adventure"/>
    <s v="Western"/>
    <m/>
    <m/>
    <m/>
    <m/>
    <m/>
    <x v="21"/>
    <m/>
    <m/>
    <m/>
    <m/>
    <m/>
    <m/>
    <s v="TheLegendoftheLoneRanger"/>
    <x v="0"/>
    <x v="34"/>
    <m/>
    <m/>
    <m/>
    <m/>
    <n v="18000000"/>
    <n v="5"/>
    <n v="8000000"/>
    <n v="5.4668093291199312E-4"/>
    <n v="-10000000"/>
    <m/>
    <x v="8"/>
  </r>
  <r>
    <s v="Color"/>
    <s v="JohnBoorman"/>
    <x v="1659"/>
    <m/>
    <x v="288"/>
    <n v="109"/>
    <s v="Drama"/>
    <s v="Thriller"/>
    <m/>
    <m/>
    <m/>
    <m/>
    <m/>
    <m/>
    <x v="21"/>
    <m/>
    <m/>
    <m/>
    <m/>
    <m/>
    <m/>
    <s v="TheTailorofPanama"/>
    <x v="0"/>
    <x v="34"/>
    <m/>
    <m/>
    <m/>
    <m/>
    <n v="18000000"/>
    <n v="6.1"/>
    <n v="13491653"/>
    <n v="5.4063332041250599E-4"/>
    <n v="-4508347"/>
    <m/>
    <x v="8"/>
  </r>
  <r>
    <s v="Color"/>
    <s v="CourtneySolomon"/>
    <x v="1659"/>
    <m/>
    <x v="288"/>
    <n v="90"/>
    <s v="Action"/>
    <s v="Crime"/>
    <s v="Thriller"/>
    <m/>
    <m/>
    <m/>
    <m/>
    <m/>
    <x v="21"/>
    <m/>
    <m/>
    <m/>
    <m/>
    <m/>
    <m/>
    <s v="Getaway"/>
    <x v="0"/>
    <x v="34"/>
    <m/>
    <m/>
    <m/>
    <m/>
    <n v="18000000"/>
    <n v="4.4000000000000004"/>
    <n v="10494494"/>
    <n v="5.3670675708848638E-4"/>
    <n v="-7505506"/>
    <m/>
    <x v="8"/>
  </r>
  <r>
    <s v="Color"/>
    <s v="AngLee"/>
    <x v="1659"/>
    <m/>
    <x v="288"/>
    <n v="112"/>
    <s v="Drama"/>
    <m/>
    <m/>
    <m/>
    <m/>
    <m/>
    <m/>
    <m/>
    <x v="21"/>
    <m/>
    <m/>
    <m/>
    <m/>
    <m/>
    <m/>
    <s v="TheIceStorm"/>
    <x v="0"/>
    <x v="34"/>
    <m/>
    <m/>
    <m/>
    <m/>
    <n v="18000000"/>
    <n v="7.5"/>
    <n v="7837632"/>
    <n v="5.3161100103140812E-4"/>
    <n v="-10162368"/>
    <m/>
    <x v="8"/>
  </r>
  <r>
    <s v="Color"/>
    <s v="RobReiner"/>
    <x v="1659"/>
    <m/>
    <x v="288"/>
    <n v="94"/>
    <s v="Comedy"/>
    <s v="Drama"/>
    <s v="Romance"/>
    <m/>
    <m/>
    <m/>
    <m/>
    <m/>
    <x v="21"/>
    <m/>
    <m/>
    <m/>
    <m/>
    <m/>
    <m/>
    <s v="AndSoItGoes"/>
    <x v="0"/>
    <x v="34"/>
    <m/>
    <m/>
    <m/>
    <m/>
    <n v="18000000"/>
    <n v="5.7"/>
    <n v="15155772"/>
    <n v="5.2547727469575149E-4"/>
    <n v="-2844228"/>
    <m/>
    <x v="8"/>
  </r>
  <r>
    <s v="Color"/>
    <s v="JeffKanew"/>
    <x v="1659"/>
    <m/>
    <x v="288"/>
    <n v="105"/>
    <s v="Adventure"/>
    <s v="Comedy"/>
    <m/>
    <m/>
    <m/>
    <m/>
    <m/>
    <m/>
    <x v="21"/>
    <m/>
    <m/>
    <m/>
    <m/>
    <m/>
    <m/>
    <s v="TroopBeverlyHills"/>
    <x v="0"/>
    <x v="34"/>
    <m/>
    <m/>
    <m/>
    <m/>
    <n v="18000000"/>
    <n v="5.5"/>
    <n v="8508843"/>
    <n v="5.2218033561229871E-4"/>
    <n v="-9491157"/>
    <m/>
    <x v="8"/>
  </r>
  <r>
    <s v="Color"/>
    <s v="IstvnSzab"/>
    <x v="1659"/>
    <m/>
    <x v="288"/>
    <n v="104"/>
    <s v="Comedy"/>
    <s v="Drama"/>
    <s v="Romance"/>
    <m/>
    <m/>
    <m/>
    <m/>
    <m/>
    <x v="21"/>
    <m/>
    <m/>
    <m/>
    <m/>
    <m/>
    <m/>
    <s v="BeingJulia"/>
    <x v="0"/>
    <x v="34"/>
    <m/>
    <m/>
    <m/>
    <m/>
    <n v="18000000"/>
    <n v="7.1"/>
    <n v="7739049"/>
    <n v="5.1629219529483749E-4"/>
    <n v="-10260951"/>
    <m/>
    <x v="8"/>
  </r>
  <r>
    <s v="Color"/>
    <s v="AdrianLyne"/>
    <x v="1659"/>
    <m/>
    <x v="288"/>
    <n v="112"/>
    <s v="Drama"/>
    <s v="Romance"/>
    <m/>
    <m/>
    <m/>
    <m/>
    <m/>
    <m/>
    <x v="21"/>
    <m/>
    <m/>
    <m/>
    <m/>
    <m/>
    <m/>
    <s v="9Weeks"/>
    <x v="0"/>
    <x v="34"/>
    <m/>
    <m/>
    <m/>
    <m/>
    <n v="17000000"/>
    <n v="5.9"/>
    <n v="6734844"/>
    <n v="5.1009654459481817E-4"/>
    <n v="-10265156"/>
    <m/>
    <x v="8"/>
  </r>
  <r>
    <s v="Color"/>
    <s v="MatthewRobbins"/>
    <x v="1659"/>
    <m/>
    <x v="288"/>
    <n v="108"/>
    <s v="Action"/>
    <s v="Adventure"/>
    <s v="Fantasy"/>
    <m/>
    <m/>
    <m/>
    <m/>
    <m/>
    <x v="21"/>
    <m/>
    <m/>
    <m/>
    <m/>
    <m/>
    <m/>
    <s v="Dragonslayer"/>
    <x v="0"/>
    <x v="34"/>
    <m/>
    <m/>
    <m/>
    <m/>
    <n v="18000000"/>
    <n v="6.7"/>
    <n v="6000000"/>
    <n v="5.0268945854743284E-4"/>
    <n v="-12000000"/>
    <m/>
    <x v="8"/>
  </r>
  <r>
    <s v="Color"/>
    <s v="MichaelHoffman"/>
    <x v="1659"/>
    <m/>
    <x v="288"/>
    <n v="112"/>
    <s v="Biography"/>
    <s v="Drama"/>
    <s v="Romance"/>
    <m/>
    <m/>
    <m/>
    <m/>
    <m/>
    <x v="21"/>
    <m/>
    <m/>
    <m/>
    <m/>
    <m/>
    <m/>
    <s v="TheLastStation"/>
    <x v="0"/>
    <x v="34"/>
    <m/>
    <m/>
    <m/>
    <m/>
    <n v="13000000"/>
    <n v="7"/>
    <n v="6615578"/>
    <n v="4.9579863755120951E-4"/>
    <n v="-6384422"/>
    <m/>
    <x v="8"/>
  </r>
  <r>
    <s v="BlackandWhite"/>
    <s v="TimBurton"/>
    <x v="1659"/>
    <m/>
    <x v="288"/>
    <n v="127"/>
    <s v="Biography"/>
    <s v="Comedy"/>
    <s v="Drama"/>
    <m/>
    <m/>
    <m/>
    <m/>
    <m/>
    <x v="21"/>
    <m/>
    <m/>
    <m/>
    <m/>
    <m/>
    <m/>
    <s v="EdWood"/>
    <x v="0"/>
    <x v="34"/>
    <m/>
    <m/>
    <m/>
    <m/>
    <n v="18000000"/>
    <n v="7.9"/>
    <n v="5887457"/>
    <n v="4.8504208866971912E-4"/>
    <n v="-12112543"/>
    <m/>
    <x v="8"/>
  </r>
  <r>
    <s v="Color"/>
    <s v="JasonReitman"/>
    <x v="1659"/>
    <m/>
    <x v="288"/>
    <n v="111"/>
    <s v="Drama"/>
    <m/>
    <m/>
    <m/>
    <m/>
    <m/>
    <m/>
    <m/>
    <x v="21"/>
    <m/>
    <m/>
    <m/>
    <m/>
    <m/>
    <m/>
    <s v="LaborDay"/>
    <x v="0"/>
    <x v="34"/>
    <m/>
    <m/>
    <m/>
    <m/>
    <n v="18000000"/>
    <n v="6.9"/>
    <n v="13362308"/>
    <n v="4.7808463819179914E-4"/>
    <n v="-4637692"/>
    <m/>
    <x v="8"/>
  </r>
  <r>
    <s v="Color"/>
    <s v="SergeyBodrov"/>
    <x v="1659"/>
    <m/>
    <x v="288"/>
    <n v="126"/>
    <s v="Adventure"/>
    <s v="Biography"/>
    <s v="Drama"/>
    <s v="History"/>
    <s v="War"/>
    <m/>
    <m/>
    <m/>
    <x v="21"/>
    <m/>
    <m/>
    <m/>
    <m/>
    <m/>
    <m/>
    <s v="Mongol:TheRiseofGenghisKhan"/>
    <x v="15"/>
    <x v="34"/>
    <m/>
    <m/>
    <m/>
    <m/>
    <n v="20000000"/>
    <n v="7.3"/>
    <n v="5701643"/>
    <n v="4.7403847036598231E-4"/>
    <n v="-14298357"/>
    <m/>
    <x v="8"/>
  </r>
  <r>
    <s v="Color"/>
    <s v="GuyRitchie"/>
    <x v="1659"/>
    <m/>
    <x v="288"/>
    <n v="114"/>
    <s v="Action"/>
    <s v="Crime"/>
    <s v="Thriller"/>
    <m/>
    <m/>
    <m/>
    <m/>
    <m/>
    <x v="21"/>
    <m/>
    <m/>
    <m/>
    <m/>
    <m/>
    <m/>
    <s v="RocknRolla"/>
    <x v="0"/>
    <x v="34"/>
    <m/>
    <m/>
    <m/>
    <m/>
    <n v="18000000"/>
    <n v="7.3"/>
    <n v="5694401"/>
    <n v="4.6871997095263024E-4"/>
    <n v="-12305599"/>
    <m/>
    <x v="8"/>
  </r>
  <r>
    <s v="Color"/>
    <s v="HalNeedham"/>
    <x v="1659"/>
    <m/>
    <x v="288"/>
    <n v="99"/>
    <s v="Action"/>
    <s v="SciFi"/>
    <m/>
    <m/>
    <m/>
    <m/>
    <m/>
    <m/>
    <x v="21"/>
    <m/>
    <m/>
    <m/>
    <m/>
    <m/>
    <m/>
    <s v="Megaforce"/>
    <x v="0"/>
    <x v="34"/>
    <m/>
    <m/>
    <m/>
    <m/>
    <n v="20000000"/>
    <n v="3.5"/>
    <n v="5333658"/>
    <n v="4.6166043461654666E-4"/>
    <n v="-14666342"/>
    <m/>
    <x v="8"/>
  </r>
  <r>
    <s v="Color"/>
    <s v="KennethBranagh"/>
    <x v="1659"/>
    <m/>
    <x v="288"/>
    <n v="150"/>
    <s v="Drama"/>
    <m/>
    <m/>
    <m/>
    <m/>
    <m/>
    <m/>
    <m/>
    <x v="21"/>
    <m/>
    <m/>
    <m/>
    <m/>
    <m/>
    <m/>
    <s v="Hamlet"/>
    <x v="0"/>
    <x v="34"/>
    <m/>
    <m/>
    <m/>
    <m/>
    <n v="18000000"/>
    <n v="7.8"/>
    <n v="4414535"/>
    <n v="4.5621677177469836E-4"/>
    <n v="-13585465"/>
    <m/>
    <x v="8"/>
  </r>
  <r>
    <s v="Color"/>
    <s v="JeffNichols"/>
    <x v="1659"/>
    <m/>
    <x v="288"/>
    <n v="112"/>
    <s v="Adventure"/>
    <s v="Drama"/>
    <s v="SciFi"/>
    <s v="Thriller"/>
    <m/>
    <m/>
    <m/>
    <m/>
    <x v="21"/>
    <m/>
    <m/>
    <m/>
    <m/>
    <m/>
    <m/>
    <s v="MidnightSpecial"/>
    <x v="0"/>
    <x v="34"/>
    <m/>
    <m/>
    <m/>
    <m/>
    <n v="18000000"/>
    <n v="6.7"/>
    <n v="3707794"/>
    <n v="4.4863725831472377E-4"/>
    <n v="-14292206"/>
    <m/>
    <x v="8"/>
  </r>
  <r>
    <s v="Color"/>
    <s v="WoodyAllen"/>
    <x v="1659"/>
    <m/>
    <x v="288"/>
    <n v="108"/>
    <s v="Comedy"/>
    <s v="Romance"/>
    <m/>
    <m/>
    <m/>
    <m/>
    <m/>
    <m/>
    <x v="21"/>
    <m/>
    <m/>
    <m/>
    <m/>
    <m/>
    <m/>
    <s v="AnythingElse"/>
    <x v="0"/>
    <x v="34"/>
    <m/>
    <m/>
    <m/>
    <m/>
    <n v="18000000"/>
    <n v="6.4"/>
    <n v="3203044"/>
    <n v="4.4077002548274427E-4"/>
    <n v="-14796956"/>
    <m/>
    <x v="8"/>
  </r>
  <r>
    <s v="Color"/>
    <s v="JonathanTeplitzky"/>
    <x v="1659"/>
    <m/>
    <x v="288"/>
    <n v="116"/>
    <s v="Biography"/>
    <s v="Drama"/>
    <s v="Romance"/>
    <s v="War"/>
    <m/>
    <m/>
    <m/>
    <m/>
    <x v="21"/>
    <m/>
    <m/>
    <m/>
    <m/>
    <m/>
    <m/>
    <s v="TheRailwayMan"/>
    <x v="0"/>
    <x v="34"/>
    <m/>
    <m/>
    <m/>
    <m/>
    <n v="18000000"/>
    <n v="7.1"/>
    <n v="4435083"/>
    <n v="4.3269346360596335E-4"/>
    <n v="-13564917"/>
    <m/>
    <x v="8"/>
  </r>
  <r>
    <s v="BlackandWhite"/>
    <s v="MichaelHaneke"/>
    <x v="1659"/>
    <m/>
    <x v="288"/>
    <n v="144"/>
    <s v="Drama"/>
    <s v="Mystery"/>
    <m/>
    <m/>
    <m/>
    <m/>
    <m/>
    <m/>
    <x v="21"/>
    <m/>
    <m/>
    <m/>
    <m/>
    <m/>
    <m/>
    <s v="TheWhiteRibbon"/>
    <x v="14"/>
    <x v="34"/>
    <m/>
    <m/>
    <m/>
    <m/>
    <n v="12000000"/>
    <n v="7.8"/>
    <n v="2222647"/>
    <n v="4.2508774099602337E-4"/>
    <n v="-9777353"/>
    <m/>
    <x v="8"/>
  </r>
  <r>
    <s v="Color"/>
    <s v="MikeMarvin"/>
    <x v="1659"/>
    <m/>
    <x v="288"/>
    <n v="93"/>
    <s v="Action"/>
    <s v="Horror"/>
    <s v="Romance"/>
    <s v="SciFi"/>
    <s v="Thriller"/>
    <m/>
    <m/>
    <m/>
    <x v="21"/>
    <m/>
    <m/>
    <m/>
    <m/>
    <m/>
    <m/>
    <s v="TheWraith"/>
    <x v="0"/>
    <x v="34"/>
    <m/>
    <m/>
    <m/>
    <m/>
    <n v="2700000"/>
    <n v="5.9"/>
    <n v="3500000"/>
    <n v="4.103823926482281E-4"/>
    <n v="800000"/>
    <m/>
    <x v="8"/>
  </r>
  <r>
    <s v="Color"/>
    <s v="D.J.Caruso"/>
    <x v="1659"/>
    <m/>
    <x v="288"/>
    <n v="103"/>
    <s v="Crime"/>
    <s v="Drama"/>
    <s v="Mystery"/>
    <s v="Thriller"/>
    <m/>
    <m/>
    <m/>
    <m/>
    <x v="21"/>
    <m/>
    <m/>
    <m/>
    <m/>
    <m/>
    <m/>
    <s v="TheSaltonSea"/>
    <x v="0"/>
    <x v="34"/>
    <m/>
    <m/>
    <m/>
    <m/>
    <n v="18000000"/>
    <n v="7.2"/>
    <n v="676698"/>
    <n v="3.8744819773645442E-4"/>
    <n v="-17323302"/>
    <m/>
    <x v="8"/>
  </r>
  <r>
    <s v="Color"/>
    <s v="LanceHool"/>
    <x v="1659"/>
    <m/>
    <x v="288"/>
    <n v="121"/>
    <s v="Action"/>
    <s v="Drama"/>
    <s v="History"/>
    <s v="Romance"/>
    <s v="War"/>
    <s v="Western"/>
    <m/>
    <m/>
    <x v="21"/>
    <m/>
    <m/>
    <m/>
    <m/>
    <m/>
    <m/>
    <s v="OneMansHero"/>
    <x v="0"/>
    <x v="34"/>
    <m/>
    <m/>
    <m/>
    <m/>
    <n v="11350000"/>
    <n v="6.2"/>
    <n v="229311"/>
    <n v="3.783130789971862E-4"/>
    <n v="-11120689"/>
    <m/>
    <x v="8"/>
  </r>
  <r>
    <s v="Color"/>
    <s v="ChristianVolckman"/>
    <x v="1659"/>
    <m/>
    <x v="288"/>
    <n v="105"/>
    <s v="Action"/>
    <s v="Animation"/>
    <s v="SciFi"/>
    <s v="Thriller"/>
    <m/>
    <m/>
    <m/>
    <m/>
    <x v="21"/>
    <m/>
    <m/>
    <m/>
    <m/>
    <m/>
    <m/>
    <s v="Renaissance"/>
    <x v="0"/>
    <x v="34"/>
    <m/>
    <m/>
    <m/>
    <m/>
    <n v="14000000"/>
    <n v="6.7"/>
    <n v="63260"/>
    <n v="3.6143910824026654E-4"/>
    <n v="-13936740"/>
    <m/>
    <x v="8"/>
  </r>
  <r>
    <s v="Color"/>
    <s v="GregMottola"/>
    <x v="1659"/>
    <m/>
    <x v="288"/>
    <n v="119"/>
    <s v="Comedy"/>
    <m/>
    <m/>
    <m/>
    <m/>
    <m/>
    <m/>
    <m/>
    <x v="21"/>
    <m/>
    <m/>
    <m/>
    <m/>
    <m/>
    <m/>
    <s v="Superbad"/>
    <x v="0"/>
    <x v="34"/>
    <m/>
    <m/>
    <m/>
    <m/>
    <n v="20000000"/>
    <n v="7.6"/>
    <n v="121463226"/>
    <n v="3.4745179764864785E-4"/>
    <n v="101463226"/>
    <m/>
    <x v="8"/>
  </r>
  <r>
    <s v="Color"/>
    <s v="JonM.Chu"/>
    <x v="1659"/>
    <m/>
    <x v="288"/>
    <n v="98"/>
    <s v="Drama"/>
    <s v="Music"/>
    <s v="Musical"/>
    <s v="Romance"/>
    <m/>
    <m/>
    <m/>
    <m/>
    <x v="21"/>
    <m/>
    <m/>
    <m/>
    <m/>
    <m/>
    <m/>
    <s v="StepUp2:TheStreets"/>
    <x v="0"/>
    <x v="34"/>
    <m/>
    <m/>
    <m/>
    <m/>
    <n v="23000000"/>
    <n v="6.2"/>
    <n v="58006147"/>
    <n v="3.7766289239624893E-4"/>
    <n v="35006147"/>
    <m/>
    <x v="8"/>
  </r>
  <r>
    <s v="Color"/>
    <s v="CoryEdwards"/>
    <x v="1659"/>
    <m/>
    <x v="288"/>
    <n v="80"/>
    <s v="Action"/>
    <s v="Animation"/>
    <s v="Comedy"/>
    <s v="Crime"/>
    <s v="Family"/>
    <m/>
    <m/>
    <m/>
    <x v="21"/>
    <m/>
    <m/>
    <m/>
    <m/>
    <m/>
    <m/>
    <s v="Hoodwinked"/>
    <x v="0"/>
    <x v="34"/>
    <m/>
    <m/>
    <m/>
    <m/>
    <n v="17500000"/>
    <n v="6.5"/>
    <n v="51053787"/>
    <n v="3.8316341396171495E-4"/>
    <n v="33553787"/>
    <m/>
    <x v="8"/>
  </r>
  <r>
    <s v="Color"/>
    <s v="TerryGeorge"/>
    <x v="1659"/>
    <m/>
    <x v="288"/>
    <n v="121"/>
    <s v="Drama"/>
    <s v="History"/>
    <s v="War"/>
    <m/>
    <m/>
    <m/>
    <m/>
    <m/>
    <x v="21"/>
    <m/>
    <m/>
    <m/>
    <m/>
    <m/>
    <m/>
    <s v="HotelRwanda"/>
    <x v="0"/>
    <x v="34"/>
    <m/>
    <m/>
    <m/>
    <m/>
    <n v="17500000"/>
    <n v="8.1"/>
    <n v="23472900"/>
    <n v="3.9478673728705985E-4"/>
    <n v="5972900"/>
    <m/>
    <x v="8"/>
  </r>
  <r>
    <s v="Color"/>
    <s v="XavierGens"/>
    <x v="1659"/>
    <m/>
    <x v="288"/>
    <n v="94"/>
    <s v="Action"/>
    <s v="Crime"/>
    <s v="Drama"/>
    <s v="Thriller"/>
    <m/>
    <m/>
    <m/>
    <m/>
    <x v="21"/>
    <m/>
    <m/>
    <m/>
    <m/>
    <m/>
    <m/>
    <s v="Hitman"/>
    <x v="0"/>
    <x v="34"/>
    <m/>
    <m/>
    <m/>
    <m/>
    <n v="24000000"/>
    <n v="6.3"/>
    <n v="39687528"/>
    <n v="3.9467594952664068E-4"/>
    <n v="15687528"/>
    <m/>
    <x v="8"/>
  </r>
  <r>
    <s v="Color"/>
    <s v="KasiLemmons"/>
    <x v="1659"/>
    <m/>
    <x v="288"/>
    <n v="93"/>
    <s v="Drama"/>
    <s v="Family"/>
    <s v="Music"/>
    <s v="Musical"/>
    <m/>
    <m/>
    <m/>
    <m/>
    <x v="21"/>
    <m/>
    <m/>
    <m/>
    <m/>
    <m/>
    <m/>
    <s v="BlackNativity"/>
    <x v="0"/>
    <x v="34"/>
    <m/>
    <m/>
    <m/>
    <m/>
    <n v="17500000"/>
    <n v="4.4000000000000004"/>
    <n v="7017178"/>
    <n v="3.9645900488749611E-4"/>
    <n v="-10482822"/>
    <m/>
    <x v="8"/>
  </r>
  <r>
    <s v="Color"/>
    <s v="MattDillon"/>
    <x v="1659"/>
    <m/>
    <x v="288"/>
    <n v="116"/>
    <s v="Crime"/>
    <s v="Drama"/>
    <s v="Thriller"/>
    <m/>
    <m/>
    <m/>
    <m/>
    <m/>
    <x v="21"/>
    <m/>
    <m/>
    <m/>
    <m/>
    <m/>
    <m/>
    <s v="CityofGhosts"/>
    <x v="0"/>
    <x v="34"/>
    <m/>
    <m/>
    <m/>
    <m/>
    <n v="17500000"/>
    <n v="6"/>
    <n v="325491"/>
    <n v="3.8939338893774971E-4"/>
    <n v="-17174509"/>
    <m/>
    <x v="8"/>
  </r>
  <r>
    <s v="Color"/>
    <s v="AlejandroAmenbar"/>
    <x v="1659"/>
    <m/>
    <x v="288"/>
    <n v="101"/>
    <s v="Fantasy"/>
    <s v="Horror"/>
    <s v="Thriller"/>
    <m/>
    <m/>
    <m/>
    <m/>
    <m/>
    <x v="21"/>
    <m/>
    <m/>
    <m/>
    <m/>
    <m/>
    <m/>
    <s v="TheOthers"/>
    <x v="0"/>
    <x v="34"/>
    <m/>
    <m/>
    <m/>
    <m/>
    <n v="17000000"/>
    <n v="7.6"/>
    <n v="96471845"/>
    <n v="3.7949722711533003E-4"/>
    <n v="79471845"/>
    <m/>
    <x v="8"/>
  </r>
  <r>
    <s v="Color"/>
    <s v="JamesCameron"/>
    <x v="1659"/>
    <m/>
    <x v="288"/>
    <n v="154"/>
    <s v="Action"/>
    <s v="Adventure"/>
    <s v="SciFi"/>
    <m/>
    <m/>
    <m/>
    <m/>
    <m/>
    <x v="21"/>
    <m/>
    <m/>
    <m/>
    <m/>
    <m/>
    <m/>
    <s v="Aliens"/>
    <x v="0"/>
    <x v="34"/>
    <m/>
    <m/>
    <m/>
    <m/>
    <n v="18500000"/>
    <n v="8.4"/>
    <n v="85200000"/>
    <n v="4.1259932403884143E-4"/>
    <n v="66700000"/>
    <m/>
    <x v="8"/>
  </r>
  <r>
    <s v="Color"/>
    <s v="GeorgeCukor"/>
    <x v="1659"/>
    <m/>
    <x v="288"/>
    <n v="170"/>
    <s v="Drama"/>
    <s v="Family"/>
    <s v="Musical"/>
    <s v="Romance"/>
    <m/>
    <m/>
    <m/>
    <m/>
    <x v="21"/>
    <m/>
    <m/>
    <m/>
    <m/>
    <m/>
    <m/>
    <s v="MyFairLady"/>
    <x v="0"/>
    <x v="34"/>
    <m/>
    <m/>
    <m/>
    <m/>
    <n v="17000000"/>
    <n v="7.9"/>
    <n v="72000000"/>
    <n v="4.3614399307338508E-4"/>
    <n v="55000000"/>
    <m/>
    <x v="8"/>
  </r>
  <r>
    <s v="Color"/>
    <s v="JimGillespie"/>
    <x v="1659"/>
    <m/>
    <x v="288"/>
    <n v="99"/>
    <s v="Horror"/>
    <s v="Mystery"/>
    <s v="Thriller"/>
    <m/>
    <m/>
    <m/>
    <m/>
    <m/>
    <x v="21"/>
    <m/>
    <m/>
    <m/>
    <m/>
    <m/>
    <m/>
    <s v="IKnowWhatYouDidLastSummer"/>
    <x v="0"/>
    <x v="34"/>
    <m/>
    <m/>
    <m/>
    <m/>
    <n v="17000000"/>
    <n v="5.6"/>
    <n v="72219395"/>
    <n v="4.5813753757503934E-4"/>
    <n v="55219395"/>
    <m/>
    <x v="8"/>
  </r>
  <r>
    <s v="Color"/>
    <s v="LukeGreenfield"/>
    <x v="1659"/>
    <m/>
    <x v="288"/>
    <n v="104"/>
    <s v="Comedy"/>
    <m/>
    <m/>
    <m/>
    <m/>
    <m/>
    <m/>
    <m/>
    <x v="21"/>
    <m/>
    <m/>
    <m/>
    <m/>
    <m/>
    <m/>
    <s v="LetsBeCops"/>
    <x v="0"/>
    <x v="34"/>
    <m/>
    <m/>
    <m/>
    <m/>
    <n v="17000000"/>
    <n v="6.5"/>
    <n v="82389560"/>
    <n v="4.8028295590115896E-4"/>
    <n v="65389560"/>
    <m/>
    <x v="8"/>
  </r>
  <r>
    <s v="Color"/>
    <s v="AlexanderPayne"/>
    <x v="1659"/>
    <m/>
    <x v="288"/>
    <n v="126"/>
    <s v="Adventure"/>
    <s v="Comedy"/>
    <s v="Drama"/>
    <s v="Romance"/>
    <m/>
    <m/>
    <m/>
    <m/>
    <x v="21"/>
    <m/>
    <m/>
    <m/>
    <m/>
    <m/>
    <m/>
    <s v="Sideways"/>
    <x v="0"/>
    <x v="34"/>
    <m/>
    <m/>
    <m/>
    <m/>
    <n v="12000000"/>
    <n v="7.5"/>
    <n v="71502303"/>
    <n v="5.0718793864556252E-4"/>
    <n v="59502303"/>
    <m/>
    <x v="8"/>
  </r>
  <r>
    <s v="Color"/>
    <s v="JayChandrasekhar"/>
    <x v="1659"/>
    <m/>
    <x v="288"/>
    <n v="110"/>
    <s v="Comedy"/>
    <m/>
    <m/>
    <m/>
    <m/>
    <m/>
    <m/>
    <m/>
    <x v="21"/>
    <m/>
    <m/>
    <m/>
    <m/>
    <m/>
    <m/>
    <s v="Beerfest"/>
    <x v="0"/>
    <x v="34"/>
    <m/>
    <m/>
    <m/>
    <m/>
    <n v="17500000"/>
    <n v="6.3"/>
    <n v="19179969"/>
    <n v="5.4073357270171315E-4"/>
    <n v="1679969"/>
    <m/>
    <x v="8"/>
  </r>
  <r>
    <s v="Color"/>
    <s v="JohnCarpenter"/>
    <x v="1659"/>
    <m/>
    <x v="288"/>
    <n v="101"/>
    <s v="Horror"/>
    <s v="Thriller"/>
    <m/>
    <m/>
    <m/>
    <m/>
    <m/>
    <m/>
    <x v="21"/>
    <m/>
    <m/>
    <m/>
    <m/>
    <m/>
    <m/>
    <s v="Halloween"/>
    <x v="0"/>
    <x v="34"/>
    <m/>
    <m/>
    <m/>
    <m/>
    <n v="300000"/>
    <n v="7.9"/>
    <n v="47000000"/>
    <n v="5.388738488918928E-4"/>
    <n v="46700000"/>
    <m/>
    <x v="8"/>
  </r>
  <r>
    <s v="BlackandWhite"/>
    <s v="YimouZhang"/>
    <x v="1659"/>
    <m/>
    <x v="288"/>
    <n v="80"/>
    <s v="Action"/>
    <s v="Adventure"/>
    <s v="History"/>
    <m/>
    <m/>
    <m/>
    <m/>
    <m/>
    <x v="21"/>
    <m/>
    <m/>
    <m/>
    <m/>
    <m/>
    <m/>
    <s v="Hero"/>
    <x v="1"/>
    <x v="34"/>
    <m/>
    <m/>
    <m/>
    <m/>
    <n v="31000000"/>
    <n v="7.9"/>
    <n v="84961"/>
    <n v="5.6857182018699886E-4"/>
    <n v="-30915039"/>
    <m/>
    <x v="8"/>
  </r>
  <r>
    <s v="Color"/>
    <s v="JohnHoffman"/>
    <x v="1659"/>
    <m/>
    <x v="288"/>
    <n v="87"/>
    <s v="Comedy"/>
    <s v="Drama"/>
    <s v="Family"/>
    <s v="Fantasy"/>
    <s v="SciFi"/>
    <m/>
    <m/>
    <m/>
    <x v="21"/>
    <m/>
    <m/>
    <m/>
    <m/>
    <m/>
    <m/>
    <s v="GoodBoy"/>
    <x v="0"/>
    <x v="34"/>
    <m/>
    <m/>
    <m/>
    <m/>
    <n v="17000000"/>
    <n v="5.0999999999999996"/>
    <n v="37566230"/>
    <n v="5.7389968283995049E-4"/>
    <n v="20566230"/>
    <m/>
    <x v="8"/>
  </r>
  <r>
    <s v="Color"/>
    <s v="MalcolmD.Lee"/>
    <x v="1659"/>
    <m/>
    <x v="288"/>
    <n v="123"/>
    <s v="Comedy"/>
    <s v="Drama"/>
    <m/>
    <m/>
    <m/>
    <m/>
    <m/>
    <m/>
    <x v="21"/>
    <m/>
    <m/>
    <m/>
    <m/>
    <m/>
    <m/>
    <s v="TheBestManHoliday"/>
    <x v="0"/>
    <x v="34"/>
    <m/>
    <m/>
    <m/>
    <m/>
    <n v="17000000"/>
    <n v="6.7"/>
    <n v="70492685"/>
    <n v="5.8029496331492021E-4"/>
    <n v="53492685"/>
    <m/>
    <x v="8"/>
  </r>
  <r>
    <s v="Color"/>
    <s v="JoeCarnahan"/>
    <x v="1659"/>
    <m/>
    <x v="288"/>
    <n v="109"/>
    <s v="Action"/>
    <s v="Crime"/>
    <s v="Drama"/>
    <s v="Thriller"/>
    <m/>
    <m/>
    <m/>
    <m/>
    <x v="21"/>
    <m/>
    <m/>
    <m/>
    <m/>
    <m/>
    <m/>
    <s v="SmokinAces"/>
    <x v="0"/>
    <x v="34"/>
    <m/>
    <m/>
    <m/>
    <m/>
    <n v="17000000"/>
    <n v="6.7"/>
    <n v="35635046"/>
    <n v="6.0190495541326999E-4"/>
    <n v="18635046"/>
    <m/>
    <x v="8"/>
  </r>
  <r>
    <s v="Color"/>
    <s v="KevinGreutert"/>
    <x v="1659"/>
    <m/>
    <x v="288"/>
    <n v="90"/>
    <s v="Horror"/>
    <s v="Mystery"/>
    <m/>
    <m/>
    <m/>
    <m/>
    <m/>
    <m/>
    <x v="21"/>
    <m/>
    <m/>
    <m/>
    <m/>
    <m/>
    <m/>
    <s v="Saw3D:TheFinalChapter"/>
    <x v="0"/>
    <x v="34"/>
    <m/>
    <m/>
    <m/>
    <m/>
    <n v="20000000"/>
    <n v="5.6"/>
    <n v="45670855"/>
    <n v="6.0744743659844078E-4"/>
    <n v="25670855"/>
    <m/>
    <x v="8"/>
  </r>
  <r>
    <s v="Color"/>
    <s v="MichaelLehmann"/>
    <x v="1659"/>
    <m/>
    <x v="288"/>
    <n v="96"/>
    <s v="Comedy"/>
    <s v="Romance"/>
    <m/>
    <m/>
    <m/>
    <m/>
    <m/>
    <m/>
    <x v="21"/>
    <m/>
    <m/>
    <m/>
    <m/>
    <m/>
    <m/>
    <s v="40Daysand40Nights"/>
    <x v="0"/>
    <x v="34"/>
    <m/>
    <m/>
    <m/>
    <m/>
    <n v="17000000"/>
    <n v="5.6"/>
    <n v="37939782"/>
    <n v="6.1437886872952013E-4"/>
    <n v="20939782"/>
    <m/>
    <x v="8"/>
  </r>
  <r>
    <s v="Color"/>
    <s v="JosephKosinski"/>
    <x v="1659"/>
    <m/>
    <x v="288"/>
    <n v="125"/>
    <s v="Action"/>
    <s v="Adventure"/>
    <s v="SciFi"/>
    <m/>
    <m/>
    <m/>
    <m/>
    <m/>
    <x v="21"/>
    <m/>
    <m/>
    <m/>
    <m/>
    <m/>
    <m/>
    <s v="TRON:Legacy"/>
    <x v="0"/>
    <x v="34"/>
    <m/>
    <m/>
    <m/>
    <m/>
    <n v="170000000"/>
    <n v="6.8"/>
    <n v="172051787"/>
    <n v="6.2099652943840291E-4"/>
    <n v="2051787"/>
    <m/>
    <x v="8"/>
  </r>
  <r>
    <s v="Color"/>
    <s v="JohnFortenberry"/>
    <x v="1659"/>
    <m/>
    <x v="288"/>
    <n v="82"/>
    <s v="Comedy"/>
    <s v="Music"/>
    <s v="Romance"/>
    <m/>
    <m/>
    <m/>
    <m/>
    <m/>
    <x v="21"/>
    <m/>
    <m/>
    <m/>
    <m/>
    <m/>
    <m/>
    <s v="ANightattheRoxbury"/>
    <x v="0"/>
    <x v="34"/>
    <m/>
    <m/>
    <m/>
    <m/>
    <n v="17000000"/>
    <n v="6.2"/>
    <n v="30324946"/>
    <n v="-4.1612333468153028E-4"/>
    <n v="13324946"/>
    <m/>
    <x v="8"/>
  </r>
  <r>
    <s v="Color"/>
    <s v="DanielBarnz"/>
    <x v="1659"/>
    <m/>
    <x v="288"/>
    <n v="86"/>
    <s v="Drama"/>
    <s v="Fantasy"/>
    <s v="Romance"/>
    <m/>
    <m/>
    <m/>
    <m/>
    <m/>
    <x v="21"/>
    <m/>
    <m/>
    <m/>
    <m/>
    <m/>
    <m/>
    <s v="Beastly"/>
    <x v="0"/>
    <x v="34"/>
    <m/>
    <m/>
    <m/>
    <m/>
    <n v="17000000"/>
    <n v="5.6"/>
    <n v="27854896"/>
    <n v="-4.1296965264540832E-4"/>
    <n v="10854896"/>
    <m/>
    <x v="8"/>
  </r>
  <r>
    <s v="Color"/>
    <s v="AlexandreAja"/>
    <x v="1659"/>
    <m/>
    <x v="288"/>
    <n v="108"/>
    <s v="Horror"/>
    <m/>
    <m/>
    <m/>
    <m/>
    <m/>
    <m/>
    <m/>
    <x v="21"/>
    <m/>
    <m/>
    <m/>
    <m/>
    <m/>
    <m/>
    <s v="TheHillsHaveEyes"/>
    <x v="0"/>
    <x v="34"/>
    <m/>
    <m/>
    <m/>
    <m/>
    <n v="15000000"/>
    <n v="6.4"/>
    <n v="41777564"/>
    <n v="-4.1092893873756123E-4"/>
    <n v="26777564"/>
    <m/>
    <x v="8"/>
  </r>
  <r>
    <s v="Color"/>
    <s v="SamWeisman"/>
    <x v="1659"/>
    <m/>
    <x v="288"/>
    <n v="98"/>
    <s v="Comedy"/>
    <m/>
    <m/>
    <m/>
    <m/>
    <m/>
    <m/>
    <m/>
    <x v="21"/>
    <m/>
    <m/>
    <m/>
    <m/>
    <m/>
    <m/>
    <s v="DickieRoberts:FormerChildStar"/>
    <x v="0"/>
    <x v="34"/>
    <m/>
    <m/>
    <m/>
    <m/>
    <n v="17000000"/>
    <n v="5.6"/>
    <n v="22734486"/>
    <n v="-4.0079998093993575E-4"/>
    <n v="5734486"/>
    <m/>
    <x v="8"/>
  </r>
  <r>
    <s v="Color"/>
    <s v="NikiCaro"/>
    <x v="1659"/>
    <m/>
    <x v="288"/>
    <n v="129"/>
    <s v="Biography"/>
    <s v="Drama"/>
    <s v="Sport"/>
    <m/>
    <m/>
    <m/>
    <m/>
    <m/>
    <x v="21"/>
    <m/>
    <m/>
    <m/>
    <m/>
    <m/>
    <m/>
    <s v="McFarlandUSA"/>
    <x v="0"/>
    <x v="34"/>
    <m/>
    <m/>
    <m/>
    <m/>
    <n v="17000000"/>
    <n v="7.4"/>
    <n v="44469602"/>
    <n v="-4.0107212633226988E-4"/>
    <n v="27469602"/>
    <m/>
    <x v="8"/>
  </r>
  <r>
    <s v="Color"/>
    <s v="JasonMoore"/>
    <x v="1659"/>
    <m/>
    <x v="288"/>
    <n v="112"/>
    <s v="Comedy"/>
    <s v="Music"/>
    <s v="Romance"/>
    <m/>
    <m/>
    <m/>
    <m/>
    <m/>
    <x v="21"/>
    <m/>
    <m/>
    <m/>
    <m/>
    <m/>
    <m/>
    <s v="PitchPerfect"/>
    <x v="0"/>
    <x v="34"/>
    <m/>
    <m/>
    <m/>
    <m/>
    <n v="17000000"/>
    <n v="7.2"/>
    <n v="64998368"/>
    <n v="-3.9150612580004797E-4"/>
    <n v="47998368"/>
    <m/>
    <x v="8"/>
  </r>
  <r>
    <s v="Color"/>
    <s v="MichaelTollin"/>
    <x v="1659"/>
    <m/>
    <x v="288"/>
    <n v="108"/>
    <s v="Comedy"/>
    <s v="Drama"/>
    <s v="Romance"/>
    <s v="Sport"/>
    <m/>
    <m/>
    <m/>
    <m/>
    <x v="21"/>
    <m/>
    <m/>
    <m/>
    <m/>
    <m/>
    <m/>
    <s v="SummerCatch"/>
    <x v="0"/>
    <x v="34"/>
    <m/>
    <m/>
    <m/>
    <m/>
    <n v="34000000"/>
    <n v="4.9000000000000004"/>
    <n v="19693891"/>
    <n v="-3.726909540664836E-4"/>
    <n v="-14306109"/>
    <m/>
    <x v="8"/>
  </r>
  <r>
    <s v="Color"/>
    <s v="SamRaimi"/>
    <x v="1659"/>
    <m/>
    <x v="288"/>
    <n v="121"/>
    <s v="Crime"/>
    <s v="Drama"/>
    <s v="Thriller"/>
    <m/>
    <m/>
    <m/>
    <m/>
    <m/>
    <x v="21"/>
    <m/>
    <m/>
    <m/>
    <m/>
    <m/>
    <m/>
    <s v="ASimplePlan"/>
    <x v="0"/>
    <x v="34"/>
    <m/>
    <m/>
    <m/>
    <m/>
    <n v="17000000"/>
    <n v="7.5"/>
    <n v="16311763"/>
    <n v="-3.7134721571443845E-4"/>
    <n v="-688237"/>
    <m/>
    <x v="8"/>
  </r>
  <r>
    <s v="Color"/>
    <s v="RobertHarmon"/>
    <x v="1659"/>
    <m/>
    <x v="288"/>
    <n v="89"/>
    <s v="Horror"/>
    <s v="Mystery"/>
    <s v="Thriller"/>
    <m/>
    <m/>
    <m/>
    <m/>
    <m/>
    <x v="21"/>
    <m/>
    <m/>
    <m/>
    <m/>
    <m/>
    <m/>
    <s v="They"/>
    <x v="0"/>
    <x v="34"/>
    <m/>
    <m/>
    <m/>
    <m/>
    <n v="17000000"/>
    <n v="4.8"/>
    <n v="12693621"/>
    <n v="-3.7452739135933219E-4"/>
    <n v="-4306379"/>
    <m/>
    <x v="8"/>
  </r>
  <r>
    <s v="Color"/>
    <s v="TrentCooper"/>
    <x v="1659"/>
    <m/>
    <x v="288"/>
    <n v="89"/>
    <s v="Comedy"/>
    <s v="Romance"/>
    <m/>
    <m/>
    <m/>
    <m/>
    <m/>
    <m/>
    <x v="21"/>
    <m/>
    <m/>
    <m/>
    <m/>
    <m/>
    <m/>
    <s v="LarrytheCableGuy:HealthInspector"/>
    <x v="0"/>
    <x v="34"/>
    <m/>
    <m/>
    <m/>
    <m/>
    <n v="4000000"/>
    <n v="3.1"/>
    <n v="15655665"/>
    <n v="-3.793640771685878E-4"/>
    <n v="11655665"/>
    <m/>
    <x v="8"/>
  </r>
  <r>
    <s v="Color"/>
    <s v="GaryHalvorson"/>
    <x v="1659"/>
    <m/>
    <x v="288"/>
    <n v="73"/>
    <s v="Adventure"/>
    <s v="Comedy"/>
    <s v="Family"/>
    <s v="Fantasy"/>
    <s v="Musical"/>
    <m/>
    <m/>
    <m/>
    <x v="21"/>
    <m/>
    <m/>
    <m/>
    <m/>
    <m/>
    <m/>
    <s v="TheAdventuresofElmoinGrouchland"/>
    <x v="0"/>
    <x v="34"/>
    <m/>
    <m/>
    <m/>
    <m/>
    <n v="17000000"/>
    <n v="5.8"/>
    <n v="11634458"/>
    <n v="-3.8770412711737002E-4"/>
    <n v="-5365542"/>
    <m/>
    <x v="8"/>
  </r>
  <r>
    <s v="Color"/>
    <s v="AntoineFuqua"/>
    <x v="1659"/>
    <m/>
    <x v="288"/>
    <n v="132"/>
    <s v="Crime"/>
    <s v="Drama"/>
    <s v="Thriller"/>
    <m/>
    <m/>
    <m/>
    <m/>
    <m/>
    <x v="21"/>
    <m/>
    <m/>
    <m/>
    <m/>
    <m/>
    <m/>
    <s v="BrooklynsFinest"/>
    <x v="0"/>
    <x v="34"/>
    <m/>
    <m/>
    <m/>
    <m/>
    <n v="17000000"/>
    <n v="6.7"/>
    <n v="27154426"/>
    <n v="-3.9304333323832765E-4"/>
    <n v="10154426"/>
    <m/>
    <x v="8"/>
  </r>
  <r>
    <s v="Color"/>
    <s v="FedeAlvarez"/>
    <x v="1659"/>
    <m/>
    <x v="288"/>
    <n v="96"/>
    <s v="Horror"/>
    <m/>
    <m/>
    <m/>
    <m/>
    <m/>
    <m/>
    <m/>
    <x v="21"/>
    <m/>
    <m/>
    <m/>
    <m/>
    <m/>
    <m/>
    <s v="EvilDead"/>
    <x v="0"/>
    <x v="34"/>
    <m/>
    <m/>
    <m/>
    <m/>
    <n v="17000000"/>
    <n v="6.5"/>
    <n v="54239856"/>
    <n v="-3.912933359110394E-4"/>
    <n v="37239856"/>
    <m/>
    <x v="8"/>
  </r>
  <r>
    <s v="Color"/>
    <s v="DonaldPetrie"/>
    <x v="1659"/>
    <m/>
    <x v="288"/>
    <n v="98"/>
    <s v="Comedy"/>
    <s v="Romance"/>
    <m/>
    <m/>
    <m/>
    <m/>
    <m/>
    <m/>
    <x v="21"/>
    <m/>
    <m/>
    <m/>
    <m/>
    <m/>
    <m/>
    <s v="MyLifeinRuins"/>
    <x v="0"/>
    <x v="34"/>
    <m/>
    <m/>
    <m/>
    <m/>
    <n v="17000000"/>
    <n v="5.9"/>
    <n v="8662318"/>
    <n v="-3.77239355020554E-4"/>
    <n v="-8337682"/>
    <m/>
    <x v="8"/>
  </r>
  <r>
    <s v="Color"/>
    <s v="PaulWeitz"/>
    <x v="1659"/>
    <m/>
    <x v="288"/>
    <n v="107"/>
    <s v="Comedy"/>
    <s v="Music"/>
    <m/>
    <m/>
    <m/>
    <m/>
    <m/>
    <m/>
    <x v="21"/>
    <m/>
    <m/>
    <m/>
    <m/>
    <m/>
    <m/>
    <s v="AmericanDreamz"/>
    <x v="0"/>
    <x v="34"/>
    <m/>
    <m/>
    <m/>
    <m/>
    <n v="19000000"/>
    <n v="5.5"/>
    <n v="7156725"/>
    <n v="-3.8394873047700121E-4"/>
    <n v="-11843275"/>
    <m/>
    <x v="8"/>
  </r>
  <r>
    <s v="Color"/>
    <s v="SidneyJ.Furie"/>
    <x v="1659"/>
    <m/>
    <x v="288"/>
    <n v="134"/>
    <s v="Action"/>
    <s v="Adventure"/>
    <s v="Family"/>
    <s v="SciFi"/>
    <m/>
    <m/>
    <m/>
    <m/>
    <x v="21"/>
    <m/>
    <m/>
    <m/>
    <m/>
    <m/>
    <m/>
    <s v="SupermanIV:TheQuestforPeace"/>
    <x v="0"/>
    <x v="34"/>
    <m/>
    <m/>
    <m/>
    <m/>
    <n v="17000000"/>
    <n v="3.6"/>
    <n v="15681020"/>
    <n v="-3.8978518376319278E-4"/>
    <n v="-1318980"/>
    <m/>
    <x v="8"/>
  </r>
  <r>
    <s v="Color"/>
    <s v="WayneKramer"/>
    <x v="1659"/>
    <m/>
    <x v="288"/>
    <n v="122"/>
    <s v="Action"/>
    <s v="Crime"/>
    <s v="Drama"/>
    <s v="Thriller"/>
    <m/>
    <m/>
    <m/>
    <m/>
    <x v="21"/>
    <m/>
    <m/>
    <m/>
    <m/>
    <m/>
    <m/>
    <s v="RunningScared"/>
    <x v="0"/>
    <x v="34"/>
    <m/>
    <m/>
    <m/>
    <m/>
    <n v="17000000"/>
    <n v="7.4"/>
    <n v="6855137"/>
    <n v="-3.9328649413589595E-4"/>
    <n v="-10144863"/>
    <m/>
    <x v="8"/>
  </r>
  <r>
    <s v="Color"/>
    <s v="JimGoddard"/>
    <x v="1659"/>
    <m/>
    <x v="288"/>
    <n v="97"/>
    <s v="Adventure"/>
    <s v="Crime"/>
    <s v="Drama"/>
    <s v="Romance"/>
    <m/>
    <m/>
    <m/>
    <m/>
    <x v="21"/>
    <m/>
    <m/>
    <m/>
    <m/>
    <m/>
    <m/>
    <s v="ShanghaiSurprise"/>
    <x v="0"/>
    <x v="34"/>
    <m/>
    <m/>
    <m/>
    <m/>
    <n v="17000000"/>
    <n v="3"/>
    <n v="2315683"/>
    <n v="-4.0085500666467959E-4"/>
    <n v="-14684317"/>
    <m/>
    <x v="8"/>
  </r>
  <r>
    <s v="Color"/>
    <s v="NeilBurger"/>
    <x v="1659"/>
    <m/>
    <x v="288"/>
    <n v="110"/>
    <s v="Drama"/>
    <s v="Mystery"/>
    <s v="Romance"/>
    <s v="Thriller"/>
    <m/>
    <m/>
    <m/>
    <m/>
    <x v="21"/>
    <m/>
    <m/>
    <m/>
    <m/>
    <m/>
    <m/>
    <s v="TheIllusionist"/>
    <x v="0"/>
    <x v="34"/>
    <m/>
    <m/>
    <m/>
    <m/>
    <n v="16000000"/>
    <n v="7.6"/>
    <n v="39825798"/>
    <n v="-4.1053119667220945E-4"/>
    <n v="23825798"/>
    <m/>
    <x v="8"/>
  </r>
  <r>
    <s v="Color"/>
    <s v="NoelMarshall"/>
    <x v="1659"/>
    <m/>
    <x v="288"/>
    <n v="102"/>
    <s v="Adventure"/>
    <s v="Horror"/>
    <s v="Thriller"/>
    <m/>
    <m/>
    <m/>
    <m/>
    <m/>
    <x v="21"/>
    <m/>
    <m/>
    <m/>
    <m/>
    <m/>
    <m/>
    <s v="Roar"/>
    <x v="0"/>
    <x v="34"/>
    <m/>
    <m/>
    <m/>
    <m/>
    <n v="17000000"/>
    <n v="6.4"/>
    <n v="2000000"/>
    <n v="-4.0218748477121929E-4"/>
    <n v="-15000000"/>
    <m/>
    <x v="8"/>
  </r>
  <r>
    <s v="Color"/>
    <s v="JoelSchumacher"/>
    <x v="1659"/>
    <m/>
    <x v="288"/>
    <n v="98"/>
    <s v="Biography"/>
    <s v="Crime"/>
    <s v="Drama"/>
    <s v="Thriller"/>
    <m/>
    <m/>
    <m/>
    <m/>
    <x v="21"/>
    <m/>
    <m/>
    <m/>
    <m/>
    <m/>
    <m/>
    <s v="VeronicaGuerin"/>
    <x v="0"/>
    <x v="34"/>
    <m/>
    <m/>
    <m/>
    <m/>
    <n v="17000000"/>
    <n v="6.9"/>
    <n v="1569918"/>
    <n v="-4.1202672225901357E-4"/>
    <n v="-15430082"/>
    <m/>
    <x v="8"/>
  </r>
  <r>
    <s v="Color"/>
    <s v="RichardKelly"/>
    <x v="1659"/>
    <m/>
    <x v="288"/>
    <n v="160"/>
    <s v="Comedy"/>
    <s v="Mystery"/>
    <s v="SciFi"/>
    <s v="Thriller"/>
    <m/>
    <m/>
    <m/>
    <m/>
    <x v="21"/>
    <m/>
    <m/>
    <m/>
    <m/>
    <m/>
    <m/>
    <s v="SouthlandTales"/>
    <x v="0"/>
    <x v="34"/>
    <m/>
    <m/>
    <m/>
    <m/>
    <n v="17000000"/>
    <n v="5.5"/>
    <n v="273420"/>
    <n v="-4.2208065841219371E-4"/>
    <n v="-16726580"/>
    <m/>
    <x v="8"/>
  </r>
  <r>
    <s v="Color"/>
    <s v="ToddLincoln"/>
    <x v="1659"/>
    <m/>
    <x v="288"/>
    <n v="83"/>
    <s v="Horror"/>
    <s v="Thriller"/>
    <m/>
    <m/>
    <m/>
    <m/>
    <m/>
    <m/>
    <x v="21"/>
    <m/>
    <m/>
    <m/>
    <m/>
    <m/>
    <m/>
    <s v="TheApparition"/>
    <x v="0"/>
    <x v="34"/>
    <m/>
    <m/>
    <m/>
    <m/>
    <n v="17000000"/>
    <n v="4.0999999999999996"/>
    <n v="4930798"/>
    <n v="-4.3275213350608543E-4"/>
    <n v="-12069202"/>
    <m/>
    <x v="8"/>
  </r>
  <r>
    <s v="Color"/>
    <s v="HowardZieff"/>
    <x v="1659"/>
    <m/>
    <x v="288"/>
    <n v="102"/>
    <s v="Comedy"/>
    <s v="Drama"/>
    <s v="Family"/>
    <s v="Romance"/>
    <m/>
    <m/>
    <m/>
    <m/>
    <x v="21"/>
    <m/>
    <m/>
    <m/>
    <m/>
    <m/>
    <m/>
    <s v="MyGirl"/>
    <x v="0"/>
    <x v="34"/>
    <m/>
    <m/>
    <m/>
    <m/>
    <n v="16500000"/>
    <n v="6.8"/>
    <n v="59847242"/>
    <n v="-4.4127821587586257E-4"/>
    <n v="43347242"/>
    <m/>
    <x v="8"/>
  </r>
  <r>
    <s v="Color"/>
    <s v="StevenShainberg"/>
    <x v="1659"/>
    <m/>
    <x v="288"/>
    <n v="122"/>
    <s v="Biography"/>
    <s v="Drama"/>
    <s v="Romance"/>
    <m/>
    <m/>
    <m/>
    <m/>
    <m/>
    <x v="21"/>
    <m/>
    <m/>
    <m/>
    <m/>
    <m/>
    <m/>
    <s v="Fur:AnImaginaryPortraitofDianeArbus"/>
    <x v="0"/>
    <x v="34"/>
    <m/>
    <m/>
    <m/>
    <m/>
    <n v="16800000"/>
    <n v="6.5"/>
    <n v="220914"/>
    <n v="-4.2371100047971079E-4"/>
    <n v="-16579086"/>
    <m/>
    <x v="8"/>
  </r>
  <r>
    <s v="Color"/>
    <s v="NeilBurger"/>
    <x v="1659"/>
    <m/>
    <x v="288"/>
    <n v="110"/>
    <s v="Drama"/>
    <s v="Mystery"/>
    <s v="Romance"/>
    <s v="Thriller"/>
    <m/>
    <m/>
    <m/>
    <m/>
    <x v="21"/>
    <m/>
    <m/>
    <m/>
    <m/>
    <m/>
    <m/>
    <s v="TheIllusionist"/>
    <x v="0"/>
    <x v="34"/>
    <m/>
    <m/>
    <m/>
    <m/>
    <n v="16000000"/>
    <n v="7.6"/>
    <n v="39825798"/>
    <n v="-4.346619797194736E-4"/>
    <n v="23825798"/>
    <m/>
    <x v="8"/>
  </r>
  <r>
    <s v="Color"/>
    <s v="OliverStone"/>
    <x v="1659"/>
    <m/>
    <x v="288"/>
    <n v="126"/>
    <s v="Crime"/>
    <s v="Drama"/>
    <m/>
    <m/>
    <m/>
    <m/>
    <m/>
    <m/>
    <x v="21"/>
    <m/>
    <m/>
    <m/>
    <m/>
    <m/>
    <m/>
    <s v="WallStreet"/>
    <x v="0"/>
    <x v="34"/>
    <m/>
    <m/>
    <m/>
    <m/>
    <n v="15000000"/>
    <n v="7.4"/>
    <n v="43848100"/>
    <n v="-4.2629452307741241E-4"/>
    <n v="28848100"/>
    <m/>
    <x v="8"/>
  </r>
  <r>
    <s v="Color"/>
    <s v="AngLee"/>
    <x v="1659"/>
    <m/>
    <x v="288"/>
    <n v="136"/>
    <s v="Drama"/>
    <s v="Romance"/>
    <m/>
    <m/>
    <m/>
    <m/>
    <m/>
    <m/>
    <x v="21"/>
    <m/>
    <m/>
    <m/>
    <m/>
    <m/>
    <m/>
    <s v="SenseandSensibility"/>
    <x v="0"/>
    <x v="34"/>
    <m/>
    <m/>
    <m/>
    <m/>
    <n v="16500000"/>
    <n v="7.7"/>
    <n v="42700000"/>
    <n v="-4.148730168383325E-4"/>
    <n v="26200000"/>
    <m/>
    <x v="8"/>
  </r>
  <r>
    <s v="Color"/>
    <s v="JulianJarrold"/>
    <x v="1659"/>
    <m/>
    <x v="288"/>
    <n v="120"/>
    <s v="Biography"/>
    <s v="Drama"/>
    <s v="Romance"/>
    <m/>
    <m/>
    <m/>
    <m/>
    <m/>
    <x v="21"/>
    <m/>
    <m/>
    <m/>
    <m/>
    <m/>
    <m/>
    <s v="BecomingJane"/>
    <x v="0"/>
    <x v="34"/>
    <m/>
    <m/>
    <m/>
    <m/>
    <n v="16500000"/>
    <n v="7.1"/>
    <n v="18663911"/>
    <n v="-4.0548987571512913E-4"/>
    <n v="2163911"/>
    <m/>
    <x v="8"/>
  </r>
  <r>
    <s v="Color"/>
    <s v="JoeNussbaum"/>
    <x v="1659"/>
    <m/>
    <x v="288"/>
    <n v="108"/>
    <s v="Comedy"/>
    <s v="Romance"/>
    <m/>
    <m/>
    <m/>
    <m/>
    <m/>
    <m/>
    <x v="21"/>
    <m/>
    <m/>
    <m/>
    <m/>
    <m/>
    <m/>
    <s v="SydneyWhite"/>
    <x v="0"/>
    <x v="34"/>
    <m/>
    <m/>
    <m/>
    <m/>
    <n v="16500000"/>
    <n v="6.3"/>
    <n v="11702090"/>
    <n v="-4.0777286366706976E-4"/>
    <n v="-4797910"/>
    <m/>
    <x v="8"/>
  </r>
  <r>
    <s v="Color"/>
    <s v="VadimPerelman"/>
    <x v="1659"/>
    <m/>
    <x v="288"/>
    <n v="126"/>
    <s v="Drama"/>
    <m/>
    <m/>
    <m/>
    <m/>
    <m/>
    <m/>
    <m/>
    <x v="21"/>
    <m/>
    <m/>
    <m/>
    <m/>
    <m/>
    <m/>
    <s v="HouseofSandandFog"/>
    <x v="0"/>
    <x v="34"/>
    <m/>
    <m/>
    <m/>
    <m/>
    <n v="15000000"/>
    <n v="7.6"/>
    <n v="13005485"/>
    <n v="-4.1346288337933108E-4"/>
    <n v="-1994515"/>
    <m/>
    <x v="8"/>
  </r>
  <r>
    <s v="Color"/>
    <s v="PeterWeir"/>
    <x v="1659"/>
    <m/>
    <x v="288"/>
    <n v="128"/>
    <s v="Comedy"/>
    <s v="Drama"/>
    <m/>
    <m/>
    <m/>
    <m/>
    <m/>
    <m/>
    <x v="21"/>
    <m/>
    <m/>
    <m/>
    <m/>
    <m/>
    <m/>
    <s v="DeadPoetsSociety"/>
    <x v="0"/>
    <x v="34"/>
    <m/>
    <m/>
    <m/>
    <m/>
    <n v="16400000"/>
    <n v="8"/>
    <n v="95860116"/>
    <n v="-4.1928111338399666E-4"/>
    <n v="79460116"/>
    <m/>
    <x v="8"/>
  </r>
  <r>
    <s v="Color"/>
    <s v="PeterFarrelly"/>
    <x v="1659"/>
    <m/>
    <x v="288"/>
    <n v="113"/>
    <s v="Comedy"/>
    <m/>
    <m/>
    <m/>
    <m/>
    <m/>
    <m/>
    <m/>
    <x v="21"/>
    <m/>
    <m/>
    <m/>
    <m/>
    <m/>
    <m/>
    <s v="DumbDumber"/>
    <x v="0"/>
    <x v="34"/>
    <m/>
    <m/>
    <m/>
    <m/>
    <n v="16000000"/>
    <n v="7.3"/>
    <n v="127175354"/>
    <n v="-3.8395448490393937E-4"/>
    <n v="111175354"/>
    <m/>
    <x v="8"/>
  </r>
  <r>
    <s v="Color"/>
    <s v="RobReiner"/>
    <x v="1659"/>
    <m/>
    <x v="288"/>
    <n v="89"/>
    <s v="Comedy"/>
    <s v="Drama"/>
    <s v="Romance"/>
    <m/>
    <m/>
    <m/>
    <m/>
    <m/>
    <x v="21"/>
    <m/>
    <m/>
    <m/>
    <m/>
    <m/>
    <m/>
    <s v="WhenHarryMetSally..."/>
    <x v="0"/>
    <x v="34"/>
    <m/>
    <m/>
    <m/>
    <m/>
    <n v="16000000"/>
    <n v="7.6"/>
    <n v="92823600"/>
    <n v="-3.3136613404026005E-4"/>
    <n v="76823600"/>
    <m/>
    <x v="8"/>
  </r>
  <r>
    <s v="Color"/>
    <s v="SidneyLumet"/>
    <x v="1659"/>
    <m/>
    <x v="288"/>
    <n v="129"/>
    <s v="Drama"/>
    <m/>
    <m/>
    <m/>
    <m/>
    <m/>
    <m/>
    <m/>
    <x v="21"/>
    <m/>
    <m/>
    <m/>
    <m/>
    <m/>
    <m/>
    <s v="TheVerdict"/>
    <x v="0"/>
    <x v="34"/>
    <m/>
    <m/>
    <m/>
    <m/>
    <n v="16000000"/>
    <n v="7.8"/>
    <n v="54000000"/>
    <n v="-2.9582720955181478E-4"/>
    <n v="38000000"/>
    <m/>
    <x v="8"/>
  </r>
  <r>
    <s v="Color"/>
    <s v="ToddPhillips"/>
    <x v="1659"/>
    <m/>
    <x v="288"/>
    <n v="94"/>
    <s v="Comedy"/>
    <m/>
    <m/>
    <m/>
    <m/>
    <m/>
    <m/>
    <m/>
    <x v="21"/>
    <m/>
    <m/>
    <m/>
    <m/>
    <m/>
    <m/>
    <s v="RoadTrip"/>
    <x v="0"/>
    <x v="34"/>
    <m/>
    <m/>
    <m/>
    <m/>
    <n v="15600000"/>
    <n v="6.5"/>
    <n v="68525609"/>
    <n v="-2.7998818012857905E-4"/>
    <n v="52925609"/>
    <m/>
    <x v="8"/>
  </r>
  <r>
    <s v="Color"/>
    <s v="BrianRobbins"/>
    <x v="1659"/>
    <m/>
    <x v="288"/>
    <n v="106"/>
    <s v="Comedy"/>
    <s v="Drama"/>
    <s v="Romance"/>
    <s v="Sport"/>
    <m/>
    <m/>
    <m/>
    <m/>
    <x v="21"/>
    <m/>
    <m/>
    <m/>
    <m/>
    <m/>
    <m/>
    <s v="VarsityBlues"/>
    <x v="0"/>
    <x v="34"/>
    <m/>
    <m/>
    <m/>
    <m/>
    <n v="16000000"/>
    <n v="6.4"/>
    <n v="52885587"/>
    <n v="-2.5578718563491824E-4"/>
    <n v="36885587"/>
    <m/>
    <x v="8"/>
  </r>
  <r>
    <s v="BlackandWhite"/>
    <s v="MichelHazanavicius"/>
    <x v="1659"/>
    <m/>
    <x v="288"/>
    <n v="100"/>
    <s v="Comedy"/>
    <s v="Drama"/>
    <s v="Romance"/>
    <m/>
    <m/>
    <m/>
    <m/>
    <m/>
    <x v="21"/>
    <m/>
    <m/>
    <m/>
    <m/>
    <m/>
    <m/>
    <s v="TheArtist"/>
    <x v="0"/>
    <x v="34"/>
    <m/>
    <m/>
    <m/>
    <m/>
    <n v="15000000"/>
    <n v="8"/>
    <n v="44667095"/>
    <n v="-2.4045345193867711E-4"/>
    <n v="29667095"/>
    <m/>
    <x v="8"/>
  </r>
  <r>
    <s v="Color"/>
    <s v="DavidS.Goyer"/>
    <x v="1659"/>
    <m/>
    <x v="288"/>
    <n v="89"/>
    <s v="Drama"/>
    <s v="Fantasy"/>
    <s v="Horror"/>
    <s v="Mystery"/>
    <s v="Thriller"/>
    <m/>
    <m/>
    <m/>
    <x v="21"/>
    <m/>
    <m/>
    <m/>
    <m/>
    <m/>
    <m/>
    <s v="TheUnborn"/>
    <x v="0"/>
    <x v="34"/>
    <m/>
    <m/>
    <m/>
    <m/>
    <n v="16000000"/>
    <n v="4.8"/>
    <n v="42638165"/>
    <n v="-2.2826818312211893E-4"/>
    <n v="26638165"/>
    <m/>
    <x v="8"/>
  </r>
  <r>
    <s v="Color"/>
    <s v="WesAnderson"/>
    <x v="1659"/>
    <m/>
    <x v="288"/>
    <n v="94"/>
    <s v="Adventure"/>
    <s v="Comedy"/>
    <s v="Drama"/>
    <s v="Romance"/>
    <m/>
    <m/>
    <m/>
    <m/>
    <x v="21"/>
    <m/>
    <m/>
    <m/>
    <m/>
    <m/>
    <m/>
    <s v="MoonriseKingdom"/>
    <x v="0"/>
    <x v="34"/>
    <m/>
    <m/>
    <m/>
    <m/>
    <n v="16000000"/>
    <n v="7.8"/>
    <n v="45507053"/>
    <n v="-2.1816958294545676E-4"/>
    <n v="29507053"/>
    <m/>
    <x v="8"/>
  </r>
  <r>
    <s v="Color"/>
    <s v="JonathanLiebesman"/>
    <x v="1659"/>
    <m/>
    <x v="288"/>
    <n v="83"/>
    <s v="Horror"/>
    <m/>
    <m/>
    <m/>
    <m/>
    <m/>
    <m/>
    <m/>
    <x v="21"/>
    <m/>
    <m/>
    <m/>
    <m/>
    <m/>
    <m/>
    <s v="TheTexasChainsawMassacre:TheBeginning"/>
    <x v="0"/>
    <x v="34"/>
    <m/>
    <m/>
    <m/>
    <m/>
    <n v="16000000"/>
    <n v="5.9"/>
    <n v="39511038"/>
    <n v="-2.0657340941837262E-4"/>
    <n v="23511038"/>
    <m/>
    <x v="8"/>
  </r>
  <r>
    <s v="Color"/>
    <s v="CyrusNowrasteh"/>
    <x v="1659"/>
    <m/>
    <x v="288"/>
    <n v="111"/>
    <s v="Drama"/>
    <m/>
    <m/>
    <m/>
    <m/>
    <m/>
    <m/>
    <m/>
    <x v="21"/>
    <m/>
    <m/>
    <m/>
    <m/>
    <m/>
    <m/>
    <s v="TheYoungMessiah"/>
    <x v="0"/>
    <x v="34"/>
    <m/>
    <m/>
    <m/>
    <m/>
    <n v="18500000"/>
    <n v="5.4"/>
    <n v="6462576"/>
    <n v="-1.9805975736397286E-4"/>
    <n v="-12037424"/>
    <m/>
    <x v="8"/>
  </r>
  <r>
    <s v="Color"/>
    <s v="PerryAndelinBlake"/>
    <x v="1659"/>
    <m/>
    <x v="288"/>
    <n v="80"/>
    <s v="Comedy"/>
    <s v="Family"/>
    <m/>
    <m/>
    <m/>
    <m/>
    <m/>
    <m/>
    <x v="21"/>
    <m/>
    <m/>
    <m/>
    <m/>
    <m/>
    <m/>
    <s v="TheMasterofDisguise"/>
    <x v="0"/>
    <x v="34"/>
    <m/>
    <m/>
    <m/>
    <m/>
    <n v="16000000"/>
    <n v="3.3"/>
    <n v="40363530"/>
    <n v="-2.0465296389124142E-4"/>
    <n v="24363530"/>
    <m/>
    <x v="8"/>
  </r>
  <r>
    <s v="Color"/>
    <s v="GuillermodelToro"/>
    <x v="1659"/>
    <m/>
    <x v="288"/>
    <n v="112"/>
    <s v="Drama"/>
    <s v="Fantasy"/>
    <s v="War"/>
    <m/>
    <m/>
    <m/>
    <m/>
    <m/>
    <x v="21"/>
    <m/>
    <m/>
    <m/>
    <m/>
    <m/>
    <m/>
    <s v="PansLabyrinth"/>
    <x v="3"/>
    <x v="34"/>
    <m/>
    <m/>
    <m/>
    <m/>
    <n v="13500000"/>
    <n v="8.1999999999999993"/>
    <n v="37623143"/>
    <n v="-1.956861717411154E-4"/>
    <n v="24123143"/>
    <m/>
    <x v="8"/>
  </r>
  <r>
    <s v="Color"/>
    <s v="JohnWhitesell"/>
    <x v="1659"/>
    <m/>
    <x v="288"/>
    <n v="94"/>
    <s v="Action"/>
    <s v="Comedy"/>
    <s v="Crime"/>
    <s v="Family"/>
    <m/>
    <m/>
    <m/>
    <m/>
    <x v="21"/>
    <m/>
    <m/>
    <m/>
    <m/>
    <m/>
    <m/>
    <s v="SeeSpotRun"/>
    <x v="0"/>
    <x v="34"/>
    <m/>
    <m/>
    <m/>
    <m/>
    <n v="35000000"/>
    <n v="5.4"/>
    <n v="33357476"/>
    <n v="-1.8633919026891964E-4"/>
    <n v="-1642524"/>
    <m/>
    <x v="8"/>
  </r>
  <r>
    <s v="BlackandWhite"/>
    <s v="JohnSingleton"/>
    <x v="1659"/>
    <m/>
    <x v="288"/>
    <n v="130"/>
    <s v="Crime"/>
    <s v="Drama"/>
    <s v="Romance"/>
    <s v="Thriller"/>
    <m/>
    <m/>
    <m/>
    <m/>
    <x v="21"/>
    <m/>
    <m/>
    <m/>
    <m/>
    <m/>
    <m/>
    <s v="BabyBoy"/>
    <x v="0"/>
    <x v="34"/>
    <m/>
    <m/>
    <m/>
    <m/>
    <n v="16000000"/>
    <n v="6.4"/>
    <n v="28734552"/>
    <n v="-1.9059873864395285E-4"/>
    <n v="12734552"/>
    <m/>
    <x v="8"/>
  </r>
  <r>
    <s v="Color"/>
    <s v="ChristianE.Christiansen"/>
    <x v="1659"/>
    <m/>
    <x v="288"/>
    <n v="91"/>
    <s v="Drama"/>
    <s v="Horror"/>
    <s v="Thriller"/>
    <m/>
    <m/>
    <m/>
    <m/>
    <m/>
    <x v="21"/>
    <m/>
    <m/>
    <m/>
    <m/>
    <m/>
    <m/>
    <s v="TheRoommate"/>
    <x v="0"/>
    <x v="34"/>
    <m/>
    <m/>
    <m/>
    <m/>
    <n v="16000000"/>
    <n v="4.8"/>
    <n v="37300107"/>
    <n v="-1.8764310571205058E-4"/>
    <n v="21300107"/>
    <m/>
    <x v="8"/>
  </r>
  <r>
    <s v="Color"/>
    <s v="DennieGordon"/>
    <x v="1659"/>
    <m/>
    <x v="288"/>
    <n v="91"/>
    <s v="Adventure"/>
    <s v="Comedy"/>
    <s v="Drama"/>
    <m/>
    <m/>
    <m/>
    <m/>
    <m/>
    <x v="21"/>
    <m/>
    <m/>
    <m/>
    <m/>
    <m/>
    <m/>
    <s v="JoeDirt"/>
    <x v="0"/>
    <x v="34"/>
    <m/>
    <m/>
    <m/>
    <m/>
    <n v="17700000"/>
    <n v="5.9"/>
    <n v="27087695"/>
    <n v="-1.8023214416399216E-4"/>
    <n v="9387695"/>
    <m/>
    <x v="8"/>
  </r>
  <r>
    <s v="Color"/>
    <s v="SheldonLettich"/>
    <x v="1659"/>
    <m/>
    <x v="288"/>
    <n v="110"/>
    <s v="Action"/>
    <s v="Crime"/>
    <m/>
    <m/>
    <m/>
    <m/>
    <m/>
    <m/>
    <x v="21"/>
    <m/>
    <m/>
    <m/>
    <m/>
    <m/>
    <m/>
    <s v="DoubleImpact"/>
    <x v="0"/>
    <x v="34"/>
    <m/>
    <m/>
    <m/>
    <m/>
    <n v="15000000"/>
    <n v="5.5"/>
    <n v="30102717"/>
    <n v="-1.7846052304650037E-4"/>
    <n v="15102717"/>
    <m/>
    <x v="8"/>
  </r>
  <r>
    <s v="Color"/>
    <s v="EdgarWright"/>
    <x v="1659"/>
    <m/>
    <x v="288"/>
    <n v="121"/>
    <s v="Action"/>
    <s v="Comedy"/>
    <s v="Mystery"/>
    <m/>
    <m/>
    <m/>
    <m/>
    <m/>
    <x v="21"/>
    <m/>
    <m/>
    <m/>
    <m/>
    <m/>
    <m/>
    <s v="HotFuzz"/>
    <x v="0"/>
    <x v="34"/>
    <m/>
    <m/>
    <m/>
    <m/>
    <n v="8000000"/>
    <n v="7.9"/>
    <n v="23618786"/>
    <n v="-1.7443039714422015E-4"/>
    <n v="15618786"/>
    <m/>
    <x v="8"/>
  </r>
  <r>
    <s v="Color"/>
    <s v="DianeEnglish"/>
    <x v="1659"/>
    <m/>
    <x v="288"/>
    <n v="114"/>
    <s v="Comedy"/>
    <s v="Drama"/>
    <m/>
    <m/>
    <m/>
    <m/>
    <m/>
    <m/>
    <x v="21"/>
    <m/>
    <m/>
    <m/>
    <m/>
    <m/>
    <m/>
    <s v="TheWomen"/>
    <x v="0"/>
    <x v="34"/>
    <m/>
    <m/>
    <m/>
    <m/>
    <n v="16500000"/>
    <n v="4.9000000000000004"/>
    <n v="26896744"/>
    <n v="-1.7388937427593543E-4"/>
    <n v="10396744"/>
    <m/>
    <x v="8"/>
  </r>
  <r>
    <s v="Color"/>
    <s v="WoodyAllen"/>
    <x v="1659"/>
    <m/>
    <x v="288"/>
    <n v="96"/>
    <s v="Drama"/>
    <s v="Romance"/>
    <m/>
    <m/>
    <m/>
    <m/>
    <m/>
    <m/>
    <x v="21"/>
    <m/>
    <m/>
    <m/>
    <m/>
    <m/>
    <m/>
    <s v="VickyCristinaBarcelona"/>
    <x v="0"/>
    <x v="34"/>
    <m/>
    <m/>
    <m/>
    <m/>
    <n v="15500000"/>
    <n v="7.2"/>
    <n v="23213577"/>
    <n v="-1.7196423500493373E-4"/>
    <n v="7713577"/>
    <m/>
    <x v="8"/>
  </r>
  <r>
    <s v="Color"/>
    <s v="RobertIscove"/>
    <x v="1659"/>
    <m/>
    <x v="288"/>
    <n v="94"/>
    <s v="Comedy"/>
    <s v="Drama"/>
    <s v="Romance"/>
    <m/>
    <m/>
    <m/>
    <m/>
    <m/>
    <x v="21"/>
    <m/>
    <m/>
    <m/>
    <m/>
    <m/>
    <m/>
    <s v="BoysandGirls"/>
    <x v="0"/>
    <x v="34"/>
    <m/>
    <m/>
    <m/>
    <m/>
    <n v="16000000"/>
    <n v="5.3"/>
    <n v="20627372"/>
    <n v="-1.7186053214526825E-4"/>
    <n v="4627372"/>
    <m/>
    <x v="8"/>
  </r>
  <r>
    <s v="Color"/>
    <s v="PeterKosminsky"/>
    <x v="1659"/>
    <m/>
    <x v="288"/>
    <n v="109"/>
    <s v="Drama"/>
    <m/>
    <m/>
    <m/>
    <m/>
    <m/>
    <m/>
    <m/>
    <x v="21"/>
    <m/>
    <m/>
    <m/>
    <m/>
    <m/>
    <m/>
    <s v="WhiteOleander"/>
    <x v="0"/>
    <x v="34"/>
    <m/>
    <m/>
    <m/>
    <m/>
    <n v="16000000"/>
    <n v="7.2"/>
    <n v="16346122"/>
    <n v="-1.7311384050478892E-4"/>
    <n v="346122"/>
    <m/>
    <x v="8"/>
  </r>
  <r>
    <s v="Color"/>
    <s v="KarynKusama"/>
    <x v="1659"/>
    <m/>
    <x v="288"/>
    <n v="107"/>
    <s v="Comedy"/>
    <s v="Fantasy"/>
    <s v="Horror"/>
    <m/>
    <m/>
    <m/>
    <m/>
    <m/>
    <x v="21"/>
    <m/>
    <m/>
    <m/>
    <m/>
    <m/>
    <m/>
    <s v="JennifersBody"/>
    <x v="0"/>
    <x v="34"/>
    <m/>
    <m/>
    <m/>
    <m/>
    <n v="16000000"/>
    <n v="5.0999999999999996"/>
    <n v="16204793"/>
    <n v="-1.7661053930389896E-4"/>
    <n v="204793"/>
    <m/>
    <x v="8"/>
  </r>
  <r>
    <s v="Color"/>
    <s v="NickGomez"/>
    <x v="1659"/>
    <m/>
    <x v="288"/>
    <n v="96"/>
    <s v="Comedy"/>
    <s v="Crime"/>
    <s v="Mystery"/>
    <m/>
    <m/>
    <m/>
    <m/>
    <m/>
    <x v="21"/>
    <m/>
    <m/>
    <m/>
    <m/>
    <m/>
    <m/>
    <s v="DrowningMona"/>
    <x v="0"/>
    <x v="34"/>
    <m/>
    <m/>
    <m/>
    <m/>
    <n v="16000000"/>
    <n v="5.6"/>
    <n v="15427192"/>
    <n v="-1.8018627770462361E-4"/>
    <n v="-572808"/>
    <m/>
    <x v="8"/>
  </r>
  <r>
    <s v="Color"/>
    <s v="WoodyAllen"/>
    <x v="1659"/>
    <m/>
    <x v="288"/>
    <n v="88"/>
    <s v="Comedy"/>
    <m/>
    <m/>
    <m/>
    <m/>
    <m/>
    <m/>
    <m/>
    <x v="21"/>
    <m/>
    <m/>
    <m/>
    <m/>
    <m/>
    <m/>
    <s v="RadioDays"/>
    <x v="0"/>
    <x v="34"/>
    <m/>
    <m/>
    <m/>
    <m/>
    <n v="16000000"/>
    <n v="7.6"/>
    <n v="14792779"/>
    <n v="-1.8417500018443219E-4"/>
    <n v="-1207221"/>
    <m/>
    <x v="8"/>
  </r>
  <r>
    <s v="Color"/>
    <s v="VicArmstrong"/>
    <x v="1659"/>
    <m/>
    <x v="288"/>
    <n v="110"/>
    <s v="Action"/>
    <s v="Drama"/>
    <s v="Fantasy"/>
    <s v="Mystery"/>
    <s v="Thriller"/>
    <m/>
    <m/>
    <m/>
    <x v="21"/>
    <m/>
    <m/>
    <m/>
    <m/>
    <m/>
    <m/>
    <s v="LeftBehind"/>
    <x v="0"/>
    <x v="34"/>
    <m/>
    <m/>
    <m/>
    <m/>
    <n v="16000000"/>
    <n v="3.1"/>
    <n v="13998282"/>
    <n v="-1.8850248778940414E-4"/>
    <n v="-2001718"/>
    <m/>
    <x v="8"/>
  </r>
  <r>
    <s v="Color"/>
    <s v="AllenCoulter"/>
    <x v="1659"/>
    <m/>
    <x v="288"/>
    <n v="113"/>
    <s v="Drama"/>
    <s v="Romance"/>
    <m/>
    <m/>
    <m/>
    <m/>
    <m/>
    <m/>
    <x v="21"/>
    <m/>
    <m/>
    <m/>
    <m/>
    <m/>
    <m/>
    <s v="RememberMe"/>
    <x v="0"/>
    <x v="34"/>
    <m/>
    <m/>
    <m/>
    <m/>
    <n v="16000000"/>
    <n v="7.2"/>
    <n v="19057024"/>
    <n v="-1.9325365169547276E-4"/>
    <n v="3057024"/>
    <m/>
    <x v="8"/>
  </r>
  <r>
    <s v="Color"/>
    <s v="ClareKilner"/>
    <x v="1659"/>
    <m/>
    <x v="288"/>
    <n v="101"/>
    <s v="Comedy"/>
    <s v="Drama"/>
    <s v="Romance"/>
    <m/>
    <m/>
    <m/>
    <m/>
    <m/>
    <x v="21"/>
    <m/>
    <m/>
    <m/>
    <m/>
    <m/>
    <m/>
    <s v="HowtoDeal"/>
    <x v="0"/>
    <x v="34"/>
    <m/>
    <m/>
    <m/>
    <m/>
    <n v="16000000"/>
    <n v="5.7"/>
    <n v="14108518"/>
    <n v="-1.9535240800770288E-4"/>
    <n v="-1891482"/>
    <m/>
    <x v="8"/>
  </r>
  <r>
    <s v="Color"/>
    <s v="RichardBenjamin"/>
    <x v="1659"/>
    <m/>
    <x v="288"/>
    <n v="105"/>
    <s v="Comedy"/>
    <s v="Romance"/>
    <s v="SciFi"/>
    <m/>
    <m/>
    <m/>
    <m/>
    <m/>
    <x v="21"/>
    <m/>
    <m/>
    <m/>
    <m/>
    <m/>
    <m/>
    <s v="MyStepmotherIsanAlien"/>
    <x v="0"/>
    <x v="34"/>
    <m/>
    <m/>
    <m/>
    <m/>
    <n v="20000000"/>
    <n v="5.2"/>
    <n v="13854000"/>
    <n v="-2.0005726488894616E-4"/>
    <n v="-6146000"/>
    <m/>
    <x v="8"/>
  </r>
  <r>
    <s v="Color"/>
    <s v="JonathanDemme"/>
    <x v="1659"/>
    <m/>
    <x v="288"/>
    <n v="125"/>
    <s v="Drama"/>
    <m/>
    <m/>
    <m/>
    <m/>
    <m/>
    <m/>
    <m/>
    <x v="21"/>
    <m/>
    <m/>
    <m/>
    <m/>
    <m/>
    <m/>
    <s v="Philadelphia"/>
    <x v="0"/>
    <x v="34"/>
    <m/>
    <m/>
    <m/>
    <m/>
    <n v="26000000"/>
    <n v="7.7"/>
    <n v="77324422"/>
    <n v="-2.0309324294352763E-4"/>
    <n v="51324422"/>
    <m/>
    <x v="8"/>
  </r>
  <r>
    <s v="Color"/>
    <s v="JosefRusnak"/>
    <x v="1659"/>
    <m/>
    <x v="288"/>
    <n v="100"/>
    <s v="Mystery"/>
    <s v="SciFi"/>
    <s v="Thriller"/>
    <m/>
    <m/>
    <m/>
    <m/>
    <m/>
    <x v="21"/>
    <m/>
    <m/>
    <m/>
    <m/>
    <m/>
    <m/>
    <s v="TheThirteenthFloor"/>
    <x v="0"/>
    <x v="34"/>
    <m/>
    <m/>
    <m/>
    <m/>
    <n v="16000000"/>
    <n v="7"/>
    <n v="15500000"/>
    <n v="-2.0133370209703144E-4"/>
    <n v="-500000"/>
    <m/>
    <x v="8"/>
  </r>
  <r>
    <s v="Color"/>
    <s v="BrucePaltrow"/>
    <x v="1659"/>
    <m/>
    <x v="288"/>
    <n v="112"/>
    <s v="Comedy"/>
    <s v="Drama"/>
    <s v="Music"/>
    <m/>
    <m/>
    <m/>
    <m/>
    <m/>
    <x v="21"/>
    <m/>
    <m/>
    <m/>
    <m/>
    <m/>
    <m/>
    <s v="Duets"/>
    <x v="0"/>
    <x v="34"/>
    <m/>
    <m/>
    <m/>
    <m/>
    <n v="15000000"/>
    <n v="6"/>
    <n v="4734235"/>
    <n v="-2.0530040578815606E-4"/>
    <n v="-10265765"/>
    <m/>
    <x v="8"/>
  </r>
  <r>
    <s v="Color"/>
    <s v="WoodyAllen"/>
    <x v="1659"/>
    <m/>
    <x v="288"/>
    <n v="112"/>
    <s v="Comedy"/>
    <s v="Romance"/>
    <m/>
    <m/>
    <m/>
    <m/>
    <m/>
    <m/>
    <x v="21"/>
    <m/>
    <m/>
    <m/>
    <m/>
    <m/>
    <m/>
    <s v="HollywoodEnding"/>
    <x v="0"/>
    <x v="34"/>
    <m/>
    <m/>
    <m/>
    <m/>
    <n v="16000000"/>
    <n v="6.6"/>
    <n v="4839383"/>
    <n v="-2.1585735004605821E-4"/>
    <n v="-11160617"/>
    <m/>
    <x v="8"/>
  </r>
  <r>
    <s v="Color"/>
    <s v="AdamRifkin"/>
    <x v="1659"/>
    <m/>
    <x v="288"/>
    <n v="95"/>
    <s v="Comedy"/>
    <s v="Music"/>
    <m/>
    <m/>
    <m/>
    <m/>
    <m/>
    <m/>
    <x v="21"/>
    <m/>
    <m/>
    <m/>
    <m/>
    <m/>
    <m/>
    <s v="DetroitRockCity"/>
    <x v="0"/>
    <x v="34"/>
    <m/>
    <m/>
    <m/>
    <m/>
    <n v="15000000"/>
    <n v="6.8"/>
    <n v="4193025"/>
    <n v="-2.2547447987784623E-4"/>
    <n v="-10806975"/>
    <m/>
    <x v="8"/>
  </r>
  <r>
    <s v="Color"/>
    <s v="RussellMulcahy"/>
    <x v="1659"/>
    <m/>
    <x v="288"/>
    <n v="110"/>
    <s v="Action"/>
    <s v="Adventure"/>
    <s v="Fantasy"/>
    <m/>
    <m/>
    <m/>
    <m/>
    <m/>
    <x v="21"/>
    <m/>
    <m/>
    <m/>
    <m/>
    <m/>
    <m/>
    <s v="Highlander"/>
    <x v="0"/>
    <x v="34"/>
    <m/>
    <m/>
    <m/>
    <m/>
    <n v="16000000"/>
    <n v="7.2"/>
    <n v="5900000"/>
    <n v="-2.3637674547974488E-4"/>
    <n v="-10100000"/>
    <m/>
    <x v="8"/>
  </r>
  <r>
    <s v="Color"/>
    <s v="SusanneBier"/>
    <x v="1659"/>
    <m/>
    <x v="288"/>
    <n v="118"/>
    <s v="Drama"/>
    <m/>
    <m/>
    <m/>
    <m/>
    <m/>
    <m/>
    <m/>
    <x v="21"/>
    <m/>
    <m/>
    <m/>
    <m/>
    <m/>
    <m/>
    <s v="ThingsWeLostintheFire"/>
    <x v="0"/>
    <x v="34"/>
    <m/>
    <m/>
    <m/>
    <m/>
    <n v="16000000"/>
    <n v="7.2"/>
    <n v="2849142"/>
    <n v="-2.4546262792776518E-4"/>
    <n v="-13150858"/>
    <m/>
    <x v="8"/>
  </r>
  <r>
    <s v="Color"/>
    <s v="KennethJohnson"/>
    <x v="1659"/>
    <m/>
    <x v="288"/>
    <n v="97"/>
    <s v="Action"/>
    <s v="Crime"/>
    <s v="SciFi"/>
    <m/>
    <m/>
    <m/>
    <m/>
    <m/>
    <x v="21"/>
    <m/>
    <m/>
    <m/>
    <m/>
    <m/>
    <m/>
    <s v="Steel"/>
    <x v="0"/>
    <x v="34"/>
    <m/>
    <m/>
    <m/>
    <m/>
    <n v="16000000"/>
    <n v="2.8"/>
    <n v="1686429"/>
    <n v="-2.561813590564685E-4"/>
    <n v="-14313571"/>
    <m/>
    <x v="8"/>
  </r>
  <r>
    <s v="Color"/>
    <s v="JamesGray"/>
    <x v="1659"/>
    <m/>
    <x v="288"/>
    <n v="120"/>
    <s v="Drama"/>
    <s v="Romance"/>
    <m/>
    <m/>
    <m/>
    <m/>
    <m/>
    <m/>
    <x v="21"/>
    <m/>
    <m/>
    <m/>
    <m/>
    <m/>
    <m/>
    <s v="TheImmigrant"/>
    <x v="0"/>
    <x v="34"/>
    <m/>
    <m/>
    <m/>
    <m/>
    <n v="16000000"/>
    <n v="6.6"/>
    <n v="1984743"/>
    <n v="-2.6753497949474138E-4"/>
    <n v="-14015257"/>
    <m/>
    <x v="8"/>
  </r>
  <r>
    <s v="Color"/>
    <s v="JamesIvory"/>
    <x v="1659"/>
    <m/>
    <x v="288"/>
    <n v="135"/>
    <s v="Drama"/>
    <s v="History"/>
    <s v="Romance"/>
    <s v="War"/>
    <m/>
    <m/>
    <m/>
    <m/>
    <x v="21"/>
    <m/>
    <m/>
    <m/>
    <m/>
    <m/>
    <m/>
    <s v="TheWhiteCountess"/>
    <x v="0"/>
    <x v="34"/>
    <m/>
    <m/>
    <m/>
    <m/>
    <n v="16000000"/>
    <n v="6.7"/>
    <n v="1666262"/>
    <n v="-2.7874819622118171E-4"/>
    <n v="-14333738"/>
    <m/>
    <x v="8"/>
  </r>
  <r>
    <s v="Color"/>
    <s v="DannyBoyle"/>
    <x v="1659"/>
    <m/>
    <x v="288"/>
    <n v="101"/>
    <s v="Crime"/>
    <s v="Drama"/>
    <s v="Mystery"/>
    <s v="Thriller"/>
    <m/>
    <m/>
    <m/>
    <m/>
    <x v="21"/>
    <m/>
    <m/>
    <m/>
    <m/>
    <m/>
    <m/>
    <s v="Trance"/>
    <x v="0"/>
    <x v="34"/>
    <m/>
    <m/>
    <m/>
    <m/>
    <n v="20000000"/>
    <n v="7"/>
    <n v="2319187"/>
    <n v="-2.901490264177822E-4"/>
    <n v="-17680813"/>
    <m/>
    <x v="8"/>
  </r>
  <r>
    <s v="Color"/>
    <s v="JessyTerrero"/>
    <x v="1659"/>
    <m/>
    <x v="288"/>
    <n v="92"/>
    <s v="Comedy"/>
    <m/>
    <m/>
    <m/>
    <m/>
    <m/>
    <m/>
    <m/>
    <x v="21"/>
    <m/>
    <m/>
    <m/>
    <m/>
    <m/>
    <m/>
    <s v="SoulPlane"/>
    <x v="0"/>
    <x v="34"/>
    <m/>
    <m/>
    <m/>
    <m/>
    <n v="16000000"/>
    <n v="4.4000000000000004"/>
    <n v="13922211"/>
    <n v="-2.9712112327943914E-4"/>
    <n v="-2077789"/>
    <m/>
    <x v="8"/>
  </r>
  <r>
    <s v="Color"/>
    <s v="VicenteAmorim"/>
    <x v="1659"/>
    <m/>
    <x v="288"/>
    <n v="92"/>
    <s v="Drama"/>
    <s v="Romance"/>
    <s v="War"/>
    <m/>
    <m/>
    <m/>
    <m/>
    <m/>
    <x v="21"/>
    <m/>
    <m/>
    <m/>
    <m/>
    <m/>
    <m/>
    <s v="Good"/>
    <x v="0"/>
    <x v="34"/>
    <m/>
    <m/>
    <m/>
    <m/>
    <n v="15000000"/>
    <n v="6.2"/>
    <n v="23091"/>
    <n v="-3.0202794958772411E-4"/>
    <n v="-14976909"/>
    <m/>
    <x v="8"/>
  </r>
  <r>
    <s v="Color"/>
    <s v="GasparNo"/>
    <x v="1659"/>
    <m/>
    <x v="288"/>
    <n v="161"/>
    <s v="Drama"/>
    <s v="Fantasy"/>
    <m/>
    <m/>
    <m/>
    <m/>
    <m/>
    <m/>
    <x v="21"/>
    <m/>
    <m/>
    <m/>
    <m/>
    <m/>
    <m/>
    <s v="EntertheVoid"/>
    <x v="0"/>
    <x v="34"/>
    <m/>
    <m/>
    <m/>
    <m/>
    <n v="13000000"/>
    <n v="7.3"/>
    <n v="336467"/>
    <n v="-3.1549051917988515E-4"/>
    <n v="-12663533"/>
    <m/>
    <x v="8"/>
  </r>
  <r>
    <s v="Color"/>
    <s v="AmyHeckerling"/>
    <x v="1659"/>
    <m/>
    <x v="288"/>
    <n v="92"/>
    <s v="Comedy"/>
    <s v="Horror"/>
    <s v="Romance"/>
    <m/>
    <m/>
    <m/>
    <m/>
    <m/>
    <x v="21"/>
    <m/>
    <m/>
    <m/>
    <m/>
    <m/>
    <m/>
    <s v="Vamps"/>
    <x v="0"/>
    <x v="34"/>
    <m/>
    <m/>
    <m/>
    <m/>
    <n v="16000000"/>
    <n v="5.0999999999999996"/>
    <n v="2964"/>
    <n v="-3.31041274628089E-4"/>
    <n v="-15997036"/>
    <m/>
    <x v="8"/>
  </r>
  <r>
    <s v="Color"/>
    <s v="TommyLeeJones"/>
    <x v="1659"/>
    <m/>
    <x v="288"/>
    <n v="122"/>
    <s v="Drama"/>
    <s v="Western"/>
    <m/>
    <m/>
    <m/>
    <m/>
    <m/>
    <m/>
    <x v="21"/>
    <m/>
    <m/>
    <m/>
    <m/>
    <m/>
    <m/>
    <s v="TheHomesman"/>
    <x v="0"/>
    <x v="34"/>
    <m/>
    <m/>
    <m/>
    <m/>
    <n v="16000000"/>
    <n v="6.6"/>
    <n v="2428883"/>
    <n v="-3.4341994473448208E-4"/>
    <n v="-13571117"/>
    <m/>
    <x v="8"/>
  </r>
  <r>
    <s v="Color"/>
    <s v="JesseVaughan"/>
    <x v="1659"/>
    <m/>
    <x v="288"/>
    <n v="91"/>
    <s v="Comedy"/>
    <s v="Drama"/>
    <s v="Romance"/>
    <s v="Sport"/>
    <m/>
    <m/>
    <m/>
    <m/>
    <x v="21"/>
    <m/>
    <m/>
    <m/>
    <m/>
    <m/>
    <m/>
    <s v="JuwannaMann"/>
    <x v="0"/>
    <x v="34"/>
    <m/>
    <m/>
    <m/>
    <m/>
    <n v="15600000"/>
    <n v="4.5"/>
    <n v="13571817"/>
    <n v="-3.5451935133876833E-4"/>
    <n v="-2028183"/>
    <m/>
    <x v="8"/>
  </r>
  <r>
    <s v="Color"/>
    <s v="WayneBeach"/>
    <x v="1659"/>
    <m/>
    <x v="288"/>
    <n v="93"/>
    <s v="Drama"/>
    <s v="Mystery"/>
    <s v="Thriller"/>
    <m/>
    <m/>
    <m/>
    <m/>
    <m/>
    <x v="21"/>
    <m/>
    <m/>
    <m/>
    <m/>
    <m/>
    <m/>
    <s v="SlowBurn"/>
    <x v="0"/>
    <x v="34"/>
    <m/>
    <m/>
    <m/>
    <m/>
    <n v="15500000"/>
    <n v="5.9"/>
    <n v="1181197"/>
    <n v="-3.5986323431744444E-4"/>
    <n v="-14318803"/>
    <m/>
    <x v="8"/>
  </r>
  <r>
    <s v="Color"/>
    <s v="GrardKrawczyk"/>
    <x v="1659"/>
    <m/>
    <x v="288"/>
    <n v="94"/>
    <s v="Action"/>
    <s v="Comedy"/>
    <s v="Crime"/>
    <s v="Drama"/>
    <s v="Thriller"/>
    <m/>
    <m/>
    <m/>
    <x v="21"/>
    <m/>
    <m/>
    <m/>
    <m/>
    <m/>
    <m/>
    <s v="Wasabi"/>
    <x v="4"/>
    <x v="34"/>
    <m/>
    <m/>
    <m/>
    <m/>
    <n v="15300000"/>
    <n v="6.6"/>
    <n v="81525"/>
    <n v="-3.7220562787085548E-4"/>
    <n v="-15218475"/>
    <m/>
    <x v="8"/>
  </r>
  <r>
    <s v="Color"/>
    <s v="JamesGunn"/>
    <x v="1659"/>
    <m/>
    <x v="288"/>
    <n v="95"/>
    <s v="Comedy"/>
    <s v="Horror"/>
    <s v="SciFi"/>
    <m/>
    <m/>
    <m/>
    <m/>
    <m/>
    <x v="21"/>
    <m/>
    <m/>
    <m/>
    <m/>
    <m/>
    <m/>
    <s v="Slither"/>
    <x v="0"/>
    <x v="34"/>
    <m/>
    <m/>
    <m/>
    <m/>
    <n v="15500000"/>
    <n v="6.5"/>
    <n v="7774730"/>
    <n v="-3.8541445776428768E-4"/>
    <n v="-7725270"/>
    <m/>
    <x v="8"/>
  </r>
  <r>
    <s v="Color"/>
    <s v="MartinBrest"/>
    <x v="1659"/>
    <m/>
    <x v="288"/>
    <n v="105"/>
    <s v="Action"/>
    <s v="Comedy"/>
    <s v="Crime"/>
    <m/>
    <m/>
    <m/>
    <m/>
    <m/>
    <x v="21"/>
    <m/>
    <m/>
    <m/>
    <m/>
    <m/>
    <m/>
    <s v="BeverlyHillsCop"/>
    <x v="0"/>
    <x v="34"/>
    <m/>
    <m/>
    <m/>
    <m/>
    <n v="14000000"/>
    <n v="7.3"/>
    <n v="234760500"/>
    <n v="-3.9409270446168118E-4"/>
    <n v="220760500"/>
    <m/>
    <x v="8"/>
  </r>
  <r>
    <s v="Color"/>
    <s v="ChrisColumbus"/>
    <x v="1659"/>
    <m/>
    <x v="288"/>
    <n v="103"/>
    <s v="Comedy"/>
    <s v="Family"/>
    <m/>
    <m/>
    <m/>
    <m/>
    <m/>
    <m/>
    <x v="21"/>
    <m/>
    <m/>
    <m/>
    <m/>
    <m/>
    <m/>
    <s v="HomeAlone"/>
    <x v="0"/>
    <x v="34"/>
    <m/>
    <m/>
    <m/>
    <m/>
    <n v="18000000"/>
    <n v="7.5"/>
    <n v="285761243"/>
    <n v="-2.6273980287754934E-4"/>
    <n v="267761243"/>
    <m/>
    <x v="8"/>
  </r>
  <r>
    <s v="Color"/>
    <s v="LeonardNimoy"/>
    <x v="1659"/>
    <m/>
    <x v="288"/>
    <n v="102"/>
    <s v="Comedy"/>
    <s v="Drama"/>
    <s v="Family"/>
    <m/>
    <m/>
    <m/>
    <m/>
    <m/>
    <x v="21"/>
    <m/>
    <m/>
    <m/>
    <m/>
    <m/>
    <m/>
    <s v="3MenandaBaby"/>
    <x v="0"/>
    <x v="34"/>
    <m/>
    <m/>
    <m/>
    <m/>
    <n v="11000000"/>
    <n v="5.9"/>
    <n v="167780960"/>
    <n v="-1.4924300347865806E-4"/>
    <n v="156780960"/>
    <m/>
    <x v="8"/>
  </r>
  <r>
    <s v="Color"/>
    <s v="SydneyPollack"/>
    <x v="1659"/>
    <m/>
    <x v="288"/>
    <n v="116"/>
    <s v="Comedy"/>
    <s v="Drama"/>
    <s v="Romance"/>
    <m/>
    <m/>
    <m/>
    <m/>
    <m/>
    <x v="21"/>
    <m/>
    <m/>
    <m/>
    <m/>
    <m/>
    <m/>
    <s v="Tootsie"/>
    <x v="0"/>
    <x v="34"/>
    <m/>
    <m/>
    <m/>
    <m/>
    <n v="22000000"/>
    <n v="7.4"/>
    <n v="177200000"/>
    <n v="-3.335397262728188E-5"/>
    <n v="155200000"/>
    <m/>
    <x v="8"/>
  </r>
  <r>
    <s v="Color"/>
    <s v="TonyScott"/>
    <x v="1659"/>
    <m/>
    <x v="288"/>
    <n v="110"/>
    <s v="Action"/>
    <s v="Drama"/>
    <s v="Romance"/>
    <m/>
    <m/>
    <m/>
    <m/>
    <m/>
    <x v="21"/>
    <m/>
    <m/>
    <m/>
    <m/>
    <m/>
    <m/>
    <s v="TopGun"/>
    <x v="0"/>
    <x v="34"/>
    <m/>
    <m/>
    <m/>
    <m/>
    <n v="15000000"/>
    <n v="6.9"/>
    <n v="176781728"/>
    <n v="4.9000710704574386E-6"/>
    <n v="161781728"/>
    <m/>
    <x v="8"/>
  </r>
  <r>
    <s v="Color"/>
    <s v="AngLee"/>
    <x v="1659"/>
    <m/>
    <x v="288"/>
    <n v="120"/>
    <s v="Action"/>
    <s v="Drama"/>
    <s v="Romance"/>
    <m/>
    <m/>
    <m/>
    <m/>
    <m/>
    <x v="21"/>
    <m/>
    <m/>
    <m/>
    <m/>
    <m/>
    <m/>
    <s v="CrouchingTigerHiddenDragon"/>
    <x v="1"/>
    <x v="34"/>
    <m/>
    <m/>
    <m/>
    <m/>
    <n v="15000000"/>
    <n v="7.9"/>
    <n v="128067808"/>
    <n v="9.8819227266806994E-5"/>
    <n v="113067808"/>
    <m/>
    <x v="8"/>
  </r>
  <r>
    <s v="Color"/>
    <s v="SamMendes"/>
    <x v="1659"/>
    <m/>
    <x v="288"/>
    <n v="122"/>
    <s v="Drama"/>
    <m/>
    <m/>
    <m/>
    <m/>
    <m/>
    <m/>
    <m/>
    <x v="21"/>
    <m/>
    <m/>
    <m/>
    <m/>
    <m/>
    <m/>
    <s v="AmericanBeauty"/>
    <x v="0"/>
    <x v="34"/>
    <m/>
    <m/>
    <m/>
    <m/>
    <n v="15000000"/>
    <n v="8.4"/>
    <n v="130058047"/>
    <n v="1.6355611630808922E-4"/>
    <n v="115058047"/>
    <m/>
    <x v="8"/>
  </r>
  <r>
    <s v="Color"/>
    <s v="TomHooper"/>
    <x v="1659"/>
    <m/>
    <x v="288"/>
    <n v="118"/>
    <s v="Biography"/>
    <s v="Drama"/>
    <s v="History"/>
    <s v="Romance"/>
    <m/>
    <m/>
    <m/>
    <m/>
    <x v="21"/>
    <m/>
    <m/>
    <m/>
    <m/>
    <m/>
    <m/>
    <s v="TheKingsSpeech"/>
    <x v="0"/>
    <x v="34"/>
    <m/>
    <m/>
    <m/>
    <m/>
    <n v="15000000"/>
    <n v="8"/>
    <n v="138795342"/>
    <n v="2.2996739352072198E-4"/>
    <n v="123795342"/>
    <m/>
    <x v="8"/>
  </r>
  <r>
    <s v="Color"/>
    <s v="IvanReitman"/>
    <x v="1659"/>
    <m/>
    <x v="288"/>
    <n v="107"/>
    <s v="Comedy"/>
    <s v="Crime"/>
    <m/>
    <m/>
    <m/>
    <m/>
    <m/>
    <m/>
    <x v="21"/>
    <m/>
    <m/>
    <m/>
    <m/>
    <m/>
    <m/>
    <s v="Twins"/>
    <x v="0"/>
    <x v="34"/>
    <m/>
    <m/>
    <m/>
    <m/>
    <n v="15000000"/>
    <n v="6"/>
    <n v="111936400"/>
    <n v="3.023552982840102E-4"/>
    <n v="96936400"/>
    <m/>
    <x v="8"/>
  </r>
  <r>
    <s v="Color"/>
    <s v="UdayanPrasad"/>
    <x v="1659"/>
    <m/>
    <x v="288"/>
    <n v="102"/>
    <s v="Drama"/>
    <s v="Romance"/>
    <m/>
    <m/>
    <m/>
    <m/>
    <m/>
    <m/>
    <x v="21"/>
    <m/>
    <m/>
    <m/>
    <m/>
    <m/>
    <m/>
    <s v="TheYellowHandkerchief"/>
    <x v="0"/>
    <x v="34"/>
    <m/>
    <m/>
    <m/>
    <m/>
    <n v="15500000"/>
    <n v="6.8"/>
    <n v="317040"/>
    <n v="3.5823518014180467E-4"/>
    <n v="-15182960"/>
    <m/>
    <x v="8"/>
  </r>
  <r>
    <s v="Color"/>
    <s v="StevenSpielberg"/>
    <x v="1659"/>
    <m/>
    <x v="288"/>
    <n v="154"/>
    <s v="Drama"/>
    <m/>
    <m/>
    <m/>
    <m/>
    <m/>
    <m/>
    <m/>
    <x v="21"/>
    <m/>
    <m/>
    <m/>
    <m/>
    <m/>
    <m/>
    <s v="TheColorPurple"/>
    <x v="0"/>
    <x v="34"/>
    <m/>
    <m/>
    <m/>
    <m/>
    <n v="15000000"/>
    <n v="7.8"/>
    <n v="94175854"/>
    <n v="3.4524709824923006E-4"/>
    <n v="79175854"/>
    <m/>
    <x v="8"/>
  </r>
  <r>
    <s v="Color"/>
    <s v="MortenTyldum"/>
    <x v="1659"/>
    <m/>
    <x v="288"/>
    <n v="114"/>
    <s v="Biography"/>
    <s v="Drama"/>
    <s v="Thriller"/>
    <s v="War"/>
    <m/>
    <m/>
    <m/>
    <m/>
    <x v="21"/>
    <m/>
    <m/>
    <m/>
    <m/>
    <m/>
    <m/>
    <s v="TheImitationGame"/>
    <x v="0"/>
    <x v="34"/>
    <m/>
    <m/>
    <m/>
    <m/>
    <n v="14000000"/>
    <n v="8.1"/>
    <n v="91121452"/>
    <n v="3.9015951463761963E-4"/>
    <n v="77121452"/>
    <m/>
    <x v="8"/>
  </r>
  <r>
    <s v="Color"/>
    <s v="HowardZieff"/>
    <x v="1659"/>
    <m/>
    <x v="288"/>
    <n v="109"/>
    <s v="Comedy"/>
    <s v="War"/>
    <m/>
    <m/>
    <m/>
    <m/>
    <m/>
    <m/>
    <x v="21"/>
    <m/>
    <m/>
    <m/>
    <m/>
    <m/>
    <m/>
    <s v="PrivateBenjamin"/>
    <x v="0"/>
    <x v="34"/>
    <m/>
    <m/>
    <m/>
    <m/>
    <n v="10000000"/>
    <n v="6.1"/>
    <n v="69800000"/>
    <n v="4.3688329033401041E-4"/>
    <n v="59800000"/>
    <m/>
    <x v="8"/>
  </r>
  <r>
    <s v="Color"/>
    <s v="ThorFreudenthal"/>
    <x v="1659"/>
    <m/>
    <x v="288"/>
    <n v="94"/>
    <s v="Comedy"/>
    <s v="Family"/>
    <m/>
    <m/>
    <m/>
    <m/>
    <m/>
    <m/>
    <x v="21"/>
    <m/>
    <m/>
    <m/>
    <m/>
    <m/>
    <m/>
    <s v="DiaryofaWimpyKid"/>
    <x v="0"/>
    <x v="34"/>
    <m/>
    <m/>
    <m/>
    <m/>
    <n v="15000000"/>
    <n v="6.2"/>
    <n v="64001297"/>
    <n v="4.7902850797057245E-4"/>
    <n v="49001297"/>
    <m/>
    <x v="8"/>
  </r>
  <r>
    <s v="Color"/>
    <s v="AndrsMuschietti"/>
    <x v="1659"/>
    <m/>
    <x v="288"/>
    <n v="100"/>
    <s v="Fantasy"/>
    <s v="Horror"/>
    <m/>
    <m/>
    <m/>
    <m/>
    <m/>
    <m/>
    <x v="21"/>
    <m/>
    <m/>
    <m/>
    <m/>
    <m/>
    <m/>
    <s v="Mama"/>
    <x v="0"/>
    <x v="34"/>
    <m/>
    <m/>
    <m/>
    <m/>
    <n v="20000000"/>
    <n v="6.2"/>
    <n v="71588220"/>
    <n v="5.0523458796027467E-4"/>
    <n v="51588220"/>
    <m/>
    <x v="8"/>
  </r>
  <r>
    <s v="Color"/>
    <s v="JohnCarpenter"/>
    <x v="1659"/>
    <m/>
    <x v="288"/>
    <n v="101"/>
    <s v="Horror"/>
    <s v="Thriller"/>
    <m/>
    <m/>
    <m/>
    <m/>
    <m/>
    <m/>
    <x v="21"/>
    <m/>
    <m/>
    <m/>
    <m/>
    <m/>
    <m/>
    <s v="Halloween"/>
    <x v="0"/>
    <x v="34"/>
    <m/>
    <m/>
    <m/>
    <m/>
    <n v="300000"/>
    <n v="7.9"/>
    <n v="47000000"/>
    <n v="5.2346065441393288E-4"/>
    <n v="46700000"/>
    <m/>
    <x v="8"/>
  </r>
  <r>
    <s v="Color"/>
    <s v="HaroldRamis"/>
    <x v="1659"/>
    <m/>
    <x v="288"/>
    <n v="98"/>
    <s v="Adventure"/>
    <s v="Comedy"/>
    <m/>
    <m/>
    <m/>
    <m/>
    <m/>
    <m/>
    <x v="21"/>
    <m/>
    <m/>
    <m/>
    <m/>
    <m/>
    <m/>
    <s v="NationalLampoonsVacation"/>
    <x v="0"/>
    <x v="34"/>
    <m/>
    <m/>
    <m/>
    <m/>
    <n v="15000000"/>
    <n v="7.4"/>
    <n v="61400000"/>
    <n v="5.5805583701634773E-4"/>
    <n v="46400000"/>
    <m/>
    <x v="8"/>
  </r>
  <r>
    <s v="Color"/>
    <s v="JeffTremaine"/>
    <x v="1659"/>
    <m/>
    <x v="288"/>
    <n v="102"/>
    <s v="Comedy"/>
    <m/>
    <m/>
    <m/>
    <m/>
    <m/>
    <m/>
    <m/>
    <x v="21"/>
    <m/>
    <m/>
    <m/>
    <m/>
    <m/>
    <m/>
    <s v="BadGrandpa"/>
    <x v="0"/>
    <x v="34"/>
    <m/>
    <m/>
    <m/>
    <m/>
    <n v="15000000"/>
    <n v="6.6"/>
    <n v="101978840"/>
    <n v="5.8279595999090935E-4"/>
    <n v="86978840"/>
    <m/>
    <x v="8"/>
  </r>
  <r>
    <s v="Color"/>
    <s v="StephenFrears"/>
    <x v="1659"/>
    <m/>
    <x v="288"/>
    <n v="94"/>
    <s v="Biography"/>
    <s v="Drama"/>
    <m/>
    <m/>
    <m/>
    <m/>
    <m/>
    <m/>
    <x v="21"/>
    <m/>
    <m/>
    <m/>
    <m/>
    <m/>
    <m/>
    <s v="TheQueen"/>
    <x v="0"/>
    <x v="34"/>
    <m/>
    <m/>
    <m/>
    <m/>
    <n v="9800000"/>
    <n v="7.3"/>
    <n v="56437947"/>
    <n v="6.3369271377876335E-4"/>
    <n v="46637947"/>
    <m/>
    <x v="8"/>
  </r>
  <r>
    <s v="Color"/>
    <s v="TimBurton"/>
    <x v="1659"/>
    <m/>
    <x v="288"/>
    <n v="92"/>
    <s v="Comedy"/>
    <s v="Fantasy"/>
    <m/>
    <m/>
    <m/>
    <m/>
    <m/>
    <m/>
    <x v="21"/>
    <m/>
    <m/>
    <m/>
    <m/>
    <m/>
    <m/>
    <s v="Beetlejuice"/>
    <x v="0"/>
    <x v="34"/>
    <m/>
    <m/>
    <m/>
    <m/>
    <n v="15000000"/>
    <n v="7.5"/>
    <n v="73326666"/>
    <n v="6.6476114236006182E-4"/>
    <n v="58326666"/>
    <m/>
    <x v="8"/>
  </r>
  <r>
    <s v="Color"/>
    <s v="TylerPerry"/>
    <x v="1659"/>
    <m/>
    <x v="288"/>
    <n v="113"/>
    <s v="Comedy"/>
    <s v="Drama"/>
    <m/>
    <m/>
    <m/>
    <m/>
    <m/>
    <m/>
    <x v="21"/>
    <m/>
    <m/>
    <m/>
    <m/>
    <m/>
    <m/>
    <s v="WhyDidIGetMarried"/>
    <x v="0"/>
    <x v="34"/>
    <m/>
    <m/>
    <m/>
    <m/>
    <n v="15000000"/>
    <n v="5.6"/>
    <n v="55184721"/>
    <n v="6.9739138811079741E-4"/>
    <n v="40184721"/>
    <m/>
    <x v="8"/>
  </r>
  <r>
    <s v="Color"/>
    <s v="GillianArmstrong"/>
    <x v="1659"/>
    <m/>
    <x v="288"/>
    <n v="115"/>
    <s v="Drama"/>
    <s v="Family"/>
    <s v="Romance"/>
    <m/>
    <m/>
    <m/>
    <m/>
    <m/>
    <x v="21"/>
    <m/>
    <m/>
    <m/>
    <m/>
    <m/>
    <m/>
    <s v="LittleWomen"/>
    <x v="0"/>
    <x v="34"/>
    <m/>
    <m/>
    <m/>
    <m/>
    <n v="15000000"/>
    <n v="7.3"/>
    <n v="50003300"/>
    <n v="7.184443967371974E-4"/>
    <n v="35003300"/>
    <m/>
    <x v="8"/>
  </r>
  <r>
    <s v="Color"/>
    <s v="JamesWatkins"/>
    <x v="1659"/>
    <m/>
    <x v="288"/>
    <n v="95"/>
    <s v="Drama"/>
    <s v="Fantasy"/>
    <s v="Horror"/>
    <s v="Thriller"/>
    <m/>
    <m/>
    <m/>
    <m/>
    <x v="21"/>
    <m/>
    <m/>
    <m/>
    <m/>
    <m/>
    <m/>
    <s v="TheWomaninBlack"/>
    <x v="0"/>
    <x v="34"/>
    <m/>
    <m/>
    <m/>
    <m/>
    <n v="17000000"/>
    <n v="6.4"/>
    <n v="54322273"/>
    <n v="7.3622465858526581E-4"/>
    <n v="37322273"/>
    <m/>
    <x v="8"/>
  </r>
  <r>
    <s v="Color"/>
    <s v="SimonWest"/>
    <x v="1659"/>
    <m/>
    <x v="288"/>
    <n v="87"/>
    <s v="Horror"/>
    <s v="Thriller"/>
    <m/>
    <m/>
    <m/>
    <m/>
    <m/>
    <m/>
    <x v="21"/>
    <m/>
    <m/>
    <m/>
    <m/>
    <m/>
    <m/>
    <s v="WhenaStrangerCalls"/>
    <x v="0"/>
    <x v="34"/>
    <m/>
    <m/>
    <m/>
    <m/>
    <n v="15000000"/>
    <n v="5"/>
    <n v="47860214"/>
    <n v="7.5342001271386477E-4"/>
    <n v="32860214"/>
    <m/>
    <x v="8"/>
  </r>
  <r>
    <s v="Color"/>
    <s v="ShawnLevy"/>
    <x v="1659"/>
    <m/>
    <x v="288"/>
    <n v="88"/>
    <s v="Adventure"/>
    <s v="Comedy"/>
    <s v="Family"/>
    <m/>
    <m/>
    <m/>
    <m/>
    <m/>
    <x v="21"/>
    <m/>
    <m/>
    <m/>
    <m/>
    <m/>
    <m/>
    <s v="BigFatLiar"/>
    <x v="0"/>
    <x v="34"/>
    <m/>
    <m/>
    <m/>
    <m/>
    <n v="15000000"/>
    <n v="5.4"/>
    <n v="47811275"/>
    <n v="7.6989493807551204E-4"/>
    <n v="32811275"/>
    <m/>
    <x v="8"/>
  </r>
  <r>
    <s v="Color"/>
    <s v="BarryLevinson"/>
    <x v="1659"/>
    <m/>
    <x v="288"/>
    <n v="97"/>
    <s v="Comedy"/>
    <s v="Drama"/>
    <m/>
    <m/>
    <m/>
    <m/>
    <m/>
    <m/>
    <x v="21"/>
    <m/>
    <m/>
    <m/>
    <m/>
    <m/>
    <m/>
    <s v="WagtheDog"/>
    <x v="0"/>
    <x v="34"/>
    <m/>
    <m/>
    <m/>
    <m/>
    <n v="15000000"/>
    <n v="7.1"/>
    <n v="43022524"/>
    <n v="7.8636781816566722E-4"/>
    <n v="28022524"/>
    <m/>
    <x v="8"/>
  </r>
  <r>
    <s v="Color"/>
    <s v="JimFall"/>
    <x v="1659"/>
    <m/>
    <x v="288"/>
    <n v="94"/>
    <s v="Adventure"/>
    <s v="Comedy"/>
    <s v="Family"/>
    <s v="Music"/>
    <s v="Romance"/>
    <m/>
    <m/>
    <m/>
    <x v="21"/>
    <m/>
    <m/>
    <m/>
    <m/>
    <m/>
    <m/>
    <s v="TheLizzieMcGuireMovie"/>
    <x v="0"/>
    <x v="34"/>
    <m/>
    <m/>
    <m/>
    <m/>
    <n v="17000000"/>
    <n v="5.3"/>
    <n v="42672630"/>
    <n v="7.9980482282024248E-4"/>
    <n v="25672630"/>
    <m/>
    <x v="8"/>
  </r>
  <r>
    <s v="Color"/>
    <s v="RicRomanWaugh"/>
    <x v="1659"/>
    <m/>
    <x v="288"/>
    <n v="112"/>
    <s v="Action"/>
    <s v="Drama"/>
    <s v="Thriller"/>
    <m/>
    <m/>
    <m/>
    <m/>
    <m/>
    <x v="21"/>
    <m/>
    <m/>
    <m/>
    <m/>
    <m/>
    <m/>
    <s v="Snitch"/>
    <x v="0"/>
    <x v="34"/>
    <m/>
    <m/>
    <m/>
    <m/>
    <n v="15000000"/>
    <n v="6.5"/>
    <n v="42919096"/>
    <n v="8.1086453814239101E-4"/>
    <n v="27919096"/>
    <m/>
    <x v="8"/>
  </r>
  <r>
    <s v="Color"/>
    <s v="MichaelDougherty"/>
    <x v="1659"/>
    <m/>
    <x v="288"/>
    <n v="98"/>
    <s v="Comedy"/>
    <s v="Fantasy"/>
    <s v="Horror"/>
    <m/>
    <m/>
    <m/>
    <m/>
    <m/>
    <x v="21"/>
    <m/>
    <m/>
    <m/>
    <m/>
    <m/>
    <m/>
    <s v="Krampus"/>
    <x v="0"/>
    <x v="34"/>
    <m/>
    <m/>
    <m/>
    <m/>
    <n v="15000000"/>
    <n v="6.2"/>
    <n v="42592530"/>
    <n v="8.2427818457504656E-4"/>
    <n v="27592530"/>
    <m/>
    <x v="8"/>
  </r>
  <r>
    <s v="Color"/>
    <s v="RobertRodriguez"/>
    <x v="1659"/>
    <m/>
    <x v="288"/>
    <n v="104"/>
    <s v="Horror"/>
    <s v="Mystery"/>
    <s v="SciFi"/>
    <m/>
    <m/>
    <m/>
    <m/>
    <m/>
    <x v="21"/>
    <m/>
    <m/>
    <m/>
    <m/>
    <m/>
    <m/>
    <s v="TheFaculty"/>
    <x v="0"/>
    <x v="34"/>
    <m/>
    <m/>
    <m/>
    <m/>
    <n v="15000000"/>
    <n v="6.4"/>
    <n v="40064955"/>
    <n v="8.3750494553190156E-4"/>
    <n v="25064955"/>
    <m/>
    <x v="8"/>
  </r>
  <r>
    <s v="Color"/>
    <s v="JamesMangold"/>
    <x v="1659"/>
    <m/>
    <x v="288"/>
    <n v="120"/>
    <s v="Crime"/>
    <s v="Drama"/>
    <s v="Thriller"/>
    <m/>
    <m/>
    <m/>
    <m/>
    <m/>
    <x v="21"/>
    <m/>
    <m/>
    <m/>
    <m/>
    <m/>
    <m/>
    <s v="CopLand"/>
    <x v="0"/>
    <x v="34"/>
    <m/>
    <m/>
    <m/>
    <m/>
    <n v="10000000"/>
    <n v="6.9"/>
    <n v="44886089"/>
    <n v="8.4913358917605415E-4"/>
    <n v="34886089"/>
    <m/>
    <x v="8"/>
  </r>
  <r>
    <s v="Color"/>
    <s v="JoelGallen"/>
    <x v="1659"/>
    <m/>
    <x v="288"/>
    <n v="99"/>
    <s v="Comedy"/>
    <m/>
    <m/>
    <m/>
    <m/>
    <m/>
    <m/>
    <m/>
    <x v="21"/>
    <m/>
    <m/>
    <m/>
    <m/>
    <m/>
    <m/>
    <s v="NotAnotherTeenMovie"/>
    <x v="0"/>
    <x v="34"/>
    <m/>
    <m/>
    <m/>
    <m/>
    <n v="16000000"/>
    <n v="5.7"/>
    <n v="37882551"/>
    <n v="8.6991269515358338E-4"/>
    <n v="21882551"/>
    <m/>
    <x v="8"/>
  </r>
  <r>
    <s v="Color"/>
    <s v="DavidAyer"/>
    <x v="1659"/>
    <m/>
    <x v="288"/>
    <n v="109"/>
    <s v="Crime"/>
    <s v="Drama"/>
    <s v="Thriller"/>
    <m/>
    <m/>
    <m/>
    <m/>
    <m/>
    <x v="21"/>
    <m/>
    <m/>
    <m/>
    <m/>
    <m/>
    <m/>
    <s v="EndofWatch"/>
    <x v="0"/>
    <x v="34"/>
    <m/>
    <m/>
    <m/>
    <m/>
    <n v="7000000"/>
    <n v="7.7"/>
    <n v="40983001"/>
    <n v="8.7934391387559856E-4"/>
    <n v="33983001"/>
    <m/>
    <x v="8"/>
  </r>
  <r>
    <s v="Color"/>
    <s v="CameronCrowe"/>
    <x v="1659"/>
    <m/>
    <x v="288"/>
    <n v="105"/>
    <s v="Comedy"/>
    <s v="Drama"/>
    <s v="Romance"/>
    <m/>
    <m/>
    <m/>
    <m/>
    <m/>
    <x v="21"/>
    <m/>
    <m/>
    <m/>
    <m/>
    <m/>
    <m/>
    <s v="Aloha"/>
    <x v="0"/>
    <x v="34"/>
    <m/>
    <m/>
    <m/>
    <m/>
    <n v="37000000"/>
    <n v="5.4"/>
    <n v="20991497"/>
    <n v="8.9966318599165956E-4"/>
    <n v="-16008503"/>
    <m/>
    <x v="8"/>
  </r>
  <r>
    <s v="Color"/>
    <s v="RobCohen"/>
    <x v="1659"/>
    <m/>
    <x v="288"/>
    <n v="106"/>
    <s v="Action"/>
    <s v="Crime"/>
    <s v="Drama"/>
    <s v="Thriller"/>
    <m/>
    <m/>
    <m/>
    <m/>
    <x v="21"/>
    <m/>
    <m/>
    <m/>
    <m/>
    <m/>
    <m/>
    <s v="TheSkulls"/>
    <x v="0"/>
    <x v="34"/>
    <m/>
    <m/>
    <m/>
    <m/>
    <n v="15000000"/>
    <n v="5.6"/>
    <n v="35007180"/>
    <n v="9.000512182264918E-4"/>
    <n v="20007180"/>
    <m/>
    <x v="8"/>
  </r>
  <r>
    <s v="Color"/>
    <s v="JamesMarsh"/>
    <x v="1659"/>
    <m/>
    <x v="288"/>
    <n v="123"/>
    <s v="Biography"/>
    <s v="Drama"/>
    <s v="Romance"/>
    <m/>
    <m/>
    <m/>
    <m/>
    <m/>
    <x v="21"/>
    <m/>
    <m/>
    <m/>
    <m/>
    <m/>
    <m/>
    <s v="TheTheoryofEverything"/>
    <x v="0"/>
    <x v="34"/>
    <m/>
    <m/>
    <m/>
    <m/>
    <n v="15000000"/>
    <n v="7.7"/>
    <n v="35887263"/>
    <n v="9.0851262468926732E-4"/>
    <n v="20887263"/>
    <m/>
    <x v="8"/>
  </r>
  <r>
    <s v="Color"/>
    <s v="JohnWhitesell"/>
    <x v="1659"/>
    <m/>
    <x v="288"/>
    <n v="86"/>
    <s v="Comedy"/>
    <s v="Crime"/>
    <m/>
    <m/>
    <m/>
    <m/>
    <m/>
    <m/>
    <x v="21"/>
    <m/>
    <m/>
    <m/>
    <m/>
    <m/>
    <m/>
    <s v="MalibusMostWanted"/>
    <x v="0"/>
    <x v="34"/>
    <m/>
    <m/>
    <m/>
    <m/>
    <n v="16000000"/>
    <n v="5.0999999999999996"/>
    <n v="34308901"/>
    <n v="9.1755187530791584E-4"/>
    <n v="18308901"/>
    <m/>
    <x v="8"/>
  </r>
  <r>
    <s v="Color"/>
    <s v="MattWilliams"/>
    <x v="1659"/>
    <m/>
    <x v="288"/>
    <n v="120"/>
    <s v="Comedy"/>
    <s v="Drama"/>
    <s v="Romance"/>
    <m/>
    <m/>
    <m/>
    <m/>
    <m/>
    <x v="21"/>
    <m/>
    <m/>
    <m/>
    <m/>
    <m/>
    <m/>
    <s v="WheretheHeartIs"/>
    <x v="0"/>
    <x v="34"/>
    <m/>
    <m/>
    <m/>
    <m/>
    <n v="15000000"/>
    <n v="6.8"/>
    <n v="33771174"/>
    <n v="9.2493394409547364E-4"/>
    <n v="18771174"/>
    <m/>
    <x v="8"/>
  </r>
  <r>
    <s v="Color"/>
    <s v="DavidLean"/>
    <x v="1659"/>
    <m/>
    <x v="288"/>
    <n v="227"/>
    <s v="Adventure"/>
    <s v="Biography"/>
    <s v="Drama"/>
    <s v="History"/>
    <s v="War"/>
    <m/>
    <m/>
    <m/>
    <x v="21"/>
    <m/>
    <m/>
    <m/>
    <m/>
    <m/>
    <m/>
    <s v="LawrenceofArabia"/>
    <x v="0"/>
    <x v="34"/>
    <m/>
    <m/>
    <m/>
    <m/>
    <n v="15000000"/>
    <n v="8.4"/>
    <n v="6000000"/>
    <n v="9.3264047461267023E-4"/>
    <n v="-9000000"/>
    <m/>
    <x v="8"/>
  </r>
  <r>
    <s v="Color"/>
    <s v="RobZombie"/>
    <x v="1659"/>
    <m/>
    <x v="288"/>
    <n v="119"/>
    <s v="Horror"/>
    <m/>
    <m/>
    <m/>
    <m/>
    <m/>
    <m/>
    <m/>
    <x v="21"/>
    <m/>
    <m/>
    <m/>
    <m/>
    <m/>
    <m/>
    <s v="HalloweenII"/>
    <x v="0"/>
    <x v="34"/>
    <m/>
    <m/>
    <m/>
    <m/>
    <n v="15000000"/>
    <n v="4.9000000000000004"/>
    <n v="33386128"/>
    <n v="9.2268920793832007E-4"/>
    <n v="18386128"/>
    <m/>
    <x v="8"/>
  </r>
  <r>
    <s v="Color"/>
    <s v="JeanMarcValle"/>
    <x v="1659"/>
    <m/>
    <x v="288"/>
    <n v="115"/>
    <s v="Adventure"/>
    <s v="Biography"/>
    <s v="Drama"/>
    <m/>
    <m/>
    <m/>
    <m/>
    <m/>
    <x v="21"/>
    <m/>
    <m/>
    <m/>
    <m/>
    <m/>
    <m/>
    <s v="Wild"/>
    <x v="0"/>
    <x v="34"/>
    <m/>
    <m/>
    <m/>
    <m/>
    <n v="15000000"/>
    <n v="7.1"/>
    <n v="37877959"/>
    <n v="9.3015839260254839E-4"/>
    <n v="22877959"/>
    <m/>
    <x v="8"/>
  </r>
  <r>
    <s v="Color"/>
    <s v="DennisIliadis"/>
    <x v="1659"/>
    <m/>
    <x v="288"/>
    <n v="114"/>
    <s v="Crime"/>
    <s v="Horror"/>
    <s v="Thriller"/>
    <m/>
    <m/>
    <m/>
    <m/>
    <m/>
    <x v="21"/>
    <m/>
    <m/>
    <m/>
    <m/>
    <m/>
    <m/>
    <s v="TheLastHouseontheLeft"/>
    <x v="0"/>
    <x v="34"/>
    <m/>
    <m/>
    <m/>
    <m/>
    <n v="15000000"/>
    <n v="6.6"/>
    <n v="32721635"/>
    <n v="9.4053341496501722E-4"/>
    <n v="17721635"/>
    <m/>
    <x v="8"/>
  </r>
  <r>
    <s v="Color"/>
    <s v="ClareKilner"/>
    <x v="1659"/>
    <m/>
    <x v="288"/>
    <n v="90"/>
    <s v="Comedy"/>
    <s v="Romance"/>
    <m/>
    <m/>
    <m/>
    <m/>
    <m/>
    <m/>
    <x v="21"/>
    <m/>
    <m/>
    <m/>
    <m/>
    <m/>
    <m/>
    <s v="TheWeddingDate"/>
    <x v="0"/>
    <x v="34"/>
    <m/>
    <m/>
    <m/>
    <m/>
    <n v="15000000"/>
    <n v="6.1"/>
    <n v="31585300"/>
    <n v="9.4760023634588768E-4"/>
    <n v="16585300"/>
    <m/>
    <x v="8"/>
  </r>
  <r>
    <s v="Color"/>
    <s v="RickRosenthal"/>
    <x v="1659"/>
    <m/>
    <x v="288"/>
    <n v="94"/>
    <s v="Comedy"/>
    <s v="Horror"/>
    <s v="Thriller"/>
    <m/>
    <m/>
    <m/>
    <m/>
    <m/>
    <x v="21"/>
    <m/>
    <m/>
    <m/>
    <m/>
    <m/>
    <m/>
    <s v="Halloween:Resurrection"/>
    <x v="0"/>
    <x v="34"/>
    <m/>
    <m/>
    <m/>
    <m/>
    <n v="15000000"/>
    <n v="4.0999999999999996"/>
    <n v="30259652"/>
    <n v="9.5394622876505064E-4"/>
    <n v="15259652"/>
    <m/>
    <x v="8"/>
  </r>
  <r>
    <s v="Color"/>
    <s v="LouisLeterrier"/>
    <x v="1659"/>
    <m/>
    <x v="288"/>
    <n v="106"/>
    <s v="Action"/>
    <s v="Adventure"/>
    <s v="Fantasy"/>
    <m/>
    <m/>
    <m/>
    <m/>
    <m/>
    <x v="21"/>
    <m/>
    <m/>
    <m/>
    <m/>
    <m/>
    <m/>
    <s v="ClashoftheTitans"/>
    <x v="0"/>
    <x v="34"/>
    <m/>
    <m/>
    <m/>
    <m/>
    <n v="125000000"/>
    <n v="5.8"/>
    <n v="163192114"/>
    <n v="9.5944840577014536E-4"/>
    <n v="38192114"/>
    <m/>
    <x v="8"/>
  </r>
  <r>
    <s v="Color"/>
    <s v="RobReiner"/>
    <x v="1659"/>
    <m/>
    <x v="288"/>
    <n v="98"/>
    <s v="Adventure"/>
    <s v="Family"/>
    <s v="Fantasy"/>
    <s v="Romance"/>
    <m/>
    <m/>
    <m/>
    <m/>
    <x v="21"/>
    <m/>
    <m/>
    <m/>
    <m/>
    <m/>
    <m/>
    <s v="ThePrincessBride"/>
    <x v="0"/>
    <x v="34"/>
    <m/>
    <m/>
    <m/>
    <m/>
    <n v="16000000"/>
    <n v="8.1"/>
    <n v="30857814"/>
    <n v="2.3721160370244172E-4"/>
    <n v="14857814"/>
    <m/>
    <x v="8"/>
  </r>
  <r>
    <s v="Color"/>
    <s v="DenzelWashington"/>
    <x v="1659"/>
    <m/>
    <x v="288"/>
    <n v="126"/>
    <s v="Biography"/>
    <s v="Drama"/>
    <m/>
    <m/>
    <m/>
    <m/>
    <m/>
    <m/>
    <x v="21"/>
    <m/>
    <m/>
    <m/>
    <m/>
    <m/>
    <m/>
    <s v="TheGreatDebaters"/>
    <x v="0"/>
    <x v="34"/>
    <m/>
    <m/>
    <m/>
    <m/>
    <n v="15000000"/>
    <n v="7.6"/>
    <n v="30226144"/>
    <n v="2.4266528176533674E-4"/>
    <n v="15226144"/>
    <m/>
    <x v="8"/>
  </r>
  <r>
    <s v="Color"/>
    <s v="NicolasWindingRefn"/>
    <x v="1659"/>
    <m/>
    <x v="288"/>
    <n v="100"/>
    <s v="Crime"/>
    <s v="Drama"/>
    <m/>
    <m/>
    <m/>
    <m/>
    <m/>
    <m/>
    <x v="21"/>
    <m/>
    <m/>
    <m/>
    <m/>
    <m/>
    <m/>
    <s v="Drive"/>
    <x v="0"/>
    <x v="34"/>
    <m/>
    <m/>
    <m/>
    <m/>
    <n v="15000000"/>
    <n v="7.8"/>
    <n v="35054909"/>
    <n v="2.4821067518721659E-4"/>
    <n v="20054909"/>
    <m/>
    <x v="8"/>
  </r>
  <r>
    <s v="Color"/>
    <s v="SaraSugarman"/>
    <x v="1659"/>
    <m/>
    <x v="288"/>
    <n v="89"/>
    <s v="Comedy"/>
    <s v="Family"/>
    <s v="Music"/>
    <s v="Romance"/>
    <m/>
    <m/>
    <m/>
    <m/>
    <x v="21"/>
    <m/>
    <m/>
    <m/>
    <m/>
    <m/>
    <m/>
    <s v="ConfessionsofaTeenageDramaQueen"/>
    <x v="0"/>
    <x v="34"/>
    <m/>
    <m/>
    <m/>
    <m/>
    <n v="15000000"/>
    <n v="4.5999999999999996"/>
    <n v="29302097"/>
    <n v="2.5686295847848989E-4"/>
    <n v="14302097"/>
    <m/>
    <x v="8"/>
  </r>
  <r>
    <s v="Color"/>
    <s v="NicholasHytner"/>
    <x v="1659"/>
    <m/>
    <x v="288"/>
    <n v="111"/>
    <s v="Comedy"/>
    <s v="Drama"/>
    <s v="Romance"/>
    <m/>
    <m/>
    <m/>
    <m/>
    <m/>
    <x v="21"/>
    <m/>
    <m/>
    <m/>
    <m/>
    <m/>
    <m/>
    <s v="TheObjectofMyAffection"/>
    <x v="0"/>
    <x v="34"/>
    <m/>
    <m/>
    <m/>
    <m/>
    <n v="15000000"/>
    <n v="6"/>
    <n v="29106737"/>
    <n v="2.6183455737910361E-4"/>
    <n v="14106737"/>
    <m/>
    <x v="8"/>
  </r>
  <r>
    <s v="Color"/>
    <s v="JuanCarlosFresnadillo"/>
    <x v="1659"/>
    <m/>
    <x v="288"/>
    <n v="100"/>
    <s v="Drama"/>
    <s v="Horror"/>
    <s v="SciFi"/>
    <m/>
    <m/>
    <m/>
    <m/>
    <m/>
    <x v="21"/>
    <m/>
    <m/>
    <m/>
    <m/>
    <m/>
    <m/>
    <s v="28WeeksLater"/>
    <x v="0"/>
    <x v="34"/>
    <m/>
    <m/>
    <m/>
    <m/>
    <n v="15000000"/>
    <n v="7"/>
    <n v="28637507"/>
    <n v="2.6668818188550823E-4"/>
    <n v="13637507"/>
    <m/>
    <x v="8"/>
  </r>
  <r>
    <s v="Color"/>
    <s v="ThomasCarter"/>
    <x v="1659"/>
    <m/>
    <x v="288"/>
    <n v="115"/>
    <s v="Drama"/>
    <s v="Family"/>
    <s v="Sport"/>
    <m/>
    <m/>
    <m/>
    <m/>
    <m/>
    <x v="21"/>
    <m/>
    <m/>
    <m/>
    <m/>
    <m/>
    <m/>
    <s v="WhentheGameStandsTall"/>
    <x v="0"/>
    <x v="34"/>
    <m/>
    <m/>
    <m/>
    <m/>
    <n v="15000000"/>
    <n v="6.7"/>
    <n v="30127963"/>
    <n v="2.7124754043174435E-4"/>
    <n v="15127963"/>
    <m/>
    <x v="8"/>
  </r>
  <r>
    <s v="Color"/>
    <s v="WayneWang"/>
    <x v="1659"/>
    <m/>
    <x v="288"/>
    <n v="106"/>
    <s v="Comedy"/>
    <s v="Drama"/>
    <s v="Family"/>
    <m/>
    <m/>
    <m/>
    <m/>
    <m/>
    <x v="21"/>
    <m/>
    <m/>
    <m/>
    <m/>
    <m/>
    <m/>
    <s v="BecauseofWinnDixie"/>
    <x v="0"/>
    <x v="34"/>
    <m/>
    <m/>
    <m/>
    <m/>
    <n v="14000000"/>
    <n v="6.4"/>
    <n v="32645546"/>
    <n v="2.7677256757670276E-4"/>
    <n v="18645546"/>
    <m/>
    <x v="8"/>
  </r>
  <r>
    <s v="Color"/>
    <s v="GinaPrinceBythewood"/>
    <x v="1659"/>
    <m/>
    <x v="288"/>
    <n v="124"/>
    <s v="Drama"/>
    <s v="Romance"/>
    <s v="Sport"/>
    <m/>
    <m/>
    <m/>
    <m/>
    <m/>
    <x v="21"/>
    <m/>
    <m/>
    <m/>
    <m/>
    <m/>
    <m/>
    <s v="LoveBasketball"/>
    <x v="0"/>
    <x v="34"/>
    <m/>
    <m/>
    <m/>
    <m/>
    <n v="15000000"/>
    <n v="7.2"/>
    <n v="27441122"/>
    <n v="2.8451189370999738E-4"/>
    <n v="12441122"/>
    <m/>
    <x v="8"/>
  </r>
  <r>
    <s v="Color"/>
    <s v="GeorgeArmitage"/>
    <x v="1659"/>
    <m/>
    <x v="288"/>
    <n v="107"/>
    <s v="Action"/>
    <s v="Comedy"/>
    <s v="Crime"/>
    <s v="Romance"/>
    <s v="Thriller"/>
    <m/>
    <m/>
    <m/>
    <x v="21"/>
    <m/>
    <m/>
    <m/>
    <m/>
    <m/>
    <m/>
    <s v="GrossePointeBlank"/>
    <x v="0"/>
    <x v="34"/>
    <m/>
    <m/>
    <m/>
    <m/>
    <n v="15000000"/>
    <n v="7.4"/>
    <n v="28014536"/>
    <n v="2.8832427472904644E-4"/>
    <n v="13014536"/>
    <m/>
    <x v="8"/>
  </r>
  <r>
    <s v="Color"/>
    <s v="PhilTraill"/>
    <x v="1659"/>
    <m/>
    <x v="288"/>
    <n v="99"/>
    <s v="Comedy"/>
    <s v="Romance"/>
    <m/>
    <m/>
    <m/>
    <m/>
    <m/>
    <m/>
    <x v="21"/>
    <m/>
    <m/>
    <m/>
    <m/>
    <m/>
    <m/>
    <s v="AllAboutSteve"/>
    <x v="0"/>
    <x v="34"/>
    <m/>
    <m/>
    <m/>
    <m/>
    <n v="15000000"/>
    <n v="4.8"/>
    <n v="33860010"/>
    <n v="2.9251201798684577E-4"/>
    <n v="18860010"/>
    <m/>
    <x v="8"/>
  </r>
  <r>
    <s v="Color"/>
    <s v="JoeBerlinger"/>
    <x v="1659"/>
    <m/>
    <x v="288"/>
    <n v="90"/>
    <s v="Adventure"/>
    <s v="Fantasy"/>
    <s v="Horror"/>
    <s v="Mystery"/>
    <s v="Thriller"/>
    <m/>
    <m/>
    <m/>
    <x v="21"/>
    <m/>
    <m/>
    <m/>
    <m/>
    <m/>
    <m/>
    <s v="BookofShadows:BlairWitch2"/>
    <x v="0"/>
    <x v="34"/>
    <m/>
    <m/>
    <m/>
    <m/>
    <n v="15000000"/>
    <n v="4"/>
    <n v="26421314"/>
    <n v="3.0047993920906716E-4"/>
    <n v="11421314"/>
    <m/>
    <x v="8"/>
  </r>
  <r>
    <s v="Color"/>
    <s v="AndrewFleming"/>
    <x v="1659"/>
    <m/>
    <x v="288"/>
    <n v="101"/>
    <s v="Drama"/>
    <s v="Fantasy"/>
    <s v="Horror"/>
    <s v="Thriller"/>
    <m/>
    <m/>
    <m/>
    <m/>
    <x v="21"/>
    <m/>
    <m/>
    <m/>
    <m/>
    <m/>
    <m/>
    <s v="TheCraft"/>
    <x v="0"/>
    <x v="34"/>
    <m/>
    <m/>
    <m/>
    <m/>
    <n v="15000000"/>
    <n v="6.2"/>
    <n v="24881000"/>
    <n v="3.0365472308748582E-4"/>
    <n v="9881000"/>
    <m/>
    <x v="8"/>
  </r>
  <r>
    <s v="Color"/>
    <s v="WoodyAllen"/>
    <x v="1659"/>
    <m/>
    <x v="288"/>
    <n v="119"/>
    <s v="Drama"/>
    <s v="Romance"/>
    <s v="Thriller"/>
    <m/>
    <m/>
    <m/>
    <m/>
    <m/>
    <x v="21"/>
    <m/>
    <m/>
    <m/>
    <m/>
    <m/>
    <m/>
    <s v="MatchPoint"/>
    <x v="0"/>
    <x v="34"/>
    <m/>
    <m/>
    <m/>
    <m/>
    <n v="15000000"/>
    <n v="7.7"/>
    <n v="23089926"/>
    <n v="3.0583948829714119E-4"/>
    <n v="8089926"/>
    <m/>
    <x v="8"/>
  </r>
  <r>
    <s v="Color"/>
    <s v="ElizabethAllenRosenbaum"/>
    <x v="1659"/>
    <m/>
    <x v="288"/>
    <n v="103"/>
    <s v="Adventure"/>
    <s v="Comedy"/>
    <s v="Family"/>
    <s v="Fantasy"/>
    <m/>
    <m/>
    <m/>
    <m/>
    <x v="21"/>
    <m/>
    <m/>
    <m/>
    <m/>
    <m/>
    <m/>
    <s v="RamonaandBeezus"/>
    <x v="0"/>
    <x v="34"/>
    <m/>
    <m/>
    <m/>
    <m/>
    <n v="15000000"/>
    <n v="6.7"/>
    <n v="26161406"/>
    <n v="3.0687037175277781E-4"/>
    <n v="11161406"/>
    <m/>
    <x v="8"/>
  </r>
  <r>
    <s v="Color"/>
    <s v="JamesIvory"/>
    <x v="1659"/>
    <m/>
    <x v="288"/>
    <n v="134"/>
    <s v="Drama"/>
    <s v="Romance"/>
    <m/>
    <m/>
    <m/>
    <m/>
    <m/>
    <m/>
    <x v="21"/>
    <m/>
    <m/>
    <m/>
    <m/>
    <m/>
    <m/>
    <s v="TheRemainsoftheDay"/>
    <x v="0"/>
    <x v="34"/>
    <m/>
    <m/>
    <m/>
    <m/>
    <n v="11500000"/>
    <n v="7.9"/>
    <n v="22954968"/>
    <n v="3.0988894535643449E-4"/>
    <n v="11454968"/>
    <m/>
    <x v="8"/>
  </r>
  <r>
    <s v="Color"/>
    <s v="PaulThomasAnderson"/>
    <x v="1659"/>
    <m/>
    <x v="288"/>
    <n v="155"/>
    <s v="Drama"/>
    <m/>
    <m/>
    <m/>
    <m/>
    <m/>
    <m/>
    <m/>
    <x v="21"/>
    <m/>
    <m/>
    <m/>
    <m/>
    <m/>
    <m/>
    <s v="BoogieNights"/>
    <x v="0"/>
    <x v="34"/>
    <m/>
    <m/>
    <m/>
    <m/>
    <n v="15000000"/>
    <n v="7.9"/>
    <n v="26384919"/>
    <n v="3.1110680834830508E-4"/>
    <n v="11384919"/>
    <m/>
    <x v="8"/>
  </r>
  <r>
    <s v="Color"/>
    <s v="RobertHarmon"/>
    <x v="1659"/>
    <m/>
    <x v="288"/>
    <n v="94"/>
    <s v="Action"/>
    <s v="Crime"/>
    <s v="Drama"/>
    <s v="Romance"/>
    <s v="Thriller"/>
    <m/>
    <m/>
    <m/>
    <x v="21"/>
    <m/>
    <m/>
    <m/>
    <m/>
    <m/>
    <m/>
    <s v="NowheretoRun"/>
    <x v="0"/>
    <x v="34"/>
    <m/>
    <m/>
    <m/>
    <m/>
    <n v="15000000"/>
    <n v="5.5"/>
    <n v="22189039"/>
    <n v="3.1427836636860573E-4"/>
    <n v="7189039"/>
    <m/>
    <x v="8"/>
  </r>
  <r>
    <s v="Color"/>
    <s v="MichaelMayer"/>
    <x v="1659"/>
    <m/>
    <x v="288"/>
    <n v="95"/>
    <s v="Adventure"/>
    <s v="Drama"/>
    <s v="Family"/>
    <m/>
    <m/>
    <m/>
    <m/>
    <m/>
    <x v="21"/>
    <m/>
    <m/>
    <m/>
    <m/>
    <m/>
    <m/>
    <s v="Flicka"/>
    <x v="0"/>
    <x v="34"/>
    <m/>
    <m/>
    <m/>
    <m/>
    <n v="15000000"/>
    <n v="6.2"/>
    <n v="20998709"/>
    <n v="3.1473494459764999E-4"/>
    <n v="5998709"/>
    <m/>
    <x v="8"/>
  </r>
  <r>
    <s v="Color"/>
    <s v="MartinWeisz"/>
    <x v="1659"/>
    <m/>
    <x v="288"/>
    <n v="89"/>
    <s v="Horror"/>
    <m/>
    <m/>
    <m/>
    <m/>
    <m/>
    <m/>
    <m/>
    <x v="21"/>
    <m/>
    <m/>
    <m/>
    <m/>
    <m/>
    <m/>
    <s v="TheHillsHaveEyesII"/>
    <x v="0"/>
    <x v="34"/>
    <m/>
    <m/>
    <m/>
    <m/>
    <n v="15000000"/>
    <n v="5.0999999999999996"/>
    <n v="20801344"/>
    <n v="3.1442055676270369E-4"/>
    <n v="5801344"/>
    <m/>
    <x v="8"/>
  </r>
  <r>
    <s v="Color"/>
    <s v="JohnOttman"/>
    <x v="1659"/>
    <m/>
    <x v="288"/>
    <n v="97"/>
    <s v="Horror"/>
    <s v="Mystery"/>
    <s v="Thriller"/>
    <m/>
    <m/>
    <m/>
    <m/>
    <m/>
    <x v="21"/>
    <m/>
    <m/>
    <m/>
    <m/>
    <m/>
    <m/>
    <s v="UrbanLegends:FinalCut"/>
    <x v="0"/>
    <x v="34"/>
    <m/>
    <m/>
    <m/>
    <m/>
    <n v="14000000"/>
    <n v="4.0999999999999996"/>
    <n v="21468807"/>
    <n v="3.139776792352458E-4"/>
    <n v="7468807"/>
    <m/>
    <x v="8"/>
  </r>
  <r>
    <s v="Color"/>
    <s v="JayRussell"/>
    <x v="1659"/>
    <m/>
    <x v="288"/>
    <n v="90"/>
    <s v="Drama"/>
    <s v="Family"/>
    <s v="Fantasy"/>
    <s v="Romance"/>
    <m/>
    <m/>
    <m/>
    <m/>
    <x v="21"/>
    <m/>
    <m/>
    <m/>
    <m/>
    <m/>
    <m/>
    <s v="TuckEverlasting"/>
    <x v="0"/>
    <x v="34"/>
    <m/>
    <m/>
    <m/>
    <m/>
    <n v="15000000"/>
    <n v="6.7"/>
    <n v="19158074"/>
    <n v="3.139666143645371E-4"/>
    <n v="4158074"/>
    <m/>
    <x v="8"/>
  </r>
  <r>
    <s v="Color"/>
    <s v="JohnBonito"/>
    <x v="1659"/>
    <m/>
    <x v="288"/>
    <n v="92"/>
    <s v="Action"/>
    <s v="Drama"/>
    <s v="Thriller"/>
    <m/>
    <m/>
    <m/>
    <m/>
    <m/>
    <x v="21"/>
    <m/>
    <m/>
    <m/>
    <m/>
    <m/>
    <m/>
    <s v="TheMarine"/>
    <x v="0"/>
    <x v="34"/>
    <m/>
    <m/>
    <m/>
    <m/>
    <n v="20000000"/>
    <n v="4.7"/>
    <n v="18843314"/>
    <n v="3.1245537892074971E-4"/>
    <n v="-1156686"/>
    <m/>
    <x v="8"/>
  </r>
  <r>
    <s v="Color"/>
    <s v="PeterAtencio"/>
    <x v="1659"/>
    <m/>
    <x v="288"/>
    <n v="100"/>
    <s v="Action"/>
    <s v="Comedy"/>
    <m/>
    <m/>
    <m/>
    <m/>
    <m/>
    <m/>
    <x v="21"/>
    <m/>
    <m/>
    <m/>
    <m/>
    <m/>
    <m/>
    <s v="Keanu"/>
    <x v="0"/>
    <x v="34"/>
    <m/>
    <m/>
    <m/>
    <m/>
    <n v="15000000"/>
    <n v="6.4"/>
    <n v="20566327"/>
    <n v="3.1143186110865539E-4"/>
    <n v="5566327"/>
    <m/>
    <x v="8"/>
  </r>
  <r>
    <s v="Color"/>
    <s v="ShanaFeste"/>
    <x v="1659"/>
    <m/>
    <x v="288"/>
    <n v="117"/>
    <s v="Drama"/>
    <s v="Music"/>
    <m/>
    <m/>
    <m/>
    <m/>
    <m/>
    <m/>
    <x v="21"/>
    <m/>
    <m/>
    <m/>
    <m/>
    <m/>
    <m/>
    <s v="CountryStrong"/>
    <x v="0"/>
    <x v="34"/>
    <m/>
    <m/>
    <m/>
    <m/>
    <n v="15000000"/>
    <n v="6.3"/>
    <n v="20218921"/>
    <n v="3.1083214395915773E-4"/>
    <n v="5218921"/>
    <m/>
    <x v="8"/>
  </r>
  <r>
    <s v="Color"/>
    <s v="DavidNutter"/>
    <x v="1659"/>
    <m/>
    <x v="288"/>
    <n v="84"/>
    <s v="Horror"/>
    <s v="Mystery"/>
    <s v="SciFi"/>
    <s v="Thriller"/>
    <m/>
    <m/>
    <m/>
    <m/>
    <x v="21"/>
    <m/>
    <m/>
    <m/>
    <m/>
    <m/>
    <m/>
    <s v="DisturbingBehavior"/>
    <x v="0"/>
    <x v="34"/>
    <m/>
    <m/>
    <m/>
    <m/>
    <n v="15000000"/>
    <n v="5.5"/>
    <n v="17411331"/>
    <n v="3.1000541832965794E-4"/>
    <n v="2411331"/>
    <m/>
    <x v="8"/>
  </r>
  <r>
    <s v="Color"/>
    <s v="DerekCianfrance"/>
    <x v="1659"/>
    <m/>
    <x v="288"/>
    <n v="140"/>
    <s v="Crime"/>
    <s v="Drama"/>
    <s v="Thriller"/>
    <m/>
    <m/>
    <m/>
    <m/>
    <m/>
    <x v="21"/>
    <m/>
    <m/>
    <m/>
    <m/>
    <m/>
    <m/>
    <s v="ThePlaceBeyondthePines"/>
    <x v="0"/>
    <x v="34"/>
    <m/>
    <m/>
    <m/>
    <m/>
    <n v="15000000"/>
    <n v="7.3"/>
    <n v="21383298"/>
    <n v="3.0734942489489303E-4"/>
    <n v="6383298"/>
    <m/>
    <x v="8"/>
  </r>
  <r>
    <s v="Color"/>
    <s v="RogerDonaldson"/>
    <x v="1659"/>
    <m/>
    <x v="288"/>
    <n v="108"/>
    <s v="Action"/>
    <s v="Crime"/>
    <s v="Thriller"/>
    <m/>
    <m/>
    <m/>
    <m/>
    <m/>
    <x v="21"/>
    <m/>
    <m/>
    <m/>
    <m/>
    <m/>
    <m/>
    <s v="TheNovemberMan"/>
    <x v="0"/>
    <x v="34"/>
    <m/>
    <m/>
    <m/>
    <m/>
    <n v="15000000"/>
    <n v="6.3"/>
    <n v="24984868"/>
    <n v="3.0727787837447771E-4"/>
    <n v="9984868"/>
    <m/>
    <x v="8"/>
  </r>
  <r>
    <s v="Color"/>
    <s v="StephanElliott"/>
    <x v="1659"/>
    <m/>
    <x v="288"/>
    <n v="109"/>
    <s v="Drama"/>
    <s v="Mystery"/>
    <s v="Thriller"/>
    <m/>
    <m/>
    <m/>
    <m/>
    <m/>
    <x v="21"/>
    <m/>
    <m/>
    <m/>
    <m/>
    <m/>
    <m/>
    <s v="EyeoftheBeholder"/>
    <x v="0"/>
    <x v="34"/>
    <m/>
    <m/>
    <m/>
    <m/>
    <n v="15000000"/>
    <n v="4.9000000000000004"/>
    <n v="16459004"/>
    <n v="3.0955710678306245E-4"/>
    <n v="1459004"/>
    <m/>
    <x v="8"/>
  </r>
  <r>
    <s v="Color"/>
    <s v="KathrynBigelow"/>
    <x v="1659"/>
    <m/>
    <x v="288"/>
    <n v="131"/>
    <s v="Drama"/>
    <s v="History"/>
    <s v="Thriller"/>
    <s v="War"/>
    <m/>
    <m/>
    <m/>
    <m/>
    <x v="21"/>
    <m/>
    <m/>
    <m/>
    <m/>
    <m/>
    <m/>
    <s v="TheHurtLocker"/>
    <x v="0"/>
    <x v="34"/>
    <m/>
    <m/>
    <m/>
    <m/>
    <n v="15000000"/>
    <n v="7.6"/>
    <n v="15700000"/>
    <n v="3.0627354847004052E-4"/>
    <n v="700000"/>
    <m/>
    <x v="8"/>
  </r>
  <r>
    <s v="Color"/>
    <s v="MarkL.Lester"/>
    <x v="1659"/>
    <m/>
    <x v="288"/>
    <n v="114"/>
    <s v="Action"/>
    <s v="Horror"/>
    <s v="SciFi"/>
    <s v="Thriller"/>
    <m/>
    <m/>
    <m/>
    <m/>
    <x v="21"/>
    <m/>
    <m/>
    <m/>
    <m/>
    <m/>
    <m/>
    <s v="Firestarter"/>
    <x v="0"/>
    <x v="34"/>
    <m/>
    <m/>
    <m/>
    <m/>
    <n v="15000000"/>
    <n v="6"/>
    <n v="15100000"/>
    <n v="3.0248961474197588E-4"/>
    <n v="100000"/>
    <m/>
    <x v="8"/>
  </r>
  <r>
    <s v="Color"/>
    <s v="AndrewDominik"/>
    <x v="1659"/>
    <m/>
    <x v="288"/>
    <n v="97"/>
    <s v="Crime"/>
    <s v="Thriller"/>
    <m/>
    <m/>
    <m/>
    <m/>
    <m/>
    <m/>
    <x v="21"/>
    <m/>
    <m/>
    <m/>
    <m/>
    <m/>
    <m/>
    <s v="KillingThemSoftly"/>
    <x v="0"/>
    <x v="34"/>
    <m/>
    <m/>
    <m/>
    <m/>
    <n v="15000000"/>
    <n v="6.2"/>
    <n v="14938570"/>
    <n v="2.9830805795007926E-4"/>
    <n v="-61430"/>
    <m/>
    <x v="8"/>
  </r>
  <r>
    <s v="Color"/>
    <s v="AntonCorbijn"/>
    <x v="1659"/>
    <m/>
    <x v="288"/>
    <n v="122"/>
    <s v="Crime"/>
    <s v="Drama"/>
    <s v="Thriller"/>
    <m/>
    <m/>
    <m/>
    <m/>
    <m/>
    <x v="21"/>
    <m/>
    <m/>
    <m/>
    <m/>
    <m/>
    <m/>
    <s v="AMostWantedMan"/>
    <x v="0"/>
    <x v="34"/>
    <m/>
    <m/>
    <m/>
    <m/>
    <n v="15000000"/>
    <n v="6.8"/>
    <n v="17237244"/>
    <n v="2.9401460440906782E-4"/>
    <n v="2237244"/>
    <m/>
    <x v="8"/>
  </r>
  <r>
    <s v="Color"/>
    <s v="TomGreen"/>
    <x v="1659"/>
    <m/>
    <x v="288"/>
    <n v="87"/>
    <s v="Comedy"/>
    <m/>
    <m/>
    <m/>
    <m/>
    <m/>
    <m/>
    <m/>
    <x v="21"/>
    <m/>
    <m/>
    <m/>
    <m/>
    <m/>
    <m/>
    <s v="FreddyGotFingered"/>
    <x v="0"/>
    <x v="34"/>
    <m/>
    <m/>
    <m/>
    <m/>
    <n v="15000000"/>
    <n v="4.5"/>
    <n v="14249005"/>
    <n v="2.9121839414185564E-4"/>
    <n v="-750995"/>
    <m/>
    <x v="8"/>
  </r>
  <r>
    <s v="Color"/>
    <s v="MikeNawrocki"/>
    <x v="1659"/>
    <m/>
    <x v="288"/>
    <n v="85"/>
    <s v="Adventure"/>
    <s v="Animation"/>
    <s v="Comedy"/>
    <s v="Family"/>
    <m/>
    <m/>
    <m/>
    <m/>
    <x v="21"/>
    <m/>
    <m/>
    <m/>
    <m/>
    <m/>
    <m/>
    <s v="ThePiratesWhoDontDoAnything:AVeggieTalesMovie"/>
    <x v="0"/>
    <x v="34"/>
    <m/>
    <m/>
    <m/>
    <m/>
    <n v="15000000"/>
    <n v="5.7"/>
    <n v="12701880"/>
    <n v="2.8646162514086107E-4"/>
    <n v="-2298120"/>
    <m/>
    <x v="8"/>
  </r>
  <r>
    <s v="Color"/>
    <s v="DouglasAarniokoski"/>
    <x v="1659"/>
    <m/>
    <x v="288"/>
    <n v="101"/>
    <s v="Action"/>
    <s v="Adventure"/>
    <s v="Fantasy"/>
    <s v="SciFi"/>
    <m/>
    <m/>
    <m/>
    <m/>
    <x v="21"/>
    <m/>
    <m/>
    <m/>
    <m/>
    <m/>
    <m/>
    <s v="Highlander:Endgame"/>
    <x v="0"/>
    <x v="34"/>
    <m/>
    <m/>
    <m/>
    <m/>
    <n v="15000000"/>
    <n v="4.5999999999999996"/>
    <n v="12801190"/>
    <n v="2.8068435059003737E-4"/>
    <n v="-2198810"/>
    <m/>
    <x v="8"/>
  </r>
  <r>
    <s v="Color"/>
    <s v="BryanBarber"/>
    <x v="1659"/>
    <m/>
    <x v="288"/>
    <n v="121"/>
    <s v="Crime"/>
    <s v="Drama"/>
    <s v="Musical"/>
    <s v="Romance"/>
    <m/>
    <m/>
    <m/>
    <m/>
    <x v="21"/>
    <m/>
    <m/>
    <m/>
    <m/>
    <m/>
    <m/>
    <s v="Idlewild"/>
    <x v="0"/>
    <x v="34"/>
    <m/>
    <m/>
    <m/>
    <m/>
    <n v="15000000"/>
    <n v="6.2"/>
    <n v="12549485"/>
    <n v="2.7496319193516153E-4"/>
    <n v="-2450515"/>
    <m/>
    <x v="8"/>
  </r>
  <r>
    <s v="Color"/>
    <s v="LoneScherfig"/>
    <x v="1659"/>
    <m/>
    <x v="288"/>
    <n v="107"/>
    <s v="Drama"/>
    <s v="Romance"/>
    <m/>
    <m/>
    <m/>
    <m/>
    <m/>
    <m/>
    <x v="21"/>
    <m/>
    <m/>
    <m/>
    <m/>
    <m/>
    <m/>
    <s v="OneDay"/>
    <x v="0"/>
    <x v="34"/>
    <m/>
    <m/>
    <m/>
    <m/>
    <n v="15000000"/>
    <n v="7"/>
    <n v="13766014"/>
    <n v="2.6906807460483692E-4"/>
    <n v="-1233986"/>
    <m/>
    <x v="8"/>
  </r>
  <r>
    <s v="Color"/>
    <s v="DrewBarrymore"/>
    <x v="1659"/>
    <m/>
    <x v="288"/>
    <n v="111"/>
    <s v="Drama"/>
    <s v="Sport"/>
    <m/>
    <m/>
    <m/>
    <m/>
    <m/>
    <m/>
    <x v="21"/>
    <m/>
    <m/>
    <m/>
    <m/>
    <m/>
    <m/>
    <s v="WhipIt"/>
    <x v="0"/>
    <x v="34"/>
    <m/>
    <m/>
    <m/>
    <m/>
    <n v="15000000"/>
    <n v="6.9"/>
    <n v="13034417"/>
    <n v="2.6396236671455208E-4"/>
    <n v="-1965583"/>
    <m/>
    <x v="8"/>
  </r>
  <r>
    <s v="Color"/>
    <s v="JamesFoley"/>
    <x v="1659"/>
    <m/>
    <x v="288"/>
    <n v="97"/>
    <s v="Crime"/>
    <s v="Thriller"/>
    <m/>
    <m/>
    <m/>
    <m/>
    <m/>
    <m/>
    <x v="21"/>
    <m/>
    <m/>
    <m/>
    <m/>
    <m/>
    <m/>
    <s v="Confidence"/>
    <x v="0"/>
    <x v="34"/>
    <m/>
    <m/>
    <m/>
    <m/>
    <n v="15000000"/>
    <n v="6.7"/>
    <n v="12212417"/>
    <n v="2.5836810453217142E-4"/>
    <n v="-2787583"/>
    <m/>
    <x v="8"/>
  </r>
  <r>
    <s v="Color"/>
    <s v="AlbertBrooks"/>
    <x v="1659"/>
    <m/>
    <x v="288"/>
    <n v="97"/>
    <s v="Comedy"/>
    <m/>
    <m/>
    <m/>
    <m/>
    <m/>
    <m/>
    <m/>
    <x v="21"/>
    <m/>
    <m/>
    <m/>
    <m/>
    <m/>
    <m/>
    <s v="TheMuse"/>
    <x v="0"/>
    <x v="34"/>
    <m/>
    <m/>
    <m/>
    <m/>
    <n v="15000000"/>
    <n v="5.6"/>
    <n v="11614236"/>
    <n v="2.5222473597233467E-4"/>
    <n v="-3385764"/>
    <m/>
    <x v="8"/>
  </r>
  <r>
    <s v="BlackandWhite"/>
    <s v="IrwinWinkler"/>
    <x v="1659"/>
    <m/>
    <x v="288"/>
    <n v="125"/>
    <s v="Biography"/>
    <s v="Drama"/>
    <s v="Music"/>
    <s v="Musical"/>
    <m/>
    <m/>
    <m/>
    <m/>
    <x v="21"/>
    <m/>
    <m/>
    <m/>
    <m/>
    <m/>
    <m/>
    <s v="DeLovely"/>
    <x v="0"/>
    <x v="34"/>
    <m/>
    <m/>
    <m/>
    <m/>
    <n v="20000000"/>
    <n v="6.6"/>
    <n v="13337299"/>
    <n v="2.4567822916291015E-4"/>
    <n v="-6662701"/>
    <m/>
    <x v="8"/>
  </r>
  <r>
    <s v="Color"/>
    <s v="WoodyAllen"/>
    <x v="1659"/>
    <m/>
    <x v="288"/>
    <n v="124"/>
    <s v="Comedy"/>
    <s v="Drama"/>
    <s v="Romance"/>
    <m/>
    <m/>
    <m/>
    <m/>
    <m/>
    <x v="21"/>
    <m/>
    <m/>
    <m/>
    <m/>
    <m/>
    <m/>
    <s v="NewYorkStories"/>
    <x v="0"/>
    <x v="34"/>
    <m/>
    <m/>
    <m/>
    <m/>
    <n v="15000000"/>
    <n v="6.4"/>
    <n v="10763469"/>
    <n v="2.4241853777282683E-4"/>
    <n v="-4236531"/>
    <m/>
    <x v="8"/>
  </r>
  <r>
    <s v="Color"/>
    <s v="SteveGomer"/>
    <x v="1659"/>
    <m/>
    <x v="288"/>
    <n v="76"/>
    <s v="Adventure"/>
    <s v="Family"/>
    <m/>
    <m/>
    <m/>
    <m/>
    <m/>
    <m/>
    <x v="21"/>
    <m/>
    <m/>
    <m/>
    <m/>
    <m/>
    <m/>
    <s v="BarneysGreatAdventure"/>
    <x v="0"/>
    <x v="34"/>
    <m/>
    <m/>
    <m/>
    <m/>
    <n v="15000000"/>
    <n v="2.8"/>
    <n v="11144518"/>
    <n v="2.3529405492414077E-4"/>
    <n v="-3855482"/>
    <m/>
    <x v="8"/>
  </r>
  <r>
    <s v="Color"/>
    <s v="RZA"/>
    <x v="1659"/>
    <m/>
    <x v="288"/>
    <n v="107"/>
    <s v="Action"/>
    <m/>
    <m/>
    <m/>
    <m/>
    <m/>
    <m/>
    <m/>
    <x v="21"/>
    <m/>
    <m/>
    <m/>
    <m/>
    <m/>
    <m/>
    <s v="TheManwiththeIronFists"/>
    <x v="0"/>
    <x v="34"/>
    <m/>
    <m/>
    <m/>
    <m/>
    <n v="15000000"/>
    <n v="5.4"/>
    <n v="15608545"/>
    <n v="2.2840951346382894E-4"/>
    <n v="608545"/>
    <m/>
    <x v="8"/>
  </r>
  <r>
    <s v="Color"/>
    <s v="DeanParisot"/>
    <x v="1659"/>
    <m/>
    <x v="288"/>
    <n v="91"/>
    <s v="Comedy"/>
    <s v="Drama"/>
    <s v="Romance"/>
    <m/>
    <m/>
    <m/>
    <m/>
    <m/>
    <x v="21"/>
    <m/>
    <m/>
    <m/>
    <m/>
    <m/>
    <m/>
    <s v="HomeFries"/>
    <x v="0"/>
    <x v="34"/>
    <m/>
    <m/>
    <m/>
    <m/>
    <n v="15000000"/>
    <n v="5"/>
    <n v="10443316"/>
    <n v="2.2446050370486254E-4"/>
    <n v="-4556684"/>
    <m/>
    <x v="8"/>
  </r>
  <r>
    <s v="Color"/>
    <s v="MarkPiznarski"/>
    <x v="1659"/>
    <m/>
    <x v="288"/>
    <n v="96"/>
    <s v="Drama"/>
    <s v="Romance"/>
    <m/>
    <m/>
    <m/>
    <m/>
    <m/>
    <m/>
    <x v="21"/>
    <m/>
    <m/>
    <m/>
    <m/>
    <m/>
    <m/>
    <s v="HereonEarth"/>
    <x v="0"/>
    <x v="34"/>
    <m/>
    <m/>
    <m/>
    <m/>
    <n v="15000000"/>
    <n v="5.0999999999999996"/>
    <n v="10494147"/>
    <n v="2.1709366698864055E-4"/>
    <n v="-4505853"/>
    <m/>
    <x v="8"/>
  </r>
  <r>
    <s v="Color"/>
    <s v="TerryGilliam"/>
    <x v="1659"/>
    <m/>
    <x v="288"/>
    <n v="142"/>
    <s v="Drama"/>
    <s v="SciFi"/>
    <m/>
    <m/>
    <m/>
    <m/>
    <m/>
    <m/>
    <x v="21"/>
    <m/>
    <m/>
    <m/>
    <m/>
    <m/>
    <m/>
    <s v="Brazil"/>
    <x v="0"/>
    <x v="34"/>
    <m/>
    <m/>
    <m/>
    <m/>
    <n v="15000000"/>
    <n v="8"/>
    <n v="9929000"/>
    <n v="2.0974872923360715E-4"/>
    <n v="-5071000"/>
    <m/>
    <x v="8"/>
  </r>
  <r>
    <s v="Color"/>
    <s v="SeanMcNamara"/>
    <x v="1659"/>
    <m/>
    <x v="288"/>
    <n v="103"/>
    <s v="Family"/>
    <s v="Music"/>
    <s v="Romance"/>
    <m/>
    <m/>
    <m/>
    <m/>
    <m/>
    <x v="21"/>
    <m/>
    <m/>
    <m/>
    <m/>
    <m/>
    <m/>
    <s v="RaiseYourVoice"/>
    <x v="0"/>
    <x v="34"/>
    <m/>
    <m/>
    <m/>
    <m/>
    <n v="15000000"/>
    <n v="5.9"/>
    <n v="10411980"/>
    <n v="2.0201835913406831E-4"/>
    <n v="-4588020"/>
    <m/>
    <x v="8"/>
  </r>
  <r>
    <s v="Color"/>
    <s v="JoelCoen"/>
    <x v="1659"/>
    <m/>
    <x v="288"/>
    <n v="117"/>
    <s v="Comedy"/>
    <s v="Crime"/>
    <m/>
    <m/>
    <m/>
    <m/>
    <m/>
    <m/>
    <x v="21"/>
    <m/>
    <m/>
    <m/>
    <m/>
    <m/>
    <m/>
    <s v="TheBigLebowski"/>
    <x v="0"/>
    <x v="34"/>
    <m/>
    <m/>
    <m/>
    <m/>
    <n v="15000000"/>
    <n v="8.1999999999999993"/>
    <n v="17439163"/>
    <n v="1.9459535818007389E-4"/>
    <n v="2439163"/>
    <m/>
    <x v="8"/>
  </r>
  <r>
    <s v="BlackandWhite"/>
    <s v="CraigBrewer"/>
    <x v="1659"/>
    <m/>
    <x v="288"/>
    <n v="116"/>
    <s v="Drama"/>
    <s v="Music"/>
    <m/>
    <m/>
    <m/>
    <m/>
    <m/>
    <m/>
    <x v="21"/>
    <m/>
    <m/>
    <m/>
    <m/>
    <m/>
    <m/>
    <s v="BlackSnakeMoan"/>
    <x v="0"/>
    <x v="34"/>
    <m/>
    <m/>
    <m/>
    <m/>
    <n v="15000000"/>
    <n v="7"/>
    <n v="9396487"/>
    <n v="1.9181834676112365E-4"/>
    <n v="-5603513"/>
    <m/>
    <x v="8"/>
  </r>
  <r>
    <s v="Color"/>
    <s v="RonShelton"/>
    <x v="1659"/>
    <m/>
    <x v="288"/>
    <n v="118"/>
    <s v="Crime"/>
    <s v="Drama"/>
    <s v="Romance"/>
    <s v="Thriller"/>
    <m/>
    <m/>
    <m/>
    <m/>
    <x v="21"/>
    <m/>
    <m/>
    <m/>
    <m/>
    <m/>
    <m/>
    <s v="DarkBlue"/>
    <x v="0"/>
    <x v="34"/>
    <m/>
    <m/>
    <m/>
    <m/>
    <n v="15000000"/>
    <n v="6.6"/>
    <n v="9059588"/>
    <n v="1.8370231832243902E-4"/>
    <n v="-5940412"/>
    <m/>
    <x v="8"/>
  </r>
  <r>
    <s v="Color"/>
    <s v="MichaelWinterbottom"/>
    <x v="1659"/>
    <m/>
    <x v="288"/>
    <n v="108"/>
    <s v="Biography"/>
    <s v="Drama"/>
    <s v="History"/>
    <s v="Thriller"/>
    <s v="War"/>
    <m/>
    <m/>
    <m/>
    <x v="21"/>
    <m/>
    <m/>
    <m/>
    <m/>
    <m/>
    <m/>
    <s v="AMightyHeart"/>
    <x v="0"/>
    <x v="34"/>
    <m/>
    <m/>
    <m/>
    <m/>
    <n v="16000000"/>
    <n v="6.7"/>
    <n v="9172810"/>
    <n v="1.7534971758352121E-4"/>
    <n v="-6827190"/>
    <m/>
    <x v="8"/>
  </r>
  <r>
    <s v="Color"/>
    <s v="DavidRaynr"/>
    <x v="1659"/>
    <m/>
    <x v="288"/>
    <n v="94"/>
    <s v="Comedy"/>
    <s v="Drama"/>
    <s v="Romance"/>
    <m/>
    <m/>
    <m/>
    <m/>
    <m/>
    <x v="21"/>
    <m/>
    <m/>
    <m/>
    <m/>
    <m/>
    <m/>
    <s v="WhateverItTakes"/>
    <x v="0"/>
    <x v="34"/>
    <m/>
    <m/>
    <m/>
    <m/>
    <n v="15000000"/>
    <n v="5.5"/>
    <n v="8735529"/>
    <n v="1.6771487633943362E-4"/>
    <n v="-6264471"/>
    <m/>
    <x v="8"/>
  </r>
  <r>
    <s v="Color"/>
    <s v="MortNathan"/>
    <x v="1659"/>
    <m/>
    <x v="288"/>
    <n v="97"/>
    <s v="Comedy"/>
    <m/>
    <m/>
    <m/>
    <m/>
    <m/>
    <m/>
    <m/>
    <x v="21"/>
    <m/>
    <m/>
    <m/>
    <m/>
    <m/>
    <m/>
    <s v="BoatTrip"/>
    <x v="0"/>
    <x v="34"/>
    <m/>
    <m/>
    <m/>
    <m/>
    <n v="20000000"/>
    <n v="4.9000000000000004"/>
    <n v="8586376"/>
    <n v="1.5912055563886492E-4"/>
    <n v="-11413624"/>
    <m/>
    <x v="8"/>
  </r>
  <r>
    <s v="Color"/>
    <s v="OliverParker"/>
    <x v="1659"/>
    <m/>
    <x v="288"/>
    <n v="97"/>
    <s v="Comedy"/>
    <s v="Drama"/>
    <s v="Romance"/>
    <m/>
    <m/>
    <m/>
    <m/>
    <m/>
    <x v="21"/>
    <m/>
    <m/>
    <m/>
    <m/>
    <m/>
    <m/>
    <s v="TheImportanceofBeingEarnest"/>
    <x v="0"/>
    <x v="34"/>
    <m/>
    <m/>
    <m/>
    <m/>
    <n v="15000000"/>
    <n v="6.9"/>
    <n v="8378141"/>
    <n v="1.5385283800494062E-4"/>
    <n v="-6621859"/>
    <m/>
    <x v="8"/>
  </r>
  <r>
    <s v="Color"/>
    <s v="WilShriner"/>
    <x v="1659"/>
    <m/>
    <x v="288"/>
    <n v="91"/>
    <s v="Adventure"/>
    <s v="Comedy"/>
    <s v="Family"/>
    <m/>
    <m/>
    <m/>
    <m/>
    <m/>
    <x v="21"/>
    <m/>
    <m/>
    <m/>
    <m/>
    <m/>
    <m/>
    <s v="Hoot"/>
    <x v="0"/>
    <x v="34"/>
    <m/>
    <m/>
    <m/>
    <m/>
    <n v="15000000"/>
    <n v="5.6"/>
    <n v="8080116"/>
    <n v="1.449954833913566E-4"/>
    <n v="-6919884"/>
    <m/>
    <x v="8"/>
  </r>
  <r>
    <s v="Color"/>
    <s v="MartinMcDonagh"/>
    <x v="1659"/>
    <m/>
    <x v="288"/>
    <n v="107"/>
    <s v="Comedy"/>
    <s v="Crime"/>
    <s v="Drama"/>
    <m/>
    <m/>
    <m/>
    <m/>
    <m/>
    <x v="21"/>
    <m/>
    <m/>
    <m/>
    <m/>
    <m/>
    <m/>
    <s v="InBruges"/>
    <x v="0"/>
    <x v="34"/>
    <m/>
    <m/>
    <m/>
    <m/>
    <n v="15000000"/>
    <n v="8"/>
    <n v="7757130"/>
    <n v="1.3592520940689562E-4"/>
    <n v="-7242870"/>
    <m/>
    <x v="8"/>
  </r>
  <r>
    <s v="Color"/>
    <s v="TinaGordonChism"/>
    <x v="1659"/>
    <m/>
    <x v="288"/>
    <n v="95"/>
    <s v="Comedy"/>
    <s v="Romance"/>
    <m/>
    <m/>
    <m/>
    <m/>
    <m/>
    <m/>
    <x v="21"/>
    <m/>
    <m/>
    <m/>
    <m/>
    <m/>
    <m/>
    <s v="Peeples"/>
    <x v="0"/>
    <x v="34"/>
    <m/>
    <m/>
    <m/>
    <m/>
    <n v="15000000"/>
    <n v="5.3"/>
    <n v="9123834"/>
    <n v="1.2662480549772105E-4"/>
    <n v="-5876166"/>
    <m/>
    <x v="8"/>
  </r>
  <r>
    <s v="Color"/>
    <s v="PeterCattaneo"/>
    <x v="1659"/>
    <m/>
    <x v="288"/>
    <n v="102"/>
    <s v="Comedy"/>
    <s v="Music"/>
    <m/>
    <m/>
    <m/>
    <m/>
    <m/>
    <m/>
    <x v="21"/>
    <m/>
    <m/>
    <m/>
    <m/>
    <m/>
    <m/>
    <s v="TheRocker"/>
    <x v="0"/>
    <x v="34"/>
    <m/>
    <m/>
    <m/>
    <m/>
    <n v="15000000"/>
    <n v="6.2"/>
    <n v="6409206"/>
    <n v="1.1822129300241818E-4"/>
    <n v="-8590794"/>
    <m/>
    <x v="8"/>
  </r>
  <r>
    <s v="Color"/>
    <s v="VickyJenson"/>
    <x v="1659"/>
    <m/>
    <x v="288"/>
    <n v="88"/>
    <s v="Comedy"/>
    <s v="Romance"/>
    <m/>
    <m/>
    <m/>
    <m/>
    <m/>
    <m/>
    <x v="21"/>
    <m/>
    <m/>
    <m/>
    <m/>
    <m/>
    <m/>
    <s v="PostGrad"/>
    <x v="0"/>
    <x v="34"/>
    <m/>
    <m/>
    <m/>
    <m/>
    <n v="15000000"/>
    <n v="5.3"/>
    <n v="6373693"/>
    <n v="1.0799097088508653E-4"/>
    <n v="-8626307"/>
    <m/>
    <x v="8"/>
  </r>
  <r>
    <s v="Color"/>
    <s v="GusVanSant"/>
    <x v="1659"/>
    <m/>
    <x v="288"/>
    <n v="106"/>
    <s v="Drama"/>
    <m/>
    <m/>
    <m/>
    <m/>
    <m/>
    <m/>
    <m/>
    <x v="21"/>
    <m/>
    <m/>
    <m/>
    <m/>
    <m/>
    <m/>
    <s v="PromisedLand"/>
    <x v="0"/>
    <x v="34"/>
    <m/>
    <m/>
    <m/>
    <m/>
    <n v="15000000"/>
    <n v="6.6"/>
    <n v="7556708"/>
    <n v="9.7719952668239791E-5"/>
    <n v="-7443292"/>
    <m/>
    <x v="8"/>
  </r>
  <r>
    <s v="Color"/>
    <s v="WoodyAllen"/>
    <x v="1659"/>
    <m/>
    <x v="288"/>
    <n v="92"/>
    <s v="Comedy"/>
    <s v="Romance"/>
    <m/>
    <m/>
    <m/>
    <m/>
    <m/>
    <m/>
    <x v="21"/>
    <m/>
    <m/>
    <m/>
    <m/>
    <m/>
    <m/>
    <s v="WhateverWorks"/>
    <x v="0"/>
    <x v="34"/>
    <m/>
    <m/>
    <m/>
    <m/>
    <n v="15000000"/>
    <n v="7.2"/>
    <n v="5306447"/>
    <n v="8.8223516920372919E-5"/>
    <n v="-9693553"/>
    <m/>
    <x v="8"/>
  </r>
  <r>
    <s v="BlackandWhite"/>
    <s v="MaryLambert"/>
    <x v="1659"/>
    <m/>
    <x v="288"/>
    <n v="105"/>
    <s v="Drama"/>
    <s v="Mystery"/>
    <s v="Thriller"/>
    <m/>
    <m/>
    <m/>
    <m/>
    <m/>
    <x v="21"/>
    <m/>
    <m/>
    <m/>
    <m/>
    <m/>
    <m/>
    <s v="TheInCrowd"/>
    <x v="0"/>
    <x v="34"/>
    <m/>
    <m/>
    <m/>
    <m/>
    <n v="15000000"/>
    <n v="4.5999999999999996"/>
    <n v="5217498"/>
    <n v="7.7204332716371857E-5"/>
    <n v="-9782502"/>
    <m/>
    <x v="8"/>
  </r>
  <r>
    <s v="Color"/>
    <s v="TommyLeeJones"/>
    <x v="1659"/>
    <m/>
    <x v="288"/>
    <n v="107"/>
    <s v="Adventure"/>
    <s v="Crime"/>
    <s v="Drama"/>
    <s v="Mystery"/>
    <s v="Western"/>
    <m/>
    <m/>
    <m/>
    <x v="21"/>
    <m/>
    <m/>
    <m/>
    <m/>
    <m/>
    <m/>
    <s v="ThreeBurials"/>
    <x v="0"/>
    <x v="34"/>
    <m/>
    <m/>
    <m/>
    <m/>
    <n v="15000000"/>
    <n v="7.5"/>
    <n v="5023275"/>
    <n v="6.6107021637457772E-5"/>
    <n v="-9976725"/>
    <m/>
    <x v="8"/>
  </r>
  <r>
    <s v="Color"/>
    <s v="PeterKassovitz"/>
    <x v="1659"/>
    <m/>
    <x v="288"/>
    <n v="120"/>
    <s v="Drama"/>
    <s v="War"/>
    <m/>
    <m/>
    <m/>
    <m/>
    <m/>
    <m/>
    <x v="21"/>
    <m/>
    <m/>
    <m/>
    <m/>
    <m/>
    <m/>
    <s v="JakobtheLiar"/>
    <x v="0"/>
    <x v="34"/>
    <m/>
    <m/>
    <m/>
    <m/>
    <n v="15000000"/>
    <n v="6.5"/>
    <n v="4956401"/>
    <n v="5.4860720731752945E-5"/>
    <n v="-10043599"/>
    <m/>
    <x v="8"/>
  </r>
  <r>
    <s v="Color"/>
    <s v="ShaneBlack"/>
    <x v="1659"/>
    <m/>
    <x v="288"/>
    <n v="103"/>
    <s v="Comedy"/>
    <s v="Crime"/>
    <s v="Mystery"/>
    <m/>
    <m/>
    <m/>
    <m/>
    <m/>
    <x v="21"/>
    <m/>
    <m/>
    <m/>
    <m/>
    <m/>
    <m/>
    <s v="KissKissBangBang"/>
    <x v="0"/>
    <x v="34"/>
    <m/>
    <m/>
    <m/>
    <m/>
    <n v="15000000"/>
    <n v="7.6"/>
    <n v="4235837"/>
    <n v="4.3550539222459959E-5"/>
    <n v="-10764163"/>
    <m/>
    <x v="8"/>
  </r>
  <r>
    <s v="Color"/>
    <s v="RodmanFlender"/>
    <x v="1659"/>
    <m/>
    <x v="288"/>
    <n v="92"/>
    <s v="Comedy"/>
    <s v="Fantasy"/>
    <s v="Horror"/>
    <s v="Thriller"/>
    <m/>
    <m/>
    <m/>
    <m/>
    <x v="21"/>
    <m/>
    <m/>
    <m/>
    <m/>
    <m/>
    <m/>
    <s v="IdleHands"/>
    <x v="0"/>
    <x v="34"/>
    <m/>
    <m/>
    <m/>
    <m/>
    <n v="20000000"/>
    <n v="6.2"/>
    <n v="4002955"/>
    <n v="3.1736790880452094E-5"/>
    <n v="-15997045"/>
    <m/>
    <x v="8"/>
  </r>
  <r>
    <s v="Color"/>
    <s v="DavidLynch"/>
    <x v="1659"/>
    <m/>
    <x v="288"/>
    <n v="147"/>
    <s v="Drama"/>
    <s v="Mystery"/>
    <s v="Thriller"/>
    <m/>
    <m/>
    <m/>
    <m/>
    <m/>
    <x v="21"/>
    <m/>
    <m/>
    <m/>
    <m/>
    <m/>
    <m/>
    <s v="MulhollandDrive"/>
    <x v="0"/>
    <x v="34"/>
    <m/>
    <m/>
    <m/>
    <m/>
    <n v="15000000"/>
    <n v="8"/>
    <n v="7219578"/>
    <n v="2.4434482664440554E-5"/>
    <n v="-7780422"/>
    <m/>
    <x v="8"/>
  </r>
  <r>
    <s v="Color"/>
    <s v="WoodyAllen"/>
    <x v="1659"/>
    <m/>
    <x v="288"/>
    <n v="98"/>
    <s v="Comedy"/>
    <s v="Drama"/>
    <s v="Romance"/>
    <m/>
    <m/>
    <m/>
    <m/>
    <m/>
    <x v="21"/>
    <m/>
    <m/>
    <m/>
    <m/>
    <m/>
    <m/>
    <s v="YouWillMeetaTallDarkStranger"/>
    <x v="0"/>
    <x v="34"/>
    <m/>
    <m/>
    <m/>
    <m/>
    <n v="22000000"/>
    <n v="6.3"/>
    <n v="3247816"/>
    <n v="1.4593641467083972E-5"/>
    <n v="-18752184"/>
    <m/>
    <x v="8"/>
  </r>
  <r>
    <s v="Color"/>
    <s v="MarkRomanek"/>
    <x v="1659"/>
    <m/>
    <x v="288"/>
    <n v="103"/>
    <s v="Drama"/>
    <s v="Romance"/>
    <s v="SciFi"/>
    <m/>
    <m/>
    <m/>
    <m/>
    <m/>
    <x v="21"/>
    <m/>
    <m/>
    <m/>
    <m/>
    <m/>
    <m/>
    <s v="NeverLetMeGo"/>
    <x v="0"/>
    <x v="34"/>
    <m/>
    <m/>
    <m/>
    <m/>
    <n v="15000000"/>
    <n v="7.2"/>
    <n v="2412045"/>
    <n v="8.9112041833074263E-6"/>
    <n v="-12587955"/>
    <m/>
    <x v="8"/>
  </r>
  <r>
    <s v="Color"/>
    <s v="BradAnderson"/>
    <x v="1659"/>
    <m/>
    <x v="288"/>
    <n v="111"/>
    <s v="Crime"/>
    <s v="Drama"/>
    <s v="Mystery"/>
    <s v="Thriller"/>
    <m/>
    <m/>
    <m/>
    <m/>
    <x v="21"/>
    <m/>
    <m/>
    <m/>
    <m/>
    <m/>
    <m/>
    <s v="Transsiberian"/>
    <x v="0"/>
    <x v="34"/>
    <m/>
    <m/>
    <m/>
    <m/>
    <n v="15000000"/>
    <n v="6.7"/>
    <n v="2203641"/>
    <n v="-4.2026514548970044E-6"/>
    <n v="-12796359"/>
    <m/>
    <x v="8"/>
  </r>
  <r>
    <s v="Color"/>
    <s v="MichaelChapman"/>
    <x v="1659"/>
    <m/>
    <x v="288"/>
    <n v="98"/>
    <s v="Adventure"/>
    <s v="Drama"/>
    <s v="Fantasy"/>
    <m/>
    <m/>
    <m/>
    <m/>
    <m/>
    <x v="21"/>
    <m/>
    <m/>
    <m/>
    <m/>
    <m/>
    <m/>
    <s v="TheClanoftheCaveBear"/>
    <x v="0"/>
    <x v="34"/>
    <m/>
    <m/>
    <m/>
    <m/>
    <n v="15000000"/>
    <n v="5.3"/>
    <n v="1953732"/>
    <n v="-1.7480049387701277E-5"/>
    <n v="-13046268"/>
    <m/>
    <x v="8"/>
  </r>
  <r>
    <s v="Color"/>
    <s v="AntonioBanderas"/>
    <x v="1659"/>
    <m/>
    <x v="288"/>
    <n v="111"/>
    <s v="Comedy"/>
    <s v="Crime"/>
    <s v="Drama"/>
    <m/>
    <m/>
    <m/>
    <m/>
    <m/>
    <x v="21"/>
    <m/>
    <m/>
    <m/>
    <m/>
    <m/>
    <m/>
    <s v="CrazyinAlabama"/>
    <x v="0"/>
    <x v="34"/>
    <m/>
    <m/>
    <m/>
    <m/>
    <n v="15000000"/>
    <n v="6.3"/>
    <n v="1954202"/>
    <n v="-3.0949551815818616E-5"/>
    <n v="-13045798"/>
    <m/>
    <x v="8"/>
  </r>
  <r>
    <s v="Color"/>
    <s v="MichaelHaneke"/>
    <x v="1659"/>
    <m/>
    <x v="288"/>
    <n v="111"/>
    <s v="Crime"/>
    <s v="Drama"/>
    <s v="Horror"/>
    <s v="Thriller"/>
    <m/>
    <m/>
    <m/>
    <m/>
    <x v="21"/>
    <m/>
    <m/>
    <m/>
    <m/>
    <m/>
    <m/>
    <s v="FunnyGames"/>
    <x v="0"/>
    <x v="34"/>
    <m/>
    <m/>
    <m/>
    <m/>
    <n v="15000000"/>
    <n v="6.5"/>
    <n v="1294640"/>
    <n v="-4.4442348745852752E-5"/>
    <n v="-13705360"/>
    <m/>
    <x v="8"/>
  </r>
  <r>
    <s v="BlackandWhite"/>
    <s v="FritzLang"/>
    <x v="1659"/>
    <m/>
    <x v="288"/>
    <n v="145"/>
    <s v="Drama"/>
    <s v="SciFi"/>
    <m/>
    <m/>
    <m/>
    <m/>
    <m/>
    <m/>
    <x v="21"/>
    <m/>
    <m/>
    <m/>
    <m/>
    <m/>
    <m/>
    <s v="Metropolis"/>
    <x v="14"/>
    <x v="34"/>
    <m/>
    <m/>
    <m/>
    <m/>
    <n v="6000000"/>
    <n v="8.3000000000000007"/>
    <n v="26435"/>
    <n v="-5.8405585895980136E-5"/>
    <n v="-5973565"/>
    <m/>
    <x v="8"/>
  </r>
  <r>
    <s v="Color"/>
    <s v="PierreMorel"/>
    <x v="1659"/>
    <m/>
    <x v="288"/>
    <n v="84"/>
    <s v="Action"/>
    <s v="Crime"/>
    <s v="Thriller"/>
    <m/>
    <m/>
    <m/>
    <m/>
    <m/>
    <x v="21"/>
    <m/>
    <m/>
    <m/>
    <m/>
    <m/>
    <m/>
    <s v="DistrictB13"/>
    <x v="4"/>
    <x v="34"/>
    <m/>
    <m/>
    <m/>
    <m/>
    <n v="12000000"/>
    <n v="7.2"/>
    <n v="1197786"/>
    <n v="-8.363942335236837E-5"/>
    <n v="-10802214"/>
    <m/>
    <x v="8"/>
  </r>
  <r>
    <s v="Color"/>
    <s v="GaryFleder"/>
    <x v="1659"/>
    <m/>
    <x v="288"/>
    <n v="115"/>
    <s v="Crime"/>
    <s v="Drama"/>
    <m/>
    <m/>
    <m/>
    <m/>
    <m/>
    <m/>
    <x v="21"/>
    <m/>
    <m/>
    <m/>
    <m/>
    <m/>
    <m/>
    <s v="ThingstoDoinDenverWhenYoureDead"/>
    <x v="0"/>
    <x v="34"/>
    <m/>
    <m/>
    <m/>
    <m/>
    <n v="7000000"/>
    <n v="6.8"/>
    <n v="529766"/>
    <n v="-1.0100753472748098E-4"/>
    <n v="-6470234"/>
    <m/>
    <x v="8"/>
  </r>
  <r>
    <s v="Color"/>
    <s v="HsiaoHsienHou"/>
    <x v="1659"/>
    <m/>
    <x v="288"/>
    <n v="105"/>
    <s v="Action"/>
    <s v="Drama"/>
    <m/>
    <m/>
    <m/>
    <m/>
    <m/>
    <m/>
    <x v="21"/>
    <m/>
    <m/>
    <m/>
    <m/>
    <m/>
    <m/>
    <s v="TheAssassin"/>
    <x v="1"/>
    <x v="34"/>
    <m/>
    <m/>
    <m/>
    <m/>
    <n v="15000000"/>
    <n v="6.4"/>
    <n v="613556"/>
    <n v="-1.2461392812480773E-4"/>
    <n v="-14386444"/>
    <m/>
    <x v="8"/>
  </r>
  <r>
    <s v="Color"/>
    <s v="GregorJordan"/>
    <x v="1659"/>
    <m/>
    <x v="288"/>
    <n v="98"/>
    <s v="Comedy"/>
    <s v="Crime"/>
    <s v="Drama"/>
    <s v="Thriller"/>
    <s v="War"/>
    <m/>
    <m/>
    <m/>
    <x v="21"/>
    <m/>
    <m/>
    <m/>
    <m/>
    <m/>
    <m/>
    <s v="BuffaloSoldiers"/>
    <x v="0"/>
    <x v="34"/>
    <m/>
    <m/>
    <m/>
    <m/>
    <n v="15000000"/>
    <n v="6.9"/>
    <n v="353743"/>
    <n v="-1.3916155961175156E-4"/>
    <n v="-14646257"/>
    <m/>
    <x v="8"/>
  </r>
  <r>
    <s v="Color"/>
    <s v="TonyJaa"/>
    <x v="1659"/>
    <m/>
    <x v="288"/>
    <n v="110"/>
    <s v="Action"/>
    <m/>
    <m/>
    <m/>
    <m/>
    <m/>
    <m/>
    <m/>
    <x v="21"/>
    <m/>
    <m/>
    <m/>
    <m/>
    <m/>
    <m/>
    <s v="Ongbak2"/>
    <x v="16"/>
    <x v="34"/>
    <m/>
    <m/>
    <m/>
    <m/>
    <n v="300000000"/>
    <n v="6.2"/>
    <n v="102055"/>
    <n v="-1.5391249015493698E-4"/>
    <n v="-299897945"/>
    <m/>
    <x v="8"/>
  </r>
  <r>
    <s v="Color"/>
    <s v="RyheiKitamura"/>
    <x v="1659"/>
    <m/>
    <x v="288"/>
    <n v="103"/>
    <s v="Fantasy"/>
    <s v="Horror"/>
    <s v="Mystery"/>
    <m/>
    <m/>
    <m/>
    <m/>
    <m/>
    <x v="21"/>
    <m/>
    <m/>
    <m/>
    <m/>
    <m/>
    <m/>
    <s v="TheMidnightMeatTrain"/>
    <x v="0"/>
    <x v="34"/>
    <m/>
    <m/>
    <m/>
    <m/>
    <n v="15000000"/>
    <n v="6.1"/>
    <n v="73548"/>
    <n v="1.6036315576276259E-4"/>
    <n v="-14926452"/>
    <m/>
    <x v="8"/>
  </r>
  <r>
    <s v="Color"/>
    <s v="DitoMontiel"/>
    <x v="1659"/>
    <m/>
    <x v="288"/>
    <n v="90"/>
    <s v="Crime"/>
    <s v="Drama"/>
    <s v="Thriller"/>
    <m/>
    <m/>
    <m/>
    <m/>
    <m/>
    <x v="21"/>
    <m/>
    <m/>
    <m/>
    <m/>
    <m/>
    <m/>
    <s v="TheSonofNoOne"/>
    <x v="0"/>
    <x v="34"/>
    <m/>
    <m/>
    <m/>
    <m/>
    <n v="15000000"/>
    <n v="5.0999999999999996"/>
    <n v="28870"/>
    <n v="1.4566159039565749E-4"/>
    <n v="-14971130"/>
    <m/>
    <x v="8"/>
  </r>
  <r>
    <s v="Color"/>
    <s v="StefanRuzowitzky"/>
    <x v="1659"/>
    <m/>
    <x v="288"/>
    <n v="105"/>
    <s v="Action"/>
    <s v="Comedy"/>
    <s v="Drama"/>
    <s v="War"/>
    <m/>
    <m/>
    <m/>
    <m/>
    <x v="21"/>
    <m/>
    <m/>
    <m/>
    <m/>
    <m/>
    <m/>
    <s v="AlltheQueensMen"/>
    <x v="0"/>
    <x v="34"/>
    <m/>
    <m/>
    <m/>
    <m/>
    <n v="25000000"/>
    <n v="4.5"/>
    <n v="22723"/>
    <n v="1.3090356552904195E-4"/>
    <n v="-24977277"/>
    <m/>
    <x v="8"/>
  </r>
  <r>
    <s v="Color"/>
    <s v="JakePaltrow"/>
    <x v="1659"/>
    <m/>
    <x v="288"/>
    <n v="93"/>
    <s v="Comedy"/>
    <s v="Drama"/>
    <s v="Fantasy"/>
    <s v="Music"/>
    <s v="Romance"/>
    <m/>
    <m/>
    <m/>
    <x v="21"/>
    <m/>
    <m/>
    <m/>
    <m/>
    <m/>
    <m/>
    <s v="TheGoodNight"/>
    <x v="0"/>
    <x v="34"/>
    <m/>
    <m/>
    <m/>
    <m/>
    <n v="15000000"/>
    <n v="5.9"/>
    <n v="20380"/>
    <n v="1.2774088507328972E-4"/>
    <n v="-14979620"/>
    <m/>
    <x v="8"/>
  </r>
  <r>
    <s v="Color"/>
    <s v="HaroldRamis"/>
    <x v="1659"/>
    <m/>
    <x v="288"/>
    <n v="101"/>
    <s v="Comedy"/>
    <s v="Fantasy"/>
    <s v="Romance"/>
    <m/>
    <m/>
    <m/>
    <m/>
    <m/>
    <x v="21"/>
    <m/>
    <m/>
    <m/>
    <m/>
    <m/>
    <m/>
    <s v="GroundhogDay"/>
    <x v="0"/>
    <x v="34"/>
    <m/>
    <m/>
    <m/>
    <m/>
    <n v="14600000"/>
    <n v="8.1"/>
    <n v="70906973"/>
    <n v="1.1293423670076661E-4"/>
    <n v="56306973"/>
    <m/>
    <x v="8"/>
  </r>
  <r>
    <s v="Color"/>
    <s v="GregoryJacobs"/>
    <x v="1659"/>
    <m/>
    <x v="288"/>
    <n v="115"/>
    <s v="Comedy"/>
    <s v="Drama"/>
    <s v="Music"/>
    <m/>
    <m/>
    <m/>
    <m/>
    <m/>
    <x v="21"/>
    <m/>
    <m/>
    <m/>
    <m/>
    <m/>
    <m/>
    <s v="MagicMikeXXL"/>
    <x v="0"/>
    <x v="34"/>
    <m/>
    <m/>
    <m/>
    <m/>
    <n v="14800000"/>
    <n v="5.7"/>
    <n v="66009973"/>
    <n v="1.4685330514828537E-4"/>
    <n v="51209973"/>
    <m/>
    <x v="8"/>
  </r>
  <r>
    <s v="Color"/>
    <s v="BazLuhrmann"/>
    <x v="1659"/>
    <m/>
    <x v="288"/>
    <n v="120"/>
    <s v="Drama"/>
    <s v="Romance"/>
    <m/>
    <m/>
    <m/>
    <m/>
    <m/>
    <m/>
    <x v="21"/>
    <m/>
    <m/>
    <m/>
    <m/>
    <m/>
    <m/>
    <s v="RomeoJuliet"/>
    <x v="0"/>
    <x v="34"/>
    <m/>
    <m/>
    <m/>
    <m/>
    <n v="14500000"/>
    <n v="6.8"/>
    <n v="46338728"/>
    <n v="1.7698011754918667E-4"/>
    <n v="31838728"/>
    <m/>
    <x v="8"/>
  </r>
  <r>
    <s v="Color"/>
    <s v="GillesPaquetBrenner"/>
    <x v="1659"/>
    <m/>
    <x v="288"/>
    <n v="111"/>
    <s v="Drama"/>
    <s v="War"/>
    <m/>
    <m/>
    <m/>
    <m/>
    <m/>
    <m/>
    <x v="21"/>
    <m/>
    <m/>
    <m/>
    <m/>
    <m/>
    <m/>
    <s v="SarahsKey"/>
    <x v="4"/>
    <x v="34"/>
    <m/>
    <m/>
    <m/>
    <m/>
    <n v="10000000"/>
    <n v="7.5"/>
    <n v="7691700"/>
    <n v="1.9403203553853361E-4"/>
    <n v="-2308300"/>
    <m/>
    <x v="8"/>
  </r>
  <r>
    <s v="Color"/>
    <s v="ClintEastwood"/>
    <x v="1659"/>
    <m/>
    <x v="288"/>
    <n v="131"/>
    <s v="Drama"/>
    <s v="Western"/>
    <m/>
    <m/>
    <m/>
    <m/>
    <m/>
    <m/>
    <x v="21"/>
    <m/>
    <m/>
    <m/>
    <m/>
    <m/>
    <m/>
    <s v="Unforgiven"/>
    <x v="0"/>
    <x v="34"/>
    <m/>
    <m/>
    <m/>
    <m/>
    <n v="14400000"/>
    <n v="8.3000000000000007"/>
    <n v="101157447"/>
    <n v="1.8059850149191415E-4"/>
    <n v="86757447"/>
    <m/>
    <x v="8"/>
  </r>
  <r>
    <s v="Color"/>
    <s v="LarsvonTrier"/>
    <x v="1659"/>
    <m/>
    <x v="288"/>
    <n v="139"/>
    <s v="Drama"/>
    <m/>
    <m/>
    <m/>
    <m/>
    <m/>
    <m/>
    <m/>
    <x v="21"/>
    <m/>
    <m/>
    <m/>
    <m/>
    <m/>
    <m/>
    <s v="Manderlay"/>
    <x v="0"/>
    <x v="34"/>
    <m/>
    <m/>
    <m/>
    <m/>
    <n v="14200000"/>
    <n v="7.4"/>
    <n v="74205"/>
    <n v="2.3691708055732761E-4"/>
    <n v="-14125795"/>
    <m/>
    <x v="8"/>
  </r>
  <r>
    <s v="Color"/>
    <s v="DannyBoyle"/>
    <x v="1659"/>
    <m/>
    <x v="288"/>
    <n v="120"/>
    <s v="Drama"/>
    <s v="Romance"/>
    <m/>
    <m/>
    <m/>
    <m/>
    <m/>
    <m/>
    <x v="21"/>
    <m/>
    <m/>
    <m/>
    <m/>
    <m/>
    <m/>
    <s v="SlumdogMillionaire"/>
    <x v="0"/>
    <x v="34"/>
    <m/>
    <m/>
    <m/>
    <m/>
    <n v="15000000"/>
    <n v="8"/>
    <n v="141319195"/>
    <n v="2.2119894315125754E-4"/>
    <n v="126319195"/>
    <m/>
    <x v="8"/>
  </r>
  <r>
    <s v="Color"/>
    <s v="AdrianLyne"/>
    <x v="1659"/>
    <m/>
    <x v="288"/>
    <n v="119"/>
    <s v="Drama"/>
    <s v="Romance"/>
    <s v="Thriller"/>
    <m/>
    <m/>
    <m/>
    <m/>
    <m/>
    <x v="21"/>
    <m/>
    <m/>
    <m/>
    <m/>
    <m/>
    <m/>
    <s v="FatalAttraction"/>
    <x v="0"/>
    <x v="34"/>
    <m/>
    <m/>
    <m/>
    <m/>
    <n v="14000000"/>
    <n v="6.9"/>
    <n v="156645693"/>
    <n v="3.0313505184966042E-4"/>
    <n v="142645693"/>
    <m/>
    <x v="8"/>
  </r>
  <r>
    <s v="Color"/>
    <s v="GarryMarshall"/>
    <x v="1659"/>
    <m/>
    <x v="288"/>
    <n v="125"/>
    <s v="Comedy"/>
    <s v="Romance"/>
    <m/>
    <m/>
    <m/>
    <m/>
    <m/>
    <m/>
    <x v="21"/>
    <m/>
    <m/>
    <m/>
    <m/>
    <m/>
    <m/>
    <s v="PrettyWoman"/>
    <x v="0"/>
    <x v="34"/>
    <m/>
    <m/>
    <m/>
    <m/>
    <n v="14000000"/>
    <n v="6.9"/>
    <n v="178406268"/>
    <n v="4.0382589101918651E-4"/>
    <n v="164406268"/>
    <m/>
    <x v="8"/>
  </r>
  <r>
    <s v="Color"/>
    <s v="JohnCornell"/>
    <x v="1659"/>
    <m/>
    <x v="288"/>
    <n v="108"/>
    <s v="Action"/>
    <s v="Adventure"/>
    <s v="Comedy"/>
    <m/>
    <m/>
    <m/>
    <m/>
    <m/>
    <x v="21"/>
    <m/>
    <m/>
    <m/>
    <m/>
    <m/>
    <m/>
    <s v="CrocodileDundeeII"/>
    <x v="0"/>
    <x v="34"/>
    <m/>
    <m/>
    <m/>
    <m/>
    <n v="15800000"/>
    <n v="5.5"/>
    <n v="109306210"/>
    <n v="5.2256667066023213E-4"/>
    <n v="93506210"/>
    <m/>
    <x v="8"/>
  </r>
  <r>
    <s v="Color"/>
    <s v="OliverStone"/>
    <x v="1659"/>
    <m/>
    <x v="288"/>
    <n v="145"/>
    <s v="Biography"/>
    <s v="Drama"/>
    <s v="War"/>
    <m/>
    <m/>
    <m/>
    <m/>
    <m/>
    <x v="21"/>
    <m/>
    <m/>
    <m/>
    <m/>
    <m/>
    <m/>
    <s v="BornontheFourthofJuly"/>
    <x v="0"/>
    <x v="34"/>
    <m/>
    <m/>
    <m/>
    <m/>
    <n v="14000000"/>
    <n v="7.2"/>
    <n v="70001698"/>
    <n v="5.8033383552769709E-4"/>
    <n v="56001698"/>
    <m/>
    <x v="8"/>
  </r>
  <r>
    <s v="BlackandWhite"/>
    <s v="JonTurteltaub"/>
    <x v="1659"/>
    <m/>
    <x v="288"/>
    <n v="98"/>
    <s v="Adventure"/>
    <s v="Comedy"/>
    <s v="Family"/>
    <s v="Sport"/>
    <m/>
    <m/>
    <m/>
    <m/>
    <x v="21"/>
    <m/>
    <m/>
    <m/>
    <m/>
    <m/>
    <m/>
    <s v="CoolRunnings"/>
    <x v="0"/>
    <x v="34"/>
    <m/>
    <m/>
    <m/>
    <m/>
    <n v="15000000"/>
    <n v="6.9"/>
    <n v="68856263"/>
    <n v="6.167570117892278E-4"/>
    <n v="53856263"/>
    <m/>
    <x v="8"/>
  </r>
  <r>
    <s v="Color"/>
    <s v="PatrickLussier"/>
    <x v="1659"/>
    <m/>
    <x v="288"/>
    <n v="101"/>
    <s v="Horror"/>
    <s v="Thriller"/>
    <m/>
    <m/>
    <m/>
    <m/>
    <m/>
    <m/>
    <x v="21"/>
    <m/>
    <m/>
    <m/>
    <m/>
    <m/>
    <m/>
    <s v="MyBloodyValentine"/>
    <x v="0"/>
    <x v="34"/>
    <m/>
    <m/>
    <m/>
    <m/>
    <n v="15000000"/>
    <n v="5.5"/>
    <n v="51527787"/>
    <n v="6.4986279893875919E-4"/>
    <n v="36527787"/>
    <m/>
    <x v="8"/>
  </r>
  <r>
    <s v="Color"/>
    <s v="OleBornedal"/>
    <x v="1659"/>
    <m/>
    <x v="288"/>
    <n v="92"/>
    <s v="Horror"/>
    <s v="Thriller"/>
    <m/>
    <m/>
    <m/>
    <m/>
    <m/>
    <m/>
    <x v="21"/>
    <m/>
    <m/>
    <m/>
    <m/>
    <m/>
    <m/>
    <s v="ThePossession"/>
    <x v="0"/>
    <x v="34"/>
    <m/>
    <m/>
    <m/>
    <m/>
    <n v="14000000"/>
    <n v="5.9"/>
    <n v="49122319"/>
    <n v="6.7081638761336347E-4"/>
    <n v="35122319"/>
    <m/>
    <x v="8"/>
  </r>
  <r>
    <s v="Color"/>
    <s v="SylvainWhite"/>
    <x v="1659"/>
    <m/>
    <x v="288"/>
    <n v="109"/>
    <s v="Drama"/>
    <s v="Music"/>
    <s v="Romance"/>
    <m/>
    <m/>
    <m/>
    <m/>
    <m/>
    <x v="21"/>
    <m/>
    <m/>
    <m/>
    <m/>
    <m/>
    <m/>
    <s v="StomptheYard"/>
    <x v="0"/>
    <x v="34"/>
    <m/>
    <m/>
    <m/>
    <m/>
    <n v="14000000"/>
    <n v="5.2"/>
    <n v="61356221"/>
    <n v="6.9160775646833991E-4"/>
    <n v="47356221"/>
    <m/>
    <x v="8"/>
  </r>
  <r>
    <s v="Color"/>
    <s v="LewisGilbert"/>
    <x v="1659"/>
    <m/>
    <x v="288"/>
    <n v="123"/>
    <s v="Action"/>
    <s v="Adventure"/>
    <s v="SciFi"/>
    <s v="Thriller"/>
    <m/>
    <m/>
    <m/>
    <m/>
    <x v="21"/>
    <m/>
    <m/>
    <m/>
    <m/>
    <m/>
    <m/>
    <s v="TheSpyWhoLovedMe"/>
    <x v="0"/>
    <x v="34"/>
    <m/>
    <m/>
    <m/>
    <m/>
    <n v="14000000"/>
    <n v="7.1"/>
    <n v="46800000"/>
    <n v="7.2174728599260288E-4"/>
    <n v="32800000"/>
    <m/>
    <x v="8"/>
  </r>
  <r>
    <s v="Color"/>
    <s v="JamieBlanks"/>
    <x v="1659"/>
    <m/>
    <x v="288"/>
    <n v="99"/>
    <s v="Horror"/>
    <s v="Mystery"/>
    <s v="Thriller"/>
    <m/>
    <m/>
    <m/>
    <m/>
    <m/>
    <x v="21"/>
    <m/>
    <m/>
    <m/>
    <m/>
    <m/>
    <m/>
    <s v="UrbanLegend"/>
    <x v="0"/>
    <x v="34"/>
    <m/>
    <m/>
    <m/>
    <m/>
    <n v="14000000"/>
    <n v="5.5"/>
    <n v="38048637"/>
    <n v="7.4087166553503489E-4"/>
    <n v="24048637"/>
    <m/>
    <x v="8"/>
  </r>
  <r>
    <s v="Color"/>
    <s v="StephenFrears"/>
    <x v="1659"/>
    <m/>
    <x v="288"/>
    <n v="119"/>
    <s v="Drama"/>
    <s v="Romance"/>
    <m/>
    <m/>
    <m/>
    <m/>
    <m/>
    <m/>
    <x v="21"/>
    <m/>
    <m/>
    <m/>
    <m/>
    <m/>
    <m/>
    <s v="DangerousLiaisons"/>
    <x v="0"/>
    <x v="34"/>
    <m/>
    <m/>
    <m/>
    <m/>
    <n v="14000000"/>
    <n v="7.7"/>
    <n v="34700000"/>
    <n v="7.5339937421558319E-4"/>
    <n v="20700000"/>
    <m/>
    <x v="8"/>
  </r>
  <r>
    <s v="Color"/>
    <s v="RandalKleiser"/>
    <x v="1659"/>
    <m/>
    <x v="288"/>
    <n v="107"/>
    <s v="Adventure"/>
    <s v="Drama"/>
    <m/>
    <m/>
    <m/>
    <m/>
    <m/>
    <m/>
    <x v="21"/>
    <m/>
    <m/>
    <m/>
    <m/>
    <m/>
    <m/>
    <s v="WhiteFang"/>
    <x v="0"/>
    <x v="34"/>
    <m/>
    <m/>
    <m/>
    <m/>
    <n v="14000000"/>
    <n v="6.7"/>
    <n v="34793160"/>
    <n v="7.6341617857414001E-4"/>
    <n v="20793160"/>
    <m/>
    <x v="8"/>
  </r>
  <r>
    <s v="Color"/>
    <s v="BruceMcCulloch"/>
    <x v="1659"/>
    <m/>
    <x v="288"/>
    <n v="81"/>
    <s v="Comedy"/>
    <s v="Romance"/>
    <m/>
    <m/>
    <m/>
    <m/>
    <m/>
    <m/>
    <x v="21"/>
    <m/>
    <m/>
    <m/>
    <m/>
    <m/>
    <m/>
    <s v="Superstar"/>
    <x v="0"/>
    <x v="34"/>
    <m/>
    <m/>
    <m/>
    <m/>
    <n v="14000000"/>
    <n v="5"/>
    <n v="30628981"/>
    <n v="7.7352034300508211E-4"/>
    <n v="16628981"/>
    <m/>
    <x v="8"/>
  </r>
  <r>
    <s v="Color"/>
    <s v="PhyllidaLloyd"/>
    <x v="1659"/>
    <m/>
    <x v="288"/>
    <n v="105"/>
    <s v="Biography"/>
    <s v="Drama"/>
    <s v="History"/>
    <m/>
    <m/>
    <m/>
    <m/>
    <m/>
    <x v="21"/>
    <m/>
    <m/>
    <m/>
    <m/>
    <m/>
    <m/>
    <s v="TheIronLady"/>
    <x v="0"/>
    <x v="34"/>
    <m/>
    <m/>
    <m/>
    <m/>
    <n v="13000000"/>
    <n v="6.4"/>
    <n v="29959436"/>
    <n v="7.8049240138206607E-4"/>
    <n v="16959436"/>
    <m/>
    <x v="8"/>
  </r>
  <r>
    <s v="Color"/>
    <s v="MikeNawrocki"/>
    <x v="1659"/>
    <m/>
    <x v="288"/>
    <n v="82"/>
    <s v="Adventure"/>
    <s v="Animation"/>
    <s v="Comedy"/>
    <s v="Drama"/>
    <s v="Family"/>
    <s v="Musical"/>
    <m/>
    <m/>
    <x v="21"/>
    <m/>
    <m/>
    <m/>
    <m/>
    <m/>
    <m/>
    <s v="Jonah:AVeggieTalesMovie"/>
    <x v="0"/>
    <x v="34"/>
    <m/>
    <m/>
    <m/>
    <m/>
    <n v="14000000"/>
    <n v="6.6"/>
    <n v="25571351"/>
    <n v="7.8743267651268259E-4"/>
    <n v="11571351"/>
    <m/>
    <x v="8"/>
  </r>
  <r>
    <s v="Color"/>
    <s v="JohnSingleton"/>
    <x v="1659"/>
    <m/>
    <x v="288"/>
    <n v="109"/>
    <s v="Drama"/>
    <s v="Romance"/>
    <m/>
    <m/>
    <m/>
    <m/>
    <m/>
    <m/>
    <x v="21"/>
    <m/>
    <m/>
    <m/>
    <m/>
    <m/>
    <m/>
    <s v="PoeticJustice"/>
    <x v="0"/>
    <x v="34"/>
    <m/>
    <m/>
    <m/>
    <m/>
    <n v="14000000"/>
    <n v="5.9"/>
    <n v="27515786"/>
    <n v="7.9060551505721985E-4"/>
    <n v="13515786"/>
    <m/>
    <x v="8"/>
  </r>
  <r>
    <s v="Color"/>
    <s v="KevinBray"/>
    <x v="1659"/>
    <m/>
    <x v="288"/>
    <n v="95"/>
    <s v="Action"/>
    <s v="Comedy"/>
    <s v="Crime"/>
    <s v="Thriller"/>
    <m/>
    <m/>
    <m/>
    <m/>
    <x v="21"/>
    <m/>
    <m/>
    <m/>
    <m/>
    <m/>
    <m/>
    <s v="AllAbouttheBenjamins"/>
    <x v="0"/>
    <x v="34"/>
    <m/>
    <m/>
    <m/>
    <m/>
    <n v="14000000"/>
    <n v="5.7"/>
    <n v="25482931"/>
    <n v="7.9525285679346266E-4"/>
    <n v="11482931"/>
    <m/>
    <x v="8"/>
  </r>
  <r>
    <s v="Color"/>
    <s v="WesCraven"/>
    <x v="1659"/>
    <m/>
    <x v="288"/>
    <n v="100"/>
    <s v="Comedy"/>
    <s v="Fantasy"/>
    <s v="Horror"/>
    <s v="Romance"/>
    <m/>
    <m/>
    <m/>
    <m/>
    <x v="21"/>
    <m/>
    <m/>
    <m/>
    <m/>
    <m/>
    <m/>
    <s v="VampireinBrooklyn"/>
    <x v="0"/>
    <x v="34"/>
    <m/>
    <m/>
    <m/>
    <m/>
    <n v="20000000"/>
    <n v="4.5"/>
    <n v="19900000"/>
    <n v="7.9837028858602017E-4"/>
    <n v="-100000"/>
    <m/>
    <x v="8"/>
  </r>
  <r>
    <s v="Color"/>
    <s v="CourtneySolomon"/>
    <x v="1659"/>
    <m/>
    <x v="288"/>
    <n v="91"/>
    <s v="Horror"/>
    <s v="Mystery"/>
    <s v="Thriller"/>
    <m/>
    <m/>
    <m/>
    <m/>
    <m/>
    <x v="21"/>
    <m/>
    <m/>
    <m/>
    <m/>
    <m/>
    <m/>
    <s v="AnAmericanHaunting"/>
    <x v="0"/>
    <x v="34"/>
    <m/>
    <m/>
    <m/>
    <m/>
    <n v="14000000"/>
    <n v="5"/>
    <n v="16298046"/>
    <n v="7.9774459824110127E-4"/>
    <n v="2298046"/>
    <m/>
    <x v="8"/>
  </r>
  <r>
    <s v="Color"/>
    <s v="DavidZucker"/>
    <x v="1659"/>
    <m/>
    <x v="288"/>
    <n v="90"/>
    <s v="Comedy"/>
    <s v="Romance"/>
    <m/>
    <m/>
    <m/>
    <m/>
    <m/>
    <m/>
    <x v="21"/>
    <m/>
    <m/>
    <m/>
    <m/>
    <m/>
    <m/>
    <s v="MyBosssDaughter"/>
    <x v="0"/>
    <x v="34"/>
    <m/>
    <m/>
    <m/>
    <m/>
    <n v="14000000"/>
    <n v="4.5999999999999996"/>
    <n v="15549702"/>
    <n v="7.9393334659380046E-4"/>
    <n v="1549702"/>
    <m/>
    <x v="8"/>
  </r>
  <r>
    <s v="Color"/>
    <s v="DavidTwohy"/>
    <x v="1659"/>
    <m/>
    <x v="288"/>
    <n v="108"/>
    <s v="Adventure"/>
    <s v="Mystery"/>
    <s v="Thriller"/>
    <m/>
    <m/>
    <m/>
    <m/>
    <m/>
    <x v="21"/>
    <m/>
    <m/>
    <m/>
    <m/>
    <m/>
    <m/>
    <s v="APerfectGetaway"/>
    <x v="0"/>
    <x v="34"/>
    <m/>
    <m/>
    <m/>
    <m/>
    <n v="14000000"/>
    <n v="6.5"/>
    <n v="15483540"/>
    <n v="7.8955199131525069E-4"/>
    <n v="1483540"/>
    <m/>
    <x v="8"/>
  </r>
  <r>
    <s v="Color"/>
    <s v="RickFamuyiwa"/>
    <x v="1659"/>
    <m/>
    <x v="288"/>
    <n v="103"/>
    <s v="Comedy"/>
    <s v="Romance"/>
    <m/>
    <m/>
    <m/>
    <m/>
    <m/>
    <m/>
    <x v="21"/>
    <m/>
    <m/>
    <m/>
    <m/>
    <m/>
    <m/>
    <s v="OurFamilyWedding"/>
    <x v="0"/>
    <x v="34"/>
    <m/>
    <m/>
    <m/>
    <m/>
    <n v="14000000"/>
    <n v="4.9000000000000004"/>
    <n v="20246959"/>
    <n v="7.8511362867601114E-4"/>
    <n v="6246959"/>
    <m/>
    <x v="8"/>
  </r>
  <r>
    <s v="Color"/>
    <s v="AlanCohn"/>
    <x v="1659"/>
    <m/>
    <x v="288"/>
    <n v="96"/>
    <s v="Comedy"/>
    <m/>
    <m/>
    <m/>
    <m/>
    <m/>
    <m/>
    <m/>
    <x v="21"/>
    <m/>
    <m/>
    <m/>
    <m/>
    <m/>
    <m/>
    <s v="DeadManonCampus"/>
    <x v="0"/>
    <x v="34"/>
    <m/>
    <m/>
    <m/>
    <m/>
    <n v="14000000"/>
    <n v="6"/>
    <n v="15062898"/>
    <n v="7.8426725198250393E-4"/>
    <n v="1062898"/>
    <m/>
    <x v="8"/>
  </r>
  <r>
    <s v="Color"/>
    <s v="FrancoZeffirelli"/>
    <x v="1659"/>
    <m/>
    <x v="288"/>
    <n v="117"/>
    <s v="Comedy"/>
    <s v="Drama"/>
    <s v="War"/>
    <m/>
    <m/>
    <m/>
    <m/>
    <m/>
    <x v="21"/>
    <m/>
    <m/>
    <m/>
    <m/>
    <m/>
    <m/>
    <s v="TeawithMussolini"/>
    <x v="0"/>
    <x v="34"/>
    <m/>
    <m/>
    <m/>
    <m/>
    <n v="12000000"/>
    <n v="6.9"/>
    <n v="14348123"/>
    <n v="7.7949973759175234E-4"/>
    <n v="2348123"/>
    <m/>
    <x v="8"/>
  </r>
  <r>
    <s v="Color"/>
    <s v="TomHolland"/>
    <x v="1659"/>
    <m/>
    <x v="288"/>
    <n v="93"/>
    <s v="Fantasy"/>
    <s v="Horror"/>
    <m/>
    <m/>
    <m/>
    <m/>
    <m/>
    <m/>
    <x v="21"/>
    <m/>
    <m/>
    <m/>
    <m/>
    <m/>
    <m/>
    <s v="Thinner"/>
    <x v="0"/>
    <x v="34"/>
    <m/>
    <m/>
    <m/>
    <m/>
    <n v="8500000"/>
    <n v="5.7"/>
    <n v="15171475"/>
    <n v="7.7342753169167683E-4"/>
    <n v="6671475"/>
    <m/>
    <x v="8"/>
  </r>
  <r>
    <s v="Color"/>
    <s v="SpikeLee"/>
    <x v="1659"/>
    <m/>
    <x v="288"/>
    <n v="115"/>
    <s v="Comedy"/>
    <s v="Drama"/>
    <m/>
    <m/>
    <m/>
    <m/>
    <m/>
    <m/>
    <x v="21"/>
    <m/>
    <m/>
    <m/>
    <m/>
    <m/>
    <m/>
    <s v="Crooklyn"/>
    <x v="0"/>
    <x v="34"/>
    <m/>
    <m/>
    <m/>
    <m/>
    <n v="14000000"/>
    <n v="6.9"/>
    <n v="13640000"/>
    <n v="7.6688662509120529E-4"/>
    <n v="-360000"/>
    <m/>
    <x v="8"/>
  </r>
  <r>
    <s v="Color"/>
    <s v="JamesIsaac"/>
    <x v="1659"/>
    <m/>
    <x v="288"/>
    <n v="85"/>
    <s v="Action"/>
    <s v="Horror"/>
    <s v="SciFi"/>
    <s v="Thriller"/>
    <m/>
    <m/>
    <m/>
    <m/>
    <x v="21"/>
    <m/>
    <m/>
    <m/>
    <m/>
    <m/>
    <m/>
    <s v="JasonX"/>
    <x v="0"/>
    <x v="34"/>
    <m/>
    <m/>
    <m/>
    <m/>
    <n v="11000000"/>
    <n v="4.4000000000000004"/>
    <n v="12610731"/>
    <n v="7.6101602597050883E-4"/>
    <n v="1610731"/>
    <m/>
    <x v="8"/>
  </r>
  <r>
    <s v="Color"/>
    <s v="ShawnLevy"/>
    <x v="1659"/>
    <m/>
    <x v="288"/>
    <n v="88"/>
    <s v="Adventure"/>
    <s v="Comedy"/>
    <s v="Family"/>
    <m/>
    <m/>
    <m/>
    <m/>
    <m/>
    <x v="21"/>
    <m/>
    <m/>
    <m/>
    <m/>
    <m/>
    <m/>
    <s v="BigFatLiar"/>
    <x v="0"/>
    <x v="34"/>
    <m/>
    <m/>
    <m/>
    <m/>
    <n v="15000000"/>
    <n v="5.4"/>
    <n v="47811275"/>
    <n v="7.5293744573155113E-4"/>
    <n v="32811275"/>
    <m/>
    <x v="8"/>
  </r>
  <r>
    <s v="Color"/>
    <s v="EmilioEstevez"/>
    <x v="1659"/>
    <m/>
    <x v="288"/>
    <n v="112"/>
    <s v="Drama"/>
    <s v="History"/>
    <m/>
    <m/>
    <m/>
    <m/>
    <m/>
    <m/>
    <x v="21"/>
    <m/>
    <m/>
    <m/>
    <m/>
    <m/>
    <m/>
    <s v="Bobby"/>
    <x v="0"/>
    <x v="34"/>
    <m/>
    <m/>
    <m/>
    <m/>
    <n v="14000000"/>
    <n v="7"/>
    <n v="11204499"/>
    <n v="7.7175849245411134E-4"/>
    <n v="-2795501"/>
    <m/>
    <x v="8"/>
  </r>
  <r>
    <s v="Color"/>
    <s v="MarkWaters"/>
    <x v="1659"/>
    <m/>
    <x v="288"/>
    <n v="86"/>
    <s v="Comedy"/>
    <s v="Mystery"/>
    <s v="Romance"/>
    <m/>
    <m/>
    <m/>
    <m/>
    <m/>
    <x v="21"/>
    <m/>
    <m/>
    <m/>
    <m/>
    <m/>
    <m/>
    <s v="HeadOverHeels"/>
    <x v="0"/>
    <x v="34"/>
    <m/>
    <m/>
    <m/>
    <m/>
    <n v="14000000"/>
    <n v="5.4"/>
    <n v="10397365"/>
    <n v="7.6403077928801082E-4"/>
    <n v="-3602635"/>
    <m/>
    <x v="8"/>
  </r>
  <r>
    <s v="Color"/>
    <s v="JoshSchwartz"/>
    <x v="1659"/>
    <m/>
    <x v="288"/>
    <n v="86"/>
    <s v="Adventure"/>
    <s v="Comedy"/>
    <m/>
    <m/>
    <m/>
    <m/>
    <m/>
    <m/>
    <x v="21"/>
    <m/>
    <m/>
    <m/>
    <m/>
    <m/>
    <m/>
    <s v="FunSize"/>
    <x v="0"/>
    <x v="34"/>
    <m/>
    <m/>
    <m/>
    <m/>
    <n v="14000000"/>
    <n v="5.4"/>
    <n v="9402410"/>
    <n v="7.5567797602301139E-4"/>
    <n v="-4597590"/>
    <m/>
    <x v="8"/>
  </r>
  <r>
    <s v="Color"/>
    <s v="ToddField"/>
    <x v="1659"/>
    <m/>
    <x v="288"/>
    <n v="137"/>
    <s v="Drama"/>
    <s v="Romance"/>
    <m/>
    <m/>
    <m/>
    <m/>
    <m/>
    <m/>
    <x v="21"/>
    <m/>
    <m/>
    <m/>
    <m/>
    <m/>
    <m/>
    <s v="LittleChildren"/>
    <x v="0"/>
    <x v="34"/>
    <m/>
    <m/>
    <m/>
    <m/>
    <n v="26000000"/>
    <n v="7.6"/>
    <n v="5459824"/>
    <n v="7.4655615577572955E-4"/>
    <n v="-20540176"/>
    <m/>
    <x v="8"/>
  </r>
  <r>
    <s v="Color"/>
    <s v="DavisGuggenheim"/>
    <x v="1659"/>
    <m/>
    <x v="288"/>
    <n v="90"/>
    <s v="Drama"/>
    <s v="Mystery"/>
    <s v="Thriller"/>
    <m/>
    <m/>
    <m/>
    <m/>
    <m/>
    <x v="21"/>
    <m/>
    <m/>
    <m/>
    <m/>
    <m/>
    <m/>
    <s v="Gossip"/>
    <x v="0"/>
    <x v="34"/>
    <m/>
    <m/>
    <m/>
    <m/>
    <n v="24000000"/>
    <n v="5.9"/>
    <n v="5108820"/>
    <n v="7.4474005201007054E-4"/>
    <n v="-18891180"/>
    <m/>
    <x v="8"/>
  </r>
  <r>
    <s v="Color"/>
    <s v="TonyGoldwyn"/>
    <x v="1659"/>
    <m/>
    <x v="288"/>
    <n v="107"/>
    <s v="Drama"/>
    <m/>
    <m/>
    <m/>
    <m/>
    <m/>
    <m/>
    <m/>
    <x v="21"/>
    <m/>
    <m/>
    <m/>
    <m/>
    <m/>
    <m/>
    <s v="AWalkontheMoon"/>
    <x v="0"/>
    <x v="34"/>
    <m/>
    <m/>
    <m/>
    <m/>
    <n v="14000000"/>
    <n v="6.6"/>
    <n v="4741987"/>
    <n v="7.4112376918200162E-4"/>
    <n v="-9258013"/>
    <m/>
    <x v="8"/>
  </r>
  <r>
    <s v="Color"/>
    <s v="PhillipNoyce"/>
    <x v="1659"/>
    <m/>
    <x v="288"/>
    <n v="98"/>
    <s v="Biography"/>
    <s v="Drama"/>
    <s v="History"/>
    <m/>
    <m/>
    <m/>
    <m/>
    <m/>
    <x v="21"/>
    <m/>
    <m/>
    <m/>
    <m/>
    <m/>
    <m/>
    <s v="CatchaFire"/>
    <x v="0"/>
    <x v="34"/>
    <m/>
    <m/>
    <m/>
    <m/>
    <n v="14000000"/>
    <n v="6.7"/>
    <n v="4291965"/>
    <n v="7.2842524986712405E-4"/>
    <n v="-9708035"/>
    <m/>
    <x v="8"/>
  </r>
  <r>
    <s v="Color"/>
    <s v="StephenCarpenter"/>
    <x v="1659"/>
    <m/>
    <x v="288"/>
    <n v="84"/>
    <s v="Drama"/>
    <s v="Horror"/>
    <s v="Mystery"/>
    <s v="Thriller"/>
    <m/>
    <m/>
    <m/>
    <m/>
    <x v="21"/>
    <m/>
    <m/>
    <m/>
    <m/>
    <m/>
    <m/>
    <s v="SoulSurvivors"/>
    <x v="0"/>
    <x v="34"/>
    <m/>
    <m/>
    <m/>
    <m/>
    <n v="14000000"/>
    <n v="3.9"/>
    <n v="3100650"/>
    <n v="7.1536283525453403E-4"/>
    <n v="-10899350"/>
    <m/>
    <x v="8"/>
  </r>
  <r>
    <s v="Color"/>
    <s v="JamesIvory"/>
    <x v="1659"/>
    <m/>
    <x v="288"/>
    <n v="139"/>
    <s v="Biography"/>
    <s v="Drama"/>
    <s v="History"/>
    <s v="Romance"/>
    <m/>
    <m/>
    <m/>
    <m/>
    <x v="21"/>
    <m/>
    <m/>
    <m/>
    <m/>
    <m/>
    <m/>
    <s v="JeffersoninParis"/>
    <x v="0"/>
    <x v="34"/>
    <m/>
    <m/>
    <m/>
    <m/>
    <n v="14000000"/>
    <n v="5.7"/>
    <n v="2474000"/>
    <n v="7.0137272633799129E-4"/>
    <n v="-11526000"/>
    <m/>
    <x v="8"/>
  </r>
  <r>
    <s v="Color"/>
    <s v="JamesFargo"/>
    <x v="1659"/>
    <m/>
    <x v="288"/>
    <n v="127"/>
    <s v="Action"/>
    <s v="Adventure"/>
    <s v="History"/>
    <m/>
    <m/>
    <m/>
    <m/>
    <m/>
    <x v="21"/>
    <m/>
    <m/>
    <m/>
    <m/>
    <m/>
    <m/>
    <s v="Caravans"/>
    <x v="0"/>
    <x v="34"/>
    <m/>
    <m/>
    <m/>
    <m/>
    <n v="14000000"/>
    <n v="6.5"/>
    <n v="1000000"/>
    <n v="6.8688133978548748E-4"/>
    <n v="-13000000"/>
    <m/>
    <x v="8"/>
  </r>
  <r>
    <s v="Color"/>
    <s v="MikeLeigh"/>
    <x v="1659"/>
    <m/>
    <x v="288"/>
    <n v="150"/>
    <s v="Biography"/>
    <s v="Drama"/>
    <s v="History"/>
    <m/>
    <m/>
    <m/>
    <m/>
    <m/>
    <x v="21"/>
    <m/>
    <m/>
    <m/>
    <m/>
    <m/>
    <m/>
    <s v="Mr.Turner"/>
    <x v="0"/>
    <x v="34"/>
    <m/>
    <m/>
    <m/>
    <m/>
    <n v="8200000"/>
    <n v="6.8"/>
    <n v="3958500"/>
    <n v="6.7124311086769694E-4"/>
    <n v="-4241500"/>
    <m/>
    <x v="8"/>
  </r>
  <r>
    <s v="Color"/>
    <s v="CostaGavras"/>
    <x v="1659"/>
    <m/>
    <x v="288"/>
    <n v="132"/>
    <s v="Biography"/>
    <s v="Crime"/>
    <s v="Drama"/>
    <s v="War"/>
    <m/>
    <m/>
    <m/>
    <m/>
    <x v="21"/>
    <m/>
    <m/>
    <m/>
    <m/>
    <m/>
    <m/>
    <s v="Amen."/>
    <x v="0"/>
    <x v="34"/>
    <m/>
    <m/>
    <m/>
    <m/>
    <n v="103000000"/>
    <n v="7.3"/>
    <n v="274299"/>
    <n v="6.5234028583377489E-4"/>
    <n v="-102725701"/>
    <m/>
    <x v="8"/>
  </r>
  <r>
    <s v="Color"/>
    <s v="NeilBurger"/>
    <x v="1659"/>
    <m/>
    <x v="288"/>
    <n v="115"/>
    <s v="Comedy"/>
    <s v="Drama"/>
    <s v="War"/>
    <m/>
    <m/>
    <m/>
    <m/>
    <m/>
    <x v="21"/>
    <m/>
    <m/>
    <m/>
    <m/>
    <m/>
    <m/>
    <s v="TheLuckyOnes"/>
    <x v="0"/>
    <x v="34"/>
    <m/>
    <m/>
    <m/>
    <m/>
    <n v="15000000"/>
    <n v="7"/>
    <n v="183088"/>
    <n v="7.380850353522001E-4"/>
    <n v="-14816912"/>
    <m/>
    <x v="8"/>
  </r>
  <r>
    <s v="Color"/>
    <s v="KennethLonergan"/>
    <x v="1659"/>
    <m/>
    <x v="288"/>
    <n v="186"/>
    <s v="Drama"/>
    <m/>
    <m/>
    <m/>
    <m/>
    <m/>
    <m/>
    <m/>
    <x v="21"/>
    <m/>
    <m/>
    <m/>
    <m/>
    <m/>
    <m/>
    <s v="Margaret"/>
    <x v="0"/>
    <x v="34"/>
    <m/>
    <m/>
    <m/>
    <m/>
    <n v="14000000"/>
    <n v="6.5"/>
    <n v="46495"/>
    <n v="7.2298012858376876E-4"/>
    <n v="-13953505"/>
    <m/>
    <x v="8"/>
  </r>
  <r>
    <s v="Color"/>
    <s v="RobReiner"/>
    <x v="1659"/>
    <m/>
    <x v="288"/>
    <n v="90"/>
    <s v="Comedy"/>
    <s v="Drama"/>
    <s v="Romance"/>
    <m/>
    <m/>
    <m/>
    <m/>
    <m/>
    <x v="21"/>
    <m/>
    <m/>
    <m/>
    <m/>
    <m/>
    <m/>
    <s v="Flipped"/>
    <x v="0"/>
    <x v="34"/>
    <m/>
    <m/>
    <m/>
    <m/>
    <n v="14000000"/>
    <n v="7.7"/>
    <n v="1752214"/>
    <n v="7.0659047284067926E-4"/>
    <n v="-12247786"/>
    <m/>
    <x v="8"/>
  </r>
  <r>
    <s v="Color"/>
    <s v="AngLee"/>
    <x v="1659"/>
    <m/>
    <x v="288"/>
    <n v="134"/>
    <s v="Drama"/>
    <s v="Romance"/>
    <m/>
    <m/>
    <m/>
    <m/>
    <m/>
    <m/>
    <x v="21"/>
    <m/>
    <m/>
    <m/>
    <m/>
    <m/>
    <m/>
    <s v="BrokebackMountain"/>
    <x v="0"/>
    <x v="34"/>
    <m/>
    <m/>
    <m/>
    <m/>
    <n v="14000000"/>
    <n v="7.7"/>
    <n v="83025853"/>
    <n v="6.914656766461556E-4"/>
    <n v="69025853"/>
    <m/>
    <x v="8"/>
  </r>
  <r>
    <s v="Color"/>
    <s v="JonathanLiebesman"/>
    <x v="1659"/>
    <m/>
    <x v="288"/>
    <n v="101"/>
    <s v="Action"/>
    <s v="Adventure"/>
    <s v="Comedy"/>
    <s v="SciFi"/>
    <m/>
    <m/>
    <m/>
    <m/>
    <x v="21"/>
    <m/>
    <m/>
    <m/>
    <m/>
    <m/>
    <m/>
    <s v="TeenageMutantNinjaTurtles"/>
    <x v="0"/>
    <x v="34"/>
    <m/>
    <m/>
    <m/>
    <m/>
    <n v="125000000"/>
    <n v="5.9"/>
    <n v="190871240"/>
    <n v="7.3933615375889304E-4"/>
    <n v="65871240"/>
    <m/>
    <x v="8"/>
  </r>
  <r>
    <s v="Color"/>
    <s v="AmyHeckerling"/>
    <x v="1659"/>
    <m/>
    <x v="288"/>
    <n v="97"/>
    <s v="Comedy"/>
    <s v="Romance"/>
    <m/>
    <m/>
    <m/>
    <m/>
    <m/>
    <m/>
    <x v="21"/>
    <m/>
    <m/>
    <m/>
    <m/>
    <m/>
    <m/>
    <s v="Clueless"/>
    <x v="0"/>
    <x v="34"/>
    <m/>
    <m/>
    <m/>
    <m/>
    <n v="12000000"/>
    <n v="6.8"/>
    <n v="56631572"/>
    <n v="-1.4687504124383802E-4"/>
    <n v="44631572"/>
    <m/>
    <x v="8"/>
  </r>
  <r>
    <s v="Color"/>
    <s v="ToddHaynes"/>
    <x v="1659"/>
    <m/>
    <x v="288"/>
    <n v="107"/>
    <s v="Drama"/>
    <s v="Romance"/>
    <m/>
    <m/>
    <m/>
    <m/>
    <m/>
    <m/>
    <x v="21"/>
    <m/>
    <m/>
    <m/>
    <m/>
    <m/>
    <m/>
    <s v="FarfromHeaven"/>
    <x v="0"/>
    <x v="34"/>
    <m/>
    <m/>
    <m/>
    <m/>
    <n v="13500000"/>
    <n v="7.4"/>
    <n v="15854988"/>
    <n v="-1.159361659124659E-4"/>
    <n v="2354988"/>
    <m/>
    <x v="8"/>
  </r>
  <r>
    <s v="Color"/>
    <s v="StevePink"/>
    <x v="1659"/>
    <m/>
    <x v="288"/>
    <n v="99"/>
    <s v="Comedy"/>
    <s v="SciFi"/>
    <m/>
    <m/>
    <m/>
    <m/>
    <m/>
    <m/>
    <x v="21"/>
    <m/>
    <m/>
    <m/>
    <m/>
    <m/>
    <m/>
    <s v="HotTubTimeMachine2"/>
    <x v="0"/>
    <x v="34"/>
    <m/>
    <m/>
    <m/>
    <m/>
    <n v="14000000"/>
    <n v="5.0999999999999996"/>
    <n v="12282677"/>
    <n v="-1.2033842305078555E-4"/>
    <n v="-1717323"/>
    <m/>
    <x v="8"/>
  </r>
  <r>
    <s v="Color"/>
    <s v="PhilipKaufman"/>
    <x v="1659"/>
    <m/>
    <x v="288"/>
    <n v="124"/>
    <s v="Biography"/>
    <s v="Drama"/>
    <m/>
    <m/>
    <m/>
    <m/>
    <m/>
    <m/>
    <x v="21"/>
    <m/>
    <m/>
    <m/>
    <m/>
    <m/>
    <m/>
    <s v="Quills"/>
    <x v="0"/>
    <x v="34"/>
    <m/>
    <m/>
    <m/>
    <m/>
    <n v="13500000"/>
    <n v="7.4"/>
    <n v="7060876"/>
    <n v="-1.2735710110516849E-4"/>
    <n v="-6439124"/>
    <m/>
    <x v="8"/>
  </r>
  <r>
    <s v="Color"/>
    <s v="MartinMcDonagh"/>
    <x v="1659"/>
    <m/>
    <x v="288"/>
    <n v="110"/>
    <s v="Comedy"/>
    <s v="Crime"/>
    <m/>
    <m/>
    <m/>
    <m/>
    <m/>
    <m/>
    <x v="21"/>
    <m/>
    <m/>
    <m/>
    <m/>
    <m/>
    <m/>
    <s v="SevenPsychopaths"/>
    <x v="0"/>
    <x v="34"/>
    <m/>
    <m/>
    <m/>
    <m/>
    <n v="15000000"/>
    <n v="7.2"/>
    <n v="14989761"/>
    <n v="-1.388160849577071E-4"/>
    <n v="-10239"/>
    <m/>
    <x v="8"/>
  </r>
  <r>
    <s v="Color"/>
    <s v="OliverHirschbiegel"/>
    <x v="1659"/>
    <m/>
    <x v="288"/>
    <n v="178"/>
    <s v="Biography"/>
    <s v="Drama"/>
    <s v="History"/>
    <s v="War"/>
    <m/>
    <m/>
    <m/>
    <m/>
    <x v="21"/>
    <m/>
    <m/>
    <m/>
    <m/>
    <m/>
    <m/>
    <s v="Downfall"/>
    <x v="14"/>
    <x v="34"/>
    <m/>
    <m/>
    <m/>
    <m/>
    <n v="13500000"/>
    <n v="8.3000000000000007"/>
    <n v="5501940"/>
    <n v="-1.4341890857364126E-4"/>
    <n v="-7998060"/>
    <m/>
    <x v="8"/>
  </r>
  <r>
    <s v="Color"/>
    <s v="AlejandroAmenbar"/>
    <x v="1659"/>
    <m/>
    <x v="288"/>
    <n v="125"/>
    <s v="Biography"/>
    <s v="Drama"/>
    <s v="Romance"/>
    <m/>
    <m/>
    <m/>
    <m/>
    <m/>
    <x v="21"/>
    <m/>
    <m/>
    <m/>
    <m/>
    <m/>
    <m/>
    <s v="TheSeaInside"/>
    <x v="3"/>
    <x v="34"/>
    <m/>
    <m/>
    <m/>
    <m/>
    <n v="10000000"/>
    <n v="8.1"/>
    <n v="2086345"/>
    <n v="-1.5616189580968111E-4"/>
    <n v="-7913655"/>
    <m/>
    <x v="8"/>
  </r>
  <r>
    <s v="Color"/>
    <s v="BarryLevinson"/>
    <x v="1659"/>
    <m/>
    <x v="288"/>
    <n v="121"/>
    <s v="Biography"/>
    <s v="Comedy"/>
    <s v="Drama"/>
    <s v="War"/>
    <m/>
    <m/>
    <m/>
    <m/>
    <x v="21"/>
    <m/>
    <m/>
    <m/>
    <m/>
    <m/>
    <m/>
    <s v="GoodMorningVietnam"/>
    <x v="0"/>
    <x v="34"/>
    <m/>
    <m/>
    <m/>
    <m/>
    <n v="13000000"/>
    <n v="7.3"/>
    <n v="123922370"/>
    <n v="-1.7535443041089558E-4"/>
    <n v="110922370"/>
    <m/>
    <x v="8"/>
  </r>
  <r>
    <s v="Color"/>
    <s v="HyungraeShim"/>
    <x v="1659"/>
    <m/>
    <x v="288"/>
    <n v="100"/>
    <s v="Comedy"/>
    <m/>
    <m/>
    <m/>
    <m/>
    <m/>
    <m/>
    <m/>
    <x v="21"/>
    <m/>
    <m/>
    <m/>
    <m/>
    <m/>
    <m/>
    <s v="TheLastGodfather"/>
    <x v="0"/>
    <x v="34"/>
    <m/>
    <m/>
    <m/>
    <m/>
    <n v="13400000"/>
    <n v="3.6"/>
    <n v="163591"/>
    <n v="-9.0537842218759703E-5"/>
    <n v="-13236409"/>
    <m/>
    <x v="8"/>
  </r>
  <r>
    <s v="Color"/>
    <s v="JonM.Chu"/>
    <x v="1659"/>
    <m/>
    <x v="288"/>
    <n v="115"/>
    <s v="Documentary"/>
    <s v="Music"/>
    <m/>
    <m/>
    <m/>
    <m/>
    <m/>
    <m/>
    <x v="21"/>
    <m/>
    <m/>
    <m/>
    <m/>
    <m/>
    <m/>
    <s v="JustinBieber:NeverSayNever"/>
    <x v="0"/>
    <x v="34"/>
    <m/>
    <m/>
    <m/>
    <m/>
    <n v="13000000"/>
    <n v="1.6"/>
    <n v="73000942"/>
    <n v="-1.0772627159951564E-4"/>
    <n v="60000942"/>
    <m/>
    <x v="8"/>
  </r>
  <r>
    <s v="Color"/>
    <s v="DarrenAronofsky"/>
    <x v="1659"/>
    <m/>
    <x v="288"/>
    <n v="108"/>
    <s v="Drama"/>
    <s v="Thriller"/>
    <m/>
    <m/>
    <m/>
    <m/>
    <m/>
    <m/>
    <x v="21"/>
    <m/>
    <m/>
    <m/>
    <m/>
    <m/>
    <m/>
    <s v="BlackSwan"/>
    <x v="0"/>
    <x v="34"/>
    <m/>
    <m/>
    <m/>
    <m/>
    <n v="13000000"/>
    <n v="8"/>
    <n v="106952327"/>
    <n v="-6.471875815110487E-5"/>
    <n v="93952327"/>
    <m/>
    <x v="8"/>
  </r>
  <r>
    <s v="Color"/>
    <s v="JosPadilha"/>
    <x v="1659"/>
    <m/>
    <x v="288"/>
    <n v="117"/>
    <s v="Action"/>
    <s v="Crime"/>
    <s v="SciFi"/>
    <s v="Thriller"/>
    <m/>
    <m/>
    <m/>
    <m/>
    <x v="21"/>
    <m/>
    <m/>
    <m/>
    <m/>
    <m/>
    <m/>
    <s v="RoboCop"/>
    <x v="0"/>
    <x v="34"/>
    <m/>
    <m/>
    <m/>
    <m/>
    <n v="100000000"/>
    <n v="6.2"/>
    <n v="58607007"/>
    <n v="6.795913339588254E-6"/>
    <n v="-41392993"/>
    <m/>
    <x v="8"/>
  </r>
  <r>
    <s v="Color"/>
    <s v="FrancisFordCoppola"/>
    <x v="1659"/>
    <m/>
    <x v="288"/>
    <n v="220"/>
    <s v="Crime"/>
    <s v="Drama"/>
    <m/>
    <m/>
    <m/>
    <m/>
    <m/>
    <m/>
    <x v="21"/>
    <m/>
    <m/>
    <m/>
    <m/>
    <m/>
    <m/>
    <s v="TheGodfather:PartII"/>
    <x v="0"/>
    <x v="34"/>
    <m/>
    <m/>
    <m/>
    <m/>
    <n v="13000000"/>
    <n v="9"/>
    <n v="57300000"/>
    <n v="-1.3995143757414191E-4"/>
    <n v="44300000"/>
    <m/>
    <x v="8"/>
  </r>
  <r>
    <s v="Color"/>
    <s v="ThomasCarter"/>
    <x v="1659"/>
    <m/>
    <x v="288"/>
    <n v="112"/>
    <s v="Drama"/>
    <s v="Music"/>
    <s v="Romance"/>
    <m/>
    <m/>
    <m/>
    <m/>
    <m/>
    <x v="21"/>
    <m/>
    <m/>
    <m/>
    <m/>
    <m/>
    <m/>
    <s v="SavetheLastDance"/>
    <x v="0"/>
    <x v="34"/>
    <m/>
    <m/>
    <m/>
    <m/>
    <n v="13000000"/>
    <n v="6.1"/>
    <n v="91038276"/>
    <n v="-1.0988189203689601E-4"/>
    <n v="78038276"/>
    <m/>
    <x v="8"/>
  </r>
  <r>
    <s v="Color"/>
    <s v="RennyHarlin"/>
    <x v="1659"/>
    <m/>
    <x v="288"/>
    <n v="99"/>
    <s v="Fantasy"/>
    <s v="Horror"/>
    <s v="Thriller"/>
    <m/>
    <m/>
    <m/>
    <m/>
    <m/>
    <x v="21"/>
    <m/>
    <m/>
    <m/>
    <m/>
    <m/>
    <m/>
    <s v="ANightmareonElmStreet4:TheDreamMaster"/>
    <x v="0"/>
    <x v="34"/>
    <m/>
    <m/>
    <m/>
    <m/>
    <n v="7000000"/>
    <n v="5.7"/>
    <n v="49369900"/>
    <n v="-5.1599370530675449E-5"/>
    <n v="42369900"/>
    <m/>
    <x v="8"/>
  </r>
  <r>
    <s v="Color"/>
    <s v="PatriciaRiggen"/>
    <x v="1659"/>
    <m/>
    <x v="288"/>
    <n v="109"/>
    <s v="Drama"/>
    <m/>
    <m/>
    <m/>
    <m/>
    <m/>
    <m/>
    <m/>
    <x v="21"/>
    <m/>
    <m/>
    <m/>
    <m/>
    <m/>
    <m/>
    <s v="MiraclesfromHeaven"/>
    <x v="0"/>
    <x v="34"/>
    <m/>
    <m/>
    <m/>
    <m/>
    <n v="13000000"/>
    <n v="6.8"/>
    <n v="61693523"/>
    <n v="-1.8663879751704937E-5"/>
    <n v="48693523"/>
    <m/>
    <x v="8"/>
  </r>
  <r>
    <s v="Color"/>
    <s v="DannyLeiner"/>
    <x v="1659"/>
    <m/>
    <x v="288"/>
    <n v="83"/>
    <s v="Comedy"/>
    <s v="Mystery"/>
    <m/>
    <m/>
    <m/>
    <m/>
    <m/>
    <m/>
    <x v="21"/>
    <m/>
    <m/>
    <m/>
    <m/>
    <m/>
    <m/>
    <s v="DudeWheresMyCar"/>
    <x v="0"/>
    <x v="34"/>
    <m/>
    <m/>
    <m/>
    <m/>
    <n v="13000000"/>
    <n v="5.5"/>
    <n v="46729374"/>
    <n v="1.5366761334327868E-5"/>
    <n v="33729374"/>
    <m/>
    <x v="8"/>
  </r>
  <r>
    <s v="Color"/>
    <s v="ChristopherCain"/>
    <x v="1659"/>
    <m/>
    <x v="288"/>
    <n v="107"/>
    <s v="Action"/>
    <s v="Crime"/>
    <s v="Drama"/>
    <s v="Thriller"/>
    <s v="Western"/>
    <m/>
    <m/>
    <m/>
    <x v="21"/>
    <m/>
    <m/>
    <m/>
    <m/>
    <m/>
    <m/>
    <s v="YoungGuns"/>
    <x v="0"/>
    <x v="34"/>
    <m/>
    <m/>
    <m/>
    <m/>
    <n v="13000000"/>
    <n v="6.8"/>
    <n v="44726644"/>
    <n v="3.690951147303261E-5"/>
    <n v="31726644"/>
    <m/>
    <x v="8"/>
  </r>
  <r>
    <s v="Color"/>
    <s v="TheodoreMelfi"/>
    <x v="1659"/>
    <m/>
    <x v="288"/>
    <n v="102"/>
    <s v="Comedy"/>
    <s v="Drama"/>
    <m/>
    <m/>
    <m/>
    <m/>
    <m/>
    <m/>
    <x v="21"/>
    <m/>
    <m/>
    <m/>
    <m/>
    <m/>
    <m/>
    <s v="St.Vincent"/>
    <x v="0"/>
    <x v="34"/>
    <m/>
    <m/>
    <m/>
    <m/>
    <n v="13000000"/>
    <n v="7.3"/>
    <n v="44134898"/>
    <n v="5.6811328141585873E-5"/>
    <n v="31134898"/>
    <m/>
    <x v="8"/>
  </r>
  <r>
    <s v="Color"/>
    <s v="StevePink"/>
    <x v="1659"/>
    <m/>
    <x v="288"/>
    <n v="100"/>
    <s v="Comedy"/>
    <s v="Romance"/>
    <m/>
    <m/>
    <m/>
    <m/>
    <m/>
    <m/>
    <x v="21"/>
    <m/>
    <m/>
    <m/>
    <m/>
    <m/>
    <m/>
    <s v="AboutLastNight"/>
    <x v="0"/>
    <x v="34"/>
    <m/>
    <m/>
    <m/>
    <m/>
    <n v="12500000"/>
    <n v="6.1"/>
    <n v="48637684"/>
    <n v="7.6253962130931095E-5"/>
    <n v="36137684"/>
    <m/>
    <x v="8"/>
  </r>
  <r>
    <s v="Color"/>
    <s v="GilJunger"/>
    <x v="1659"/>
    <m/>
    <x v="288"/>
    <n v="97"/>
    <s v="Comedy"/>
    <s v="Drama"/>
    <s v="Romance"/>
    <m/>
    <m/>
    <m/>
    <m/>
    <m/>
    <x v="21"/>
    <m/>
    <m/>
    <m/>
    <m/>
    <m/>
    <m/>
    <s v="10ThingsIHateAboutYou"/>
    <x v="0"/>
    <x v="34"/>
    <m/>
    <m/>
    <m/>
    <m/>
    <n v="16000000"/>
    <n v="7.2"/>
    <n v="38176108"/>
    <n v="1.0029031954220207E-4"/>
    <n v="22176108"/>
    <m/>
    <x v="8"/>
  </r>
  <r>
    <s v="Color"/>
    <s v="EdDecter"/>
    <x v="1659"/>
    <m/>
    <x v="288"/>
    <n v="92"/>
    <s v="Comedy"/>
    <m/>
    <m/>
    <m/>
    <m/>
    <m/>
    <m/>
    <m/>
    <x v="21"/>
    <m/>
    <m/>
    <m/>
    <m/>
    <m/>
    <m/>
    <s v="TheNewGuy"/>
    <x v="0"/>
    <x v="34"/>
    <m/>
    <m/>
    <m/>
    <m/>
    <n v="13000000"/>
    <n v="5.9"/>
    <n v="28972187"/>
    <n v="1.1195177853250599E-4"/>
    <n v="15972187"/>
    <m/>
    <x v="8"/>
  </r>
  <r>
    <s v="Color"/>
    <s v="GeneQuintano"/>
    <x v="1659"/>
    <m/>
    <x v="288"/>
    <n v="84"/>
    <s v="Action"/>
    <s v="Comedy"/>
    <s v="Crime"/>
    <m/>
    <m/>
    <m/>
    <m/>
    <m/>
    <x v="21"/>
    <m/>
    <m/>
    <m/>
    <m/>
    <m/>
    <m/>
    <s v="LoadedWeapon1"/>
    <x v="0"/>
    <x v="34"/>
    <m/>
    <m/>
    <m/>
    <m/>
    <n v="8200000"/>
    <n v="6.1"/>
    <n v="27979400"/>
    <n v="1.1870097050331005E-4"/>
    <n v="19779400"/>
    <m/>
    <x v="8"/>
  </r>
  <r>
    <s v="Color"/>
    <s v="JaumeColletSerra"/>
    <x v="1659"/>
    <m/>
    <x v="288"/>
    <n v="86"/>
    <s v="Drama"/>
    <s v="Horror"/>
    <s v="Thriller"/>
    <m/>
    <m/>
    <m/>
    <m/>
    <m/>
    <x v="21"/>
    <m/>
    <m/>
    <m/>
    <m/>
    <m/>
    <m/>
    <s v="TheShallows"/>
    <x v="0"/>
    <x v="34"/>
    <m/>
    <m/>
    <m/>
    <m/>
    <n v="17000000"/>
    <n v="6.8"/>
    <n v="54257433"/>
    <n v="1.2647325173348493E-4"/>
    <n v="37257433"/>
    <m/>
    <x v="8"/>
  </r>
  <r>
    <s v="Color"/>
    <s v="EricBress"/>
    <x v="1659"/>
    <m/>
    <x v="288"/>
    <n v="120"/>
    <s v="SciFi"/>
    <s v="Thriller"/>
    <m/>
    <m/>
    <m/>
    <m/>
    <m/>
    <m/>
    <x v="21"/>
    <m/>
    <m/>
    <m/>
    <m/>
    <m/>
    <m/>
    <s v="TheButterflyEffect"/>
    <x v="0"/>
    <x v="34"/>
    <m/>
    <m/>
    <m/>
    <m/>
    <n v="13000000"/>
    <n v="7.7"/>
    <n v="23947"/>
    <n v="1.4733437263610022E-4"/>
    <n v="-12976053"/>
    <m/>
    <x v="8"/>
  </r>
  <r>
    <s v="Color"/>
    <s v="ChrisKoch"/>
    <x v="1659"/>
    <m/>
    <x v="288"/>
    <n v="89"/>
    <s v="Adventure"/>
    <s v="Comedy"/>
    <s v="Family"/>
    <m/>
    <m/>
    <m/>
    <m/>
    <m/>
    <x v="21"/>
    <m/>
    <m/>
    <m/>
    <m/>
    <m/>
    <m/>
    <s v="SnowDay"/>
    <x v="0"/>
    <x v="34"/>
    <m/>
    <m/>
    <m/>
    <m/>
    <n v="13000000"/>
    <n v="4.9000000000000004"/>
    <n v="60008303"/>
    <n v="1.2966798913981869E-4"/>
    <n v="47008303"/>
    <m/>
    <x v="8"/>
  </r>
  <r>
    <s v="Color"/>
    <s v="PrestonA.WhitmoreII"/>
    <x v="1659"/>
    <m/>
    <x v="288"/>
    <n v="117"/>
    <s v="Comedy"/>
    <s v="Drama"/>
    <s v="Romance"/>
    <m/>
    <m/>
    <m/>
    <m/>
    <m/>
    <x v="21"/>
    <m/>
    <m/>
    <m/>
    <m/>
    <m/>
    <m/>
    <s v="ThisChristmas"/>
    <x v="0"/>
    <x v="34"/>
    <m/>
    <m/>
    <m/>
    <m/>
    <n v="13000000"/>
    <n v="6.1"/>
    <n v="49121934"/>
    <n v="1.6279943106588303E-4"/>
    <n v="36121934"/>
    <m/>
    <x v="8"/>
  </r>
  <r>
    <s v="Color"/>
    <s v="BobClark"/>
    <x v="1659"/>
    <m/>
    <x v="288"/>
    <n v="97"/>
    <s v="Comedy"/>
    <s v="Crime"/>
    <s v="Family"/>
    <s v="SciFi"/>
    <m/>
    <m/>
    <m/>
    <m/>
    <x v="21"/>
    <m/>
    <m/>
    <m/>
    <m/>
    <m/>
    <m/>
    <s v="BabyGeniuses"/>
    <x v="0"/>
    <x v="34"/>
    <m/>
    <m/>
    <m/>
    <m/>
    <n v="18000000"/>
    <n v="2.5"/>
    <n v="27141959"/>
    <n v="1.8674613869005725E-4"/>
    <n v="9141959"/>
    <m/>
    <x v="8"/>
  </r>
  <r>
    <s v="Color"/>
    <s v="KirkWong"/>
    <x v="1659"/>
    <m/>
    <x v="288"/>
    <n v="91"/>
    <s v="Action"/>
    <s v="Comedy"/>
    <s v="Crime"/>
    <s v="Thriller"/>
    <m/>
    <m/>
    <m/>
    <m/>
    <x v="21"/>
    <m/>
    <m/>
    <m/>
    <m/>
    <m/>
    <m/>
    <s v="TheBigHit"/>
    <x v="0"/>
    <x v="34"/>
    <m/>
    <m/>
    <m/>
    <m/>
    <n v="13000000"/>
    <n v="6.1"/>
    <n v="27052167"/>
    <n v="1.9033230922310085E-4"/>
    <n v="14052167"/>
    <m/>
    <x v="8"/>
  </r>
  <r>
    <s v="Color"/>
    <s v="BronwenHughes"/>
    <x v="1659"/>
    <m/>
    <x v="288"/>
    <n v="100"/>
    <s v="Comedy"/>
    <s v="Drama"/>
    <s v="Family"/>
    <m/>
    <m/>
    <m/>
    <m/>
    <m/>
    <x v="21"/>
    <m/>
    <m/>
    <m/>
    <m/>
    <m/>
    <m/>
    <s v="HarriettheSpy"/>
    <x v="0"/>
    <x v="34"/>
    <m/>
    <m/>
    <m/>
    <m/>
    <n v="13000000"/>
    <n v="5.9"/>
    <n v="26539321"/>
    <n v="1.9556851115870368E-4"/>
    <n v="13539321"/>
    <m/>
    <x v="8"/>
  </r>
  <r>
    <s v="Color"/>
    <s v="JohnLafia"/>
    <x v="1659"/>
    <m/>
    <x v="288"/>
    <n v="72"/>
    <s v="Fantasy"/>
    <s v="Horror"/>
    <m/>
    <m/>
    <m/>
    <m/>
    <m/>
    <m/>
    <x v="21"/>
    <m/>
    <m/>
    <m/>
    <m/>
    <m/>
    <m/>
    <s v="ChildsPlay2"/>
    <x v="0"/>
    <x v="34"/>
    <m/>
    <m/>
    <m/>
    <m/>
    <n v="13000000"/>
    <n v="5.7"/>
    <n v="28501605"/>
    <n v="2.0037753347311945E-4"/>
    <n v="15501605"/>
    <m/>
    <x v="8"/>
  </r>
  <r>
    <s v="Color"/>
    <s v="SamMiller"/>
    <x v="1659"/>
    <m/>
    <x v="288"/>
    <n v="84"/>
    <s v="Crime"/>
    <s v="Thriller"/>
    <m/>
    <m/>
    <m/>
    <m/>
    <m/>
    <m/>
    <x v="21"/>
    <m/>
    <m/>
    <m/>
    <m/>
    <m/>
    <m/>
    <s v="NoGoodDeed"/>
    <x v="0"/>
    <x v="34"/>
    <m/>
    <m/>
    <m/>
    <m/>
    <n v="13200000"/>
    <n v="5.6"/>
    <n v="52543632"/>
    <n v="2.0686491795253299E-4"/>
    <n v="39343632"/>
    <m/>
    <x v="8"/>
  </r>
  <r>
    <s v="Color"/>
    <s v="FrankDarabont"/>
    <x v="1659"/>
    <m/>
    <x v="288"/>
    <n v="126"/>
    <s v="Horror"/>
    <m/>
    <m/>
    <m/>
    <m/>
    <m/>
    <m/>
    <m/>
    <x v="21"/>
    <m/>
    <m/>
    <m/>
    <m/>
    <m/>
    <m/>
    <s v="TheMist"/>
    <x v="0"/>
    <x v="34"/>
    <m/>
    <m/>
    <m/>
    <m/>
    <n v="18000000"/>
    <n v="7.2"/>
    <n v="25592632"/>
    <n v="2.3353710548579048E-4"/>
    <n v="7592632"/>
    <m/>
    <x v="8"/>
  </r>
  <r>
    <s v="BlackandWhite"/>
    <s v="AlexGarland"/>
    <x v="1659"/>
    <m/>
    <x v="288"/>
    <n v="108"/>
    <s v="Drama"/>
    <s v="Mystery"/>
    <s v="SciFi"/>
    <s v="Thriller"/>
    <m/>
    <m/>
    <m/>
    <m/>
    <x v="21"/>
    <m/>
    <m/>
    <m/>
    <m/>
    <m/>
    <m/>
    <s v="ExMachina"/>
    <x v="0"/>
    <x v="34"/>
    <m/>
    <m/>
    <m/>
    <m/>
    <n v="15000000"/>
    <n v="7.7"/>
    <n v="25440971"/>
    <n v="2.3627854582531762E-4"/>
    <n v="10440971"/>
    <m/>
    <x v="8"/>
  </r>
  <r>
    <s v="Color"/>
    <s v="SpikeJonze"/>
    <x v="1659"/>
    <m/>
    <x v="288"/>
    <n v="112"/>
    <s v="Comedy"/>
    <s v="Drama"/>
    <s v="Fantasy"/>
    <m/>
    <m/>
    <m/>
    <m/>
    <m/>
    <x v="21"/>
    <m/>
    <m/>
    <m/>
    <m/>
    <m/>
    <m/>
    <s v="BeingJohnMalkovich"/>
    <x v="0"/>
    <x v="34"/>
    <m/>
    <m/>
    <m/>
    <m/>
    <n v="13000000"/>
    <n v="7.8"/>
    <n v="22858926"/>
    <n v="2.3969642902836201E-4"/>
    <n v="9858926"/>
    <m/>
    <x v="8"/>
  </r>
  <r>
    <s v="Color"/>
    <s v="MarkBrown"/>
    <x v="1659"/>
    <m/>
    <x v="288"/>
    <n v="90"/>
    <s v="Comedy"/>
    <s v="Romance"/>
    <m/>
    <m/>
    <m/>
    <m/>
    <m/>
    <m/>
    <x v="21"/>
    <m/>
    <m/>
    <m/>
    <m/>
    <m/>
    <m/>
    <s v="TwoCanPlayThatGame"/>
    <x v="0"/>
    <x v="34"/>
    <m/>
    <m/>
    <m/>
    <m/>
    <n v="6000000"/>
    <n v="6.1"/>
    <n v="22235901"/>
    <n v="2.4142276223487031E-4"/>
    <n v="16235901"/>
    <m/>
    <x v="8"/>
  </r>
  <r>
    <s v="Color"/>
    <s v="DaveGreen"/>
    <x v="1659"/>
    <m/>
    <x v="288"/>
    <n v="91"/>
    <s v="Adventure"/>
    <s v="Family"/>
    <s v="SciFi"/>
    <m/>
    <m/>
    <m/>
    <m/>
    <m/>
    <x v="21"/>
    <m/>
    <m/>
    <m/>
    <m/>
    <m/>
    <m/>
    <s v="EarthtoEcho"/>
    <x v="0"/>
    <x v="34"/>
    <m/>
    <m/>
    <m/>
    <m/>
    <n v="13000000"/>
    <n v="5.8"/>
    <n v="38916903"/>
    <n v="2.4315982077305465E-4"/>
    <n v="25916903"/>
    <m/>
    <x v="8"/>
  </r>
  <r>
    <s v="Color"/>
    <s v="JohnStockwell"/>
    <x v="1659"/>
    <m/>
    <x v="288"/>
    <n v="135"/>
    <s v="Drama"/>
    <s v="Romance"/>
    <m/>
    <m/>
    <m/>
    <m/>
    <m/>
    <m/>
    <x v="21"/>
    <m/>
    <m/>
    <m/>
    <m/>
    <m/>
    <m/>
    <s v="Crazy/Beautiful"/>
    <x v="0"/>
    <x v="34"/>
    <m/>
    <m/>
    <m/>
    <m/>
    <n v="14000000"/>
    <n v="6.5"/>
    <n v="16929123"/>
    <n v="2.5864346524239032E-4"/>
    <n v="2929123"/>
    <m/>
    <x v="8"/>
  </r>
  <r>
    <s v="Color"/>
    <s v="ClintEastwood"/>
    <x v="1659"/>
    <m/>
    <x v="288"/>
    <n v="141"/>
    <s v="Drama"/>
    <s v="History"/>
    <s v="War"/>
    <m/>
    <m/>
    <m/>
    <m/>
    <m/>
    <x v="21"/>
    <m/>
    <m/>
    <m/>
    <m/>
    <m/>
    <m/>
    <s v="LettersfromIwoJima"/>
    <x v="9"/>
    <x v="34"/>
    <m/>
    <m/>
    <m/>
    <m/>
    <n v="19000000"/>
    <n v="7.9"/>
    <n v="13753931"/>
    <n v="2.5553076018174173E-4"/>
    <n v="-5246069"/>
    <m/>
    <x v="8"/>
  </r>
  <r>
    <s v="Color"/>
    <s v="MichaelPolish"/>
    <x v="1659"/>
    <m/>
    <x v="288"/>
    <n v="104"/>
    <s v="Adventure"/>
    <s v="Drama"/>
    <s v="SciFi"/>
    <m/>
    <m/>
    <m/>
    <m/>
    <m/>
    <x v="21"/>
    <m/>
    <m/>
    <m/>
    <m/>
    <m/>
    <m/>
    <s v="TheAstronautFarmer"/>
    <x v="0"/>
    <x v="34"/>
    <m/>
    <m/>
    <m/>
    <m/>
    <n v="13000000"/>
    <n v="6.3"/>
    <n v="10996440"/>
    <n v="2.5181464083779884E-4"/>
    <n v="-2003560"/>
    <m/>
    <x v="8"/>
  </r>
  <r>
    <s v="Color"/>
    <s v="LennyAbrahamson"/>
    <x v="1659"/>
    <m/>
    <x v="288"/>
    <n v="118"/>
    <s v="Drama"/>
    <m/>
    <m/>
    <m/>
    <m/>
    <m/>
    <m/>
    <m/>
    <x v="21"/>
    <m/>
    <m/>
    <m/>
    <m/>
    <m/>
    <m/>
    <s v="Room"/>
    <x v="0"/>
    <x v="34"/>
    <m/>
    <m/>
    <m/>
    <m/>
    <n v="13000000"/>
    <n v="8.3000000000000007"/>
    <n v="14677654"/>
    <n v="2.4339712605961784E-4"/>
    <n v="1677654"/>
    <m/>
    <x v="8"/>
  </r>
  <r>
    <s v="Color"/>
    <s v="BobSaget"/>
    <x v="1659"/>
    <m/>
    <x v="288"/>
    <n v="82"/>
    <s v="Comedy"/>
    <m/>
    <m/>
    <m/>
    <m/>
    <m/>
    <m/>
    <m/>
    <x v="21"/>
    <m/>
    <m/>
    <m/>
    <m/>
    <m/>
    <m/>
    <s v="DirtyWork"/>
    <x v="0"/>
    <x v="34"/>
    <m/>
    <m/>
    <m/>
    <m/>
    <n v="13000000"/>
    <n v="6.4"/>
    <n v="9975684"/>
    <n v="2.3811843854005152E-4"/>
    <n v="-3024316"/>
    <m/>
    <x v="8"/>
  </r>
  <r>
    <s v="Color"/>
    <s v="JohnWaters"/>
    <x v="1659"/>
    <m/>
    <x v="288"/>
    <n v="95"/>
    <s v="Comedy"/>
    <s v="Crime"/>
    <s v="Thriller"/>
    <m/>
    <m/>
    <m/>
    <m/>
    <m/>
    <x v="21"/>
    <m/>
    <m/>
    <m/>
    <m/>
    <m/>
    <m/>
    <s v="SerialMom"/>
    <x v="0"/>
    <x v="34"/>
    <m/>
    <m/>
    <m/>
    <m/>
    <n v="13000000"/>
    <n v="6.7"/>
    <n v="7881335"/>
    <n v="2.2879941174381414E-4"/>
    <n v="-5118665"/>
    <m/>
    <x v="8"/>
  </r>
  <r>
    <s v="Color"/>
    <s v="AndrewFleming"/>
    <x v="1659"/>
    <m/>
    <x v="288"/>
    <n v="94"/>
    <s v="Comedy"/>
    <m/>
    <m/>
    <m/>
    <m/>
    <m/>
    <m/>
    <m/>
    <x v="21"/>
    <m/>
    <m/>
    <m/>
    <m/>
    <m/>
    <m/>
    <s v="Dick"/>
    <x v="0"/>
    <x v="34"/>
    <m/>
    <m/>
    <m/>
    <m/>
    <n v="13000000"/>
    <n v="6.1"/>
    <n v="6241697"/>
    <n v="2.1766745608450315E-4"/>
    <n v="-6758303"/>
    <m/>
    <x v="8"/>
  </r>
  <r>
    <s v="Color"/>
    <s v="CraigBolotin"/>
    <x v="1659"/>
    <m/>
    <x v="288"/>
    <n v="99"/>
    <s v="Drama"/>
    <s v="Thriller"/>
    <m/>
    <m/>
    <m/>
    <m/>
    <m/>
    <m/>
    <x v="21"/>
    <m/>
    <m/>
    <m/>
    <m/>
    <m/>
    <m/>
    <s v="LightItUp"/>
    <x v="0"/>
    <x v="34"/>
    <m/>
    <m/>
    <m/>
    <m/>
    <n v="13000000"/>
    <n v="6"/>
    <n v="5871603"/>
    <n v="2.0510803429035537E-4"/>
    <n v="-7128397"/>
    <m/>
    <x v="8"/>
  </r>
  <r>
    <s v="Color"/>
    <s v="MarkChristopher"/>
    <x v="1659"/>
    <m/>
    <x v="288"/>
    <n v="121"/>
    <s v="Drama"/>
    <s v="Music"/>
    <m/>
    <m/>
    <m/>
    <m/>
    <m/>
    <m/>
    <x v="21"/>
    <m/>
    <m/>
    <m/>
    <m/>
    <m/>
    <m/>
    <n v="54"/>
    <x v="0"/>
    <x v="34"/>
    <m/>
    <m/>
    <m/>
    <m/>
    <n v="13000000"/>
    <n v="5.8"/>
    <n v="16574731"/>
    <n v="1.9220780832348799E-4"/>
    <n v="3574731"/>
    <m/>
    <x v="8"/>
  </r>
  <r>
    <s v="Color"/>
    <s v="BlairHayes"/>
    <x v="1659"/>
    <m/>
    <x v="288"/>
    <n v="84"/>
    <s v="Adventure"/>
    <s v="Comedy"/>
    <s v="Romance"/>
    <s v="SciFi"/>
    <m/>
    <m/>
    <m/>
    <m/>
    <x v="21"/>
    <m/>
    <m/>
    <m/>
    <m/>
    <m/>
    <m/>
    <s v="BubbleBoy"/>
    <x v="0"/>
    <x v="34"/>
    <m/>
    <m/>
    <m/>
    <m/>
    <n v="13000000"/>
    <n v="5.6"/>
    <n v="5002310"/>
    <n v="1.8849472681843258E-4"/>
    <n v="-7997690"/>
    <m/>
    <x v="8"/>
  </r>
  <r>
    <s v="Color"/>
    <s v="JezButterworth"/>
    <x v="1659"/>
    <m/>
    <x v="288"/>
    <n v="93"/>
    <s v="Comedy"/>
    <s v="Crime"/>
    <s v="Thriller"/>
    <m/>
    <m/>
    <m/>
    <m/>
    <m/>
    <x v="21"/>
    <m/>
    <m/>
    <m/>
    <m/>
    <m/>
    <m/>
    <s v="BirthdayGirl"/>
    <x v="0"/>
    <x v="34"/>
    <m/>
    <m/>
    <m/>
    <m/>
    <n v="13000000"/>
    <n v="6.1"/>
    <n v="4919896"/>
    <n v="1.7480818690222293E-4"/>
    <n v="-8080104"/>
    <m/>
    <x v="8"/>
  </r>
  <r>
    <s v="Color"/>
    <s v="JonLucas"/>
    <x v="1659"/>
    <m/>
    <x v="288"/>
    <n v="93"/>
    <s v="Comedy"/>
    <m/>
    <m/>
    <m/>
    <m/>
    <m/>
    <m/>
    <m/>
    <x v="21"/>
    <m/>
    <m/>
    <m/>
    <m/>
    <m/>
    <m/>
    <s v="21Over"/>
    <x v="0"/>
    <x v="34"/>
    <m/>
    <m/>
    <m/>
    <m/>
    <n v="13000000"/>
    <n v="5.9"/>
    <n v="25675765"/>
    <n v="1.6102543046224676E-4"/>
    <n v="12675765"/>
    <m/>
    <x v="8"/>
  </r>
  <r>
    <s v="Color"/>
    <s v="OlivierAssayas"/>
    <x v="1659"/>
    <m/>
    <x v="288"/>
    <n v="120"/>
    <s v="Comedy"/>
    <s v="Drama"/>
    <s v="Romance"/>
    <m/>
    <m/>
    <m/>
    <m/>
    <m/>
    <x v="21"/>
    <m/>
    <m/>
    <m/>
    <m/>
    <m/>
    <m/>
    <s v="Parisjetaime"/>
    <x v="4"/>
    <x v="34"/>
    <m/>
    <m/>
    <m/>
    <m/>
    <n v="13000000"/>
    <n v="7.3"/>
    <n v="4857376"/>
    <n v="1.6513725069488861E-4"/>
    <n v="-8142624"/>
    <m/>
    <x v="8"/>
  </r>
  <r>
    <s v="Color"/>
    <s v="RodLurie"/>
    <x v="1659"/>
    <m/>
    <x v="288"/>
    <n v="112"/>
    <s v="Drama"/>
    <s v="Sport"/>
    <m/>
    <m/>
    <m/>
    <m/>
    <m/>
    <m/>
    <x v="21"/>
    <m/>
    <m/>
    <m/>
    <m/>
    <m/>
    <m/>
    <s v="ResurrectingtheChamp"/>
    <x v="0"/>
    <x v="34"/>
    <m/>
    <m/>
    <m/>
    <m/>
    <n v="13000000"/>
    <n v="6.8"/>
    <n v="3169424"/>
    <n v="1.5126699396358594E-4"/>
    <n v="-9830576"/>
    <m/>
    <x v="8"/>
  </r>
  <r>
    <s v="Color"/>
    <s v="PaulWeitz"/>
    <x v="1659"/>
    <m/>
    <x v="288"/>
    <n v="107"/>
    <s v="Comedy"/>
    <s v="Drama"/>
    <s v="Romance"/>
    <m/>
    <m/>
    <m/>
    <m/>
    <m/>
    <x v="21"/>
    <m/>
    <m/>
    <m/>
    <m/>
    <m/>
    <m/>
    <s v="Admission"/>
    <x v="0"/>
    <x v="34"/>
    <m/>
    <m/>
    <m/>
    <m/>
    <n v="13000000"/>
    <n v="5.7"/>
    <n v="18004225"/>
    <n v="1.3591239924396769E-4"/>
    <n v="5004225"/>
    <m/>
    <x v="8"/>
  </r>
  <r>
    <s v="Color"/>
    <s v="PatriceLeconte"/>
    <x v="1659"/>
    <m/>
    <x v="288"/>
    <n v="112"/>
    <s v="Drama"/>
    <s v="Romance"/>
    <m/>
    <m/>
    <m/>
    <m/>
    <m/>
    <m/>
    <x v="21"/>
    <m/>
    <m/>
    <m/>
    <m/>
    <m/>
    <m/>
    <s v="TheWidowofSaintPierre"/>
    <x v="4"/>
    <x v="34"/>
    <m/>
    <m/>
    <m/>
    <m/>
    <n v="100000000"/>
    <n v="7.3"/>
    <n v="3058380"/>
    <n v="1.333684237109161E-4"/>
    <n v="-96941620"/>
    <m/>
    <x v="8"/>
  </r>
  <r>
    <s v="Color"/>
    <s v="AtomEgoyan"/>
    <x v="1659"/>
    <m/>
    <x v="288"/>
    <n v="96"/>
    <s v="Drama"/>
    <s v="Mystery"/>
    <s v="Romance"/>
    <s v="Thriller"/>
    <m/>
    <m/>
    <m/>
    <m/>
    <x v="21"/>
    <m/>
    <m/>
    <m/>
    <m/>
    <m/>
    <m/>
    <s v="Chloe"/>
    <x v="0"/>
    <x v="34"/>
    <m/>
    <m/>
    <m/>
    <m/>
    <n v="11000000"/>
    <n v="6.3"/>
    <n v="3074838"/>
    <n v="2.0355111416891751E-4"/>
    <n v="-7925162"/>
    <m/>
    <x v="8"/>
  </r>
  <r>
    <s v="Color"/>
    <s v="PaulMazursky"/>
    <x v="1659"/>
    <m/>
    <x v="288"/>
    <n v="91"/>
    <s v="Comedy"/>
    <s v="Crime"/>
    <s v="Drama"/>
    <m/>
    <m/>
    <m/>
    <m/>
    <m/>
    <x v="21"/>
    <m/>
    <m/>
    <m/>
    <m/>
    <m/>
    <m/>
    <s v="Faithful"/>
    <x v="0"/>
    <x v="34"/>
    <m/>
    <m/>
    <m/>
    <m/>
    <n v="13000000"/>
    <n v="5.9"/>
    <n v="2104000"/>
    <n v="1.8615184222051321E-4"/>
    <n v="-10896000"/>
    <m/>
    <x v="8"/>
  </r>
  <r>
    <s v="Color"/>
    <s v="JimSheridan"/>
    <x v="1659"/>
    <m/>
    <x v="288"/>
    <n v="105"/>
    <s v="Drama"/>
    <s v="Thriller"/>
    <m/>
    <m/>
    <m/>
    <m/>
    <m/>
    <m/>
    <x v="21"/>
    <m/>
    <m/>
    <m/>
    <m/>
    <m/>
    <m/>
    <s v="Brothers"/>
    <x v="0"/>
    <x v="34"/>
    <m/>
    <m/>
    <m/>
    <m/>
    <n v="26000000"/>
    <n v="7.1"/>
    <n v="28501651"/>
    <n v="1.6985337587017507E-4"/>
    <n v="2501651"/>
    <m/>
    <x v="8"/>
  </r>
  <r>
    <s v="Color"/>
    <s v="SidneyLumet"/>
    <x v="1659"/>
    <m/>
    <x v="288"/>
    <n v="125"/>
    <s v="Biography"/>
    <s v="Comedy"/>
    <s v="Crime"/>
    <s v="Drama"/>
    <m/>
    <m/>
    <m/>
    <m/>
    <x v="21"/>
    <m/>
    <m/>
    <m/>
    <m/>
    <m/>
    <m/>
    <s v="FindMeGuilty"/>
    <x v="0"/>
    <x v="34"/>
    <m/>
    <m/>
    <m/>
    <m/>
    <n v="13000000"/>
    <n v="7.1"/>
    <n v="1172769"/>
    <n v="1.7097851859855561E-4"/>
    <n v="-11827231"/>
    <m/>
    <x v="8"/>
  </r>
  <r>
    <s v="Color"/>
    <s v="StephenChbosky"/>
    <x v="1659"/>
    <m/>
    <x v="288"/>
    <n v="102"/>
    <s v="Drama"/>
    <s v="Romance"/>
    <m/>
    <m/>
    <m/>
    <m/>
    <m/>
    <m/>
    <x v="21"/>
    <m/>
    <m/>
    <m/>
    <m/>
    <m/>
    <m/>
    <s v="ThePerksofBeingaWallflower"/>
    <x v="0"/>
    <x v="34"/>
    <m/>
    <m/>
    <m/>
    <m/>
    <n v="13000000"/>
    <n v="8"/>
    <n v="17738570"/>
    <n v="1.5384735464120101E-4"/>
    <n v="4738570"/>
    <m/>
    <x v="8"/>
  </r>
  <r>
    <s v="Color"/>
    <s v="JonHess"/>
    <x v="1659"/>
    <m/>
    <x v="288"/>
    <n v="87"/>
    <s v="Action"/>
    <m/>
    <m/>
    <m/>
    <m/>
    <m/>
    <m/>
    <m/>
    <x v="21"/>
    <m/>
    <m/>
    <m/>
    <m/>
    <m/>
    <m/>
    <s v="ExcessiveForce"/>
    <x v="0"/>
    <x v="34"/>
    <m/>
    <m/>
    <m/>
    <m/>
    <n v="3000000"/>
    <n v="5.0999999999999996"/>
    <n v="1200000"/>
    <n v="1.5102092075361029E-4"/>
    <n v="-1800000"/>
    <m/>
    <x v="8"/>
  </r>
  <r>
    <s v="Color"/>
    <s v="DouglasMcGrath"/>
    <x v="1659"/>
    <m/>
    <x v="288"/>
    <n v="118"/>
    <s v="Biography"/>
    <s v="Crime"/>
    <s v="Drama"/>
    <m/>
    <m/>
    <m/>
    <m/>
    <m/>
    <x v="21"/>
    <m/>
    <m/>
    <m/>
    <m/>
    <m/>
    <m/>
    <s v="Infamous"/>
    <x v="0"/>
    <x v="34"/>
    <m/>
    <m/>
    <m/>
    <m/>
    <n v="13000000"/>
    <n v="7.1"/>
    <n v="1150403"/>
    <n v="1.2295407873647891E-4"/>
    <n v="-11849597"/>
    <m/>
    <x v="8"/>
  </r>
  <r>
    <s v="Color"/>
    <s v="MichaelWinterbottom"/>
    <x v="1659"/>
    <m/>
    <x v="288"/>
    <n v="115"/>
    <s v="Drama"/>
    <s v="Romance"/>
    <s v="Western"/>
    <m/>
    <m/>
    <m/>
    <m/>
    <m/>
    <x v="21"/>
    <m/>
    <m/>
    <m/>
    <m/>
    <m/>
    <m/>
    <s v="TheClaim"/>
    <x v="0"/>
    <x v="34"/>
    <m/>
    <m/>
    <m/>
    <m/>
    <n v="20000000"/>
    <n v="6.5"/>
    <n v="403932"/>
    <n v="1.0570906585516785E-4"/>
    <n v="-19596068"/>
    <m/>
    <x v="8"/>
  </r>
  <r>
    <s v="Color"/>
    <s v="MarkNeveldine"/>
    <x v="1659"/>
    <m/>
    <x v="288"/>
    <n v="91"/>
    <s v="Horror"/>
    <s v="Thriller"/>
    <m/>
    <m/>
    <m/>
    <m/>
    <m/>
    <m/>
    <x v="21"/>
    <m/>
    <m/>
    <m/>
    <m/>
    <m/>
    <m/>
    <s v="TheVaticanTapes"/>
    <x v="0"/>
    <x v="34"/>
    <m/>
    <m/>
    <m/>
    <m/>
    <n v="8495000"/>
    <n v="4.5"/>
    <n v="1712111"/>
    <n v="9.5740388144137641E-5"/>
    <n v="-6782889"/>
    <m/>
    <x v="8"/>
  </r>
  <r>
    <s v="Color"/>
    <s v="JoeCornish"/>
    <x v="1659"/>
    <m/>
    <x v="288"/>
    <n v="88"/>
    <s v="Action"/>
    <s v="Comedy"/>
    <s v="SciFi"/>
    <s v="Thriller"/>
    <m/>
    <m/>
    <m/>
    <m/>
    <x v="21"/>
    <m/>
    <m/>
    <m/>
    <m/>
    <m/>
    <m/>
    <s v="AttacktheBlock"/>
    <x v="0"/>
    <x v="34"/>
    <m/>
    <m/>
    <m/>
    <m/>
    <n v="13000000"/>
    <n v="6.6"/>
    <n v="1024175"/>
    <n v="7.4121600108418989E-5"/>
    <n v="-11975825"/>
    <m/>
    <x v="8"/>
  </r>
  <r>
    <s v="Color"/>
    <s v="AngelinaJoliePitt"/>
    <x v="1659"/>
    <m/>
    <x v="288"/>
    <n v="127"/>
    <s v="Drama"/>
    <s v="Romance"/>
    <s v="War"/>
    <m/>
    <m/>
    <m/>
    <m/>
    <m/>
    <x v="21"/>
    <m/>
    <m/>
    <m/>
    <m/>
    <m/>
    <m/>
    <s v="IntheLandofBloodandHoney"/>
    <x v="17"/>
    <x v="34"/>
    <m/>
    <m/>
    <m/>
    <m/>
    <n v="13000000"/>
    <n v="4.3"/>
    <n v="301305"/>
    <n v="5.6668740828051411E-5"/>
    <n v="-12698695"/>
    <m/>
    <x v="8"/>
  </r>
  <r>
    <s v="Color"/>
    <s v="BradAnderson"/>
    <x v="1659"/>
    <m/>
    <x v="288"/>
    <n v="94"/>
    <s v="Crime"/>
    <s v="Thriller"/>
    <m/>
    <m/>
    <m/>
    <m/>
    <m/>
    <m/>
    <x v="21"/>
    <m/>
    <m/>
    <m/>
    <m/>
    <m/>
    <m/>
    <s v="TheCall"/>
    <x v="0"/>
    <x v="34"/>
    <m/>
    <m/>
    <m/>
    <m/>
    <n v="13000000"/>
    <n v="6.7"/>
    <n v="51872378"/>
    <n v="3.855206566857509E-5"/>
    <n v="38872378"/>
    <m/>
    <x v="8"/>
  </r>
  <r>
    <s v="Color"/>
    <s v="JohnStainton"/>
    <x v="1659"/>
    <m/>
    <x v="288"/>
    <n v="90"/>
    <s v="Action"/>
    <s v="Adventure"/>
    <s v="Comedy"/>
    <s v="Family"/>
    <m/>
    <m/>
    <m/>
    <m/>
    <x v="21"/>
    <m/>
    <m/>
    <m/>
    <m/>
    <m/>
    <m/>
    <s v="TheCrocodileHunter:CollisionCourse"/>
    <x v="0"/>
    <x v="34"/>
    <m/>
    <m/>
    <m/>
    <m/>
    <n v="13000000"/>
    <n v="5.4"/>
    <n v="28399192"/>
    <n v="6.5410869249075984E-5"/>
    <n v="15399192"/>
    <m/>
    <x v="8"/>
  </r>
  <r>
    <s v="Color"/>
    <s v="GlennFicarra"/>
    <x v="1659"/>
    <m/>
    <x v="288"/>
    <n v="102"/>
    <s v="Biography"/>
    <s v="Comedy"/>
    <s v="Crime"/>
    <s v="Drama"/>
    <s v="Romance"/>
    <m/>
    <m/>
    <m/>
    <x v="21"/>
    <m/>
    <m/>
    <m/>
    <m/>
    <m/>
    <m/>
    <s v="ILoveYouPhillipMorris"/>
    <x v="0"/>
    <x v="34"/>
    <m/>
    <m/>
    <m/>
    <m/>
    <n v="13000000"/>
    <n v="6.6"/>
    <n v="2035566"/>
    <n v="7.1803691636187833E-5"/>
    <n v="-10964434"/>
    <m/>
    <x v="8"/>
  </r>
  <r>
    <s v="Color"/>
    <s v="DenzelWashington"/>
    <x v="1659"/>
    <m/>
    <x v="288"/>
    <n v="117"/>
    <s v="Biography"/>
    <s v="Drama"/>
    <m/>
    <m/>
    <m/>
    <m/>
    <m/>
    <m/>
    <x v="21"/>
    <m/>
    <m/>
    <m/>
    <m/>
    <m/>
    <m/>
    <s v="AntwoneFisher"/>
    <x v="0"/>
    <x v="34"/>
    <m/>
    <m/>
    <m/>
    <m/>
    <n v="12500000"/>
    <n v="7.3"/>
    <n v="21078145"/>
    <n v="5.5163126836834411E-5"/>
    <n v="8578145"/>
    <m/>
    <x v="8"/>
  </r>
  <r>
    <s v="Color"/>
    <s v="MichaelHoffman"/>
    <x v="1659"/>
    <m/>
    <x v="288"/>
    <n v="109"/>
    <s v="Drama"/>
    <m/>
    <m/>
    <m/>
    <m/>
    <m/>
    <m/>
    <m/>
    <x v="21"/>
    <m/>
    <m/>
    <m/>
    <m/>
    <m/>
    <m/>
    <s v="TheEmperorsClub"/>
    <x v="0"/>
    <x v="34"/>
    <m/>
    <m/>
    <m/>
    <m/>
    <n v="12500000"/>
    <n v="6.9"/>
    <n v="14060950"/>
    <n v="5.5150714455781543E-5"/>
    <n v="1560950"/>
    <m/>
    <x v="8"/>
  </r>
  <r>
    <s v="Color"/>
    <s v="TonyScott"/>
    <x v="1659"/>
    <m/>
    <x v="288"/>
    <n v="121"/>
    <s v="Action"/>
    <s v="Crime"/>
    <s v="Drama"/>
    <s v="Romance"/>
    <s v="Thriller"/>
    <m/>
    <m/>
    <m/>
    <x v="21"/>
    <m/>
    <m/>
    <m/>
    <m/>
    <m/>
    <m/>
    <s v="TrueRomance"/>
    <x v="0"/>
    <x v="34"/>
    <m/>
    <m/>
    <m/>
    <m/>
    <n v="13000000"/>
    <n v="8"/>
    <n v="12281500"/>
    <n v="4.8799150782718889E-5"/>
    <n v="-718500"/>
    <m/>
    <x v="8"/>
  </r>
  <r>
    <s v="Color"/>
    <s v="JamesFoley"/>
    <x v="1659"/>
    <m/>
    <x v="288"/>
    <n v="100"/>
    <s v="Crime"/>
    <s v="Drama"/>
    <s v="Mystery"/>
    <m/>
    <m/>
    <m/>
    <m/>
    <m/>
    <x v="21"/>
    <m/>
    <m/>
    <m/>
    <m/>
    <m/>
    <m/>
    <s v="GlengarryGlenRoss"/>
    <x v="0"/>
    <x v="34"/>
    <m/>
    <m/>
    <m/>
    <m/>
    <n v="12500000"/>
    <n v="7.8"/>
    <n v="10725228"/>
    <n v="4.1070621447922112E-5"/>
    <n v="-1774772"/>
    <m/>
    <x v="8"/>
  </r>
  <r>
    <s v="Color"/>
    <s v="MichaelWinterbottom"/>
    <x v="1659"/>
    <m/>
    <x v="288"/>
    <n v="109"/>
    <s v="Crime"/>
    <s v="Drama"/>
    <s v="Thriller"/>
    <m/>
    <m/>
    <m/>
    <m/>
    <m/>
    <x v="21"/>
    <m/>
    <m/>
    <m/>
    <m/>
    <m/>
    <m/>
    <s v="TheKillerInsideMe"/>
    <x v="0"/>
    <x v="34"/>
    <m/>
    <m/>
    <m/>
    <m/>
    <n v="13000000"/>
    <n v="6.1"/>
    <n v="214966"/>
    <n v="3.1676784509813794E-5"/>
    <n v="-12785034"/>
    <m/>
    <x v="8"/>
  </r>
  <r>
    <s v="Color"/>
    <s v="StewartHendler"/>
    <x v="1659"/>
    <m/>
    <x v="288"/>
    <n v="101"/>
    <s v="Horror"/>
    <s v="Mystery"/>
    <m/>
    <m/>
    <m/>
    <m/>
    <m/>
    <m/>
    <x v="21"/>
    <m/>
    <m/>
    <m/>
    <m/>
    <m/>
    <m/>
    <s v="SororityRow"/>
    <x v="0"/>
    <x v="34"/>
    <m/>
    <m/>
    <m/>
    <m/>
    <n v="16000000"/>
    <n v="5.0999999999999996"/>
    <n v="11956207"/>
    <n v="1.332233360060411E-5"/>
    <n v="-4043793"/>
    <m/>
    <x v="8"/>
  </r>
  <r>
    <s v="Color"/>
    <s v="CraigGillespie"/>
    <x v="1659"/>
    <m/>
    <x v="288"/>
    <n v="106"/>
    <s v="Comedy"/>
    <s v="Drama"/>
    <s v="Romance"/>
    <m/>
    <m/>
    <m/>
    <m/>
    <m/>
    <x v="21"/>
    <m/>
    <m/>
    <m/>
    <m/>
    <m/>
    <m/>
    <s v="LarsandtheRealGirl"/>
    <x v="0"/>
    <x v="34"/>
    <m/>
    <m/>
    <m/>
    <m/>
    <n v="12000000"/>
    <n v="7.4"/>
    <n v="5949693"/>
    <n v="6.7728177351053712E-6"/>
    <n v="-6050307"/>
    <m/>
    <x v="8"/>
  </r>
  <r>
    <s v="Color"/>
    <s v="MarkHerman"/>
    <x v="1659"/>
    <m/>
    <x v="288"/>
    <n v="94"/>
    <s v="Drama"/>
    <s v="War"/>
    <m/>
    <m/>
    <m/>
    <m/>
    <m/>
    <m/>
    <x v="21"/>
    <m/>
    <m/>
    <m/>
    <m/>
    <m/>
    <m/>
    <s v="TheBoyintheStripedPajamas"/>
    <x v="0"/>
    <x v="34"/>
    <m/>
    <m/>
    <m/>
    <m/>
    <n v="12500000"/>
    <n v="7.8"/>
    <n v="9030581"/>
    <n v="-7.4305875039449734E-6"/>
    <n v="-3469419"/>
    <m/>
    <x v="8"/>
  </r>
  <r>
    <s v="Color"/>
    <s v="LarsvonTrier"/>
    <x v="1659"/>
    <m/>
    <x v="288"/>
    <n v="140"/>
    <s v="Crime"/>
    <s v="Drama"/>
    <s v="Musical"/>
    <m/>
    <m/>
    <m/>
    <m/>
    <m/>
    <x v="21"/>
    <m/>
    <m/>
    <m/>
    <m/>
    <m/>
    <m/>
    <s v="DancerintheDark"/>
    <x v="0"/>
    <x v="34"/>
    <m/>
    <m/>
    <m/>
    <m/>
    <n v="12800000"/>
    <n v="8"/>
    <n v="4157491"/>
    <n v="-1.8442499256768154E-5"/>
    <n v="-8642509"/>
    <m/>
    <x v="8"/>
  </r>
  <r>
    <s v="Color"/>
    <s v="GillianArmstrong"/>
    <x v="1659"/>
    <m/>
    <x v="288"/>
    <n v="132"/>
    <s v="Drama"/>
    <s v="Romance"/>
    <m/>
    <m/>
    <m/>
    <m/>
    <m/>
    <m/>
    <x v="21"/>
    <m/>
    <m/>
    <m/>
    <m/>
    <m/>
    <m/>
    <s v="OscarandLucinda"/>
    <x v="0"/>
    <x v="34"/>
    <m/>
    <m/>
    <m/>
    <m/>
    <n v="16000000"/>
    <n v="6.7"/>
    <n v="1508689"/>
    <n v="-3.3624583351739806E-5"/>
    <n v="-14491311"/>
    <m/>
    <x v="8"/>
  </r>
  <r>
    <s v="Color"/>
    <s v="AbelFerrara"/>
    <x v="1659"/>
    <m/>
    <x v="288"/>
    <n v="99"/>
    <s v="Crime"/>
    <s v="Drama"/>
    <m/>
    <m/>
    <m/>
    <m/>
    <m/>
    <m/>
    <x v="21"/>
    <m/>
    <m/>
    <m/>
    <m/>
    <m/>
    <m/>
    <s v="TheFuneral"/>
    <x v="0"/>
    <x v="34"/>
    <m/>
    <m/>
    <m/>
    <m/>
    <n v="12500000"/>
    <n v="6.6"/>
    <n v="1227324"/>
    <n v="-4.7731298569434341E-5"/>
    <n v="-11272676"/>
    <m/>
    <x v="8"/>
  </r>
  <r>
    <s v="Color"/>
    <s v="BrianKoppelman"/>
    <x v="1659"/>
    <m/>
    <x v="288"/>
    <n v="90"/>
    <s v="Comedy"/>
    <s v="Drama"/>
    <s v="Romance"/>
    <m/>
    <m/>
    <m/>
    <m/>
    <m/>
    <x v="21"/>
    <m/>
    <m/>
    <m/>
    <m/>
    <m/>
    <m/>
    <s v="SolitaryMan"/>
    <x v="0"/>
    <x v="34"/>
    <m/>
    <m/>
    <m/>
    <m/>
    <n v="15000000"/>
    <n v="6.4"/>
    <n v="4360548"/>
    <n v="-6.5923518605245891E-5"/>
    <n v="-10639452"/>
    <m/>
    <x v="8"/>
  </r>
  <r>
    <s v="Color"/>
    <s v="EthanManiquis"/>
    <x v="1659"/>
    <m/>
    <x v="288"/>
    <n v="105"/>
    <s v="Action"/>
    <s v="Crime"/>
    <s v="Thriller"/>
    <m/>
    <m/>
    <m/>
    <m/>
    <m/>
    <x v="21"/>
    <m/>
    <m/>
    <m/>
    <m/>
    <m/>
    <m/>
    <s v="Machete"/>
    <x v="0"/>
    <x v="34"/>
    <m/>
    <m/>
    <m/>
    <m/>
    <n v="10500000"/>
    <n v="6.7"/>
    <n v="26589953"/>
    <n v="-7.8968044757097354E-5"/>
    <n v="16089953"/>
    <m/>
    <x v="8"/>
  </r>
  <r>
    <s v="Color"/>
    <s v="GeorgeHickenlooper"/>
    <x v="1659"/>
    <m/>
    <x v="288"/>
    <n v="108"/>
    <s v="Biography"/>
    <s v="Comedy"/>
    <s v="Crime"/>
    <s v="Drama"/>
    <m/>
    <m/>
    <m/>
    <m/>
    <x v="21"/>
    <m/>
    <m/>
    <m/>
    <m/>
    <m/>
    <m/>
    <s v="CasinoJack"/>
    <x v="0"/>
    <x v="34"/>
    <m/>
    <m/>
    <m/>
    <m/>
    <n v="15000000"/>
    <n v="6.2"/>
    <n v="1039869"/>
    <n v="-7.3486432523157163E-5"/>
    <n v="-13960131"/>
    <m/>
    <x v="8"/>
  </r>
  <r>
    <s v="Color"/>
    <s v="DonBluth"/>
    <x v="1659"/>
    <m/>
    <x v="288"/>
    <n v="69"/>
    <s v="Adventure"/>
    <s v="Animation"/>
    <s v="Family"/>
    <m/>
    <m/>
    <m/>
    <m/>
    <m/>
    <x v="21"/>
    <m/>
    <m/>
    <m/>
    <m/>
    <m/>
    <m/>
    <s v="TheLandBeforeTime"/>
    <x v="0"/>
    <x v="34"/>
    <m/>
    <m/>
    <m/>
    <m/>
    <n v="12500000"/>
    <n v="7.3"/>
    <n v="48092846"/>
    <n v="-8.9144550967630595E-5"/>
    <n v="35592846"/>
    <m/>
    <x v="8"/>
  </r>
  <r>
    <s v="Color"/>
    <s v="JekyuKang"/>
    <x v="1659"/>
    <m/>
    <x v="288"/>
    <n v="148"/>
    <s v="Action"/>
    <s v="Drama"/>
    <s v="War"/>
    <m/>
    <m/>
    <m/>
    <m/>
    <m/>
    <x v="21"/>
    <m/>
    <m/>
    <m/>
    <m/>
    <m/>
    <m/>
    <s v="TaeGukGi:TheBrotherhoodofWar"/>
    <x v="18"/>
    <x v="34"/>
    <m/>
    <m/>
    <m/>
    <m/>
    <n v="12800000"/>
    <n v="8.1"/>
    <n v="1110186"/>
    <n v="-6.461608606662741E-5"/>
    <n v="-11689814"/>
    <m/>
    <x v="8"/>
  </r>
  <r>
    <s v="BlackandWhite"/>
    <s v="WilliamDear"/>
    <x v="1659"/>
    <m/>
    <x v="288"/>
    <n v="118"/>
    <s v="Comedy"/>
    <s v="Drama"/>
    <s v="Family"/>
    <s v="Sport"/>
    <m/>
    <m/>
    <m/>
    <m/>
    <x v="21"/>
    <m/>
    <m/>
    <m/>
    <m/>
    <m/>
    <m/>
    <s v="ThePerfectGame"/>
    <x v="0"/>
    <x v="34"/>
    <m/>
    <m/>
    <m/>
    <m/>
    <n v="12500000"/>
    <n v="7"/>
    <n v="1089445"/>
    <n v="-8.269037843000479E-5"/>
    <n v="-11410555"/>
    <m/>
    <x v="8"/>
  </r>
  <r>
    <s v="Color"/>
    <s v="WilliamFriedkin"/>
    <x v="1659"/>
    <m/>
    <x v="288"/>
    <n v="132"/>
    <s v="Horror"/>
    <m/>
    <m/>
    <m/>
    <m/>
    <m/>
    <m/>
    <m/>
    <x v="21"/>
    <m/>
    <m/>
    <m/>
    <m/>
    <m/>
    <m/>
    <s v="TheExorcist"/>
    <x v="0"/>
    <x v="34"/>
    <m/>
    <m/>
    <m/>
    <m/>
    <n v="8000000"/>
    <n v="8"/>
    <n v="204565000"/>
    <n v="-1.0115272848888708E-4"/>
    <n v="196565000"/>
    <m/>
    <x v="8"/>
  </r>
  <r>
    <s v="Color"/>
    <s v="StevenSpielberg"/>
    <x v="1659"/>
    <m/>
    <x v="288"/>
    <n v="130"/>
    <s v="Adventure"/>
    <s v="Drama"/>
    <s v="Thriller"/>
    <m/>
    <m/>
    <m/>
    <m/>
    <m/>
    <x v="21"/>
    <m/>
    <m/>
    <m/>
    <m/>
    <m/>
    <m/>
    <s v="Jaws"/>
    <x v="0"/>
    <x v="34"/>
    <m/>
    <m/>
    <m/>
    <m/>
    <n v="8000000"/>
    <n v="8"/>
    <n v="260000000"/>
    <n v="1.134594959563334E-4"/>
    <n v="252000000"/>
    <m/>
    <x v="8"/>
  </r>
  <r>
    <s v="Color"/>
    <s v="PaulWeitz"/>
    <x v="1659"/>
    <m/>
    <x v="288"/>
    <n v="95"/>
    <s v="Comedy"/>
    <m/>
    <m/>
    <m/>
    <m/>
    <m/>
    <m/>
    <m/>
    <x v="21"/>
    <m/>
    <m/>
    <m/>
    <m/>
    <m/>
    <m/>
    <s v="AmericanPie"/>
    <x v="0"/>
    <x v="34"/>
    <m/>
    <m/>
    <m/>
    <m/>
    <n v="11000000"/>
    <n v="7"/>
    <n v="101736215"/>
    <n v="4.009075092320266E-4"/>
    <n v="90736215"/>
    <m/>
    <x v="8"/>
  </r>
  <r>
    <s v="Color"/>
    <s v="StphaneAubier"/>
    <x v="1659"/>
    <m/>
    <x v="288"/>
    <n v="80"/>
    <s v="Animation"/>
    <s v="Comedy"/>
    <s v="Crime"/>
    <s v="Drama"/>
    <s v="Family"/>
    <m/>
    <m/>
    <m/>
    <x v="21"/>
    <m/>
    <m/>
    <m/>
    <m/>
    <m/>
    <m/>
    <s v="ErnestCelestine"/>
    <x v="4"/>
    <x v="34"/>
    <m/>
    <m/>
    <m/>
    <m/>
    <n v="9600000"/>
    <n v="7.9"/>
    <n v="71442"/>
    <n v="4.8482894903611708E-4"/>
    <n v="-9528558"/>
    <m/>
    <x v="8"/>
  </r>
  <r>
    <s v="Color"/>
    <s v="MichaelRitchie"/>
    <x v="1659"/>
    <m/>
    <x v="288"/>
    <n v="94"/>
    <s v="Action"/>
    <s v="Adventure"/>
    <s v="Comedy"/>
    <s v="Fantasy"/>
    <s v="Mystery"/>
    <m/>
    <m/>
    <m/>
    <x v="21"/>
    <m/>
    <m/>
    <m/>
    <m/>
    <m/>
    <m/>
    <s v="TheGoldenChild"/>
    <x v="0"/>
    <x v="34"/>
    <m/>
    <m/>
    <m/>
    <m/>
    <n v="25000000"/>
    <n v="5.9"/>
    <n v="79817937"/>
    <n v="4.6188458045776462E-4"/>
    <n v="54817937"/>
    <m/>
    <x v="8"/>
  </r>
  <r>
    <s v="Color"/>
    <s v="TimStory"/>
    <x v="1659"/>
    <m/>
    <x v="288"/>
    <n v="122"/>
    <s v="Comedy"/>
    <s v="Romance"/>
    <m/>
    <m/>
    <m/>
    <m/>
    <m/>
    <m/>
    <x v="21"/>
    <m/>
    <m/>
    <m/>
    <m/>
    <m/>
    <m/>
    <s v="ThinkLikeaMan"/>
    <x v="0"/>
    <x v="34"/>
    <m/>
    <m/>
    <m/>
    <m/>
    <n v="12000000"/>
    <n v="6.6"/>
    <n v="91547205"/>
    <n v="4.7632958565906405E-4"/>
    <n v="79547205"/>
    <m/>
    <x v="8"/>
  </r>
  <r>
    <s v="Color"/>
    <s v="TimStory"/>
    <x v="1659"/>
    <m/>
    <x v="288"/>
    <n v="102"/>
    <s v="Comedy"/>
    <s v="Drama"/>
    <m/>
    <m/>
    <m/>
    <m/>
    <m/>
    <m/>
    <x v="21"/>
    <m/>
    <m/>
    <m/>
    <m/>
    <m/>
    <m/>
    <s v="Barbershop"/>
    <x v="0"/>
    <x v="34"/>
    <m/>
    <m/>
    <m/>
    <m/>
    <n v="12000000"/>
    <n v="6.3"/>
    <n v="75074950"/>
    <n v="5.4612469791726114E-4"/>
    <n v="63074950"/>
    <m/>
    <x v="8"/>
  </r>
  <r>
    <s v="Color"/>
    <s v="NicholasMeyer"/>
    <x v="1659"/>
    <m/>
    <x v="288"/>
    <n v="116"/>
    <s v="Action"/>
    <s v="Adventure"/>
    <s v="SciFi"/>
    <m/>
    <m/>
    <m/>
    <m/>
    <m/>
    <x v="21"/>
    <m/>
    <m/>
    <m/>
    <m/>
    <m/>
    <m/>
    <s v="StarTrekII:TheWrathofKhan"/>
    <x v="0"/>
    <x v="34"/>
    <m/>
    <m/>
    <m/>
    <m/>
    <n v="11000000"/>
    <n v="7.7"/>
    <n v="78900000"/>
    <n v="5.9976692346798096E-4"/>
    <n v="67900000"/>
    <m/>
    <x v="8"/>
  </r>
  <r>
    <s v="Color"/>
    <s v="TomShadyac"/>
    <x v="1659"/>
    <m/>
    <x v="288"/>
    <n v="78"/>
    <s v="Comedy"/>
    <m/>
    <m/>
    <m/>
    <m/>
    <m/>
    <m/>
    <m/>
    <x v="21"/>
    <m/>
    <m/>
    <m/>
    <m/>
    <m/>
    <m/>
    <s v="AceVentura:PetDetective"/>
    <x v="0"/>
    <x v="34"/>
    <m/>
    <m/>
    <m/>
    <m/>
    <n v="12000000"/>
    <n v="6.9"/>
    <n v="72217000"/>
    <n v="6.6074079450889405E-4"/>
    <n v="60217000"/>
    <m/>
    <x v="8"/>
  </r>
  <r>
    <s v="Color"/>
    <s v="JohnBadham"/>
    <x v="1659"/>
    <m/>
    <x v="288"/>
    <n v="114"/>
    <s v="SciFi"/>
    <s v="Thriller"/>
    <m/>
    <m/>
    <m/>
    <m/>
    <m/>
    <m/>
    <x v="21"/>
    <m/>
    <m/>
    <m/>
    <m/>
    <m/>
    <m/>
    <s v="WarGames"/>
    <x v="0"/>
    <x v="34"/>
    <m/>
    <m/>
    <m/>
    <m/>
    <n v="12000000"/>
    <n v="7.1"/>
    <n v="79568000"/>
    <n v="7.1190738714862816E-4"/>
    <n v="67568000"/>
    <m/>
    <x v="8"/>
  </r>
  <r>
    <s v="Color"/>
    <s v="PeterWeir"/>
    <x v="1659"/>
    <m/>
    <x v="288"/>
    <n v="112"/>
    <s v="Crime"/>
    <s v="Drama"/>
    <s v="Romance"/>
    <s v="Thriller"/>
    <m/>
    <m/>
    <m/>
    <m/>
    <x v="21"/>
    <m/>
    <m/>
    <m/>
    <m/>
    <m/>
    <m/>
    <s v="Witness"/>
    <x v="0"/>
    <x v="34"/>
    <m/>
    <m/>
    <m/>
    <m/>
    <n v="12000000"/>
    <n v="7.4"/>
    <n v="65500000"/>
    <n v="7.7065191419116701E-4"/>
    <n v="53500000"/>
    <m/>
    <x v="8"/>
  </r>
  <r>
    <s v="Color"/>
    <s v="MikeMcCoy"/>
    <x v="1659"/>
    <m/>
    <x v="288"/>
    <n v="110"/>
    <s v="Action"/>
    <s v="Adventure"/>
    <s v="Drama"/>
    <s v="Thriller"/>
    <s v="War"/>
    <m/>
    <m/>
    <m/>
    <x v="21"/>
    <m/>
    <m/>
    <m/>
    <m/>
    <m/>
    <m/>
    <s v="ActofValor"/>
    <x v="0"/>
    <x v="34"/>
    <m/>
    <m/>
    <m/>
    <m/>
    <n v="12000000"/>
    <n v="6.5"/>
    <n v="70011073"/>
    <n v="8.1541269106399873E-4"/>
    <n v="58011073"/>
    <m/>
    <x v="8"/>
  </r>
  <r>
    <s v="Color"/>
    <s v="AnneFletcher"/>
    <x v="1659"/>
    <m/>
    <x v="288"/>
    <n v="104"/>
    <s v="Crime"/>
    <s v="Drama"/>
    <s v="Music"/>
    <s v="Romance"/>
    <m/>
    <m/>
    <m/>
    <m/>
    <x v="21"/>
    <m/>
    <m/>
    <m/>
    <m/>
    <m/>
    <m/>
    <s v="StepUp"/>
    <x v="0"/>
    <x v="34"/>
    <m/>
    <m/>
    <m/>
    <m/>
    <n v="12000000"/>
    <n v="6.5"/>
    <n v="65269010"/>
    <n v="8.6486172105240612E-4"/>
    <n v="53269010"/>
    <m/>
    <x v="8"/>
  </r>
  <r>
    <s v="Color"/>
    <s v="MikeJudge"/>
    <x v="1659"/>
    <m/>
    <x v="288"/>
    <n v="81"/>
    <s v="Adventure"/>
    <s v="Animation"/>
    <s v="Comedy"/>
    <s v="Crime"/>
    <m/>
    <m/>
    <m/>
    <m/>
    <x v="21"/>
    <m/>
    <m/>
    <m/>
    <m/>
    <m/>
    <m/>
    <s v="BeavisandButtHeadDoAmerica"/>
    <x v="0"/>
    <x v="34"/>
    <m/>
    <m/>
    <m/>
    <m/>
    <n v="12000000"/>
    <n v="6.8"/>
    <n v="63071133"/>
    <n v="9.0966574703731519E-4"/>
    <n v="51071133"/>
    <m/>
    <x v="8"/>
  </r>
  <r>
    <s v="Color"/>
    <s v="QuentinTarantino"/>
    <x v="1659"/>
    <m/>
    <x v="288"/>
    <n v="154"/>
    <s v="Crime"/>
    <s v="Thriller"/>
    <m/>
    <m/>
    <m/>
    <m/>
    <m/>
    <m/>
    <x v="21"/>
    <m/>
    <m/>
    <m/>
    <m/>
    <m/>
    <m/>
    <s v="JackieBrown"/>
    <x v="0"/>
    <x v="34"/>
    <m/>
    <m/>
    <m/>
    <m/>
    <n v="12000000"/>
    <n v="7.5"/>
    <n v="39647595"/>
    <n v="9.5237418684673467E-4"/>
    <n v="27647595"/>
    <m/>
    <x v="8"/>
  </r>
  <r>
    <s v="Color"/>
    <s v="JonHurwitz"/>
    <x v="1659"/>
    <m/>
    <x v="288"/>
    <n v="102"/>
    <s v="Adventure"/>
    <s v="Comedy"/>
    <m/>
    <m/>
    <m/>
    <m/>
    <m/>
    <m/>
    <x v="21"/>
    <m/>
    <m/>
    <m/>
    <m/>
    <m/>
    <m/>
    <s v="HaroldKumarEscapefromGuantanamoBay"/>
    <x v="0"/>
    <x v="34"/>
    <m/>
    <m/>
    <m/>
    <m/>
    <n v="12000000"/>
    <n v="6.6"/>
    <n v="38087366"/>
    <n v="9.7158683128600995E-4"/>
    <n v="26087366"/>
    <m/>
    <x v="8"/>
  </r>
  <r>
    <s v="Color"/>
    <s v="JoshTrank"/>
    <x v="1659"/>
    <m/>
    <x v="288"/>
    <n v="89"/>
    <s v="Drama"/>
    <s v="SciFi"/>
    <s v="Thriller"/>
    <m/>
    <m/>
    <m/>
    <m/>
    <m/>
    <x v="21"/>
    <m/>
    <m/>
    <m/>
    <m/>
    <m/>
    <m/>
    <s v="Chronicle"/>
    <x v="0"/>
    <x v="34"/>
    <m/>
    <m/>
    <m/>
    <m/>
    <n v="12000000"/>
    <n v="7.1"/>
    <n v="64572496"/>
    <n v="9.8927449569427691E-4"/>
    <n v="52572496"/>
    <m/>
    <x v="8"/>
  </r>
  <r>
    <s v="Color"/>
    <s v="BarbraStreisand"/>
    <x v="1659"/>
    <m/>
    <x v="288"/>
    <n v="132"/>
    <s v="Drama"/>
    <s v="Musical"/>
    <s v="Romance"/>
    <m/>
    <m/>
    <m/>
    <m/>
    <m/>
    <x v="21"/>
    <m/>
    <m/>
    <m/>
    <m/>
    <m/>
    <m/>
    <s v="Yentl"/>
    <x v="0"/>
    <x v="34"/>
    <m/>
    <m/>
    <m/>
    <m/>
    <n v="12000000"/>
    <n v="6.6"/>
    <n v="30400000"/>
    <n v="1.0337711693696931E-3"/>
    <n v="18400000"/>
    <m/>
    <x v="8"/>
  </r>
  <r>
    <s v="Color"/>
    <s v="TerryGilliam"/>
    <x v="1659"/>
    <m/>
    <x v="288"/>
    <n v="103"/>
    <s v="Adventure"/>
    <s v="Comedy"/>
    <s v="Fantasy"/>
    <s v="SciFi"/>
    <m/>
    <m/>
    <m/>
    <m/>
    <x v="21"/>
    <m/>
    <m/>
    <m/>
    <m/>
    <m/>
    <m/>
    <s v="TimeBandits"/>
    <x v="0"/>
    <x v="34"/>
    <m/>
    <m/>
    <m/>
    <m/>
    <n v="5000000"/>
    <n v="7"/>
    <n v="42365600"/>
    <n v="1.0438581817850798E-3"/>
    <n v="37365600"/>
    <m/>
    <x v="8"/>
  </r>
  <r>
    <s v="Color"/>
    <s v="TamraDavis"/>
    <x v="1659"/>
    <m/>
    <x v="288"/>
    <n v="93"/>
    <s v="Comedy"/>
    <s v="Drama"/>
    <m/>
    <m/>
    <m/>
    <m/>
    <m/>
    <m/>
    <x v="21"/>
    <m/>
    <m/>
    <m/>
    <m/>
    <m/>
    <m/>
    <s v="Crossroads"/>
    <x v="0"/>
    <x v="34"/>
    <m/>
    <m/>
    <m/>
    <m/>
    <n v="12000000"/>
    <n v="3.3"/>
    <n v="37188667"/>
    <n v="1.0748373265511784E-3"/>
    <n v="25188667"/>
    <m/>
    <x v="8"/>
  </r>
  <r>
    <s v="Color"/>
    <s v="NimaNourizadeh"/>
    <x v="1659"/>
    <m/>
    <x v="288"/>
    <n v="93"/>
    <s v="Comedy"/>
    <s v="Crime"/>
    <m/>
    <m/>
    <m/>
    <m/>
    <m/>
    <m/>
    <x v="21"/>
    <m/>
    <m/>
    <m/>
    <m/>
    <m/>
    <m/>
    <s v="ProjectX"/>
    <x v="0"/>
    <x v="34"/>
    <m/>
    <m/>
    <m/>
    <m/>
    <n v="12000000"/>
    <n v="6.7"/>
    <n v="54724272"/>
    <n v="1.0917982701068283E-3"/>
    <n v="42724272"/>
    <m/>
    <x v="8"/>
  </r>
  <r>
    <s v="Color"/>
    <s v="MarkRomanek"/>
    <x v="1659"/>
    <m/>
    <x v="288"/>
    <n v="96"/>
    <s v="Drama"/>
    <s v="Thriller"/>
    <m/>
    <m/>
    <m/>
    <m/>
    <m/>
    <m/>
    <x v="21"/>
    <m/>
    <m/>
    <m/>
    <m/>
    <m/>
    <m/>
    <s v="OneHourPhoto"/>
    <x v="0"/>
    <x v="34"/>
    <m/>
    <m/>
    <m/>
    <m/>
    <n v="12000000"/>
    <n v="6.8"/>
    <n v="31597131"/>
    <n v="1.1265716362558924E-3"/>
    <n v="19597131"/>
    <m/>
    <x v="8"/>
  </r>
  <r>
    <s v="Color"/>
    <s v="JohnErickDowdle"/>
    <x v="1659"/>
    <m/>
    <x v="288"/>
    <n v="89"/>
    <s v="Horror"/>
    <s v="SciFi"/>
    <s v="Thriller"/>
    <m/>
    <m/>
    <m/>
    <m/>
    <m/>
    <x v="21"/>
    <m/>
    <m/>
    <m/>
    <m/>
    <m/>
    <m/>
    <s v="Quarantine"/>
    <x v="0"/>
    <x v="34"/>
    <m/>
    <m/>
    <m/>
    <m/>
    <n v="12000000"/>
    <n v="6"/>
    <n v="31691811"/>
    <n v="1.1379861786011696E-3"/>
    <n v="19691811"/>
    <m/>
    <x v="8"/>
  </r>
  <r>
    <s v="Color"/>
    <s v="DavidMoreau"/>
    <x v="1659"/>
    <m/>
    <x v="288"/>
    <n v="92"/>
    <s v="Horror"/>
    <s v="Mystery"/>
    <m/>
    <m/>
    <m/>
    <m/>
    <m/>
    <m/>
    <x v="21"/>
    <m/>
    <m/>
    <m/>
    <m/>
    <m/>
    <m/>
    <s v="TheEye"/>
    <x v="0"/>
    <x v="34"/>
    <m/>
    <m/>
    <m/>
    <m/>
    <n v="12000000"/>
    <n v="5.4"/>
    <n v="31397498"/>
    <n v="1.149517425223946E-3"/>
    <n v="19397498"/>
    <m/>
    <x v="8"/>
  </r>
  <r>
    <s v="Color"/>
    <s v="ChristopherErskin"/>
    <x v="1659"/>
    <m/>
    <x v="288"/>
    <n v="97"/>
    <s v="Comedy"/>
    <m/>
    <m/>
    <m/>
    <m/>
    <m/>
    <m/>
    <m/>
    <x v="21"/>
    <m/>
    <m/>
    <m/>
    <m/>
    <m/>
    <m/>
    <s v="JohnsonFamilyVacation"/>
    <x v="0"/>
    <x v="34"/>
    <m/>
    <m/>
    <m/>
    <m/>
    <n v="12000000"/>
    <n v="4.3"/>
    <n v="31179516"/>
    <n v="1.1607736703642909E-3"/>
    <n v="19179516"/>
    <m/>
    <x v="8"/>
  </r>
  <r>
    <s v="Color"/>
    <s v="JesseDylan"/>
    <x v="1659"/>
    <m/>
    <x v="288"/>
    <n v="93"/>
    <s v="Comedy"/>
    <s v="Fantasy"/>
    <m/>
    <m/>
    <m/>
    <m/>
    <m/>
    <m/>
    <x v="21"/>
    <m/>
    <m/>
    <m/>
    <m/>
    <m/>
    <m/>
    <s v="HowHigh"/>
    <x v="0"/>
    <x v="34"/>
    <m/>
    <m/>
    <m/>
    <m/>
    <n v="12000000"/>
    <n v="6.2"/>
    <n v="31155435"/>
    <n v="1.1718311218245753E-3"/>
    <n v="19155435"/>
    <m/>
    <x v="8"/>
  </r>
  <r>
    <s v="Color"/>
    <s v="BrianHenson"/>
    <x v="1659"/>
    <m/>
    <x v="288"/>
    <n v="89"/>
    <s v="Comedy"/>
    <s v="Drama"/>
    <s v="Family"/>
    <s v="Fantasy"/>
    <s v="Musical"/>
    <m/>
    <m/>
    <m/>
    <x v="21"/>
    <m/>
    <m/>
    <m/>
    <m/>
    <m/>
    <m/>
    <s v="TheMuppetChristmasCarol"/>
    <x v="0"/>
    <x v="34"/>
    <m/>
    <m/>
    <m/>
    <m/>
    <n v="12000000"/>
    <n v="7.7"/>
    <n v="27281507"/>
    <n v="1.182884960782328E-3"/>
    <n v="15281507"/>
    <m/>
    <x v="8"/>
  </r>
  <r>
    <s v="BlackandWhite"/>
    <s v="MartinCampbell"/>
    <x v="1659"/>
    <m/>
    <x v="288"/>
    <n v="144"/>
    <s v="Action"/>
    <s v="Adventure"/>
    <s v="Thriller"/>
    <m/>
    <m/>
    <m/>
    <m/>
    <m/>
    <x v="21"/>
    <m/>
    <m/>
    <m/>
    <m/>
    <m/>
    <m/>
    <s v="CasinoRoyale"/>
    <x v="0"/>
    <x v="34"/>
    <m/>
    <m/>
    <m/>
    <m/>
    <n v="150000000"/>
    <n v="8"/>
    <n v="167007184"/>
    <n v="1.1900496218208603E-3"/>
    <n v="17007184"/>
    <m/>
    <x v="8"/>
  </r>
  <r>
    <s v="BlackandWhite"/>
    <s v="JulieTaymor"/>
    <x v="1659"/>
    <m/>
    <x v="288"/>
    <n v="123"/>
    <s v="Biography"/>
    <s v="Drama"/>
    <s v="Romance"/>
    <m/>
    <m/>
    <m/>
    <m/>
    <m/>
    <x v="21"/>
    <m/>
    <m/>
    <m/>
    <m/>
    <m/>
    <m/>
    <s v="Frida"/>
    <x v="0"/>
    <x v="34"/>
    <m/>
    <m/>
    <m/>
    <m/>
    <n v="12000000"/>
    <n v="7.4"/>
    <n v="25776062"/>
    <n v="1.7793455430204402E-4"/>
    <n v="13776062"/>
    <m/>
    <x v="8"/>
  </r>
  <r>
    <s v="Color"/>
    <s v="DanCutforth"/>
    <x v="1659"/>
    <m/>
    <x v="288"/>
    <n v="93"/>
    <s v="Documentary"/>
    <s v="Music"/>
    <m/>
    <m/>
    <m/>
    <m/>
    <m/>
    <m/>
    <x v="21"/>
    <m/>
    <m/>
    <m/>
    <m/>
    <m/>
    <m/>
    <s v="KatyPerry:PartofMe"/>
    <x v="0"/>
    <x v="34"/>
    <m/>
    <m/>
    <m/>
    <m/>
    <n v="12000000"/>
    <n v="5.9"/>
    <n v="25240988"/>
    <n v="1.8371774904177082E-4"/>
    <n v="13240988"/>
    <m/>
    <x v="8"/>
  </r>
  <r>
    <s v="Color"/>
    <s v="JoshBoone"/>
    <x v="1659"/>
    <m/>
    <x v="288"/>
    <n v="133"/>
    <s v="Drama"/>
    <s v="Romance"/>
    <m/>
    <m/>
    <m/>
    <m/>
    <m/>
    <m/>
    <x v="21"/>
    <m/>
    <m/>
    <m/>
    <m/>
    <m/>
    <m/>
    <s v="TheFaultinOurStars"/>
    <x v="0"/>
    <x v="34"/>
    <m/>
    <m/>
    <m/>
    <m/>
    <n v="12000000"/>
    <n v="7.8"/>
    <n v="124868837"/>
    <n v="1.8897346207350345E-4"/>
    <n v="112868837"/>
    <m/>
    <x v="8"/>
  </r>
  <r>
    <s v="Color"/>
    <s v="JohnDahl"/>
    <x v="1659"/>
    <m/>
    <x v="288"/>
    <n v="121"/>
    <s v="Crime"/>
    <s v="Drama"/>
    <m/>
    <m/>
    <m/>
    <m/>
    <m/>
    <m/>
    <x v="21"/>
    <m/>
    <m/>
    <m/>
    <m/>
    <m/>
    <m/>
    <s v="Rounders"/>
    <x v="0"/>
    <x v="34"/>
    <m/>
    <m/>
    <m/>
    <m/>
    <n v="12000000"/>
    <n v="7.4"/>
    <n v="22905674"/>
    <n v="2.9539999128702453E-4"/>
    <n v="10905674"/>
    <m/>
    <x v="8"/>
  </r>
  <r>
    <s v="Color"/>
    <s v="ChrisRock"/>
    <x v="1659"/>
    <m/>
    <x v="288"/>
    <n v="102"/>
    <s v="Comedy"/>
    <s v="Romance"/>
    <m/>
    <m/>
    <m/>
    <m/>
    <m/>
    <m/>
    <x v="21"/>
    <m/>
    <m/>
    <m/>
    <m/>
    <m/>
    <m/>
    <s v="TopFive"/>
    <x v="0"/>
    <x v="34"/>
    <m/>
    <m/>
    <m/>
    <m/>
    <n v="12000000"/>
    <n v="6.5"/>
    <n v="25277561"/>
    <n v="2.9842342695570508E-4"/>
    <n v="13277561"/>
    <m/>
    <x v="8"/>
  </r>
  <r>
    <s v="Color"/>
    <s v="DavidKoepp"/>
    <x v="1659"/>
    <m/>
    <x v="288"/>
    <n v="99"/>
    <s v="Horror"/>
    <s v="Mystery"/>
    <s v="Thriller"/>
    <m/>
    <m/>
    <m/>
    <m/>
    <m/>
    <x v="21"/>
    <m/>
    <m/>
    <m/>
    <m/>
    <m/>
    <m/>
    <s v="StirofEchoes"/>
    <x v="0"/>
    <x v="34"/>
    <m/>
    <m/>
    <m/>
    <m/>
    <n v="12000000"/>
    <n v="7"/>
    <n v="21133087"/>
    <n v="3.0385199018208124E-4"/>
    <n v="9133087"/>
    <m/>
    <x v="8"/>
  </r>
  <r>
    <s v="Color"/>
    <s v="StephenFrears"/>
    <x v="1659"/>
    <m/>
    <x v="288"/>
    <n v="98"/>
    <s v="Biography"/>
    <s v="Drama"/>
    <m/>
    <m/>
    <m/>
    <m/>
    <m/>
    <m/>
    <x v="21"/>
    <m/>
    <m/>
    <m/>
    <m/>
    <m/>
    <m/>
    <s v="Philomena"/>
    <x v="0"/>
    <x v="34"/>
    <m/>
    <m/>
    <m/>
    <m/>
    <n v="12000000"/>
    <n v="7.6"/>
    <n v="37707719"/>
    <n v="3.0509433006622045E-4"/>
    <n v="25707719"/>
    <m/>
    <x v="8"/>
  </r>
  <r>
    <s v="Color"/>
    <s v="MikeBinder"/>
    <x v="1659"/>
    <m/>
    <x v="288"/>
    <n v="118"/>
    <s v="Comedy"/>
    <s v="Drama"/>
    <m/>
    <m/>
    <m/>
    <m/>
    <m/>
    <m/>
    <x v="21"/>
    <m/>
    <m/>
    <m/>
    <m/>
    <m/>
    <m/>
    <s v="TheUpsideofAnger"/>
    <x v="0"/>
    <x v="34"/>
    <m/>
    <m/>
    <m/>
    <m/>
    <n v="9000000"/>
    <n v="6.9"/>
    <n v="18761993"/>
    <n v="3.2315556297024089E-4"/>
    <n v="9761993"/>
    <m/>
    <x v="8"/>
  </r>
  <r>
    <s v="Color"/>
    <s v="ElizabethAllenRosenbaum"/>
    <x v="1659"/>
    <m/>
    <x v="288"/>
    <n v="104"/>
    <s v="Comedy"/>
    <s v="Family"/>
    <s v="Fantasy"/>
    <s v="Romance"/>
    <m/>
    <m/>
    <m/>
    <m/>
    <x v="21"/>
    <m/>
    <m/>
    <m/>
    <m/>
    <m/>
    <m/>
    <s v="Aquamarine"/>
    <x v="0"/>
    <x v="34"/>
    <m/>
    <m/>
    <m/>
    <m/>
    <n v="12000000"/>
    <n v="5.3"/>
    <n v="18595716"/>
    <n v="3.218186398464501E-4"/>
    <n v="6595716"/>
    <m/>
    <x v="8"/>
  </r>
  <r>
    <s v="Color"/>
    <s v="JakeSchreier"/>
    <x v="1659"/>
    <m/>
    <x v="288"/>
    <n v="109"/>
    <s v="Drama"/>
    <s v="Mystery"/>
    <s v="Romance"/>
    <m/>
    <m/>
    <m/>
    <m/>
    <m/>
    <x v="21"/>
    <m/>
    <m/>
    <m/>
    <m/>
    <m/>
    <m/>
    <s v="PaperTowns"/>
    <x v="0"/>
    <x v="34"/>
    <m/>
    <m/>
    <m/>
    <m/>
    <n v="12000000"/>
    <n v="6.4"/>
    <n v="31990064"/>
    <n v="3.2050605995626518E-4"/>
    <n v="19990064"/>
    <m/>
    <x v="8"/>
  </r>
  <r>
    <s v="BlackandWhite"/>
    <s v="AlexanderPayne"/>
    <x v="1659"/>
    <m/>
    <x v="288"/>
    <n v="115"/>
    <s v="Adventure"/>
    <s v="Comedy"/>
    <s v="Drama"/>
    <m/>
    <m/>
    <m/>
    <m/>
    <m/>
    <x v="21"/>
    <m/>
    <m/>
    <m/>
    <m/>
    <m/>
    <m/>
    <s v="Nebraska"/>
    <x v="0"/>
    <x v="34"/>
    <m/>
    <m/>
    <m/>
    <m/>
    <n v="12000000"/>
    <n v="7.8"/>
    <n v="17613460"/>
    <n v="3.3281141072897467E-4"/>
    <n v="5613460"/>
    <m/>
    <x v="8"/>
  </r>
  <r>
    <s v="Color"/>
    <s v="ErnestR.Dickerson"/>
    <x v="1659"/>
    <m/>
    <x v="288"/>
    <n v="92"/>
    <s v="Action"/>
    <s v="Fantasy"/>
    <s v="Horror"/>
    <s v="Thriller"/>
    <m/>
    <m/>
    <m/>
    <m/>
    <x v="21"/>
    <m/>
    <m/>
    <m/>
    <m/>
    <m/>
    <m/>
    <s v="TalesfromtheCrypt:DemonKnight"/>
    <x v="0"/>
    <x v="34"/>
    <m/>
    <m/>
    <m/>
    <m/>
    <n v="13000000"/>
    <n v="6.7"/>
    <n v="21088568"/>
    <n v="3.3050798906880441E-4"/>
    <n v="8088568"/>
    <m/>
    <x v="8"/>
  </r>
  <r>
    <s v="Color"/>
    <s v="TimHill"/>
    <x v="1659"/>
    <m/>
    <x v="288"/>
    <n v="91"/>
    <s v="Comedy"/>
    <s v="Crime"/>
    <s v="Family"/>
    <m/>
    <m/>
    <m/>
    <m/>
    <m/>
    <x v="21"/>
    <m/>
    <m/>
    <m/>
    <m/>
    <m/>
    <m/>
    <s v="MaxKeeblesBigMove"/>
    <x v="0"/>
    <x v="34"/>
    <m/>
    <m/>
    <m/>
    <m/>
    <n v="12000000"/>
    <n v="5.3"/>
    <n v="17292381"/>
    <n v="3.3166683660246091E-4"/>
    <n v="5292381"/>
    <m/>
    <x v="8"/>
  </r>
  <r>
    <s v="Color"/>
    <s v="JasonReitman"/>
    <x v="1659"/>
    <m/>
    <x v="288"/>
    <n v="94"/>
    <s v="Comedy"/>
    <s v="Drama"/>
    <m/>
    <m/>
    <m/>
    <m/>
    <m/>
    <m/>
    <x v="21"/>
    <m/>
    <m/>
    <m/>
    <m/>
    <m/>
    <m/>
    <s v="YoungAdult"/>
    <x v="0"/>
    <x v="34"/>
    <m/>
    <m/>
    <m/>
    <m/>
    <n v="12000000"/>
    <n v="6.3"/>
    <n v="16300302"/>
    <n v="3.2903144111739172E-4"/>
    <n v="4300302"/>
    <m/>
    <x v="8"/>
  </r>
  <r>
    <s v="Color"/>
    <s v="MarkNeveldine"/>
    <x v="1659"/>
    <m/>
    <x v="288"/>
    <n v="93"/>
    <s v="Action"/>
    <s v="Crime"/>
    <s v="Thriller"/>
    <m/>
    <m/>
    <m/>
    <m/>
    <m/>
    <x v="21"/>
    <m/>
    <m/>
    <m/>
    <m/>
    <m/>
    <m/>
    <s v="Crank"/>
    <x v="0"/>
    <x v="34"/>
    <m/>
    <m/>
    <m/>
    <m/>
    <n v="12000000"/>
    <n v="7"/>
    <n v="27829874"/>
    <n v="3.2538035443393441E-4"/>
    <n v="15829874"/>
    <m/>
    <x v="8"/>
  </r>
  <r>
    <s v="Color"/>
    <s v="RichardLaGravenese"/>
    <x v="1659"/>
    <m/>
    <x v="288"/>
    <n v="100"/>
    <s v="Comedy"/>
    <s v="Drama"/>
    <s v="Romance"/>
    <m/>
    <m/>
    <m/>
    <m/>
    <m/>
    <x v="21"/>
    <m/>
    <m/>
    <m/>
    <m/>
    <m/>
    <m/>
    <s v="LivingOutLoud"/>
    <x v="0"/>
    <x v="34"/>
    <m/>
    <m/>
    <m/>
    <m/>
    <n v="12000000"/>
    <n v="6.6"/>
    <n v="12902790"/>
    <n v="3.3349298663244578E-4"/>
    <n v="902790"/>
    <m/>
    <x v="8"/>
  </r>
  <r>
    <s v="Color"/>
    <s v="WolfgangPetersen"/>
    <x v="1659"/>
    <m/>
    <x v="288"/>
    <n v="293"/>
    <s v="Adventure"/>
    <s v="Drama"/>
    <s v="Thriller"/>
    <s v="War"/>
    <m/>
    <m/>
    <m/>
    <m/>
    <x v="21"/>
    <m/>
    <m/>
    <m/>
    <m/>
    <m/>
    <m/>
    <s v="DasBoot"/>
    <x v="14"/>
    <x v="34"/>
    <m/>
    <m/>
    <m/>
    <m/>
    <n v="14000000"/>
    <n v="8.4"/>
    <n v="11433134"/>
    <n v="3.2637238990554222E-4"/>
    <n v="-2566866"/>
    <m/>
    <x v="8"/>
  </r>
  <r>
    <s v="Color"/>
    <s v="JohnLeeHancock"/>
    <x v="1659"/>
    <m/>
    <x v="288"/>
    <n v="137"/>
    <s v="Drama"/>
    <s v="History"/>
    <s v="War"/>
    <s v="Western"/>
    <m/>
    <m/>
    <m/>
    <m/>
    <x v="21"/>
    <m/>
    <m/>
    <m/>
    <m/>
    <m/>
    <m/>
    <s v="TheAlamo"/>
    <x v="0"/>
    <x v="34"/>
    <m/>
    <m/>
    <m/>
    <m/>
    <n v="107000000"/>
    <n v="6"/>
    <n v="22406362"/>
    <n v="3.1871570219069986E-4"/>
    <n v="-84593638"/>
    <m/>
    <x v="8"/>
  </r>
  <r>
    <s v="Color"/>
    <s v="WallaceWolodarsky"/>
    <x v="1659"/>
    <m/>
    <x v="288"/>
    <n v="93"/>
    <s v="Comedy"/>
    <m/>
    <m/>
    <m/>
    <m/>
    <m/>
    <m/>
    <m/>
    <x v="21"/>
    <m/>
    <m/>
    <m/>
    <m/>
    <m/>
    <m/>
    <s v="SororityBoys"/>
    <x v="0"/>
    <x v="34"/>
    <m/>
    <m/>
    <m/>
    <m/>
    <n v="12000000"/>
    <n v="5.4"/>
    <n v="10198766"/>
    <n v="3.0748465581620235E-4"/>
    <n v="-1801234"/>
    <m/>
    <x v="8"/>
  </r>
  <r>
    <s v="Color"/>
    <s v="RichardCurtis"/>
    <x v="1659"/>
    <m/>
    <x v="288"/>
    <n v="123"/>
    <s v="Drama"/>
    <s v="Fantasy"/>
    <s v="Romance"/>
    <m/>
    <m/>
    <m/>
    <m/>
    <m/>
    <x v="21"/>
    <m/>
    <m/>
    <m/>
    <m/>
    <m/>
    <m/>
    <s v="AboutTime"/>
    <x v="0"/>
    <x v="34"/>
    <m/>
    <m/>
    <m/>
    <m/>
    <n v="12000000"/>
    <n v="7.8"/>
    <n v="15294553"/>
    <n v="2.9761562749495079E-4"/>
    <n v="3294553"/>
    <m/>
    <x v="8"/>
  </r>
  <r>
    <s v="Color"/>
    <s v="YimouZhang"/>
    <x v="1659"/>
    <m/>
    <x v="288"/>
    <n v="119"/>
    <s v="Action"/>
    <s v="Adventure"/>
    <s v="Drama"/>
    <s v="Romance"/>
    <m/>
    <m/>
    <m/>
    <m/>
    <x v="21"/>
    <m/>
    <m/>
    <m/>
    <m/>
    <m/>
    <m/>
    <s v="HouseofFlyingDaggers"/>
    <x v="1"/>
    <x v="34"/>
    <m/>
    <m/>
    <m/>
    <m/>
    <n v="100000000"/>
    <n v="7.6"/>
    <n v="11041228"/>
    <n v="2.9292000347490879E-4"/>
    <n v="-88958772"/>
    <m/>
    <x v="8"/>
  </r>
  <r>
    <s v="Color"/>
    <s v="NicholasJarecki"/>
    <x v="1659"/>
    <m/>
    <x v="288"/>
    <n v="107"/>
    <s v="Drama"/>
    <s v="Thriller"/>
    <m/>
    <m/>
    <m/>
    <m/>
    <m/>
    <m/>
    <x v="21"/>
    <m/>
    <m/>
    <m/>
    <m/>
    <m/>
    <m/>
    <s v="Arbitrage"/>
    <x v="0"/>
    <x v="34"/>
    <m/>
    <m/>
    <m/>
    <m/>
    <n v="12000000"/>
    <n v="6.6"/>
    <n v="7918283"/>
    <n v="3.2899130133865422E-4"/>
    <n v="-4081717"/>
    <m/>
    <x v="8"/>
  </r>
  <r>
    <s v="Color"/>
    <s v="DeanIsraelite"/>
    <x v="1659"/>
    <m/>
    <x v="288"/>
    <n v="106"/>
    <s v="SciFi"/>
    <s v="Thriller"/>
    <m/>
    <m/>
    <m/>
    <m/>
    <m/>
    <m/>
    <x v="21"/>
    <m/>
    <m/>
    <m/>
    <m/>
    <m/>
    <m/>
    <s v="ProjectAlmanac"/>
    <x v="0"/>
    <x v="34"/>
    <m/>
    <m/>
    <m/>
    <m/>
    <n v="12000000"/>
    <n v="6.4"/>
    <n v="22331028"/>
    <n v="3.1680315390244677E-4"/>
    <n v="10331028"/>
    <m/>
    <x v="8"/>
  </r>
  <r>
    <s v="Color"/>
    <s v="DarnellMartin"/>
    <x v="1659"/>
    <m/>
    <x v="288"/>
    <n v="109"/>
    <s v="Biography"/>
    <s v="Drama"/>
    <s v="Music"/>
    <m/>
    <m/>
    <m/>
    <m/>
    <m/>
    <x v="21"/>
    <m/>
    <m/>
    <m/>
    <m/>
    <m/>
    <m/>
    <s v="CadillacRecords"/>
    <x v="0"/>
    <x v="34"/>
    <m/>
    <m/>
    <m/>
    <m/>
    <n v="12000000"/>
    <n v="7"/>
    <n v="8134217"/>
    <n v="3.1925604338768875E-4"/>
    <n v="-3865783"/>
    <m/>
    <x v="8"/>
  </r>
  <r>
    <s v="Color"/>
    <s v="ScottAlexander"/>
    <x v="1659"/>
    <m/>
    <x v="288"/>
    <n v="81"/>
    <s v="Comedy"/>
    <s v="Crime"/>
    <m/>
    <m/>
    <m/>
    <m/>
    <m/>
    <m/>
    <x v="21"/>
    <m/>
    <m/>
    <m/>
    <m/>
    <m/>
    <m/>
    <s v="Screwed"/>
    <x v="0"/>
    <x v="34"/>
    <m/>
    <m/>
    <m/>
    <m/>
    <n v="10000000"/>
    <n v="5.7"/>
    <n v="6982680"/>
    <n v="3.0725509719433937E-4"/>
    <n v="-3017320"/>
    <m/>
    <x v="8"/>
  </r>
  <r>
    <s v="Color"/>
    <s v="StuartGordon"/>
    <x v="1659"/>
    <m/>
    <x v="288"/>
    <n v="95"/>
    <s v="Action"/>
    <s v="Crime"/>
    <s v="SciFi"/>
    <s v="Thriller"/>
    <m/>
    <m/>
    <m/>
    <m/>
    <x v="21"/>
    <m/>
    <m/>
    <m/>
    <m/>
    <m/>
    <m/>
    <s v="Fortress"/>
    <x v="0"/>
    <x v="34"/>
    <m/>
    <m/>
    <m/>
    <m/>
    <n v="8000000"/>
    <n v="5.9"/>
    <n v="6739141"/>
    <n v="2.9256047993168091E-4"/>
    <n v="-1260859"/>
    <m/>
    <x v="8"/>
  </r>
  <r>
    <s v="Color"/>
    <s v="ChristopherGuest"/>
    <x v="1659"/>
    <m/>
    <x v="288"/>
    <n v="86"/>
    <s v="Comedy"/>
    <m/>
    <m/>
    <m/>
    <m/>
    <m/>
    <m/>
    <m/>
    <x v="21"/>
    <m/>
    <m/>
    <m/>
    <m/>
    <m/>
    <m/>
    <s v="ForYourConsideration"/>
    <x v="0"/>
    <x v="34"/>
    <m/>
    <m/>
    <m/>
    <m/>
    <n v="12000000"/>
    <n v="6.3"/>
    <n v="5542025"/>
    <n v="2.7603311039288534E-4"/>
    <n v="-6457975"/>
    <m/>
    <x v="8"/>
  </r>
  <r>
    <s v="BlackandWhite"/>
    <s v="WoodyAllen"/>
    <x v="1659"/>
    <m/>
    <x v="288"/>
    <n v="113"/>
    <s v="Comedy"/>
    <s v="Drama"/>
    <m/>
    <m/>
    <m/>
    <m/>
    <m/>
    <m/>
    <x v="21"/>
    <m/>
    <m/>
    <m/>
    <m/>
    <m/>
    <m/>
    <s v="Celebrity"/>
    <x v="0"/>
    <x v="34"/>
    <m/>
    <m/>
    <m/>
    <m/>
    <n v="12000000"/>
    <n v="6.3"/>
    <n v="5032496"/>
    <n v="2.6131023952281174E-4"/>
    <n v="-6967504"/>
    <m/>
    <x v="8"/>
  </r>
  <r>
    <s v="Color"/>
    <s v="RyanMurphy"/>
    <x v="1659"/>
    <m/>
    <x v="288"/>
    <n v="122"/>
    <s v="Comedy"/>
    <s v="Drama"/>
    <m/>
    <m/>
    <m/>
    <m/>
    <m/>
    <m/>
    <x v="21"/>
    <m/>
    <m/>
    <m/>
    <m/>
    <m/>
    <m/>
    <s v="RunningwithScissors"/>
    <x v="0"/>
    <x v="34"/>
    <m/>
    <m/>
    <m/>
    <m/>
    <n v="12000000"/>
    <n v="6.2"/>
    <n v="6754898"/>
    <n v="2.4603780954216519E-4"/>
    <n v="-5245102"/>
    <m/>
    <x v="8"/>
  </r>
  <r>
    <s v="Color"/>
    <s v="RobertIscove"/>
    <x v="1659"/>
    <m/>
    <x v="288"/>
    <n v="90"/>
    <s v="Comedy"/>
    <s v="Musical"/>
    <s v="Romance"/>
    <m/>
    <m/>
    <m/>
    <m/>
    <m/>
    <x v="21"/>
    <m/>
    <m/>
    <m/>
    <m/>
    <m/>
    <m/>
    <s v="FromJustintoKelly"/>
    <x v="0"/>
    <x v="34"/>
    <m/>
    <m/>
    <m/>
    <m/>
    <n v="12000000"/>
    <n v="2.1"/>
    <n v="4922166"/>
    <n v="2.3249660882346273E-4"/>
    <n v="-7077834"/>
    <m/>
    <x v="8"/>
  </r>
  <r>
    <s v="Color"/>
    <s v="SpikeLee"/>
    <x v="1659"/>
    <m/>
    <x v="288"/>
    <n v="108"/>
    <s v="Comedy"/>
    <s v="Drama"/>
    <m/>
    <m/>
    <m/>
    <m/>
    <m/>
    <m/>
    <x v="21"/>
    <m/>
    <m/>
    <m/>
    <m/>
    <m/>
    <m/>
    <s v="Girl6"/>
    <x v="0"/>
    <x v="34"/>
    <m/>
    <m/>
    <m/>
    <m/>
    <n v="12000000"/>
    <n v="5"/>
    <n v="4903000"/>
    <n v="2.1705246794624796E-4"/>
    <n v="-7097000"/>
    <m/>
    <x v="8"/>
  </r>
  <r>
    <s v="Color"/>
    <s v="JaneCampion"/>
    <x v="1659"/>
    <m/>
    <x v="288"/>
    <n v="113"/>
    <s v="Mystery"/>
    <s v="Thriller"/>
    <m/>
    <m/>
    <m/>
    <m/>
    <m/>
    <m/>
    <x v="21"/>
    <m/>
    <m/>
    <m/>
    <m/>
    <m/>
    <m/>
    <s v="IntheCut"/>
    <x v="0"/>
    <x v="34"/>
    <m/>
    <m/>
    <m/>
    <m/>
    <n v="12000000"/>
    <n v="5.3"/>
    <n v="4717455"/>
    <n v="2.0155793189821229E-4"/>
    <n v="-7282545"/>
    <m/>
    <x v="8"/>
  </r>
  <r>
    <s v="Color"/>
    <s v="JamesGray"/>
    <x v="1659"/>
    <m/>
    <x v="288"/>
    <n v="110"/>
    <s v="Drama"/>
    <s v="Romance"/>
    <m/>
    <m/>
    <m/>
    <m/>
    <m/>
    <m/>
    <x v="21"/>
    <m/>
    <m/>
    <m/>
    <m/>
    <m/>
    <m/>
    <s v="TwoLovers"/>
    <x v="0"/>
    <x v="34"/>
    <m/>
    <m/>
    <m/>
    <m/>
    <n v="12000000"/>
    <n v="7.1"/>
    <n v="3148482"/>
    <n v="1.858421303609705E-4"/>
    <n v="-8851518"/>
    <m/>
    <x v="8"/>
  </r>
  <r>
    <s v="Color"/>
    <s v="FredSchepisi"/>
    <x v="1659"/>
    <m/>
    <x v="288"/>
    <n v="109"/>
    <s v="Drama"/>
    <m/>
    <m/>
    <m/>
    <m/>
    <m/>
    <m/>
    <m/>
    <x v="21"/>
    <m/>
    <m/>
    <m/>
    <m/>
    <m/>
    <m/>
    <s v="LastOrders"/>
    <x v="0"/>
    <x v="34"/>
    <m/>
    <m/>
    <m/>
    <m/>
    <n v="12000000"/>
    <n v="7"/>
    <n v="2326407"/>
    <n v="1.6848336536679328E-4"/>
    <n v="-9673593"/>
    <m/>
    <x v="8"/>
  </r>
  <r>
    <s v="Color"/>
    <s v="JoonhoBong"/>
    <x v="1659"/>
    <m/>
    <x v="288"/>
    <n v="110"/>
    <s v="Comedy"/>
    <s v="Drama"/>
    <s v="Horror"/>
    <s v="SciFi"/>
    <m/>
    <m/>
    <m/>
    <m/>
    <x v="21"/>
    <m/>
    <m/>
    <m/>
    <m/>
    <m/>
    <m/>
    <s v="TheHost"/>
    <x v="18"/>
    <x v="34"/>
    <m/>
    <m/>
    <m/>
    <m/>
    <n v="12215500000"/>
    <n v="7"/>
    <n v="2201412"/>
    <n v="1.5024404100711411E-4"/>
    <n v="-12213298588"/>
    <m/>
    <x v="8"/>
  </r>
  <r>
    <s v="Color"/>
    <s v="AntoniaBird"/>
    <x v="1659"/>
    <m/>
    <x v="288"/>
    <n v="101"/>
    <s v="Fantasy"/>
    <s v="Horror"/>
    <s v="Thriller"/>
    <m/>
    <m/>
    <m/>
    <m/>
    <m/>
    <x v="21"/>
    <m/>
    <m/>
    <m/>
    <m/>
    <m/>
    <m/>
    <s v="Ravenous"/>
    <x v="0"/>
    <x v="34"/>
    <m/>
    <m/>
    <m/>
    <m/>
    <n v="12000000"/>
    <n v="7.1"/>
    <n v="2060953"/>
    <n v="3.233412892713599E-2"/>
    <n v="-9939047"/>
    <m/>
    <x v="8"/>
  </r>
  <r>
    <s v="Color"/>
    <s v="JonPoll"/>
    <x v="1659"/>
    <m/>
    <x v="288"/>
    <n v="97"/>
    <s v="Comedy"/>
    <s v="Drama"/>
    <s v="Romance"/>
    <m/>
    <m/>
    <m/>
    <m/>
    <m/>
    <x v="21"/>
    <m/>
    <m/>
    <m/>
    <m/>
    <m/>
    <m/>
    <s v="CharlieBartlett"/>
    <x v="0"/>
    <x v="34"/>
    <m/>
    <m/>
    <m/>
    <m/>
    <n v="12000000"/>
    <n v="7"/>
    <n v="3950294"/>
    <n v="3.2320156221967294E-2"/>
    <n v="-8049706"/>
    <m/>
    <x v="8"/>
  </r>
  <r>
    <s v="Color"/>
    <s v="PaoloSorrentino"/>
    <x v="1659"/>
    <m/>
    <x v="288"/>
    <n v="172"/>
    <s v="Drama"/>
    <m/>
    <m/>
    <m/>
    <m/>
    <m/>
    <m/>
    <m/>
    <x v="21"/>
    <m/>
    <m/>
    <m/>
    <m/>
    <m/>
    <m/>
    <s v="TheGreatBeauty"/>
    <x v="11"/>
    <x v="34"/>
    <m/>
    <m/>
    <m/>
    <m/>
    <n v="9200000"/>
    <n v="7.7"/>
    <n v="2835886"/>
    <n v="3.230733328557029E-2"/>
    <n v="-6364114"/>
    <m/>
    <x v="8"/>
  </r>
  <r>
    <s v="Color"/>
    <s v="PeterCare"/>
    <x v="1659"/>
    <m/>
    <x v="288"/>
    <n v="104"/>
    <s v="Comedy"/>
    <s v="Drama"/>
    <m/>
    <m/>
    <m/>
    <m/>
    <m/>
    <m/>
    <x v="21"/>
    <m/>
    <m/>
    <m/>
    <m/>
    <m/>
    <m/>
    <s v="TheDangerousLivesofAltarBoys"/>
    <x v="0"/>
    <x v="34"/>
    <m/>
    <m/>
    <m/>
    <m/>
    <n v="12000000"/>
    <n v="7.1"/>
    <n v="1779284"/>
    <n v="3.2286703324988945E-2"/>
    <n v="-10220716"/>
    <m/>
    <x v="8"/>
  </r>
  <r>
    <s v="Color"/>
    <s v="ChanwookPark"/>
    <x v="1659"/>
    <m/>
    <x v="288"/>
    <n v="99"/>
    <s v="Drama"/>
    <s v="Thriller"/>
    <m/>
    <m/>
    <m/>
    <m/>
    <m/>
    <m/>
    <x v="21"/>
    <m/>
    <m/>
    <m/>
    <m/>
    <m/>
    <m/>
    <s v="Stoker"/>
    <x v="0"/>
    <x v="34"/>
    <m/>
    <m/>
    <m/>
    <m/>
    <n v="12000000"/>
    <n v="6.8"/>
    <n v="1702277"/>
    <n v="3.227246887391802E-2"/>
    <n v="-10297723"/>
    <m/>
    <x v="8"/>
  </r>
  <r>
    <s v="BlackandWhite"/>
    <s v="KarWaiWong"/>
    <x v="1659"/>
    <m/>
    <x v="288"/>
    <n v="129"/>
    <s v="Drama"/>
    <s v="Romance"/>
    <s v="SciFi"/>
    <m/>
    <m/>
    <m/>
    <m/>
    <m/>
    <x v="21"/>
    <m/>
    <m/>
    <m/>
    <m/>
    <m/>
    <m/>
    <n v="2046"/>
    <x v="8"/>
    <x v="34"/>
    <m/>
    <m/>
    <m/>
    <m/>
    <n v="12000000"/>
    <n v="7.5"/>
    <n v="261481"/>
    <n v="3.2258158868938576E-2"/>
    <n v="-11738519"/>
    <m/>
    <x v="8"/>
  </r>
  <r>
    <s v="Color"/>
    <s v="IraSachs"/>
    <x v="1659"/>
    <m/>
    <x v="288"/>
    <n v="91"/>
    <s v="Crime"/>
    <s v="Drama"/>
    <s v="Romance"/>
    <m/>
    <m/>
    <m/>
    <m/>
    <m/>
    <x v="21"/>
    <m/>
    <m/>
    <m/>
    <m/>
    <m/>
    <m/>
    <s v="MarriedLife"/>
    <x v="0"/>
    <x v="34"/>
    <m/>
    <m/>
    <m/>
    <m/>
    <n v="12000000"/>
    <n v="6.3"/>
    <n v="1506998"/>
    <n v="3.2242971458248892E-2"/>
    <n v="-10493002"/>
    <m/>
    <x v="8"/>
  </r>
  <r>
    <s v="Color"/>
    <s v="CarrollBallard"/>
    <x v="1659"/>
    <m/>
    <x v="288"/>
    <n v="100"/>
    <s v="Adventure"/>
    <s v="Drama"/>
    <s v="Family"/>
    <m/>
    <m/>
    <m/>
    <m/>
    <m/>
    <x v="21"/>
    <m/>
    <m/>
    <m/>
    <m/>
    <m/>
    <m/>
    <s v="Duma"/>
    <x v="0"/>
    <x v="34"/>
    <m/>
    <m/>
    <m/>
    <m/>
    <n v="12000000"/>
    <n v="7.3"/>
    <n v="860002"/>
    <n v="3.2228484126825503E-2"/>
    <n v="-11139998"/>
    <m/>
    <x v="8"/>
  </r>
  <r>
    <s v="Color"/>
    <s v="NeilJordan"/>
    <x v="1659"/>
    <m/>
    <x v="288"/>
    <n v="111"/>
    <s v="Drama"/>
    <s v="Mystery"/>
    <s v="Romance"/>
    <m/>
    <m/>
    <m/>
    <m/>
    <m/>
    <x v="21"/>
    <m/>
    <m/>
    <m/>
    <m/>
    <m/>
    <m/>
    <s v="Ondine"/>
    <x v="0"/>
    <x v="34"/>
    <m/>
    <m/>
    <m/>
    <m/>
    <n v="12000000"/>
    <n v="6.8"/>
    <n v="548934"/>
    <n v="3.221358268544465E-2"/>
    <n v="-11451066"/>
    <m/>
    <x v="8"/>
  </r>
  <r>
    <s v="Color"/>
    <s v="TakeshiKitano"/>
    <x v="1659"/>
    <m/>
    <x v="288"/>
    <n v="114"/>
    <s v="Crime"/>
    <s v="Drama"/>
    <s v="Thriller"/>
    <m/>
    <m/>
    <m/>
    <m/>
    <m/>
    <x v="21"/>
    <m/>
    <m/>
    <m/>
    <m/>
    <m/>
    <m/>
    <s v="Brother"/>
    <x v="0"/>
    <x v="34"/>
    <m/>
    <m/>
    <m/>
    <m/>
    <n v="10000000"/>
    <n v="7.2"/>
    <n v="447750"/>
    <n v="3.2198468179646896E-2"/>
    <n v="-9552250"/>
    <m/>
    <x v="8"/>
  </r>
  <r>
    <s v="Color"/>
    <s v="AnthonyRusso"/>
    <x v="1659"/>
    <m/>
    <x v="288"/>
    <n v="86"/>
    <s v="Comedy"/>
    <s v="Crime"/>
    <m/>
    <m/>
    <m/>
    <m/>
    <m/>
    <m/>
    <x v="21"/>
    <m/>
    <m/>
    <m/>
    <m/>
    <m/>
    <m/>
    <s v="WelcometoCollinwood"/>
    <x v="0"/>
    <x v="34"/>
    <m/>
    <m/>
    <m/>
    <m/>
    <n v="12000000"/>
    <n v="6.4"/>
    <n v="333976"/>
    <n v="3.2177465395671526E-2"/>
    <n v="-11666024"/>
    <m/>
    <x v="8"/>
  </r>
  <r>
    <s v="Color"/>
    <s v="SidneyLumet"/>
    <x v="1659"/>
    <m/>
    <x v="288"/>
    <n v="107"/>
    <s v="Comedy"/>
    <s v="Drama"/>
    <m/>
    <m/>
    <m/>
    <m/>
    <m/>
    <m/>
    <x v="21"/>
    <m/>
    <m/>
    <m/>
    <m/>
    <m/>
    <m/>
    <s v="CriticalCare"/>
    <x v="0"/>
    <x v="34"/>
    <m/>
    <m/>
    <m/>
    <m/>
    <n v="12000000"/>
    <n v="6"/>
    <n v="141853"/>
    <n v="3.2162156450794496E-2"/>
    <n v="-11858147"/>
    <m/>
    <x v="8"/>
  </r>
  <r>
    <s v="Color"/>
    <s v="VadimPerelman"/>
    <x v="1659"/>
    <m/>
    <x v="288"/>
    <n v="90"/>
    <s v="Drama"/>
    <s v="Mystery"/>
    <s v="Thriller"/>
    <m/>
    <m/>
    <m/>
    <m/>
    <m/>
    <x v="21"/>
    <m/>
    <m/>
    <m/>
    <m/>
    <m/>
    <m/>
    <s v="TheLifeBeforeHerEyes"/>
    <x v="0"/>
    <x v="34"/>
    <m/>
    <m/>
    <m/>
    <m/>
    <n v="8000000"/>
    <n v="6.4"/>
    <n v="303439"/>
    <n v="3.2146704195437421E-2"/>
    <n v="-7696561"/>
    <m/>
    <x v="8"/>
  </r>
  <r>
    <s v="Color"/>
    <s v="MarcoKreuzpaintner"/>
    <x v="1659"/>
    <m/>
    <x v="288"/>
    <n v="120"/>
    <s v="Crime"/>
    <s v="Drama"/>
    <s v="Thriller"/>
    <m/>
    <m/>
    <m/>
    <m/>
    <m/>
    <x v="21"/>
    <m/>
    <m/>
    <m/>
    <m/>
    <m/>
    <m/>
    <s v="Trade"/>
    <x v="0"/>
    <x v="34"/>
    <m/>
    <m/>
    <m/>
    <m/>
    <n v="12000000"/>
    <n v="7.5"/>
    <n v="214202"/>
    <n v="3.2119600074600616E-2"/>
    <n v="-11785798"/>
    <m/>
    <x v="8"/>
  </r>
  <r>
    <s v="Color"/>
    <s v="LajosKoltai"/>
    <x v="1659"/>
    <m/>
    <x v="288"/>
    <n v="134"/>
    <s v="Drama"/>
    <s v="Romance"/>
    <s v="War"/>
    <m/>
    <m/>
    <m/>
    <m/>
    <m/>
    <x v="21"/>
    <m/>
    <m/>
    <m/>
    <m/>
    <m/>
    <m/>
    <s v="Fateless"/>
    <x v="19"/>
    <x v="34"/>
    <m/>
    <m/>
    <m/>
    <m/>
    <n v="2500000000"/>
    <n v="7.1"/>
    <n v="195888"/>
    <n v="3.2104112417499588E-2"/>
    <n v="-2499804112"/>
    <m/>
    <x v="8"/>
  </r>
  <r>
    <s v="Color"/>
    <s v="AlanRudolph"/>
    <x v="1659"/>
    <m/>
    <x v="288"/>
    <n v="110"/>
    <s v="Comedy"/>
    <m/>
    <m/>
    <m/>
    <m/>
    <m/>
    <m/>
    <m/>
    <x v="21"/>
    <m/>
    <m/>
    <m/>
    <m/>
    <m/>
    <m/>
    <s v="BreakfastofChampions"/>
    <x v="0"/>
    <x v="34"/>
    <m/>
    <m/>
    <m/>
    <m/>
    <n v="12000000"/>
    <n v="4.5999999999999996"/>
    <n v="175370"/>
    <n v="4.4817573574210283E-2"/>
    <n v="-11824630"/>
    <m/>
    <x v="8"/>
  </r>
  <r>
    <s v="BlackandWhite"/>
    <s v="ChuanLu"/>
    <x v="1659"/>
    <m/>
    <x v="288"/>
    <n v="132"/>
    <s v="Drama"/>
    <s v="History"/>
    <s v="War"/>
    <m/>
    <m/>
    <m/>
    <m/>
    <m/>
    <x v="21"/>
    <m/>
    <m/>
    <m/>
    <m/>
    <m/>
    <m/>
    <s v="CityofLifeandDeath"/>
    <x v="1"/>
    <x v="34"/>
    <m/>
    <m/>
    <m/>
    <m/>
    <n v="12000000"/>
    <n v="7.7"/>
    <n v="119922"/>
    <n v="4.4808795241058533E-2"/>
    <n v="-11880078"/>
    <m/>
    <x v="8"/>
  </r>
  <r>
    <s v="Color"/>
    <s v="TimJohnson"/>
    <x v="1659"/>
    <m/>
    <x v="288"/>
    <n v="94"/>
    <s v="Adventure"/>
    <s v="Animation"/>
    <s v="Comedy"/>
    <s v="Family"/>
    <s v="Fantasy"/>
    <s v="SciFi"/>
    <m/>
    <m/>
    <x v="21"/>
    <m/>
    <m/>
    <m/>
    <m/>
    <m/>
    <m/>
    <s v="Home"/>
    <x v="0"/>
    <x v="34"/>
    <m/>
    <m/>
    <m/>
    <m/>
    <n v="135000000"/>
    <n v="6.7"/>
    <n v="177343675"/>
    <n v="4.4799989496446459E-2"/>
    <n v="42343675"/>
    <m/>
    <x v="8"/>
  </r>
  <r>
    <s v="Color"/>
    <s v="RennyHarlin"/>
    <x v="1659"/>
    <m/>
    <x v="288"/>
    <n v="113"/>
    <s v="Action"/>
    <s v="Drama"/>
    <s v="War"/>
    <m/>
    <m/>
    <m/>
    <m/>
    <m/>
    <x v="21"/>
    <m/>
    <m/>
    <m/>
    <m/>
    <m/>
    <m/>
    <s v="5DaysofWar"/>
    <x v="0"/>
    <x v="34"/>
    <m/>
    <m/>
    <m/>
    <m/>
    <n v="20000000"/>
    <n v="5.6"/>
    <n v="17149"/>
    <n v="4.200740735621529E-2"/>
    <n v="-19982851"/>
    <m/>
    <x v="8"/>
  </r>
  <r>
    <s v="Color"/>
    <s v="GuyRitchie"/>
    <x v="1659"/>
    <m/>
    <x v="288"/>
    <n v="104"/>
    <s v="Comedy"/>
    <s v="Crime"/>
    <m/>
    <m/>
    <m/>
    <m/>
    <m/>
    <m/>
    <x v="21"/>
    <m/>
    <m/>
    <m/>
    <m/>
    <m/>
    <m/>
    <s v="Snatch"/>
    <x v="0"/>
    <x v="34"/>
    <m/>
    <m/>
    <m/>
    <m/>
    <n v="6000000"/>
    <n v="8.3000000000000007"/>
    <n v="30093107"/>
    <n v="4.2025835254232105E-2"/>
    <n v="24093107"/>
    <m/>
    <x v="8"/>
  </r>
  <r>
    <s v="Color"/>
    <s v="MaryLambert"/>
    <x v="1659"/>
    <m/>
    <x v="288"/>
    <n v="103"/>
    <s v="Fantasy"/>
    <s v="Horror"/>
    <m/>
    <m/>
    <m/>
    <m/>
    <m/>
    <m/>
    <x v="21"/>
    <m/>
    <m/>
    <m/>
    <m/>
    <m/>
    <m/>
    <s v="PetSematary"/>
    <x v="0"/>
    <x v="34"/>
    <m/>
    <m/>
    <m/>
    <m/>
    <n v="11500000"/>
    <n v="6.6"/>
    <n v="57469179"/>
    <n v="4.2043873249794805E-2"/>
    <n v="45969179"/>
    <m/>
    <x v="8"/>
  </r>
  <r>
    <s v="Color"/>
    <s v="JoeDante"/>
    <x v="1659"/>
    <m/>
    <x v="288"/>
    <n v="106"/>
    <s v="Comedy"/>
    <s v="Fantasy"/>
    <s v="Horror"/>
    <m/>
    <m/>
    <m/>
    <m/>
    <m/>
    <x v="21"/>
    <m/>
    <m/>
    <m/>
    <m/>
    <m/>
    <m/>
    <s v="Gremlins"/>
    <x v="0"/>
    <x v="34"/>
    <m/>
    <m/>
    <m/>
    <m/>
    <n v="11000000"/>
    <n v="7.2"/>
    <n v="148170000"/>
    <n v="4.2090298023191176E-2"/>
    <n v="137170000"/>
    <m/>
    <x v="8"/>
  </r>
  <r>
    <s v="Color"/>
    <s v="GeorgeLucas"/>
    <x v="1659"/>
    <m/>
    <x v="288"/>
    <n v="125"/>
    <s v="Action"/>
    <s v="Adventure"/>
    <s v="Fantasy"/>
    <s v="SciFi"/>
    <m/>
    <m/>
    <m/>
    <m/>
    <x v="21"/>
    <m/>
    <m/>
    <m/>
    <m/>
    <m/>
    <m/>
    <s v="StarWars:EpisodeIVANewHope"/>
    <x v="0"/>
    <x v="34"/>
    <m/>
    <m/>
    <m/>
    <m/>
    <n v="11000000"/>
    <n v="8.6999999999999993"/>
    <n v="460935665"/>
    <n v="4.2409732727791791E-2"/>
    <n v="449935665"/>
    <m/>
    <x v="8"/>
  </r>
  <r>
    <s v="Color"/>
    <s v="DanMazer"/>
    <x v="1659"/>
    <m/>
    <x v="288"/>
    <n v="109"/>
    <s v="Comedy"/>
    <m/>
    <m/>
    <m/>
    <m/>
    <m/>
    <m/>
    <m/>
    <x v="21"/>
    <m/>
    <m/>
    <m/>
    <m/>
    <m/>
    <m/>
    <s v="DirtyGrandpa"/>
    <x v="0"/>
    <x v="34"/>
    <m/>
    <m/>
    <m/>
    <m/>
    <n v="11500000"/>
    <n v="6"/>
    <n v="35537564"/>
    <n v="4.5563285552593882E-2"/>
    <n v="24037564"/>
    <m/>
    <x v="8"/>
  </r>
  <r>
    <s v="Color"/>
    <s v="DavidLean"/>
    <x v="1659"/>
    <m/>
    <x v="288"/>
    <n v="200"/>
    <s v="Drama"/>
    <s v="Romance"/>
    <s v="War"/>
    <m/>
    <m/>
    <m/>
    <m/>
    <m/>
    <x v="21"/>
    <m/>
    <m/>
    <m/>
    <m/>
    <m/>
    <m/>
    <s v="DoctorZhivago"/>
    <x v="0"/>
    <x v="34"/>
    <m/>
    <m/>
    <m/>
    <m/>
    <n v="11000000"/>
    <n v="8"/>
    <n v="111722000"/>
    <n v="4.5580477467114466E-2"/>
    <n v="100722000"/>
    <m/>
    <x v="8"/>
  </r>
  <r>
    <s v="Color"/>
    <s v="KennyOrtega"/>
    <x v="1659"/>
    <m/>
    <x v="288"/>
    <n v="112"/>
    <s v="Comedy"/>
    <s v="Drama"/>
    <s v="Family"/>
    <s v="Music"/>
    <s v="Musical"/>
    <s v="Romance"/>
    <m/>
    <m/>
    <x v="21"/>
    <m/>
    <m/>
    <m/>
    <m/>
    <m/>
    <m/>
    <s v="HighSchoolMusical3:SeniorYear"/>
    <x v="0"/>
    <x v="34"/>
    <m/>
    <m/>
    <m/>
    <m/>
    <n v="11000000"/>
    <n v="4.5"/>
    <n v="90556401"/>
    <n v="4.5799399442069171E-2"/>
    <n v="79556401"/>
    <m/>
    <x v="8"/>
  </r>
  <r>
    <s v="Color"/>
    <s v="DavidO.Russell"/>
    <x v="1659"/>
    <m/>
    <x v="288"/>
    <n v="116"/>
    <s v="Biography"/>
    <s v="Drama"/>
    <s v="Sport"/>
    <m/>
    <m/>
    <m/>
    <m/>
    <m/>
    <x v="21"/>
    <m/>
    <m/>
    <m/>
    <m/>
    <m/>
    <m/>
    <s v="TheFighter"/>
    <x v="0"/>
    <x v="34"/>
    <m/>
    <m/>
    <m/>
    <m/>
    <n v="25000000"/>
    <n v="7.9"/>
    <n v="93571803"/>
    <n v="4.5945520399490666E-2"/>
    <n v="68571803"/>
    <m/>
    <x v="8"/>
  </r>
  <r>
    <s v="Color"/>
    <s v="JonathanLynn"/>
    <x v="1659"/>
    <m/>
    <x v="288"/>
    <n v="120"/>
    <s v="Comedy"/>
    <s v="Crime"/>
    <m/>
    <m/>
    <m/>
    <m/>
    <m/>
    <m/>
    <x v="21"/>
    <m/>
    <m/>
    <m/>
    <m/>
    <m/>
    <m/>
    <s v="MyCousinVinny"/>
    <x v="0"/>
    <x v="34"/>
    <m/>
    <m/>
    <m/>
    <m/>
    <n v="11000000"/>
    <n v="7.5"/>
    <n v="52929168"/>
    <n v="4.5914379968947594E-2"/>
    <n v="41929168"/>
    <m/>
    <x v="8"/>
  </r>
  <r>
    <s v="Color"/>
    <s v="R.J.Cutler"/>
    <x v="1659"/>
    <m/>
    <x v="288"/>
    <n v="107"/>
    <s v="Drama"/>
    <s v="Fantasy"/>
    <s v="Music"/>
    <s v="Romance"/>
    <m/>
    <m/>
    <m/>
    <m/>
    <x v="21"/>
    <m/>
    <m/>
    <m/>
    <m/>
    <m/>
    <m/>
    <s v="IfIStay"/>
    <x v="0"/>
    <x v="34"/>
    <m/>
    <m/>
    <m/>
    <m/>
    <n v="11000000"/>
    <n v="6.8"/>
    <n v="50461335"/>
    <n v="4.5963575843886405E-2"/>
    <n v="39461335"/>
    <m/>
    <x v="8"/>
  </r>
  <r>
    <s v="Color"/>
    <s v="DavidS.Ward"/>
    <x v="1659"/>
    <m/>
    <x v="288"/>
    <n v="107"/>
    <s v="Comedy"/>
    <s v="Sport"/>
    <m/>
    <m/>
    <m/>
    <m/>
    <m/>
    <m/>
    <x v="21"/>
    <m/>
    <m/>
    <m/>
    <m/>
    <m/>
    <m/>
    <s v="MajorLeague"/>
    <x v="0"/>
    <x v="34"/>
    <m/>
    <m/>
    <m/>
    <m/>
    <n v="11000000"/>
    <n v="7.2"/>
    <n v="49797148"/>
    <n v="4.6008049150817722E-2"/>
    <n v="38797148"/>
    <m/>
    <x v="8"/>
  </r>
  <r>
    <s v="Color"/>
    <s v="JoelSchumacher"/>
    <x v="1659"/>
    <m/>
    <x v="288"/>
    <n v="81"/>
    <s v="Crime"/>
    <s v="Thriller"/>
    <m/>
    <m/>
    <m/>
    <m/>
    <m/>
    <m/>
    <x v="21"/>
    <m/>
    <m/>
    <m/>
    <m/>
    <m/>
    <m/>
    <s v="PhoneBooth"/>
    <x v="0"/>
    <x v="34"/>
    <m/>
    <m/>
    <m/>
    <m/>
    <n v="13000000"/>
    <n v="7.1"/>
    <n v="46563158"/>
    <n v="4.6051365322630364E-2"/>
    <n v="33563158"/>
    <m/>
    <x v="8"/>
  </r>
  <r>
    <s v="Color"/>
    <s v="AdamShankman"/>
    <x v="1659"/>
    <m/>
    <x v="288"/>
    <n v="101"/>
    <s v="Drama"/>
    <s v="Romance"/>
    <m/>
    <m/>
    <m/>
    <m/>
    <m/>
    <m/>
    <x v="21"/>
    <m/>
    <m/>
    <m/>
    <m/>
    <m/>
    <m/>
    <s v="AWalktoRemember"/>
    <x v="0"/>
    <x v="34"/>
    <m/>
    <m/>
    <m/>
    <m/>
    <n v="11000000"/>
    <n v="7.4"/>
    <n v="41227069"/>
    <n v="4.6078862528584355E-2"/>
    <n v="30227069"/>
    <m/>
    <x v="8"/>
  </r>
  <r>
    <s v="Color"/>
    <s v="TimRobbins"/>
    <x v="1659"/>
    <m/>
    <x v="288"/>
    <n v="122"/>
    <s v="Crime"/>
    <s v="Drama"/>
    <m/>
    <m/>
    <m/>
    <m/>
    <m/>
    <m/>
    <x v="21"/>
    <m/>
    <m/>
    <m/>
    <m/>
    <m/>
    <m/>
    <s v="DeadManWalking"/>
    <x v="0"/>
    <x v="34"/>
    <m/>
    <m/>
    <m/>
    <m/>
    <n v="11000000"/>
    <n v="7.6"/>
    <n v="39025000"/>
    <n v="4.6107124596759093E-2"/>
    <n v="28025000"/>
    <m/>
    <x v="8"/>
  </r>
  <r>
    <s v="Color"/>
    <s v="RogerKumble"/>
    <x v="1659"/>
    <m/>
    <x v="288"/>
    <n v="97"/>
    <s v="Drama"/>
    <s v="Romance"/>
    <m/>
    <m/>
    <m/>
    <m/>
    <m/>
    <m/>
    <x v="21"/>
    <m/>
    <m/>
    <m/>
    <m/>
    <m/>
    <m/>
    <s v="CruelIntentions"/>
    <x v="0"/>
    <x v="34"/>
    <m/>
    <m/>
    <m/>
    <m/>
    <n v="10500000"/>
    <n v="6.9"/>
    <n v="38201895"/>
    <n v="4.6131908643072664E-2"/>
    <n v="27701895"/>
    <m/>
    <x v="8"/>
  </r>
  <r>
    <s v="Color"/>
    <s v="KevinGreutert"/>
    <x v="1659"/>
    <m/>
    <x v="288"/>
    <n v="92"/>
    <s v="Horror"/>
    <s v="Mystery"/>
    <m/>
    <m/>
    <m/>
    <m/>
    <m/>
    <m/>
    <x v="21"/>
    <m/>
    <m/>
    <m/>
    <m/>
    <m/>
    <m/>
    <s v="SawVI"/>
    <x v="0"/>
    <x v="34"/>
    <m/>
    <m/>
    <m/>
    <m/>
    <n v="11000000"/>
    <n v="6"/>
    <n v="27669413"/>
    <n v="4.6157187278347715E-2"/>
    <n v="16669413"/>
    <m/>
    <x v="8"/>
  </r>
  <r>
    <s v="Color"/>
    <s v="GinaPrinceBythewood"/>
    <x v="1659"/>
    <m/>
    <x v="288"/>
    <n v="110"/>
    <s v="Drama"/>
    <m/>
    <m/>
    <m/>
    <m/>
    <m/>
    <m/>
    <m/>
    <x v="21"/>
    <m/>
    <m/>
    <m/>
    <m/>
    <m/>
    <m/>
    <s v="TheSecretLifeofBees"/>
    <x v="0"/>
    <x v="34"/>
    <m/>
    <m/>
    <m/>
    <m/>
    <n v="11000000"/>
    <n v="7.3"/>
    <n v="37766350"/>
    <n v="4.6166251873191164E-2"/>
    <n v="26766350"/>
    <m/>
    <x v="8"/>
  </r>
  <r>
    <s v="Color"/>
    <s v="RobPritts"/>
    <x v="1659"/>
    <m/>
    <x v="288"/>
    <n v="86"/>
    <s v="Comedy"/>
    <s v="Crime"/>
    <m/>
    <m/>
    <m/>
    <m/>
    <m/>
    <m/>
    <x v="21"/>
    <m/>
    <m/>
    <m/>
    <m/>
    <m/>
    <m/>
    <s v="CorkyRomano"/>
    <x v="0"/>
    <x v="34"/>
    <m/>
    <m/>
    <m/>
    <m/>
    <n v="11000000"/>
    <n v="4.5999999999999996"/>
    <n v="23978402"/>
    <n v="4.6189217744554624E-2"/>
    <n v="12978402"/>
    <m/>
    <x v="8"/>
  </r>
  <r>
    <s v="Color"/>
    <s v="BrianDePalma"/>
    <x v="1659"/>
    <m/>
    <x v="288"/>
    <n v="91"/>
    <s v="Crime"/>
    <s v="Drama"/>
    <s v="Thriller"/>
    <m/>
    <m/>
    <m/>
    <m/>
    <m/>
    <x v="21"/>
    <m/>
    <m/>
    <m/>
    <m/>
    <m/>
    <m/>
    <s v="RaisingCain"/>
    <x v="0"/>
    <x v="34"/>
    <m/>
    <m/>
    <m/>
    <m/>
    <n v="12000000"/>
    <n v="6"/>
    <n v="21370057"/>
    <n v="4.6194072720898961E-2"/>
    <n v="9370057"/>
    <m/>
    <x v="8"/>
  </r>
  <r>
    <s v="Color"/>
    <s v="TobeHooper"/>
    <x v="1659"/>
    <m/>
    <x v="288"/>
    <n v="100"/>
    <s v="Horror"/>
    <s v="SciFi"/>
    <m/>
    <m/>
    <m/>
    <m/>
    <m/>
    <m/>
    <x v="21"/>
    <m/>
    <m/>
    <m/>
    <m/>
    <m/>
    <m/>
    <s v="InvadersfromMars"/>
    <x v="0"/>
    <x v="34"/>
    <m/>
    <m/>
    <m/>
    <m/>
    <n v="12000000"/>
    <n v="5.5"/>
    <n v="4884663"/>
    <n v="4.6195791504762558E-2"/>
    <n v="-7115337"/>
    <m/>
    <x v="8"/>
  </r>
  <r>
    <s v="Color"/>
    <s v="JohnCrowley"/>
    <x v="1659"/>
    <m/>
    <x v="288"/>
    <n v="111"/>
    <s v="Drama"/>
    <s v="Romance"/>
    <m/>
    <m/>
    <m/>
    <m/>
    <m/>
    <m/>
    <x v="21"/>
    <m/>
    <m/>
    <m/>
    <m/>
    <m/>
    <m/>
    <s v="Brooklyn"/>
    <x v="0"/>
    <x v="34"/>
    <m/>
    <m/>
    <m/>
    <m/>
    <n v="11000000"/>
    <n v="7.5"/>
    <n v="38317535"/>
    <n v="4.6188226207391214E-2"/>
    <n v="27317535"/>
    <m/>
    <x v="8"/>
  </r>
  <r>
    <s v="Color"/>
    <s v="BrendanMalloy"/>
    <x v="1659"/>
    <m/>
    <x v="288"/>
    <n v="89"/>
    <s v="Comedy"/>
    <s v="Sport"/>
    <m/>
    <m/>
    <m/>
    <m/>
    <m/>
    <m/>
    <x v="21"/>
    <m/>
    <m/>
    <m/>
    <m/>
    <m/>
    <m/>
    <s v="OutCold"/>
    <x v="0"/>
    <x v="34"/>
    <m/>
    <m/>
    <m/>
    <m/>
    <n v="11000000"/>
    <n v="6.3"/>
    <n v="13903262"/>
    <n v="4.6212133172802518E-2"/>
    <n v="2903262"/>
    <m/>
    <x v="8"/>
  </r>
  <r>
    <s v="Color"/>
    <s v="ReginaldHudlin"/>
    <x v="1659"/>
    <m/>
    <x v="288"/>
    <n v="84"/>
    <s v="Comedy"/>
    <m/>
    <m/>
    <m/>
    <m/>
    <m/>
    <m/>
    <m/>
    <x v="21"/>
    <m/>
    <m/>
    <m/>
    <m/>
    <m/>
    <m/>
    <s v="TheLadiesMan"/>
    <x v="0"/>
    <x v="34"/>
    <m/>
    <m/>
    <m/>
    <m/>
    <n v="11000000"/>
    <n v="5.0999999999999996"/>
    <n v="13592872"/>
    <n v="4.6207596645087813E-2"/>
    <n v="2592872"/>
    <m/>
    <x v="8"/>
  </r>
  <r>
    <s v="Color"/>
    <s v="DustinHoffman"/>
    <x v="1659"/>
    <m/>
    <x v="288"/>
    <n v="98"/>
    <s v="Comedy"/>
    <s v="Drama"/>
    <m/>
    <m/>
    <m/>
    <m/>
    <m/>
    <m/>
    <x v="21"/>
    <m/>
    <m/>
    <m/>
    <m/>
    <m/>
    <m/>
    <s v="Quartet"/>
    <x v="0"/>
    <x v="34"/>
    <m/>
    <m/>
    <m/>
    <m/>
    <n v="11000000"/>
    <n v="6.8"/>
    <n v="18381787"/>
    <n v="4.6202812911551962E-2"/>
    <n v="7381787"/>
    <m/>
    <x v="8"/>
  </r>
  <r>
    <s v="Color"/>
    <s v="GregoryPoirier"/>
    <x v="1659"/>
    <m/>
    <x v="288"/>
    <n v="95"/>
    <s v="Comedy"/>
    <m/>
    <m/>
    <m/>
    <m/>
    <m/>
    <m/>
    <m/>
    <x v="21"/>
    <m/>
    <m/>
    <m/>
    <m/>
    <m/>
    <m/>
    <s v="Tomcats"/>
    <x v="0"/>
    <x v="34"/>
    <m/>
    <m/>
    <m/>
    <m/>
    <n v="11000000"/>
    <n v="5.3"/>
    <n v="13558739"/>
    <n v="4.6202047359661907E-2"/>
    <n v="2558739"/>
    <m/>
    <x v="8"/>
  </r>
  <r>
    <s v="Color"/>
    <s v="BillPaxton"/>
    <x v="1659"/>
    <m/>
    <x v="288"/>
    <n v="100"/>
    <s v="Crime"/>
    <s v="Drama"/>
    <s v="Thriller"/>
    <m/>
    <m/>
    <m/>
    <m/>
    <m/>
    <x v="21"/>
    <m/>
    <m/>
    <m/>
    <m/>
    <m/>
    <m/>
    <s v="Frailty"/>
    <x v="0"/>
    <x v="34"/>
    <m/>
    <m/>
    <m/>
    <m/>
    <n v="11000000"/>
    <n v="7.3"/>
    <n v="13103828"/>
    <n v="4.6197222394085018E-2"/>
    <n v="2103828"/>
    <m/>
    <x v="8"/>
  </r>
  <r>
    <s v="Color"/>
    <s v="SimonCurtis"/>
    <x v="1659"/>
    <m/>
    <x v="288"/>
    <n v="109"/>
    <s v="Biography"/>
    <s v="Drama"/>
    <s v="History"/>
    <m/>
    <m/>
    <m/>
    <m/>
    <m/>
    <x v="21"/>
    <m/>
    <m/>
    <m/>
    <m/>
    <m/>
    <m/>
    <s v="WomaninGold"/>
    <x v="0"/>
    <x v="34"/>
    <m/>
    <m/>
    <m/>
    <m/>
    <n v="11000000"/>
    <n v="7.3"/>
    <n v="33305037"/>
    <n v="4.6192043680590558E-2"/>
    <n v="22305037"/>
    <m/>
    <x v="8"/>
  </r>
  <r>
    <s v="BlackandWhite"/>
    <s v="BillCondon"/>
    <x v="1659"/>
    <m/>
    <x v="288"/>
    <n v="118"/>
    <s v="Biography"/>
    <s v="Drama"/>
    <m/>
    <m/>
    <m/>
    <m/>
    <m/>
    <m/>
    <x v="21"/>
    <m/>
    <m/>
    <m/>
    <m/>
    <m/>
    <m/>
    <s v="Kinsey"/>
    <x v="0"/>
    <x v="34"/>
    <m/>
    <m/>
    <m/>
    <m/>
    <n v="11000000"/>
    <n v="7.1"/>
    <n v="10214647"/>
    <n v="4.6208610481846504E-2"/>
    <n v="-785353"/>
    <m/>
    <x v="8"/>
  </r>
  <r>
    <s v="Color"/>
    <s v="SamRaimi"/>
    <x v="1659"/>
    <m/>
    <x v="288"/>
    <n v="88"/>
    <s v="Comedy"/>
    <s v="Fantasy"/>
    <s v="Horror"/>
    <m/>
    <m/>
    <m/>
    <m/>
    <m/>
    <x v="21"/>
    <m/>
    <m/>
    <m/>
    <m/>
    <m/>
    <m/>
    <s v="ArmyofDarkness"/>
    <x v="0"/>
    <x v="34"/>
    <m/>
    <m/>
    <m/>
    <m/>
    <n v="13000000"/>
    <n v="7.6"/>
    <n v="11501093"/>
    <n v="4.62013899495591E-2"/>
    <n v="-1498907"/>
    <m/>
    <x v="8"/>
  </r>
  <r>
    <s v="Color"/>
    <s v="DeweyNicks"/>
    <x v="1659"/>
    <m/>
    <x v="288"/>
    <n v="86"/>
    <s v="Comedy"/>
    <s v="Romance"/>
    <m/>
    <m/>
    <m/>
    <m/>
    <m/>
    <m/>
    <x v="21"/>
    <m/>
    <m/>
    <m/>
    <m/>
    <m/>
    <m/>
    <s v="Slackers"/>
    <x v="0"/>
    <x v="34"/>
    <m/>
    <m/>
    <m/>
    <m/>
    <n v="11000000"/>
    <n v="5.3"/>
    <n v="4814244"/>
    <n v="4.6197825556187677E-2"/>
    <n v="-6185756"/>
    <m/>
    <x v="8"/>
  </r>
  <r>
    <s v="Color"/>
    <s v="LasseHallstrm"/>
    <x v="1659"/>
    <m/>
    <x v="288"/>
    <n v="118"/>
    <s v="Drama"/>
    <s v="Romance"/>
    <m/>
    <m/>
    <m/>
    <m/>
    <m/>
    <m/>
    <x v="21"/>
    <m/>
    <m/>
    <m/>
    <m/>
    <m/>
    <m/>
    <s v="WhatsEatingGilbertGrape"/>
    <x v="0"/>
    <x v="34"/>
    <m/>
    <m/>
    <m/>
    <m/>
    <n v="11000000"/>
    <n v="7.8"/>
    <n v="9170214"/>
    <n v="4.6187492723625975E-2"/>
    <n v="-1829786"/>
    <m/>
    <x v="8"/>
  </r>
  <r>
    <s v="Color"/>
    <s v="PhilipSaville"/>
    <x v="1659"/>
    <m/>
    <x v="288"/>
    <n v="125"/>
    <s v="Biography"/>
    <s v="Drama"/>
    <s v="History"/>
    <m/>
    <m/>
    <m/>
    <m/>
    <m/>
    <x v="21"/>
    <m/>
    <m/>
    <m/>
    <m/>
    <m/>
    <m/>
    <s v="TheVisualBible:TheGospelofJohn"/>
    <x v="0"/>
    <x v="34"/>
    <m/>
    <m/>
    <m/>
    <m/>
    <n v="17000000"/>
    <n v="7.7"/>
    <n v="4068087"/>
    <n v="4.6179557712334382E-2"/>
    <n v="-12931913"/>
    <m/>
    <x v="8"/>
  </r>
  <r>
    <s v="Color"/>
    <s v="MikeLeigh"/>
    <x v="1659"/>
    <m/>
    <x v="288"/>
    <n v="125"/>
    <s v="Crime"/>
    <s v="Drama"/>
    <m/>
    <m/>
    <m/>
    <m/>
    <m/>
    <m/>
    <x v="21"/>
    <m/>
    <m/>
    <m/>
    <m/>
    <m/>
    <m/>
    <s v="VeraDrake"/>
    <x v="0"/>
    <x v="34"/>
    <m/>
    <m/>
    <m/>
    <m/>
    <n v="11000000"/>
    <n v="7.7"/>
    <n v="3753806"/>
    <n v="4.61853925821578E-2"/>
    <n v="-7246194"/>
    <m/>
    <x v="8"/>
  </r>
  <r>
    <s v="Color"/>
    <s v="DaisyvonScherlerMayer"/>
    <x v="1659"/>
    <m/>
    <x v="288"/>
    <n v="94"/>
    <s v="Comedy"/>
    <s v="Music"/>
    <s v="Romance"/>
    <m/>
    <m/>
    <m/>
    <m/>
    <m/>
    <x v="21"/>
    <m/>
    <m/>
    <m/>
    <m/>
    <m/>
    <m/>
    <s v="TheGuru"/>
    <x v="0"/>
    <x v="34"/>
    <m/>
    <m/>
    <m/>
    <m/>
    <n v="11000000"/>
    <n v="5.4"/>
    <n v="3034181"/>
    <n v="4.6174517763476378E-2"/>
    <n v="-7965819"/>
    <m/>
    <x v="8"/>
  </r>
  <r>
    <s v="Color"/>
    <s v="MiraNair"/>
    <x v="1659"/>
    <m/>
    <x v="288"/>
    <n v="113"/>
    <s v="Comedy"/>
    <s v="Drama"/>
    <s v="Romance"/>
    <m/>
    <m/>
    <m/>
    <m/>
    <m/>
    <x v="21"/>
    <m/>
    <m/>
    <m/>
    <m/>
    <m/>
    <m/>
    <s v="ThePerezFamily"/>
    <x v="0"/>
    <x v="34"/>
    <m/>
    <m/>
    <m/>
    <m/>
    <n v="11000000"/>
    <n v="6.2"/>
    <n v="2832826"/>
    <n v="4.6163303792524993E-2"/>
    <n v="-8167174"/>
    <m/>
    <x v="8"/>
  </r>
  <r>
    <s v="Color"/>
    <s v="EthanCoen"/>
    <x v="1659"/>
    <m/>
    <x v="288"/>
    <n v="104"/>
    <s v="Drama"/>
    <s v="Music"/>
    <m/>
    <m/>
    <m/>
    <m/>
    <m/>
    <m/>
    <x v="21"/>
    <m/>
    <m/>
    <m/>
    <m/>
    <m/>
    <m/>
    <s v="InsideLlewynDavis"/>
    <x v="0"/>
    <x v="34"/>
    <m/>
    <m/>
    <m/>
    <m/>
    <n v="11000000"/>
    <n v="7.4"/>
    <n v="13214255"/>
    <n v="4.6151980509008206E-2"/>
    <n v="2214255"/>
    <m/>
    <x v="8"/>
  </r>
  <r>
    <s v="Color"/>
    <s v="TimBlakeNelson"/>
    <x v="1659"/>
    <m/>
    <x v="288"/>
    <n v="95"/>
    <s v="Drama"/>
    <s v="Romance"/>
    <s v="Thriller"/>
    <m/>
    <m/>
    <m/>
    <m/>
    <m/>
    <x v="21"/>
    <m/>
    <m/>
    <m/>
    <m/>
    <m/>
    <m/>
    <s v="O"/>
    <x v="0"/>
    <x v="34"/>
    <m/>
    <m/>
    <m/>
    <m/>
    <n v="5000000"/>
    <n v="6.2"/>
    <n v="16017403"/>
    <n v="4.6146762443258361E-2"/>
    <n v="11017403"/>
    <m/>
    <x v="8"/>
  </r>
  <r>
    <s v="Color"/>
    <s v="WilliamA.Graham"/>
    <x v="1659"/>
    <m/>
    <x v="288"/>
    <n v="102"/>
    <s v="Adventure"/>
    <s v="Drama"/>
    <s v="Romance"/>
    <m/>
    <m/>
    <m/>
    <m/>
    <m/>
    <x v="21"/>
    <m/>
    <m/>
    <m/>
    <m/>
    <m/>
    <m/>
    <s v="ReturntotheBlueLagoon"/>
    <x v="0"/>
    <x v="34"/>
    <m/>
    <m/>
    <m/>
    <m/>
    <n v="11000000"/>
    <n v="5.0999999999999996"/>
    <n v="2807854"/>
    <n v="4.6140268643719166E-2"/>
    <n v="-8192146"/>
    <m/>
    <x v="8"/>
  </r>
  <r>
    <s v="Color"/>
    <s v="AgnieszkaHolland"/>
    <x v="1659"/>
    <m/>
    <x v="288"/>
    <n v="104"/>
    <s v="Biography"/>
    <s v="Drama"/>
    <s v="Music"/>
    <m/>
    <m/>
    <m/>
    <m/>
    <m/>
    <x v="21"/>
    <m/>
    <m/>
    <m/>
    <m/>
    <m/>
    <m/>
    <s v="CopyingBeethoven"/>
    <x v="0"/>
    <x v="34"/>
    <m/>
    <m/>
    <m/>
    <m/>
    <n v="11000000"/>
    <n v="6.8"/>
    <n v="352786"/>
    <n v="4.6128856972302769E-2"/>
    <n v="-10647214"/>
    <m/>
    <x v="8"/>
  </r>
  <r>
    <s v="Color"/>
    <s v="TobeHooper"/>
    <x v="1659"/>
    <m/>
    <x v="288"/>
    <n v="120"/>
    <s v="Fantasy"/>
    <s v="Horror"/>
    <m/>
    <m/>
    <m/>
    <m/>
    <m/>
    <m/>
    <x v="21"/>
    <m/>
    <m/>
    <m/>
    <m/>
    <m/>
    <m/>
    <s v="Poltergeist"/>
    <x v="0"/>
    <x v="34"/>
    <m/>
    <m/>
    <m/>
    <m/>
    <n v="10700000"/>
    <n v="7.4"/>
    <n v="76600000"/>
    <n v="4.6116475128331468E-2"/>
    <n v="65900000"/>
    <m/>
    <x v="8"/>
  </r>
  <r>
    <s v="Color"/>
    <s v="DavidHackl"/>
    <x v="1659"/>
    <m/>
    <x v="288"/>
    <n v="95"/>
    <s v="Horror"/>
    <s v="Mystery"/>
    <m/>
    <m/>
    <m/>
    <m/>
    <m/>
    <m/>
    <x v="21"/>
    <m/>
    <m/>
    <m/>
    <m/>
    <m/>
    <m/>
    <s v="SawV"/>
    <x v="0"/>
    <x v="34"/>
    <m/>
    <m/>
    <m/>
    <m/>
    <n v="10800000"/>
    <n v="5.8"/>
    <n v="56729973"/>
    <n v="4.6227764672662465E-2"/>
    <n v="45929973"/>
    <m/>
    <x v="8"/>
  </r>
  <r>
    <s v="Color"/>
    <s v="RayLawrence"/>
    <x v="1659"/>
    <m/>
    <x v="288"/>
    <n v="118"/>
    <s v="Crime"/>
    <s v="Drama"/>
    <s v="Mystery"/>
    <s v="Thriller"/>
    <m/>
    <m/>
    <m/>
    <m/>
    <x v="21"/>
    <m/>
    <m/>
    <m/>
    <m/>
    <m/>
    <m/>
    <s v="Jindabyne"/>
    <x v="0"/>
    <x v="34"/>
    <m/>
    <m/>
    <m/>
    <m/>
    <n v="15000000"/>
    <n v="6.4"/>
    <n v="399879"/>
    <n v="4.628797876787271E-2"/>
    <n v="-14600121"/>
    <m/>
    <x v="8"/>
  </r>
  <r>
    <s v="Color"/>
    <s v="KaranJohar"/>
    <x v="1659"/>
    <m/>
    <x v="288"/>
    <n v="193"/>
    <s v="Drama"/>
    <m/>
    <m/>
    <m/>
    <m/>
    <m/>
    <m/>
    <m/>
    <x v="21"/>
    <m/>
    <m/>
    <m/>
    <m/>
    <m/>
    <m/>
    <s v="KabhiAlvidaNaaKehna"/>
    <x v="20"/>
    <x v="34"/>
    <m/>
    <m/>
    <m/>
    <m/>
    <n v="700000000"/>
    <n v="6"/>
    <n v="3275443"/>
    <n v="4.6289333509630451E-2"/>
    <n v="-696724557"/>
    <m/>
    <x v="8"/>
  </r>
  <r>
    <s v="Color"/>
    <s v="OliverParker"/>
    <x v="1659"/>
    <m/>
    <x v="288"/>
    <n v="97"/>
    <s v="Comedy"/>
    <s v="Romance"/>
    <m/>
    <m/>
    <m/>
    <m/>
    <m/>
    <m/>
    <x v="21"/>
    <m/>
    <m/>
    <m/>
    <m/>
    <m/>
    <m/>
    <s v="AnIdealHusband"/>
    <x v="0"/>
    <x v="34"/>
    <m/>
    <m/>
    <m/>
    <m/>
    <n v="14000000"/>
    <n v="6.9"/>
    <n v="18535191"/>
    <n v="4.8832973291319463E-2"/>
    <n v="4535191"/>
    <m/>
    <x v="8"/>
  </r>
  <r>
    <s v="Color"/>
    <s v="RuairiRobinson"/>
    <x v="1659"/>
    <m/>
    <x v="288"/>
    <n v="98"/>
    <s v="Horror"/>
    <s v="SciFi"/>
    <s v="Thriller"/>
    <m/>
    <m/>
    <m/>
    <m/>
    <m/>
    <x v="21"/>
    <m/>
    <m/>
    <m/>
    <m/>
    <m/>
    <m/>
    <s v="TheLastDaysonMars"/>
    <x v="0"/>
    <x v="34"/>
    <m/>
    <m/>
    <m/>
    <m/>
    <n v="7000000"/>
    <n v="5.5"/>
    <n v="23838"/>
    <n v="4.8832752189781968E-2"/>
    <n v="-6976162"/>
    <m/>
    <x v="8"/>
  </r>
  <r>
    <s v="Color"/>
    <s v="JaumeBalaguer"/>
    <x v="1659"/>
    <m/>
    <x v="288"/>
    <n v="103"/>
    <s v="Horror"/>
    <m/>
    <m/>
    <m/>
    <m/>
    <m/>
    <m/>
    <m/>
    <x v="21"/>
    <m/>
    <m/>
    <m/>
    <m/>
    <m/>
    <m/>
    <s v="Darkness"/>
    <x v="0"/>
    <x v="34"/>
    <m/>
    <m/>
    <m/>
    <m/>
    <n v="10600000"/>
    <n v="5.4"/>
    <n v="22160085"/>
    <n v="4.8808567216952925E-2"/>
    <n v="11560085"/>
    <m/>
    <x v="8"/>
  </r>
  <r>
    <s v="Color"/>
    <s v="StanleyKubrick"/>
    <x v="1659"/>
    <m/>
    <x v="288"/>
    <n v="161"/>
    <s v="Adventure"/>
    <s v="Mystery"/>
    <s v="SciFi"/>
    <m/>
    <m/>
    <m/>
    <m/>
    <m/>
    <x v="21"/>
    <m/>
    <m/>
    <m/>
    <m/>
    <m/>
    <m/>
    <s v="2001:ASpaceOdyssey"/>
    <x v="0"/>
    <x v="34"/>
    <m/>
    <m/>
    <m/>
    <m/>
    <n v="12000000"/>
    <n v="8.3000000000000007"/>
    <n v="56715371"/>
    <n v="4.8811348287649846E-2"/>
    <n v="44715371"/>
    <m/>
    <x v="8"/>
  </r>
  <r>
    <s v="Color"/>
    <s v="StevenSpielberg"/>
    <x v="1659"/>
    <m/>
    <x v="288"/>
    <n v="120"/>
    <s v="Family"/>
    <s v="SciFi"/>
    <m/>
    <m/>
    <m/>
    <m/>
    <m/>
    <m/>
    <x v="21"/>
    <m/>
    <m/>
    <m/>
    <m/>
    <m/>
    <m/>
    <s v="E.T.theExtraTerrestrial"/>
    <x v="0"/>
    <x v="34"/>
    <m/>
    <m/>
    <m/>
    <m/>
    <n v="10500000"/>
    <n v="7.9"/>
    <n v="434949459"/>
    <n v="4.8860461943277859E-2"/>
    <n v="424449459"/>
    <m/>
    <x v="8"/>
  </r>
  <r>
    <s v="Color"/>
    <s v="JonKasdan"/>
    <x v="1659"/>
    <m/>
    <x v="288"/>
    <n v="97"/>
    <s v="Comedy"/>
    <s v="Drama"/>
    <s v="Romance"/>
    <m/>
    <m/>
    <m/>
    <m/>
    <m/>
    <x v="21"/>
    <m/>
    <m/>
    <m/>
    <m/>
    <m/>
    <m/>
    <s v="IntheLandofWomen"/>
    <x v="0"/>
    <x v="34"/>
    <m/>
    <m/>
    <m/>
    <m/>
    <n v="10000000"/>
    <n v="6.5"/>
    <n v="11043445"/>
    <n v="5.2559158971495115E-2"/>
    <n v="1043445"/>
    <m/>
    <x v="8"/>
  </r>
  <r>
    <s v="Color"/>
    <s v="DeanWright"/>
    <x v="1659"/>
    <m/>
    <x v="288"/>
    <n v="145"/>
    <s v="Drama"/>
    <s v="History"/>
    <s v="War"/>
    <m/>
    <m/>
    <m/>
    <m/>
    <m/>
    <x v="21"/>
    <m/>
    <m/>
    <m/>
    <m/>
    <m/>
    <m/>
    <s v="ForGreaterGlory:TheTrueStoryofCristiada"/>
    <x v="3"/>
    <x v="34"/>
    <m/>
    <m/>
    <m/>
    <m/>
    <n v="10818775"/>
    <n v="6.6"/>
    <n v="5669081"/>
    <n v="5.2551781752101186E-2"/>
    <n v="-5149694"/>
    <m/>
    <x v="8"/>
  </r>
  <r>
    <s v="Color"/>
    <s v="GusVanSant"/>
    <x v="1659"/>
    <m/>
    <x v="288"/>
    <n v="126"/>
    <s v="Drama"/>
    <m/>
    <m/>
    <m/>
    <m/>
    <m/>
    <m/>
    <m/>
    <x v="21"/>
    <m/>
    <m/>
    <m/>
    <m/>
    <m/>
    <m/>
    <s v="GoodWillHunting"/>
    <x v="0"/>
    <x v="34"/>
    <m/>
    <m/>
    <m/>
    <m/>
    <n v="10000000"/>
    <n v="8.3000000000000007"/>
    <n v="138339411"/>
    <n v="5.2542922712351135E-2"/>
    <n v="128339411"/>
    <m/>
    <x v="8"/>
  </r>
  <r>
    <s v="Color"/>
    <s v="DarrenLynnBousman"/>
    <x v="1659"/>
    <m/>
    <x v="288"/>
    <n v="121"/>
    <s v="Horror"/>
    <s v="Mystery"/>
    <m/>
    <m/>
    <m/>
    <m/>
    <m/>
    <m/>
    <x v="21"/>
    <m/>
    <m/>
    <m/>
    <m/>
    <m/>
    <m/>
    <s v="SawIII"/>
    <x v="0"/>
    <x v="34"/>
    <m/>
    <m/>
    <m/>
    <m/>
    <n v="10000000"/>
    <n v="6.2"/>
    <n v="80150343"/>
    <n v="5.2980157641130073E-2"/>
    <n v="70150343"/>
    <m/>
    <x v="8"/>
  </r>
  <r>
    <s v="Color"/>
    <s v="IvanReitman"/>
    <x v="1659"/>
    <m/>
    <x v="288"/>
    <n v="117"/>
    <s v="Action"/>
    <s v="Comedy"/>
    <s v="War"/>
    <m/>
    <m/>
    <m/>
    <m/>
    <m/>
    <x v="21"/>
    <m/>
    <m/>
    <m/>
    <m/>
    <m/>
    <m/>
    <s v="Stripes"/>
    <x v="0"/>
    <x v="34"/>
    <m/>
    <m/>
    <m/>
    <m/>
    <n v="10000000"/>
    <n v="6.9"/>
    <n v="85300000"/>
    <n v="5.3130264815701808E-2"/>
    <n v="75300000"/>
    <m/>
    <x v="8"/>
  </r>
  <r>
    <s v="Color"/>
    <s v="PeytonReed"/>
    <x v="1659"/>
    <m/>
    <x v="288"/>
    <n v="98"/>
    <s v="Comedy"/>
    <s v="Sport"/>
    <m/>
    <m/>
    <m/>
    <m/>
    <m/>
    <m/>
    <x v="21"/>
    <m/>
    <m/>
    <m/>
    <m/>
    <m/>
    <m/>
    <s v="BringItOn"/>
    <x v="0"/>
    <x v="34"/>
    <m/>
    <m/>
    <m/>
    <m/>
    <n v="10000000"/>
    <n v="5.9"/>
    <n v="68353550"/>
    <n v="5.3301411744926717E-2"/>
    <n v="58353550"/>
    <m/>
    <x v="8"/>
  </r>
  <r>
    <s v="Color"/>
    <s v="JamesDeMonaco"/>
    <x v="1659"/>
    <m/>
    <x v="288"/>
    <n v="109"/>
    <s v="Action"/>
    <s v="Horror"/>
    <s v="SciFi"/>
    <s v="Thriller"/>
    <m/>
    <m/>
    <m/>
    <m/>
    <x v="21"/>
    <m/>
    <m/>
    <m/>
    <m/>
    <m/>
    <m/>
    <s v="ThePurge:ElectionYear"/>
    <x v="0"/>
    <x v="34"/>
    <m/>
    <m/>
    <m/>
    <m/>
    <n v="10000000"/>
    <n v="6.1"/>
    <n v="78845130"/>
    <n v="5.3411384988245221E-2"/>
    <n v="68845130"/>
    <m/>
    <x v="8"/>
  </r>
  <r>
    <s v="Color"/>
    <s v="RobertIscove"/>
    <x v="1659"/>
    <m/>
    <x v="288"/>
    <n v="95"/>
    <s v="Comedy"/>
    <s v="Romance"/>
    <m/>
    <m/>
    <m/>
    <m/>
    <m/>
    <m/>
    <x v="21"/>
    <m/>
    <m/>
    <m/>
    <m/>
    <m/>
    <m/>
    <s v="ShesAllThat"/>
    <x v="0"/>
    <x v="34"/>
    <m/>
    <m/>
    <m/>
    <m/>
    <n v="10000000"/>
    <n v="5.8"/>
    <n v="63319509"/>
    <n v="5.3559085862861837E-2"/>
    <n v="53319509"/>
    <m/>
    <x v="8"/>
  </r>
  <r>
    <s v="Color"/>
    <s v="LeeDaniels"/>
    <x v="1659"/>
    <m/>
    <x v="288"/>
    <n v="109"/>
    <s v="Drama"/>
    <m/>
    <m/>
    <m/>
    <m/>
    <m/>
    <m/>
    <m/>
    <x v="21"/>
    <m/>
    <m/>
    <m/>
    <m/>
    <m/>
    <m/>
    <s v="Precious"/>
    <x v="0"/>
    <x v="34"/>
    <m/>
    <m/>
    <m/>
    <m/>
    <n v="10000000"/>
    <n v="7.3"/>
    <n v="47536959"/>
    <n v="5.3653992381365381E-2"/>
    <n v="37536959"/>
    <m/>
    <x v="8"/>
  </r>
  <r>
    <s v="Color"/>
    <s v="DarrenLynnBousman"/>
    <x v="1659"/>
    <m/>
    <x v="288"/>
    <n v="96"/>
    <s v="Horror"/>
    <s v="Mystery"/>
    <m/>
    <m/>
    <m/>
    <m/>
    <m/>
    <m/>
    <x v="21"/>
    <m/>
    <m/>
    <m/>
    <m/>
    <m/>
    <m/>
    <s v="SawIV"/>
    <x v="0"/>
    <x v="34"/>
    <m/>
    <m/>
    <m/>
    <m/>
    <n v="10000000"/>
    <n v="5.9"/>
    <n v="63270259"/>
    <n v="5.3705577899500742E-2"/>
    <n v="53270259"/>
    <m/>
    <x v="8"/>
  </r>
  <r>
    <s v="Color"/>
    <s v="GeoffreySax"/>
    <x v="1659"/>
    <m/>
    <x v="288"/>
    <n v="101"/>
    <s v="Drama"/>
    <s v="Horror"/>
    <s v="Mystery"/>
    <s v="Thriller"/>
    <m/>
    <m/>
    <m/>
    <m/>
    <x v="21"/>
    <m/>
    <m/>
    <m/>
    <m/>
    <m/>
    <m/>
    <s v="WhiteNoise"/>
    <x v="0"/>
    <x v="34"/>
    <m/>
    <m/>
    <m/>
    <m/>
    <n v="10000000"/>
    <n v="5.5"/>
    <n v="55865715"/>
    <n v="5.3800947951411764E-2"/>
    <n v="45865715"/>
    <m/>
    <x v="8"/>
  </r>
  <r>
    <s v="Color"/>
    <s v="TylerPerry"/>
    <x v="1659"/>
    <m/>
    <x v="288"/>
    <n v="107"/>
    <s v="Comedy"/>
    <s v="Drama"/>
    <s v="Romance"/>
    <m/>
    <m/>
    <m/>
    <m/>
    <m/>
    <x v="21"/>
    <m/>
    <m/>
    <m/>
    <m/>
    <m/>
    <m/>
    <s v="MadeasFamilyReunion"/>
    <x v="0"/>
    <x v="34"/>
    <m/>
    <m/>
    <m/>
    <m/>
    <n v="6000000"/>
    <n v="5"/>
    <n v="63231524"/>
    <n v="5.3874716442786456E-2"/>
    <n v="57231524"/>
    <m/>
    <x v="8"/>
  </r>
  <r>
    <s v="Color"/>
    <s v="MartinScorsese"/>
    <x v="1659"/>
    <m/>
    <x v="288"/>
    <n v="119"/>
    <s v="Drama"/>
    <s v="Sport"/>
    <m/>
    <m/>
    <m/>
    <m/>
    <m/>
    <m/>
    <x v="21"/>
    <m/>
    <m/>
    <m/>
    <m/>
    <m/>
    <m/>
    <s v="TheColorofMoney"/>
    <x v="0"/>
    <x v="34"/>
    <m/>
    <m/>
    <m/>
    <m/>
    <n v="13800000"/>
    <n v="7"/>
    <n v="52293982"/>
    <n v="5.4006580786424369E-2"/>
    <n v="38493982"/>
    <m/>
    <x v="8"/>
  </r>
  <r>
    <s v="Color"/>
    <s v="StephenHerek"/>
    <x v="1659"/>
    <m/>
    <x v="288"/>
    <n v="100"/>
    <s v="Comedy"/>
    <s v="Drama"/>
    <s v="Family"/>
    <s v="Sport"/>
    <m/>
    <m/>
    <m/>
    <m/>
    <x v="21"/>
    <m/>
    <m/>
    <m/>
    <m/>
    <m/>
    <m/>
    <s v="TheMightyDucks"/>
    <x v="0"/>
    <x v="34"/>
    <m/>
    <m/>
    <m/>
    <m/>
    <n v="10000000"/>
    <n v="6.4"/>
    <n v="50752337"/>
    <n v="5.4045345257536952E-2"/>
    <n v="40752337"/>
    <m/>
    <x v="8"/>
  </r>
  <r>
    <s v="Color"/>
    <s v="TakashiShimizu"/>
    <x v="1659"/>
    <m/>
    <x v="288"/>
    <n v="98"/>
    <s v="Horror"/>
    <s v="Mystery"/>
    <s v="Thriller"/>
    <m/>
    <m/>
    <m/>
    <m/>
    <m/>
    <x v="21"/>
    <m/>
    <m/>
    <m/>
    <m/>
    <m/>
    <m/>
    <s v="TheGrudge"/>
    <x v="0"/>
    <x v="34"/>
    <m/>
    <m/>
    <m/>
    <m/>
    <n v="10000000"/>
    <n v="5.9"/>
    <n v="110175871"/>
    <n v="5.4106040230206855E-2"/>
    <n v="100175871"/>
    <m/>
    <x v="8"/>
  </r>
  <r>
    <s v="Color"/>
    <s v="DennisDugan"/>
    <x v="1659"/>
    <m/>
    <x v="288"/>
    <n v="92"/>
    <s v="Comedy"/>
    <s v="Sport"/>
    <m/>
    <m/>
    <m/>
    <m/>
    <m/>
    <m/>
    <x v="21"/>
    <m/>
    <m/>
    <m/>
    <m/>
    <m/>
    <m/>
    <s v="HappyGilmore"/>
    <x v="0"/>
    <x v="34"/>
    <m/>
    <m/>
    <m/>
    <m/>
    <n v="12000000"/>
    <n v="7"/>
    <n v="38624000"/>
    <n v="5.440199641863952E-2"/>
    <n v="26624000"/>
    <m/>
    <x v="8"/>
  </r>
  <r>
    <s v="Color"/>
    <s v="VictorSalva"/>
    <x v="1659"/>
    <m/>
    <x v="288"/>
    <n v="90"/>
    <s v="Horror"/>
    <s v="Mystery"/>
    <m/>
    <m/>
    <m/>
    <m/>
    <m/>
    <m/>
    <x v="21"/>
    <m/>
    <m/>
    <m/>
    <m/>
    <m/>
    <m/>
    <s v="JeepersCreepers"/>
    <x v="0"/>
    <x v="34"/>
    <m/>
    <m/>
    <m/>
    <m/>
    <n v="10000000"/>
    <n v="6.1"/>
    <n v="37470017"/>
    <n v="5.442679264840862E-2"/>
    <n v="27470017"/>
    <m/>
    <x v="8"/>
  </r>
  <r>
    <s v="Color"/>
    <s v="StephenHerek"/>
    <x v="1659"/>
    <m/>
    <x v="288"/>
    <n v="90"/>
    <s v="Adventure"/>
    <s v="Comedy"/>
    <s v="Music"/>
    <s v="SciFi"/>
    <m/>
    <m/>
    <m/>
    <m/>
    <x v="21"/>
    <m/>
    <m/>
    <m/>
    <m/>
    <m/>
    <m/>
    <s v="BillTedsExcellentAdventure"/>
    <x v="0"/>
    <x v="34"/>
    <m/>
    <m/>
    <m/>
    <m/>
    <n v="10000000"/>
    <n v="6.9"/>
    <n v="40485039"/>
    <n v="5.4457515483461234E-2"/>
    <n v="30485039"/>
    <m/>
    <x v="8"/>
  </r>
  <r>
    <s v="Color"/>
    <s v="CarolReed"/>
    <x v="1659"/>
    <m/>
    <x v="288"/>
    <n v="153"/>
    <s v="Drama"/>
    <s v="Family"/>
    <s v="Musical"/>
    <m/>
    <m/>
    <m/>
    <m/>
    <m/>
    <x v="21"/>
    <m/>
    <m/>
    <m/>
    <m/>
    <m/>
    <m/>
    <s v="Oliver"/>
    <x v="0"/>
    <x v="34"/>
    <m/>
    <m/>
    <m/>
    <m/>
    <n v="10000000"/>
    <n v="7.5"/>
    <n v="16800000"/>
    <n v="5.4494645090351047E-2"/>
    <n v="6800000"/>
    <m/>
    <x v="8"/>
  </r>
  <r>
    <s v="Color"/>
    <s v="JohnMadden"/>
    <x v="1659"/>
    <m/>
    <x v="288"/>
    <n v="124"/>
    <s v="Comedy"/>
    <s v="Drama"/>
    <m/>
    <m/>
    <m/>
    <m/>
    <m/>
    <m/>
    <x v="21"/>
    <m/>
    <m/>
    <m/>
    <m/>
    <m/>
    <m/>
    <s v="TheBestExoticMarigoldHotel"/>
    <x v="0"/>
    <x v="34"/>
    <m/>
    <m/>
    <m/>
    <m/>
    <n v="10000000"/>
    <n v="7.3"/>
    <n v="46377022"/>
    <n v="5.4493195158112351E-2"/>
    <n v="36377022"/>
    <m/>
    <x v="8"/>
  </r>
  <r>
    <s v="Color"/>
    <s v="ChuckSheetz"/>
    <x v="1659"/>
    <m/>
    <x v="288"/>
    <n v="82"/>
    <s v="Animation"/>
    <s v="Comedy"/>
    <s v="Family"/>
    <s v="Mystery"/>
    <s v="SciFi"/>
    <m/>
    <m/>
    <m/>
    <x v="21"/>
    <m/>
    <m/>
    <m/>
    <m/>
    <m/>
    <m/>
    <s v="Recess:SchoolsOut"/>
    <x v="0"/>
    <x v="34"/>
    <m/>
    <m/>
    <m/>
    <m/>
    <n v="23000000"/>
    <n v="6.5"/>
    <n v="36696761"/>
    <n v="5.4544044343360583E-2"/>
    <n v="13696761"/>
    <m/>
    <x v="8"/>
  </r>
  <r>
    <s v="Color"/>
    <s v="GeorgeMiller"/>
    <x v="1659"/>
    <m/>
    <x v="288"/>
    <n v="107"/>
    <s v="Action"/>
    <s v="Adventure"/>
    <s v="SciFi"/>
    <s v="Thriller"/>
    <m/>
    <m/>
    <m/>
    <m/>
    <x v="21"/>
    <m/>
    <m/>
    <m/>
    <m/>
    <m/>
    <m/>
    <s v="MadMaxBeyondThunderdome"/>
    <x v="0"/>
    <x v="34"/>
    <m/>
    <m/>
    <m/>
    <m/>
    <n v="12305523"/>
    <n v="6.2"/>
    <n v="36200000"/>
    <n v="5.4524938127338239E-2"/>
    <n v="23894477"/>
    <m/>
    <x v="8"/>
  </r>
  <r>
    <s v="Color"/>
    <s v="WilliamBrentBell"/>
    <x v="1659"/>
    <m/>
    <x v="288"/>
    <n v="97"/>
    <s v="Horror"/>
    <s v="Mystery"/>
    <s v="Thriller"/>
    <m/>
    <m/>
    <m/>
    <m/>
    <m/>
    <x v="21"/>
    <m/>
    <m/>
    <m/>
    <m/>
    <m/>
    <m/>
    <s v="TheBoy"/>
    <x v="0"/>
    <x v="34"/>
    <m/>
    <m/>
    <m/>
    <m/>
    <n v="10000000"/>
    <n v="6"/>
    <n v="35794166"/>
    <n v="5.4544975888798766E-2"/>
    <n v="25794166"/>
    <m/>
    <x v="8"/>
  </r>
  <r>
    <s v="Color"/>
    <s v="JohnErickDowdle"/>
    <x v="1659"/>
    <m/>
    <x v="288"/>
    <n v="80"/>
    <s v="Horror"/>
    <s v="Mystery"/>
    <s v="Thriller"/>
    <m/>
    <m/>
    <m/>
    <m/>
    <m/>
    <x v="21"/>
    <m/>
    <m/>
    <m/>
    <m/>
    <m/>
    <m/>
    <s v="Devil"/>
    <x v="0"/>
    <x v="34"/>
    <m/>
    <m/>
    <m/>
    <m/>
    <n v="10000000"/>
    <n v="6.3"/>
    <n v="33583175"/>
    <n v="5.4572690202663039E-2"/>
    <n v="23583175"/>
    <m/>
    <x v="8"/>
  </r>
  <r>
    <s v="Color"/>
    <s v="MarcusRaboy"/>
    <x v="1659"/>
    <m/>
    <x v="288"/>
    <n v="85"/>
    <s v="Comedy"/>
    <s v="Drama"/>
    <m/>
    <m/>
    <m/>
    <m/>
    <m/>
    <m/>
    <x v="21"/>
    <m/>
    <m/>
    <m/>
    <m/>
    <m/>
    <m/>
    <s v="FridayAfterNext"/>
    <x v="0"/>
    <x v="34"/>
    <m/>
    <m/>
    <m/>
    <m/>
    <n v="20000000"/>
    <n v="5.8"/>
    <n v="32983713"/>
    <n v="5.4596228504160189E-2"/>
    <n v="12983713"/>
    <m/>
    <x v="8"/>
  </r>
  <r>
    <s v="Color"/>
    <s v="LeighWhannell"/>
    <x v="1659"/>
    <m/>
    <x v="288"/>
    <n v="97"/>
    <s v="Fantasy"/>
    <s v="Horror"/>
    <s v="Thriller"/>
    <m/>
    <m/>
    <m/>
    <m/>
    <m/>
    <x v="21"/>
    <m/>
    <m/>
    <m/>
    <m/>
    <m/>
    <m/>
    <s v="Insidious:Chapter3"/>
    <x v="0"/>
    <x v="34"/>
    <m/>
    <m/>
    <m/>
    <m/>
    <n v="10000000"/>
    <n v="6.1"/>
    <n v="52200504"/>
    <n v="5.4588630530406745E-2"/>
    <n v="42200504"/>
    <m/>
    <x v="8"/>
  </r>
  <r>
    <s v="Color"/>
    <s v="MichaelSchultz"/>
    <x v="1659"/>
    <m/>
    <x v="288"/>
    <n v="109"/>
    <s v="Action"/>
    <s v="Comedy"/>
    <s v="Drama"/>
    <s v="Music"/>
    <m/>
    <m/>
    <m/>
    <m/>
    <x v="21"/>
    <m/>
    <m/>
    <m/>
    <m/>
    <m/>
    <m/>
    <s v="TheLastDragon"/>
    <x v="0"/>
    <x v="34"/>
    <m/>
    <m/>
    <m/>
    <m/>
    <n v="10000000"/>
    <n v="6.9"/>
    <n v="33000000"/>
    <n v="5.4654996967445822E-2"/>
    <n v="23000000"/>
    <m/>
    <x v="8"/>
  </r>
  <r>
    <s v="Color"/>
    <s v="GuyRitchie"/>
    <x v="1659"/>
    <m/>
    <x v="288"/>
    <n v="104"/>
    <s v="Comedy"/>
    <s v="Crime"/>
    <m/>
    <m/>
    <m/>
    <m/>
    <m/>
    <m/>
    <x v="21"/>
    <m/>
    <m/>
    <m/>
    <m/>
    <m/>
    <m/>
    <s v="Snatch"/>
    <x v="0"/>
    <x v="34"/>
    <m/>
    <m/>
    <m/>
    <m/>
    <n v="6000000"/>
    <n v="8.3000000000000007"/>
    <n v="30093107"/>
    <n v="5.4677624803645103E-2"/>
    <n v="24093107"/>
    <m/>
    <x v="8"/>
  </r>
  <r>
    <s v="Color"/>
    <s v="BrettLeonard"/>
    <x v="1659"/>
    <m/>
    <x v="288"/>
    <n v="140"/>
    <s v="Horror"/>
    <s v="SciFi"/>
    <m/>
    <m/>
    <m/>
    <m/>
    <m/>
    <m/>
    <x v="21"/>
    <m/>
    <m/>
    <m/>
    <m/>
    <m/>
    <m/>
    <s v="TheLawnmowerMan"/>
    <x v="0"/>
    <x v="34"/>
    <m/>
    <m/>
    <m/>
    <m/>
    <n v="10000000"/>
    <n v="5.4"/>
    <n v="32101000"/>
    <n v="5.4704958162423344E-2"/>
    <n v="22101000"/>
    <m/>
    <x v="8"/>
  </r>
  <r>
    <s v="Color"/>
    <s v="PeterSollett"/>
    <x v="1659"/>
    <m/>
    <x v="288"/>
    <n v="90"/>
    <s v="Comedy"/>
    <s v="Drama"/>
    <s v="Music"/>
    <s v="Romance"/>
    <m/>
    <m/>
    <m/>
    <m/>
    <x v="21"/>
    <m/>
    <m/>
    <m/>
    <m/>
    <m/>
    <m/>
    <s v="NickandNorahsInfinitePlaylist"/>
    <x v="0"/>
    <x v="34"/>
    <m/>
    <m/>
    <m/>
    <m/>
    <n v="9000000"/>
    <n v="6.7"/>
    <n v="31487293"/>
    <n v="5.4726046981890292E-2"/>
    <n v="22487293"/>
    <m/>
    <x v="8"/>
  </r>
  <r>
    <s v="Color"/>
    <s v="KevinSmith"/>
    <x v="1659"/>
    <m/>
    <x v="288"/>
    <n v="130"/>
    <s v="Adventure"/>
    <s v="Comedy"/>
    <s v="Drama"/>
    <s v="Fantasy"/>
    <m/>
    <m/>
    <m/>
    <m/>
    <x v="21"/>
    <m/>
    <m/>
    <m/>
    <m/>
    <m/>
    <m/>
    <s v="Dogma"/>
    <x v="0"/>
    <x v="34"/>
    <m/>
    <m/>
    <m/>
    <m/>
    <n v="10000000"/>
    <n v="7.4"/>
    <n v="30651422"/>
    <n v="5.4748820263916441E-2"/>
    <n v="20651422"/>
    <m/>
    <x v="8"/>
  </r>
  <r>
    <s v="Color"/>
    <s v="BobDolman"/>
    <x v="1659"/>
    <m/>
    <x v="288"/>
    <n v="98"/>
    <s v="Comedy"/>
    <s v="Drama"/>
    <m/>
    <m/>
    <m/>
    <m/>
    <m/>
    <m/>
    <x v="21"/>
    <m/>
    <m/>
    <m/>
    <m/>
    <m/>
    <m/>
    <s v="TheBangerSisters"/>
    <x v="0"/>
    <x v="34"/>
    <m/>
    <m/>
    <m/>
    <m/>
    <n v="10000000"/>
    <n v="5.6"/>
    <n v="30306281"/>
    <n v="5.476741965957202E-2"/>
    <n v="20306281"/>
    <m/>
    <x v="8"/>
  </r>
  <r>
    <s v="Color"/>
    <s v="JoeDante"/>
    <x v="1659"/>
    <m/>
    <x v="288"/>
    <n v="101"/>
    <s v="Fantasy"/>
    <s v="Horror"/>
    <s v="SciFi"/>
    <m/>
    <m/>
    <m/>
    <m/>
    <m/>
    <x v="21"/>
    <m/>
    <m/>
    <m/>
    <m/>
    <m/>
    <m/>
    <s v="TwilightZone:TheMovie"/>
    <x v="0"/>
    <x v="34"/>
    <m/>
    <m/>
    <m/>
    <m/>
    <n v="10000000"/>
    <n v="6.5"/>
    <n v="29500000"/>
    <n v="5.478545789191059E-2"/>
    <n v="19500000"/>
    <m/>
    <x v="8"/>
  </r>
  <r>
    <s v="Color"/>
    <s v="RowdyHerrington"/>
    <x v="1659"/>
    <m/>
    <x v="288"/>
    <n v="114"/>
    <s v="Action"/>
    <s v="Thriller"/>
    <m/>
    <m/>
    <m/>
    <m/>
    <m/>
    <m/>
    <x v="21"/>
    <m/>
    <m/>
    <m/>
    <m/>
    <m/>
    <m/>
    <s v="RoadHouse"/>
    <x v="0"/>
    <x v="34"/>
    <m/>
    <m/>
    <m/>
    <m/>
    <n v="17000000"/>
    <n v="6.5"/>
    <n v="30050028"/>
    <n v="5.4802148767774506E-2"/>
    <n v="13050028"/>
    <m/>
    <x v="8"/>
  </r>
  <r>
    <s v="Color"/>
    <s v="KeenenIvoryWayans"/>
    <x v="1659"/>
    <m/>
    <x v="288"/>
    <n v="100"/>
    <s v="Action"/>
    <s v="Comedy"/>
    <s v="Crime"/>
    <m/>
    <m/>
    <m/>
    <m/>
    <m/>
    <x v="21"/>
    <m/>
    <m/>
    <m/>
    <m/>
    <m/>
    <m/>
    <s v="ALowDownDirtyShame"/>
    <x v="0"/>
    <x v="34"/>
    <m/>
    <m/>
    <m/>
    <m/>
    <n v="10000000"/>
    <n v="5.8"/>
    <n v="29392418"/>
    <n v="5.4802644757348057E-2"/>
    <n v="19392418"/>
    <m/>
    <x v="8"/>
  </r>
  <r>
    <s v="Color"/>
    <s v="JohnPolson"/>
    <x v="1659"/>
    <m/>
    <x v="288"/>
    <n v="85"/>
    <s v="Drama"/>
    <s v="Thriller"/>
    <m/>
    <m/>
    <m/>
    <m/>
    <m/>
    <m/>
    <x v="21"/>
    <m/>
    <m/>
    <m/>
    <m/>
    <m/>
    <m/>
    <s v="Swimfan"/>
    <x v="0"/>
    <x v="34"/>
    <m/>
    <m/>
    <m/>
    <m/>
    <n v="8500000"/>
    <n v="5"/>
    <n v="28563926"/>
    <n v="5.4819208658467337E-2"/>
    <n v="20063926"/>
    <m/>
    <x v="8"/>
  </r>
  <r>
    <s v="Color"/>
    <s v="GregCoolidge"/>
    <x v="1659"/>
    <m/>
    <x v="288"/>
    <n v="103"/>
    <s v="Comedy"/>
    <s v="Romance"/>
    <m/>
    <m/>
    <m/>
    <m/>
    <m/>
    <m/>
    <x v="21"/>
    <m/>
    <m/>
    <m/>
    <m/>
    <m/>
    <m/>
    <s v="EmployeeoftheMonth"/>
    <x v="0"/>
    <x v="34"/>
    <m/>
    <m/>
    <m/>
    <m/>
    <n v="12000000"/>
    <n v="5.5"/>
    <n v="28435406"/>
    <n v="5.4837671491274574E-2"/>
    <n v="16435406"/>
    <m/>
    <x v="8"/>
  </r>
  <r>
    <s v="Color"/>
    <s v="HarryElfont"/>
    <x v="1659"/>
    <m/>
    <x v="288"/>
    <n v="100"/>
    <s v="Comedy"/>
    <s v="Romance"/>
    <m/>
    <m/>
    <m/>
    <m/>
    <m/>
    <m/>
    <x v="21"/>
    <m/>
    <m/>
    <m/>
    <m/>
    <m/>
    <m/>
    <s v="CantHardlyWait"/>
    <x v="0"/>
    <x v="34"/>
    <m/>
    <m/>
    <m/>
    <m/>
    <n v="10000000"/>
    <n v="6.5"/>
    <n v="25339117"/>
    <n v="5.4848415064926041E-2"/>
    <n v="15339117"/>
    <m/>
    <x v="8"/>
  </r>
  <r>
    <s v="Color"/>
    <s v="FrancisFordCoppola"/>
    <x v="1659"/>
    <m/>
    <x v="288"/>
    <n v="114"/>
    <s v="Crime"/>
    <s v="Drama"/>
    <m/>
    <m/>
    <m/>
    <m/>
    <m/>
    <m/>
    <x v="21"/>
    <m/>
    <m/>
    <m/>
    <m/>
    <m/>
    <m/>
    <s v="TheOutsiders"/>
    <x v="0"/>
    <x v="34"/>
    <m/>
    <m/>
    <m/>
    <m/>
    <n v="10000000"/>
    <n v="7.2"/>
    <n v="25600000"/>
    <n v="5.4858550196636956E-2"/>
    <n v="15600000"/>
    <m/>
    <x v="8"/>
  </r>
  <r>
    <s v="Color"/>
    <s v="CiarnFoy"/>
    <x v="1659"/>
    <m/>
    <x v="288"/>
    <n v="97"/>
    <s v="Horror"/>
    <s v="Mystery"/>
    <s v="Thriller"/>
    <m/>
    <m/>
    <m/>
    <m/>
    <m/>
    <x v="21"/>
    <m/>
    <m/>
    <m/>
    <m/>
    <m/>
    <m/>
    <s v="Sinister2"/>
    <x v="0"/>
    <x v="34"/>
    <m/>
    <m/>
    <m/>
    <m/>
    <n v="10000000"/>
    <n v="5.2"/>
    <n v="27736779"/>
    <n v="5.4869104905040274E-2"/>
    <n v="17736779"/>
    <m/>
    <x v="8"/>
  </r>
  <r>
    <s v="Color"/>
    <s v="SalimAkil"/>
    <x v="1659"/>
    <m/>
    <x v="288"/>
    <n v="116"/>
    <s v="Drama"/>
    <s v="Music"/>
    <m/>
    <m/>
    <m/>
    <m/>
    <m/>
    <m/>
    <x v="21"/>
    <m/>
    <m/>
    <m/>
    <m/>
    <m/>
    <m/>
    <s v="Sparkle"/>
    <x v="0"/>
    <x v="34"/>
    <m/>
    <m/>
    <m/>
    <m/>
    <n v="17000000"/>
    <n v="5.7"/>
    <n v="24397469"/>
    <n v="5.4883064489994512E-2"/>
    <n v="7397469"/>
    <m/>
    <x v="8"/>
  </r>
  <r>
    <s v="Color"/>
    <s v="JamieBlanks"/>
    <x v="1659"/>
    <m/>
    <x v="288"/>
    <n v="96"/>
    <s v="Horror"/>
    <s v="Mystery"/>
    <s v="Thriller"/>
    <m/>
    <m/>
    <m/>
    <m/>
    <m/>
    <x v="21"/>
    <m/>
    <m/>
    <m/>
    <m/>
    <m/>
    <m/>
    <s v="Valentine"/>
    <x v="0"/>
    <x v="34"/>
    <m/>
    <m/>
    <m/>
    <m/>
    <n v="10000000"/>
    <n v="4.7"/>
    <n v="20384136"/>
    <n v="5.4882536293405955E-2"/>
    <n v="10384136"/>
    <m/>
    <x v="8"/>
  </r>
  <r>
    <s v="Color"/>
    <s v="OlatundeOsunsanmi"/>
    <x v="1659"/>
    <m/>
    <x v="288"/>
    <n v="98"/>
    <s v="Mystery"/>
    <s v="SciFi"/>
    <s v="Thriller"/>
    <m/>
    <m/>
    <m/>
    <m/>
    <m/>
    <x v="21"/>
    <m/>
    <m/>
    <m/>
    <m/>
    <m/>
    <m/>
    <s v="TheFourthKind"/>
    <x v="0"/>
    <x v="34"/>
    <m/>
    <m/>
    <m/>
    <m/>
    <n v="10000000"/>
    <n v="5.9"/>
    <n v="25464480"/>
    <n v="5.4885765414934264E-2"/>
    <n v="15464480"/>
    <m/>
    <x v="8"/>
  </r>
  <r>
    <s v="Color"/>
    <s v="RobertAltman"/>
    <x v="1659"/>
    <m/>
    <x v="288"/>
    <n v="105"/>
    <s v="Comedy"/>
    <s v="Drama"/>
    <s v="Music"/>
    <m/>
    <m/>
    <m/>
    <m/>
    <m/>
    <x v="21"/>
    <m/>
    <m/>
    <m/>
    <m/>
    <m/>
    <m/>
    <s v="APrairieHomeCompanion"/>
    <x v="0"/>
    <x v="34"/>
    <m/>
    <m/>
    <m/>
    <m/>
    <n v="10000000"/>
    <n v="6.8"/>
    <n v="20338609"/>
    <n v="5.4896183443468305E-2"/>
    <n v="10338609"/>
    <m/>
    <x v="8"/>
  </r>
  <r>
    <s v="BlackandWhite"/>
    <s v="LeonIchaso"/>
    <x v="1659"/>
    <m/>
    <x v="288"/>
    <n v="123"/>
    <s v="Drama"/>
    <s v="Thriller"/>
    <m/>
    <m/>
    <m/>
    <m/>
    <m/>
    <m/>
    <x v="21"/>
    <m/>
    <m/>
    <m/>
    <m/>
    <m/>
    <m/>
    <s v="SugarHill"/>
    <x v="0"/>
    <x v="34"/>
    <m/>
    <m/>
    <m/>
    <m/>
    <n v="10000000"/>
    <n v="5.9"/>
    <n v="18272447"/>
    <n v="5.4899373913150022E-2"/>
    <n v="8272447"/>
    <m/>
    <x v="8"/>
  </r>
  <r>
    <s v="Color"/>
    <s v="WesAnderson"/>
    <x v="1659"/>
    <m/>
    <x v="288"/>
    <n v="93"/>
    <s v="Comedy"/>
    <s v="Drama"/>
    <m/>
    <m/>
    <m/>
    <m/>
    <m/>
    <m/>
    <x v="21"/>
    <m/>
    <m/>
    <m/>
    <m/>
    <m/>
    <m/>
    <s v="Rushmore"/>
    <x v="0"/>
    <x v="34"/>
    <m/>
    <m/>
    <m/>
    <m/>
    <n v="9000000"/>
    <n v="7.7"/>
    <n v="17096053"/>
    <n v="5.4899988475237665E-2"/>
    <n v="8096053"/>
    <m/>
    <x v="8"/>
  </r>
  <r>
    <s v="Color"/>
    <s v="ColinStrause"/>
    <x v="1659"/>
    <m/>
    <x v="288"/>
    <n v="97"/>
    <s v="Action"/>
    <s v="SciFi"/>
    <s v="Thriller"/>
    <m/>
    <m/>
    <m/>
    <m/>
    <m/>
    <x v="21"/>
    <m/>
    <m/>
    <m/>
    <m/>
    <m/>
    <m/>
    <s v="Skyline"/>
    <x v="0"/>
    <x v="34"/>
    <m/>
    <m/>
    <m/>
    <m/>
    <n v="10000000"/>
    <n v="4.4000000000000004"/>
    <n v="21371425"/>
    <n v="5.4899096662122185E-2"/>
    <n v="11371425"/>
    <m/>
    <x v="8"/>
  </r>
  <r>
    <s v="Color"/>
    <s v="JohnMadden"/>
    <x v="1659"/>
    <m/>
    <x v="288"/>
    <n v="122"/>
    <s v="Comedy"/>
    <s v="Drama"/>
    <m/>
    <m/>
    <m/>
    <m/>
    <m/>
    <m/>
    <x v="21"/>
    <m/>
    <m/>
    <m/>
    <m/>
    <m/>
    <m/>
    <s v="TheSecondBestExoticMarigoldHotel"/>
    <x v="0"/>
    <x v="34"/>
    <m/>
    <m/>
    <m/>
    <m/>
    <n v="10000000"/>
    <n v="6.6"/>
    <n v="33071558"/>
    <n v="5.4903667955223244E-2"/>
    <n v="23071558"/>
    <m/>
    <x v="8"/>
  </r>
  <r>
    <s v="Color"/>
    <s v="PatriciaRozema"/>
    <x v="1659"/>
    <m/>
    <x v="288"/>
    <n v="101"/>
    <s v="Drama"/>
    <s v="Family"/>
    <m/>
    <m/>
    <m/>
    <m/>
    <m/>
    <m/>
    <x v="21"/>
    <m/>
    <m/>
    <m/>
    <m/>
    <m/>
    <m/>
    <s v="KitKittredge:AnAmericanGirl"/>
    <x v="0"/>
    <x v="34"/>
    <m/>
    <m/>
    <m/>
    <m/>
    <n v="10000000"/>
    <n v="6.7"/>
    <n v="17655201"/>
    <n v="5.4927192407819743E-2"/>
    <n v="7655201"/>
    <m/>
    <x v="8"/>
  </r>
  <r>
    <s v="Color"/>
    <s v="MarkRosman"/>
    <x v="1659"/>
    <m/>
    <x v="288"/>
    <n v="100"/>
    <s v="Comedy"/>
    <s v="Family"/>
    <s v="Romance"/>
    <m/>
    <m/>
    <m/>
    <m/>
    <m/>
    <x v="21"/>
    <m/>
    <m/>
    <m/>
    <m/>
    <m/>
    <m/>
    <s v="ThePerfectMan"/>
    <x v="0"/>
    <x v="34"/>
    <m/>
    <m/>
    <m/>
    <m/>
    <n v="25000000"/>
    <n v="5.5"/>
    <n v="16247775"/>
    <n v="5.492709622868517E-2"/>
    <n v="-8752225"/>
    <m/>
    <x v="8"/>
  </r>
  <r>
    <s v="Color"/>
    <s v="SpikeLee"/>
    <x v="1659"/>
    <m/>
    <x v="288"/>
    <n v="129"/>
    <s v="Drama"/>
    <s v="Music"/>
    <s v="Romance"/>
    <m/>
    <m/>
    <m/>
    <m/>
    <m/>
    <x v="21"/>
    <m/>
    <m/>
    <m/>
    <m/>
    <m/>
    <m/>
    <s v="MoBetterBlues"/>
    <x v="0"/>
    <x v="34"/>
    <m/>
    <m/>
    <m/>
    <m/>
    <n v="10000000"/>
    <n v="6.5"/>
    <n v="16153600"/>
    <n v="5.4930060091184486E-2"/>
    <n v="6153600"/>
    <m/>
    <x v="8"/>
  </r>
  <r>
    <s v="Color"/>
    <s v="SteveOedekerk"/>
    <x v="1659"/>
    <m/>
    <x v="288"/>
    <n v="81"/>
    <s v="Action"/>
    <s v="Comedy"/>
    <m/>
    <m/>
    <m/>
    <m/>
    <m/>
    <m/>
    <x v="21"/>
    <m/>
    <m/>
    <m/>
    <m/>
    <m/>
    <m/>
    <s v="KungPow:EntertheFist"/>
    <x v="0"/>
    <x v="34"/>
    <m/>
    <m/>
    <m/>
    <m/>
    <n v="10000000"/>
    <n v="6.2"/>
    <n v="16033556"/>
    <n v="5.492824311025294E-2"/>
    <n v="6033556"/>
    <m/>
    <x v="8"/>
  </r>
  <r>
    <s v="Color"/>
    <s v="RonUnderwood"/>
    <x v="1659"/>
    <m/>
    <x v="288"/>
    <n v="96"/>
    <s v="Comedy"/>
    <s v="Horror"/>
    <s v="SciFi"/>
    <m/>
    <m/>
    <m/>
    <m/>
    <m/>
    <x v="21"/>
    <m/>
    <m/>
    <m/>
    <m/>
    <m/>
    <m/>
    <s v="Tremors"/>
    <x v="0"/>
    <x v="34"/>
    <m/>
    <m/>
    <m/>
    <m/>
    <n v="11000000"/>
    <n v="7.1"/>
    <n v="16667084"/>
    <n v="5.4926289258141789E-2"/>
    <n v="5667084"/>
    <m/>
    <x v="8"/>
  </r>
  <r>
    <s v="Color"/>
    <s v="RobSchmidt"/>
    <x v="1659"/>
    <m/>
    <x v="288"/>
    <n v="84"/>
    <s v="Horror"/>
    <s v="Thriller"/>
    <m/>
    <m/>
    <m/>
    <m/>
    <m/>
    <m/>
    <x v="21"/>
    <m/>
    <m/>
    <m/>
    <m/>
    <m/>
    <m/>
    <s v="WrongTurn"/>
    <x v="0"/>
    <x v="34"/>
    <m/>
    <m/>
    <m/>
    <m/>
    <n v="12600000"/>
    <n v="6.1"/>
    <n v="15417771"/>
    <n v="5.4925251616948223E-2"/>
    <n v="2817771"/>
    <m/>
    <x v="8"/>
  </r>
  <r>
    <s v="Color"/>
    <s v="JamesFoley"/>
    <x v="1659"/>
    <m/>
    <x v="288"/>
    <n v="110"/>
    <s v="Action"/>
    <s v="Crime"/>
    <s v="Drama"/>
    <s v="Mystery"/>
    <s v="Thriller"/>
    <m/>
    <m/>
    <m/>
    <x v="21"/>
    <m/>
    <m/>
    <m/>
    <m/>
    <m/>
    <m/>
    <s v="TheCorruptor"/>
    <x v="0"/>
    <x v="34"/>
    <m/>
    <m/>
    <m/>
    <m/>
    <n v="30000000"/>
    <n v="6"/>
    <n v="15156200"/>
    <n v="5.4923822866219781E-2"/>
    <n v="-14843800"/>
    <m/>
    <x v="8"/>
  </r>
  <r>
    <s v="Color"/>
    <s v="JeffNichols"/>
    <x v="1659"/>
    <m/>
    <x v="288"/>
    <n v="130"/>
    <s v="Drama"/>
    <m/>
    <m/>
    <m/>
    <m/>
    <m/>
    <m/>
    <m/>
    <x v="21"/>
    <m/>
    <m/>
    <m/>
    <m/>
    <m/>
    <m/>
    <s v="Mud"/>
    <x v="0"/>
    <x v="34"/>
    <m/>
    <m/>
    <m/>
    <m/>
    <n v="10000000"/>
    <n v="7.4"/>
    <n v="21589307"/>
    <n v="5.493170181634565E-2"/>
    <n v="11589307"/>
    <m/>
    <x v="8"/>
  </r>
  <r>
    <s v="Color"/>
    <s v="RobertBenGarant"/>
    <x v="1659"/>
    <m/>
    <x v="288"/>
    <n v="84"/>
    <s v="Comedy"/>
    <s v="Crime"/>
    <m/>
    <m/>
    <m/>
    <m/>
    <m/>
    <m/>
    <x v="21"/>
    <m/>
    <m/>
    <m/>
    <m/>
    <m/>
    <m/>
    <s v="Reno911:Miami"/>
    <x v="0"/>
    <x v="34"/>
    <m/>
    <m/>
    <m/>
    <m/>
    <n v="10000000"/>
    <n v="5.9"/>
    <n v="20339754"/>
    <n v="5.4936591373392955E-2"/>
    <n v="10339754"/>
    <m/>
    <x v="8"/>
  </r>
  <r>
    <s v="Color"/>
    <s v="MorganSpurlock"/>
    <x v="1659"/>
    <m/>
    <x v="288"/>
    <n v="106"/>
    <s v="Documentary"/>
    <s v="Music"/>
    <m/>
    <m/>
    <m/>
    <m/>
    <m/>
    <m/>
    <x v="21"/>
    <m/>
    <m/>
    <m/>
    <m/>
    <m/>
    <m/>
    <s v="OneDirection:ThisIsUs"/>
    <x v="0"/>
    <x v="34"/>
    <m/>
    <m/>
    <m/>
    <m/>
    <n v="10000000"/>
    <n v="4.0999999999999996"/>
    <n v="28873374"/>
    <n v="5.4939824147824071E-2"/>
    <n v="18873374"/>
    <m/>
    <x v="8"/>
  </r>
  <r>
    <s v="Color"/>
    <s v="TuckTucker"/>
    <x v="1659"/>
    <m/>
    <x v="288"/>
    <n v="76"/>
    <s v="Adventure"/>
    <s v="Animation"/>
    <s v="Comedy"/>
    <s v="Family"/>
    <m/>
    <m/>
    <m/>
    <m/>
    <x v="21"/>
    <m/>
    <m/>
    <m/>
    <m/>
    <m/>
    <m/>
    <s v="HeyArnoldTheMovie"/>
    <x v="0"/>
    <x v="34"/>
    <m/>
    <m/>
    <m/>
    <m/>
    <n v="3000000"/>
    <n v="5.9"/>
    <n v="13684949"/>
    <n v="5.4955895688111399E-2"/>
    <n v="10684949"/>
    <m/>
    <x v="8"/>
  </r>
  <r>
    <s v="Color"/>
    <s v="SimonCurtis"/>
    <x v="1659"/>
    <m/>
    <x v="288"/>
    <n v="99"/>
    <s v="Biography"/>
    <s v="Drama"/>
    <m/>
    <m/>
    <m/>
    <m/>
    <m/>
    <m/>
    <x v="21"/>
    <m/>
    <m/>
    <m/>
    <m/>
    <m/>
    <m/>
    <s v="MyWeekwithMarilyn"/>
    <x v="0"/>
    <x v="34"/>
    <m/>
    <m/>
    <m/>
    <m/>
    <n v="6400000"/>
    <n v="7"/>
    <n v="14597405"/>
    <n v="5.4945886689751498E-2"/>
    <n v="8197405"/>
    <m/>
    <x v="8"/>
  </r>
  <r>
    <s v="Color"/>
    <s v="RichardShepard"/>
    <x v="1659"/>
    <m/>
    <x v="288"/>
    <n v="96"/>
    <s v="Comedy"/>
    <s v="Crime"/>
    <s v="Drama"/>
    <s v="Thriller"/>
    <m/>
    <m/>
    <m/>
    <m/>
    <x v="21"/>
    <m/>
    <m/>
    <m/>
    <m/>
    <m/>
    <m/>
    <s v="TheMatador"/>
    <x v="0"/>
    <x v="34"/>
    <m/>
    <m/>
    <m/>
    <m/>
    <n v="10000000"/>
    <n v="6.8"/>
    <n v="12570442"/>
    <n v="5.4940150336284937E-2"/>
    <n v="2570442"/>
    <m/>
    <x v="8"/>
  </r>
  <r>
    <s v="Color"/>
    <s v="TheodoreWitcher"/>
    <x v="1659"/>
    <m/>
    <x v="288"/>
    <n v="104"/>
    <s v="Drama"/>
    <s v="Romance"/>
    <m/>
    <m/>
    <m/>
    <m/>
    <m/>
    <m/>
    <x v="21"/>
    <m/>
    <m/>
    <m/>
    <m/>
    <m/>
    <m/>
    <s v="LoveJones"/>
    <x v="0"/>
    <x v="34"/>
    <m/>
    <m/>
    <m/>
    <m/>
    <n v="10000000"/>
    <n v="7.4"/>
    <n v="12514138"/>
    <n v="5.4934602344920848E-2"/>
    <n v="2514138"/>
    <m/>
    <x v="8"/>
  </r>
  <r>
    <s v="Color"/>
    <s v="JoelEdgerton"/>
    <x v="1659"/>
    <m/>
    <x v="288"/>
    <n v="108"/>
    <s v="Mystery"/>
    <s v="Thriller"/>
    <m/>
    <m/>
    <m/>
    <m/>
    <m/>
    <m/>
    <x v="21"/>
    <m/>
    <m/>
    <m/>
    <m/>
    <m/>
    <m/>
    <s v="TheGift"/>
    <x v="0"/>
    <x v="34"/>
    <m/>
    <m/>
    <m/>
    <m/>
    <n v="5000000"/>
    <n v="7.1"/>
    <n v="43771291"/>
    <n v="5.4928988747926129E-2"/>
    <n v="38771291"/>
    <m/>
    <x v="8"/>
  </r>
  <r>
    <s v="Color"/>
    <s v="JimHanon"/>
    <x v="1659"/>
    <m/>
    <x v="288"/>
    <n v="108"/>
    <s v="Adventure"/>
    <s v="Drama"/>
    <m/>
    <m/>
    <m/>
    <m/>
    <m/>
    <m/>
    <x v="21"/>
    <m/>
    <m/>
    <m/>
    <m/>
    <m/>
    <m/>
    <s v="EndoftheSpear"/>
    <x v="0"/>
    <x v="34"/>
    <m/>
    <m/>
    <m/>
    <m/>
    <n v="10000000"/>
    <n v="7"/>
    <n v="11703287"/>
    <n v="5.5002013685472126E-2"/>
    <n v="1703287"/>
    <m/>
    <x v="8"/>
  </r>
  <r>
    <s v="Color"/>
    <s v="TommyOHaver"/>
    <x v="1659"/>
    <m/>
    <x v="288"/>
    <n v="87"/>
    <s v="Comedy"/>
    <s v="Romance"/>
    <m/>
    <m/>
    <m/>
    <m/>
    <m/>
    <m/>
    <x v="21"/>
    <m/>
    <m/>
    <m/>
    <m/>
    <m/>
    <m/>
    <s v="GetOverIt"/>
    <x v="0"/>
    <x v="34"/>
    <m/>
    <m/>
    <m/>
    <m/>
    <n v="22000000"/>
    <n v="5.8"/>
    <n v="11560259"/>
    <n v="5.4995640463421397E-2"/>
    <n v="-10439741"/>
    <m/>
    <x v="8"/>
  </r>
  <r>
    <s v="Color"/>
    <s v="MikeJudge"/>
    <x v="1659"/>
    <m/>
    <x v="288"/>
    <n v="89"/>
    <s v="Comedy"/>
    <m/>
    <m/>
    <m/>
    <m/>
    <m/>
    <m/>
    <m/>
    <x v="21"/>
    <m/>
    <m/>
    <m/>
    <m/>
    <m/>
    <m/>
    <s v="OfficeSpace"/>
    <x v="0"/>
    <x v="34"/>
    <m/>
    <m/>
    <m/>
    <m/>
    <n v="10000000"/>
    <n v="7.8"/>
    <n v="10824921"/>
    <n v="5.5004122490330265E-2"/>
    <n v="824921"/>
    <m/>
    <x v="8"/>
  </r>
  <r>
    <s v="Color"/>
    <s v="MichaelPatrickJann"/>
    <x v="1659"/>
    <m/>
    <x v="288"/>
    <n v="97"/>
    <s v="Comedy"/>
    <s v="Romance"/>
    <s v="Thriller"/>
    <m/>
    <m/>
    <m/>
    <m/>
    <m/>
    <x v="21"/>
    <m/>
    <m/>
    <m/>
    <m/>
    <m/>
    <m/>
    <s v="DropDeadGorgeous"/>
    <x v="0"/>
    <x v="34"/>
    <m/>
    <m/>
    <m/>
    <m/>
    <n v="10000000"/>
    <n v="6.5"/>
    <n v="10561238"/>
    <n v="5.4996947396818763E-2"/>
    <n v="561238"/>
    <m/>
    <x v="8"/>
  </r>
  <r>
    <s v="Color"/>
    <s v="TimBurton"/>
    <x v="1659"/>
    <m/>
    <x v="288"/>
    <n v="106"/>
    <s v="Biography"/>
    <s v="Crime"/>
    <s v="Drama"/>
    <s v="Romance"/>
    <m/>
    <m/>
    <m/>
    <m/>
    <x v="21"/>
    <m/>
    <m/>
    <m/>
    <m/>
    <m/>
    <m/>
    <s v="BigEyes"/>
    <x v="0"/>
    <x v="34"/>
    <m/>
    <m/>
    <m/>
    <m/>
    <n v="10000000"/>
    <n v="7"/>
    <n v="14479776"/>
    <n v="5.4989526342570205E-2"/>
    <n v="4479776"/>
    <m/>
    <x v="8"/>
  </r>
  <r>
    <s v="Color"/>
    <s v="PeterBerg"/>
    <x v="1659"/>
    <m/>
    <x v="288"/>
    <n v="100"/>
    <s v="Comedy"/>
    <s v="Crime"/>
    <s v="Thriller"/>
    <m/>
    <m/>
    <m/>
    <m/>
    <m/>
    <x v="21"/>
    <m/>
    <m/>
    <m/>
    <m/>
    <m/>
    <m/>
    <s v="VeryBadThings"/>
    <x v="0"/>
    <x v="34"/>
    <m/>
    <m/>
    <m/>
    <m/>
    <n v="10000000"/>
    <n v="6.3"/>
    <n v="9801782"/>
    <n v="5.4985847973923786E-2"/>
    <n v="-198218"/>
    <m/>
    <x v="8"/>
  </r>
  <r>
    <s v="Color"/>
    <s v="JoeNussbaum"/>
    <x v="1659"/>
    <m/>
    <x v="288"/>
    <n v="89"/>
    <s v="Comedy"/>
    <s v="Romance"/>
    <m/>
    <m/>
    <m/>
    <m/>
    <m/>
    <m/>
    <x v="21"/>
    <m/>
    <m/>
    <m/>
    <m/>
    <m/>
    <m/>
    <s v="Sleepover"/>
    <x v="0"/>
    <x v="34"/>
    <m/>
    <m/>
    <m/>
    <m/>
    <n v="10000000"/>
    <n v="5.3"/>
    <n v="8070311"/>
    <n v="5.4977751159000665E-2"/>
    <n v="-1929689"/>
    <m/>
    <x v="8"/>
  </r>
  <r>
    <s v="Color"/>
    <s v="JormaTaccone"/>
    <x v="1659"/>
    <m/>
    <x v="288"/>
    <n v="95"/>
    <s v="Action"/>
    <s v="Comedy"/>
    <s v="Romance"/>
    <m/>
    <m/>
    <m/>
    <m/>
    <m/>
    <x v="21"/>
    <m/>
    <m/>
    <m/>
    <m/>
    <m/>
    <m/>
    <s v="MacGruber"/>
    <x v="0"/>
    <x v="34"/>
    <m/>
    <m/>
    <m/>
    <m/>
    <n v="10000000"/>
    <n v="5.5"/>
    <n v="8460995"/>
    <n v="5.4968258866036693E-2"/>
    <n v="-1539005"/>
    <m/>
    <x v="8"/>
  </r>
  <r>
    <s v="Color"/>
    <s v="StephenFrears"/>
    <x v="1659"/>
    <m/>
    <x v="288"/>
    <n v="97"/>
    <s v="Crime"/>
    <s v="Drama"/>
    <s v="Thriller"/>
    <m/>
    <m/>
    <m/>
    <m/>
    <m/>
    <x v="21"/>
    <m/>
    <m/>
    <m/>
    <m/>
    <m/>
    <m/>
    <s v="DirtyPrettyThings"/>
    <x v="0"/>
    <x v="34"/>
    <m/>
    <m/>
    <m/>
    <m/>
    <n v="10000000"/>
    <n v="7.4"/>
    <n v="8111360"/>
    <n v="5.4959044729732454E-2"/>
    <n v="-1888640"/>
    <m/>
    <x v="8"/>
  </r>
  <r>
    <s v="Color"/>
    <s v="ElizabethBanks"/>
    <x v="1659"/>
    <m/>
    <x v="288"/>
    <n v="94"/>
    <s v="Comedy"/>
    <m/>
    <m/>
    <m/>
    <m/>
    <m/>
    <m/>
    <m/>
    <x v="21"/>
    <m/>
    <m/>
    <m/>
    <m/>
    <m/>
    <m/>
    <s v="Movie43"/>
    <x v="0"/>
    <x v="34"/>
    <m/>
    <m/>
    <m/>
    <m/>
    <n v="6000000"/>
    <n v="4.3"/>
    <n v="8828771"/>
    <n v="5.4949541907512431E-2"/>
    <n v="2828771"/>
    <m/>
    <x v="8"/>
  </r>
  <r>
    <s v="Color"/>
    <s v="FlorianHenckelvonDonnersmarck"/>
    <x v="1659"/>
    <m/>
    <x v="288"/>
    <n v="103"/>
    <s v="Action"/>
    <s v="Romance"/>
    <s v="Thriller"/>
    <m/>
    <m/>
    <m/>
    <m/>
    <m/>
    <x v="21"/>
    <m/>
    <m/>
    <m/>
    <m/>
    <m/>
    <m/>
    <s v="TheTourist"/>
    <x v="0"/>
    <x v="34"/>
    <m/>
    <m/>
    <m/>
    <m/>
    <n v="100000000"/>
    <n v="6"/>
    <n v="67631157"/>
    <n v="5.4933406385250821E-2"/>
    <n v="-32368843"/>
    <m/>
    <x v="8"/>
  </r>
  <r>
    <s v="Color"/>
    <s v="JeffLowell"/>
    <x v="1659"/>
    <m/>
    <x v="288"/>
    <n v="95"/>
    <s v="Comedy"/>
    <s v="Fantasy"/>
    <s v="Romance"/>
    <m/>
    <m/>
    <m/>
    <m/>
    <m/>
    <x v="21"/>
    <m/>
    <m/>
    <m/>
    <m/>
    <m/>
    <m/>
    <s v="OverHerDeadBody"/>
    <x v="0"/>
    <x v="34"/>
    <m/>
    <m/>
    <m/>
    <m/>
    <n v="10000000"/>
    <n v="5.2"/>
    <n v="7563670"/>
    <n v="5.4156659472165081E-2"/>
    <n v="-2436330"/>
    <m/>
    <x v="8"/>
  </r>
  <r>
    <s v="BlackandWhite"/>
    <s v="LoreneScafaria"/>
    <x v="1659"/>
    <m/>
    <x v="288"/>
    <n v="101"/>
    <s v="Adventure"/>
    <s v="Comedy"/>
    <s v="Drama"/>
    <s v="Romance"/>
    <s v="SciFi"/>
    <m/>
    <m/>
    <m/>
    <x v="21"/>
    <m/>
    <m/>
    <m/>
    <m/>
    <m/>
    <m/>
    <s v="SeekingaFriendfortheEndoftheWorld"/>
    <x v="0"/>
    <x v="34"/>
    <m/>
    <m/>
    <m/>
    <m/>
    <n v="10000000"/>
    <n v="6.7"/>
    <n v="6619173"/>
    <n v="5.414687472949286E-2"/>
    <n v="-3380827"/>
    <m/>
    <x v="8"/>
  </r>
  <r>
    <s v="BlackandWhite"/>
    <s v="TonyKaye"/>
    <x v="1659"/>
    <m/>
    <x v="288"/>
    <n v="101"/>
    <s v="Crime"/>
    <s v="Drama"/>
    <m/>
    <m/>
    <m/>
    <m/>
    <m/>
    <m/>
    <x v="21"/>
    <m/>
    <m/>
    <m/>
    <m/>
    <m/>
    <m/>
    <s v="AmericanHistoryX"/>
    <x v="0"/>
    <x v="34"/>
    <m/>
    <m/>
    <m/>
    <m/>
    <n v="7500000"/>
    <n v="8.6"/>
    <n v="6712241"/>
    <n v="5.4136399726223965E-2"/>
    <n v="-787759"/>
    <m/>
    <x v="8"/>
  </r>
  <r>
    <s v="Color"/>
    <s v="MarcusDunstan"/>
    <x v="1659"/>
    <m/>
    <x v="288"/>
    <n v="82"/>
    <s v="Action"/>
    <s v="Horror"/>
    <s v="Thriller"/>
    <m/>
    <m/>
    <m/>
    <m/>
    <m/>
    <x v="21"/>
    <m/>
    <m/>
    <m/>
    <m/>
    <m/>
    <m/>
    <s v="TheCollection"/>
    <x v="0"/>
    <x v="34"/>
    <m/>
    <m/>
    <m/>
    <m/>
    <n v="10000000"/>
    <n v="6.1"/>
    <n v="6842058"/>
    <n v="5.4120415440015404E-2"/>
    <n v="-3157942"/>
    <m/>
    <x v="8"/>
  </r>
  <r>
    <s v="Color"/>
    <s v="TimothyBjrklund"/>
    <x v="1659"/>
    <m/>
    <x v="288"/>
    <n v="74"/>
    <s v="Animation"/>
    <s v="Comedy"/>
    <s v="Family"/>
    <s v="Fantasy"/>
    <s v="Musical"/>
    <m/>
    <m/>
    <m/>
    <x v="21"/>
    <m/>
    <m/>
    <m/>
    <m/>
    <m/>
    <m/>
    <s v="TeachersPet"/>
    <x v="0"/>
    <x v="34"/>
    <m/>
    <m/>
    <m/>
    <m/>
    <n v="10000000"/>
    <n v="5.8"/>
    <n v="6491350"/>
    <n v="5.4110041670202488E-2"/>
    <n v="-3508650"/>
    <m/>
    <x v="8"/>
  </r>
  <r>
    <s v="Color"/>
    <s v="FranoisGirard"/>
    <x v="1659"/>
    <m/>
    <x v="288"/>
    <n v="130"/>
    <s v="Drama"/>
    <s v="Music"/>
    <s v="Mystery"/>
    <s v="Romance"/>
    <m/>
    <m/>
    <m/>
    <m/>
    <x v="21"/>
    <m/>
    <m/>
    <m/>
    <m/>
    <m/>
    <m/>
    <s v="TheRedViolin"/>
    <x v="4"/>
    <x v="34"/>
    <m/>
    <m/>
    <m/>
    <m/>
    <n v="10000000"/>
    <n v="7.7"/>
    <n v="9473382"/>
    <n v="5.4099402079233597E-2"/>
    <n v="-526618"/>
    <m/>
    <x v="8"/>
  </r>
  <r>
    <s v="Color"/>
    <s v="DavidLynch"/>
    <x v="1659"/>
    <m/>
    <x v="288"/>
    <n v="112"/>
    <s v="Biography"/>
    <s v="Drama"/>
    <m/>
    <m/>
    <m/>
    <m/>
    <m/>
    <m/>
    <x v="21"/>
    <m/>
    <m/>
    <m/>
    <m/>
    <m/>
    <m/>
    <s v="TheStraightStory"/>
    <x v="0"/>
    <x v="34"/>
    <m/>
    <m/>
    <m/>
    <m/>
    <n v="10000000"/>
    <n v="8"/>
    <n v="6197866"/>
    <n v="5.4090982068945755E-2"/>
    <n v="-3802134"/>
    <m/>
    <x v="8"/>
  </r>
  <r>
    <s v="Color"/>
    <s v="ScottKalvert"/>
    <x v="1659"/>
    <m/>
    <x v="288"/>
    <n v="96"/>
    <s v="Action"/>
    <s v="Crime"/>
    <s v="Drama"/>
    <m/>
    <m/>
    <m/>
    <m/>
    <m/>
    <x v="21"/>
    <m/>
    <m/>
    <m/>
    <m/>
    <m/>
    <m/>
    <s v="DeucesWild"/>
    <x v="0"/>
    <x v="34"/>
    <m/>
    <m/>
    <m/>
    <m/>
    <n v="10000000"/>
    <n v="5.6"/>
    <n v="6044618"/>
    <n v="5.4080097789069616E-2"/>
    <n v="-3955382"/>
    <m/>
    <x v="8"/>
  </r>
  <r>
    <s v="Color"/>
    <s v="JasonBateman"/>
    <x v="1659"/>
    <m/>
    <x v="288"/>
    <n v="89"/>
    <s v="Comedy"/>
    <s v="Drama"/>
    <m/>
    <m/>
    <m/>
    <m/>
    <m/>
    <m/>
    <x v="21"/>
    <m/>
    <m/>
    <m/>
    <m/>
    <m/>
    <m/>
    <s v="BadWords"/>
    <x v="0"/>
    <x v="34"/>
    <m/>
    <m/>
    <m/>
    <m/>
    <n v="10000000"/>
    <n v="6.7"/>
    <n v="7764027"/>
    <n v="5.4069086305853574E-2"/>
    <n v="-2235973"/>
    <m/>
    <x v="8"/>
  </r>
  <r>
    <s v="Color"/>
    <s v="MikeBinder"/>
    <x v="1659"/>
    <m/>
    <x v="288"/>
    <n v="121"/>
    <s v="Drama"/>
    <m/>
    <m/>
    <m/>
    <m/>
    <m/>
    <m/>
    <m/>
    <x v="21"/>
    <m/>
    <m/>
    <m/>
    <m/>
    <m/>
    <m/>
    <s v="BlackorWhite"/>
    <x v="0"/>
    <x v="34"/>
    <m/>
    <m/>
    <m/>
    <m/>
    <n v="9000000"/>
    <n v="6.6"/>
    <n v="21569041"/>
    <n v="5.4059263505030555E-2"/>
    <n v="12569041"/>
    <m/>
    <x v="8"/>
  </r>
  <r>
    <s v="Color"/>
    <s v="EricBross"/>
    <x v="1659"/>
    <m/>
    <x v="288"/>
    <n v="85"/>
    <s v="Comedy"/>
    <s v="Family"/>
    <s v="Romance"/>
    <m/>
    <m/>
    <m/>
    <m/>
    <m/>
    <x v="21"/>
    <m/>
    <m/>
    <m/>
    <m/>
    <m/>
    <m/>
    <s v="OntheLine"/>
    <x v="0"/>
    <x v="34"/>
    <m/>
    <m/>
    <m/>
    <m/>
    <n v="16000000"/>
    <n v="4.0999999999999996"/>
    <n v="4356743"/>
    <n v="5.4064818596554848E-2"/>
    <n v="-11643257"/>
    <m/>
    <x v="8"/>
  </r>
  <r>
    <s v="Color"/>
    <s v="WernerHerzog"/>
    <x v="1659"/>
    <m/>
    <x v="288"/>
    <n v="120"/>
    <s v="Adventure"/>
    <s v="Biography"/>
    <s v="Drama"/>
    <s v="War"/>
    <m/>
    <m/>
    <m/>
    <m/>
    <x v="21"/>
    <m/>
    <m/>
    <m/>
    <m/>
    <m/>
    <m/>
    <s v="RescueDawn"/>
    <x v="0"/>
    <x v="34"/>
    <m/>
    <m/>
    <m/>
    <m/>
    <n v="10000000"/>
    <n v="7.3"/>
    <n v="5484375"/>
    <n v="5.4069015543444052E-2"/>
    <n v="-4515625"/>
    <m/>
    <x v="8"/>
  </r>
  <r>
    <s v="Color"/>
    <s v="JayDuplass"/>
    <x v="1659"/>
    <m/>
    <x v="288"/>
    <n v="83"/>
    <s v="Comedy"/>
    <s v="Drama"/>
    <m/>
    <m/>
    <m/>
    <m/>
    <m/>
    <m/>
    <x v="21"/>
    <m/>
    <m/>
    <m/>
    <m/>
    <m/>
    <m/>
    <s v="JeffWhoLivesatHome"/>
    <x v="0"/>
    <x v="34"/>
    <m/>
    <m/>
    <m/>
    <m/>
    <n v="10000000"/>
    <n v="6.5"/>
    <n v="4244155"/>
    <n v="5.4057562868722132E-2"/>
    <n v="-5755845"/>
    <m/>
    <x v="8"/>
  </r>
  <r>
    <s v="Color"/>
    <s v="LucaGuadagnino"/>
    <x v="1659"/>
    <m/>
    <x v="288"/>
    <n v="120"/>
    <s v="Drama"/>
    <s v="Romance"/>
    <m/>
    <m/>
    <m/>
    <m/>
    <m/>
    <m/>
    <x v="21"/>
    <m/>
    <m/>
    <m/>
    <m/>
    <m/>
    <m/>
    <s v="IAmLove"/>
    <x v="11"/>
    <x v="34"/>
    <m/>
    <m/>
    <m/>
    <m/>
    <n v="10000000"/>
    <n v="7"/>
    <n v="5004648"/>
    <n v="5.4045320588963608E-2"/>
    <n v="-4995352"/>
    <m/>
    <x v="8"/>
  </r>
  <r>
    <s v="Color"/>
    <s v="JohnPutch"/>
    <x v="1659"/>
    <m/>
    <x v="288"/>
    <n v="111"/>
    <s v="Drama"/>
    <s v="Mystery"/>
    <s v="SciFi"/>
    <m/>
    <m/>
    <m/>
    <m/>
    <m/>
    <x v="21"/>
    <m/>
    <m/>
    <m/>
    <m/>
    <m/>
    <m/>
    <s v="AtlasShruggedII:TheStrike"/>
    <x v="0"/>
    <x v="34"/>
    <m/>
    <m/>
    <m/>
    <m/>
    <n v="10000000"/>
    <n v="5.5"/>
    <n v="3333823"/>
    <n v="5.4033510434359139E-2"/>
    <n v="-6666177"/>
    <m/>
    <x v="8"/>
  </r>
  <r>
    <s v="Color"/>
    <s v="PeterMedak"/>
    <x v="1659"/>
    <m/>
    <x v="288"/>
    <n v="100"/>
    <s v="Action"/>
    <s v="Crime"/>
    <s v="Drama"/>
    <s v="Thriller"/>
    <m/>
    <m/>
    <m/>
    <m/>
    <x v="21"/>
    <m/>
    <m/>
    <m/>
    <m/>
    <m/>
    <m/>
    <s v="RomeoIsBleeding"/>
    <x v="0"/>
    <x v="34"/>
    <m/>
    <m/>
    <m/>
    <m/>
    <n v="11500000"/>
    <n v="6.6"/>
    <n v="3275585"/>
    <n v="5.4020694926622717E-2"/>
    <n v="-8224415"/>
    <m/>
    <x v="8"/>
  </r>
  <r>
    <s v="Color"/>
    <s v="StevenSoderbergh"/>
    <x v="1659"/>
    <m/>
    <x v="288"/>
    <n v="89"/>
    <s v="Crime"/>
    <s v="Drama"/>
    <s v="Mystery"/>
    <s v="Thriller"/>
    <m/>
    <m/>
    <m/>
    <m/>
    <x v="21"/>
    <m/>
    <m/>
    <m/>
    <m/>
    <m/>
    <m/>
    <s v="TheLimey"/>
    <x v="0"/>
    <x v="34"/>
    <m/>
    <m/>
    <m/>
    <m/>
    <n v="9000000"/>
    <n v="7.1"/>
    <n v="3193102"/>
    <n v="5.4012244185148522E-2"/>
    <n v="-5806898"/>
    <m/>
    <x v="8"/>
  </r>
  <r>
    <s v="Color"/>
    <s v="PaulHaggis"/>
    <x v="1659"/>
    <m/>
    <x v="288"/>
    <n v="115"/>
    <s v="Crime"/>
    <s v="Drama"/>
    <s v="Thriller"/>
    <m/>
    <m/>
    <m/>
    <m/>
    <m/>
    <x v="21"/>
    <m/>
    <m/>
    <m/>
    <m/>
    <m/>
    <m/>
    <s v="Crash"/>
    <x v="0"/>
    <x v="34"/>
    <m/>
    <m/>
    <m/>
    <m/>
    <n v="6500000"/>
    <n v="7.9"/>
    <n v="54557348"/>
    <n v="5.3996329424916903E-2"/>
    <n v="48057348"/>
    <m/>
    <x v="8"/>
  </r>
  <r>
    <s v="Color"/>
    <s v="TerenceDavies"/>
    <x v="1659"/>
    <m/>
    <x v="288"/>
    <n v="135"/>
    <s v="Drama"/>
    <s v="Romance"/>
    <m/>
    <m/>
    <m/>
    <m/>
    <m/>
    <m/>
    <x v="21"/>
    <m/>
    <m/>
    <m/>
    <m/>
    <m/>
    <m/>
    <s v="TheHouseofMirth"/>
    <x v="0"/>
    <x v="34"/>
    <m/>
    <m/>
    <m/>
    <m/>
    <n v="10000000"/>
    <n v="7.1"/>
    <n v="3041803"/>
    <n v="5.4097348767574827E-2"/>
    <n v="-6958197"/>
    <m/>
    <x v="8"/>
  </r>
  <r>
    <s v="Color"/>
    <s v="HarleyCokeliss"/>
    <x v="1659"/>
    <m/>
    <x v="288"/>
    <n v="92"/>
    <s v="Action"/>
    <s v="Drama"/>
    <s v="Thriller"/>
    <m/>
    <m/>
    <m/>
    <m/>
    <m/>
    <x v="21"/>
    <m/>
    <m/>
    <m/>
    <m/>
    <m/>
    <m/>
    <s v="Malone"/>
    <x v="0"/>
    <x v="34"/>
    <m/>
    <m/>
    <m/>
    <m/>
    <n v="10000000"/>
    <n v="5.6"/>
    <n v="3060858"/>
    <n v="5.4084281691783399E-2"/>
    <n v="-6939142"/>
    <m/>
    <x v="8"/>
  </r>
  <r>
    <s v="Color"/>
    <s v="VictorSalva"/>
    <x v="1659"/>
    <m/>
    <x v="288"/>
    <n v="120"/>
    <s v="Drama"/>
    <s v="Romance"/>
    <s v="Sport"/>
    <m/>
    <m/>
    <m/>
    <m/>
    <m/>
    <x v="21"/>
    <m/>
    <m/>
    <m/>
    <m/>
    <m/>
    <m/>
    <s v="PeacefulWarrior"/>
    <x v="0"/>
    <x v="34"/>
    <m/>
    <m/>
    <m/>
    <m/>
    <n v="10000000"/>
    <n v="7.3"/>
    <n v="1055654"/>
    <n v="5.407119426269312E-2"/>
    <n v="-8944346"/>
    <m/>
    <x v="8"/>
  </r>
  <r>
    <s v="Color"/>
    <s v="TomBrady"/>
    <x v="1659"/>
    <m/>
    <x v="288"/>
    <n v="97"/>
    <s v="Comedy"/>
    <m/>
    <m/>
    <m/>
    <m/>
    <m/>
    <m/>
    <m/>
    <x v="21"/>
    <m/>
    <m/>
    <m/>
    <m/>
    <m/>
    <m/>
    <s v="BuckyLarson:BorntoBeaStar"/>
    <x v="0"/>
    <x v="34"/>
    <m/>
    <m/>
    <m/>
    <m/>
    <n v="10000000"/>
    <n v="3.3"/>
    <n v="2331318"/>
    <n v="5.4057082987058316E-2"/>
    <n v="-7668682"/>
    <m/>
    <x v="8"/>
  </r>
  <r>
    <s v="Color"/>
    <s v="SpikeLee"/>
    <x v="1659"/>
    <m/>
    <x v="288"/>
    <n v="135"/>
    <s v="Comedy"/>
    <s v="Drama"/>
    <s v="Music"/>
    <m/>
    <m/>
    <m/>
    <m/>
    <m/>
    <x v="21"/>
    <m/>
    <m/>
    <m/>
    <m/>
    <m/>
    <m/>
    <s v="Bamboozled"/>
    <x v="0"/>
    <x v="34"/>
    <m/>
    <m/>
    <m/>
    <m/>
    <n v="10000000"/>
    <n v="6.5"/>
    <n v="2185266"/>
    <n v="5.4043549429294499E-2"/>
    <n v="-7814734"/>
    <m/>
    <x v="8"/>
  </r>
  <r>
    <s v="Color"/>
    <s v="JasonZada"/>
    <x v="1659"/>
    <m/>
    <x v="288"/>
    <n v="93"/>
    <s v="Horror"/>
    <s v="Mystery"/>
    <s v="Thriller"/>
    <m/>
    <m/>
    <m/>
    <m/>
    <m/>
    <x v="21"/>
    <m/>
    <m/>
    <m/>
    <m/>
    <m/>
    <m/>
    <s v="TheForest"/>
    <x v="0"/>
    <x v="34"/>
    <m/>
    <m/>
    <m/>
    <m/>
    <n v="10000000"/>
    <n v="4.8"/>
    <n v="26583369"/>
    <n v="5.4029909984940831E-2"/>
    <n v="16583369"/>
    <m/>
    <x v="8"/>
  </r>
  <r>
    <s v="Color"/>
    <s v="FranklinJ.Schaffner"/>
    <x v="1659"/>
    <m/>
    <x v="288"/>
    <n v="118"/>
    <s v="Adventure"/>
    <s v="Mystery"/>
    <s v="Thriller"/>
    <m/>
    <m/>
    <m/>
    <m/>
    <m/>
    <x v="21"/>
    <m/>
    <m/>
    <m/>
    <m/>
    <m/>
    <m/>
    <s v="Sphinx"/>
    <x v="0"/>
    <x v="34"/>
    <m/>
    <m/>
    <m/>
    <m/>
    <n v="14000000"/>
    <n v="5.2"/>
    <n v="800000"/>
    <n v="5.4042118494386726E-2"/>
    <n v="-13200000"/>
    <m/>
    <x v="8"/>
  </r>
  <r>
    <s v="Color"/>
    <s v="NoahBaumbach"/>
    <x v="1659"/>
    <m/>
    <x v="288"/>
    <n v="97"/>
    <s v="Comedy"/>
    <s v="Drama"/>
    <m/>
    <m/>
    <m/>
    <m/>
    <m/>
    <m/>
    <x v="21"/>
    <m/>
    <m/>
    <m/>
    <m/>
    <m/>
    <m/>
    <s v="WhileWereYoung"/>
    <x v="0"/>
    <x v="34"/>
    <m/>
    <m/>
    <m/>
    <m/>
    <n v="10000000"/>
    <n v="6.3"/>
    <n v="7574066"/>
    <n v="5.4041665491240579E-2"/>
    <n v="-2425934"/>
    <m/>
    <x v="8"/>
  </r>
  <r>
    <s v="Color"/>
    <s v="ChrisWeitz"/>
    <x v="1659"/>
    <m/>
    <x v="288"/>
    <n v="98"/>
    <s v="Drama"/>
    <s v="Romance"/>
    <m/>
    <m/>
    <m/>
    <m/>
    <m/>
    <m/>
    <x v="21"/>
    <m/>
    <m/>
    <m/>
    <m/>
    <m/>
    <m/>
    <s v="ABetterLife"/>
    <x v="0"/>
    <x v="34"/>
    <m/>
    <m/>
    <m/>
    <m/>
    <n v="10000000"/>
    <n v="7.2"/>
    <n v="1754319"/>
    <n v="5.4031342074037564E-2"/>
    <n v="-8245681"/>
    <m/>
    <x v="8"/>
  </r>
  <r>
    <s v="Color"/>
    <s v="DavidCronenberg"/>
    <x v="1659"/>
    <m/>
    <x v="288"/>
    <n v="98"/>
    <s v="Drama"/>
    <s v="Mystery"/>
    <s v="Thriller"/>
    <m/>
    <m/>
    <m/>
    <m/>
    <m/>
    <x v="21"/>
    <m/>
    <m/>
    <m/>
    <m/>
    <m/>
    <m/>
    <s v="Spider"/>
    <x v="0"/>
    <x v="34"/>
    <m/>
    <m/>
    <m/>
    <m/>
    <n v="8000000"/>
    <n v="6.8"/>
    <n v="1641788"/>
    <n v="5.4017394527561408E-2"/>
    <n v="-6358212"/>
    <m/>
    <x v="8"/>
  </r>
  <r>
    <s v="Color"/>
    <s v="EricBlakeney"/>
    <x v="1659"/>
    <m/>
    <x v="288"/>
    <n v="101"/>
    <s v="Comedy"/>
    <s v="Crime"/>
    <s v="Romance"/>
    <m/>
    <m/>
    <m/>
    <m/>
    <m/>
    <x v="21"/>
    <m/>
    <m/>
    <m/>
    <m/>
    <m/>
    <m/>
    <s v="GunShy"/>
    <x v="0"/>
    <x v="34"/>
    <m/>
    <m/>
    <m/>
    <m/>
    <n v="10000000"/>
    <n v="5.7"/>
    <n v="1631839"/>
    <n v="5.3996748969176535E-2"/>
    <n v="-8368161"/>
    <m/>
    <x v="8"/>
  </r>
  <r>
    <s v="Color"/>
    <s v="DouglasMcGrath"/>
    <x v="1659"/>
    <m/>
    <x v="288"/>
    <n v="132"/>
    <s v="Drama"/>
    <s v="Romance"/>
    <m/>
    <m/>
    <m/>
    <m/>
    <m/>
    <m/>
    <x v="21"/>
    <m/>
    <m/>
    <m/>
    <m/>
    <m/>
    <m/>
    <s v="NicholasNickleby"/>
    <x v="0"/>
    <x v="34"/>
    <m/>
    <m/>
    <m/>
    <m/>
    <n v="10000000"/>
    <n v="7.2"/>
    <n v="1309849"/>
    <n v="5.3982667170139512E-2"/>
    <n v="-8690151"/>
    <m/>
    <x v="8"/>
  </r>
  <r>
    <s v="Color"/>
    <s v="ArielVromen"/>
    <x v="1659"/>
    <m/>
    <x v="288"/>
    <n v="106"/>
    <s v="Biography"/>
    <s v="Crime"/>
    <s v="Drama"/>
    <m/>
    <m/>
    <m/>
    <m/>
    <m/>
    <x v="21"/>
    <m/>
    <m/>
    <m/>
    <m/>
    <m/>
    <m/>
    <s v="TheIceman"/>
    <x v="0"/>
    <x v="34"/>
    <m/>
    <m/>
    <m/>
    <m/>
    <n v="10000000"/>
    <n v="6.9"/>
    <n v="1939441"/>
    <n v="5.3968398577698369E-2"/>
    <n v="-8060559"/>
    <m/>
    <x v="8"/>
  </r>
  <r>
    <s v="Color"/>
    <s v="JohnWaters"/>
    <x v="1659"/>
    <m/>
    <x v="288"/>
    <n v="87"/>
    <s v="Comedy"/>
    <s v="Crime"/>
    <s v="Thriller"/>
    <m/>
    <m/>
    <m/>
    <m/>
    <m/>
    <x v="21"/>
    <m/>
    <m/>
    <m/>
    <m/>
    <m/>
    <m/>
    <s v="CecilB.DeMented"/>
    <x v="0"/>
    <x v="34"/>
    <m/>
    <m/>
    <m/>
    <m/>
    <n v="10000000"/>
    <n v="6.2"/>
    <n v="1276984"/>
    <n v="5.3954399756265189E-2"/>
    <n v="-8723016"/>
    <m/>
    <x v="8"/>
  </r>
  <r>
    <s v="Color"/>
    <s v="WilliamFriedkin"/>
    <x v="1659"/>
    <m/>
    <x v="288"/>
    <n v="98"/>
    <s v="Crime"/>
    <s v="Drama"/>
    <s v="Romance"/>
    <s v="Thriller"/>
    <m/>
    <m/>
    <m/>
    <m/>
    <x v="21"/>
    <m/>
    <m/>
    <m/>
    <m/>
    <m/>
    <m/>
    <s v="KillerJoe"/>
    <x v="0"/>
    <x v="34"/>
    <m/>
    <m/>
    <m/>
    <m/>
    <n v="11000000"/>
    <n v="6.7"/>
    <n v="1987762"/>
    <n v="5.3940047422097327E-2"/>
    <n v="-9012238"/>
    <m/>
    <x v="8"/>
  </r>
  <r>
    <s v="Color"/>
    <s v="DerrickBorte"/>
    <x v="1659"/>
    <m/>
    <x v="288"/>
    <n v="96"/>
    <s v="Comedy"/>
    <s v="Drama"/>
    <m/>
    <m/>
    <m/>
    <m/>
    <m/>
    <m/>
    <x v="21"/>
    <m/>
    <m/>
    <m/>
    <m/>
    <m/>
    <m/>
    <s v="TheJoneses"/>
    <x v="0"/>
    <x v="34"/>
    <m/>
    <m/>
    <m/>
    <m/>
    <n v="5000000"/>
    <n v="6.5"/>
    <n v="1474508"/>
    <n v="5.3929264492261042E-2"/>
    <n v="-3525492"/>
    <m/>
    <x v="8"/>
  </r>
  <r>
    <s v="Color"/>
    <s v="RichardKwietniowski"/>
    <x v="1659"/>
    <m/>
    <x v="288"/>
    <n v="104"/>
    <s v="Crime"/>
    <s v="Drama"/>
    <s v="Thriller"/>
    <m/>
    <m/>
    <m/>
    <m/>
    <m/>
    <x v="21"/>
    <m/>
    <m/>
    <m/>
    <m/>
    <m/>
    <m/>
    <s v="OwningMahowny"/>
    <x v="0"/>
    <x v="34"/>
    <m/>
    <m/>
    <m/>
    <m/>
    <n v="10000000"/>
    <n v="7.2"/>
    <n v="1011054"/>
    <n v="5.3898143285283133E-2"/>
    <n v="-8988946"/>
    <m/>
    <x v="8"/>
  </r>
  <r>
    <s v="Color"/>
    <s v="BobOdenkirk"/>
    <x v="1659"/>
    <m/>
    <x v="288"/>
    <n v="93"/>
    <s v="Comedy"/>
    <m/>
    <m/>
    <m/>
    <m/>
    <m/>
    <m/>
    <m/>
    <x v="21"/>
    <m/>
    <m/>
    <m/>
    <m/>
    <m/>
    <m/>
    <s v="TheBrothersSolomon"/>
    <x v="0"/>
    <x v="34"/>
    <m/>
    <m/>
    <m/>
    <m/>
    <n v="10000000"/>
    <n v="5.3"/>
    <n v="900926"/>
    <n v="5.3883546825961991E-2"/>
    <n v="-9099074"/>
    <m/>
    <x v="8"/>
  </r>
  <r>
    <s v="Color"/>
    <s v="KarWaiWong"/>
    <x v="1659"/>
    <m/>
    <x v="288"/>
    <n v="95"/>
    <s v="Drama"/>
    <s v="Romance"/>
    <m/>
    <m/>
    <m/>
    <m/>
    <m/>
    <m/>
    <x v="21"/>
    <m/>
    <m/>
    <m/>
    <m/>
    <m/>
    <m/>
    <s v="MyBlueberryNights"/>
    <x v="0"/>
    <x v="34"/>
    <m/>
    <m/>
    <m/>
    <m/>
    <n v="10000000"/>
    <n v="6.7"/>
    <n v="866778"/>
    <n v="5.3868864623887153E-2"/>
    <n v="-9133222"/>
    <m/>
    <x v="8"/>
  </r>
  <r>
    <s v="Color"/>
    <s v="GuyRitchie"/>
    <x v="1659"/>
    <m/>
    <x v="288"/>
    <n v="89"/>
    <s v="Comedy"/>
    <s v="Romance"/>
    <m/>
    <m/>
    <m/>
    <m/>
    <m/>
    <m/>
    <x v="21"/>
    <m/>
    <m/>
    <m/>
    <m/>
    <m/>
    <m/>
    <s v="SweptAway"/>
    <x v="0"/>
    <x v="34"/>
    <m/>
    <m/>
    <m/>
    <m/>
    <n v="10000000"/>
    <n v="3.6"/>
    <n v="598645"/>
    <n v="5.3854131215634059E-2"/>
    <n v="-9401355"/>
    <m/>
    <x v="8"/>
  </r>
  <r>
    <s v="Color"/>
    <s v="JoshuaSeftel"/>
    <x v="1659"/>
    <m/>
    <x v="288"/>
    <n v="107"/>
    <s v="Action"/>
    <s v="Comedy"/>
    <s v="Thriller"/>
    <m/>
    <m/>
    <m/>
    <m/>
    <m/>
    <x v="21"/>
    <m/>
    <m/>
    <m/>
    <m/>
    <m/>
    <m/>
    <s v="WarInc."/>
    <x v="0"/>
    <x v="34"/>
    <m/>
    <m/>
    <m/>
    <m/>
    <n v="10000000"/>
    <n v="5.7"/>
    <n v="578527"/>
    <n v="5.3839241758660138E-2"/>
    <n v="-9421473"/>
    <m/>
    <x v="8"/>
  </r>
  <r>
    <s v="BlackandWhite"/>
    <s v="StephenChow"/>
    <x v="1659"/>
    <m/>
    <x v="288"/>
    <n v="85"/>
    <s v="Action"/>
    <s v="Comedy"/>
    <s v="Sport"/>
    <m/>
    <m/>
    <m/>
    <m/>
    <m/>
    <x v="21"/>
    <m/>
    <m/>
    <m/>
    <m/>
    <m/>
    <m/>
    <s v="ShaolinSoccer"/>
    <x v="8"/>
    <x v="34"/>
    <m/>
    <m/>
    <m/>
    <m/>
    <n v="10000000"/>
    <n v="7.3"/>
    <n v="488872"/>
    <n v="5.3824307042840122E-2"/>
    <n v="-9511128"/>
    <m/>
    <x v="8"/>
  </r>
  <r>
    <s v="Color"/>
    <s v="VincentGallo"/>
    <x v="1659"/>
    <m/>
    <x v="288"/>
    <n v="93"/>
    <s v="Drama"/>
    <m/>
    <m/>
    <m/>
    <m/>
    <m/>
    <m/>
    <m/>
    <x v="21"/>
    <m/>
    <m/>
    <m/>
    <m/>
    <m/>
    <m/>
    <s v="TheBrownBunny"/>
    <x v="0"/>
    <x v="34"/>
    <m/>
    <m/>
    <m/>
    <m/>
    <n v="10000000"/>
    <n v="5"/>
    <n v="365734"/>
    <n v="5.3809296314926869E-2"/>
    <n v="-9634266"/>
    <m/>
    <x v="8"/>
  </r>
  <r>
    <s v="Color"/>
    <s v="JonStewart"/>
    <x v="1659"/>
    <m/>
    <x v="288"/>
    <n v="103"/>
    <s v="Biography"/>
    <s v="Drama"/>
    <m/>
    <m/>
    <m/>
    <m/>
    <m/>
    <m/>
    <x v="21"/>
    <m/>
    <m/>
    <m/>
    <m/>
    <m/>
    <m/>
    <s v="Rosewater"/>
    <x v="0"/>
    <x v="34"/>
    <m/>
    <m/>
    <m/>
    <m/>
    <n v="5000000"/>
    <n v="6.6"/>
    <n v="3093491"/>
    <n v="5.3794195087551573E-2"/>
    <n v="-1906509"/>
    <m/>
    <x v="8"/>
  </r>
  <r>
    <s v="Color"/>
    <s v="DanHarris"/>
    <x v="1659"/>
    <m/>
    <x v="288"/>
    <n v="111"/>
    <s v="Comedy"/>
    <s v="Drama"/>
    <m/>
    <m/>
    <m/>
    <m/>
    <m/>
    <m/>
    <x v="21"/>
    <m/>
    <m/>
    <m/>
    <m/>
    <m/>
    <m/>
    <s v="ImaginaryHeroes"/>
    <x v="0"/>
    <x v="34"/>
    <m/>
    <m/>
    <m/>
    <m/>
    <n v="4000000"/>
    <n v="7.3"/>
    <n v="228524"/>
    <n v="5.376507801135242E-2"/>
    <n v="-3771476"/>
    <m/>
    <x v="8"/>
  </r>
  <r>
    <s v="Color"/>
    <s v="MelSmith"/>
    <x v="1659"/>
    <m/>
    <x v="288"/>
    <n v="86"/>
    <s v="Action"/>
    <s v="Comedy"/>
    <s v="Drama"/>
    <m/>
    <m/>
    <m/>
    <m/>
    <m/>
    <x v="21"/>
    <m/>
    <m/>
    <m/>
    <m/>
    <m/>
    <m/>
    <s v="HighHeelsandLowLifes"/>
    <x v="0"/>
    <x v="34"/>
    <m/>
    <m/>
    <m/>
    <m/>
    <n v="10000000"/>
    <n v="6.2"/>
    <n v="226792"/>
    <n v="5.3727924455525718E-2"/>
    <n v="-9773208"/>
    <m/>
    <x v="8"/>
  </r>
  <r>
    <s v="Color"/>
    <s v="ChristopherSmith"/>
    <x v="1659"/>
    <m/>
    <x v="288"/>
    <n v="90"/>
    <s v="Comedy"/>
    <s v="Horror"/>
    <s v="Thriller"/>
    <m/>
    <m/>
    <m/>
    <m/>
    <m/>
    <x v="21"/>
    <m/>
    <m/>
    <m/>
    <m/>
    <m/>
    <m/>
    <s v="Severance"/>
    <x v="0"/>
    <x v="34"/>
    <m/>
    <m/>
    <m/>
    <m/>
    <n v="5000000"/>
    <n v="6.6"/>
    <n v="136432"/>
    <n v="5.3712602606333933E-2"/>
    <n v="-4863568"/>
    <m/>
    <x v="8"/>
  </r>
  <r>
    <s v="Color"/>
    <s v="StuartGordon"/>
    <x v="1659"/>
    <m/>
    <x v="288"/>
    <n v="82"/>
    <s v="Drama"/>
    <s v="Thriller"/>
    <m/>
    <m/>
    <m/>
    <m/>
    <m/>
    <m/>
    <x v="21"/>
    <m/>
    <m/>
    <m/>
    <m/>
    <m/>
    <m/>
    <s v="Edmond"/>
    <x v="0"/>
    <x v="34"/>
    <m/>
    <m/>
    <m/>
    <m/>
    <n v="10000000"/>
    <n v="6.3"/>
    <n v="131617"/>
    <n v="5.3678809499268391E-2"/>
    <n v="-9868383"/>
    <m/>
    <x v="8"/>
  </r>
  <r>
    <s v="Color"/>
    <s v="AlanMetter"/>
    <x v="1659"/>
    <m/>
    <x v="288"/>
    <n v="83"/>
    <s v="Comedy"/>
    <s v="Crime"/>
    <m/>
    <m/>
    <m/>
    <m/>
    <m/>
    <m/>
    <x v="21"/>
    <m/>
    <m/>
    <m/>
    <m/>
    <m/>
    <m/>
    <s v="PoliceAcademy:MissiontoMoscow"/>
    <x v="0"/>
    <x v="34"/>
    <m/>
    <m/>
    <m/>
    <m/>
    <n v="6200000"/>
    <n v="3.3"/>
    <n v="126247"/>
    <n v="5.3663347311129234E-2"/>
    <n v="-6073753"/>
    <m/>
    <x v="8"/>
  </r>
  <r>
    <s v="Color"/>
    <s v="ArthurHiller"/>
    <x v="1659"/>
    <m/>
    <x v="288"/>
    <n v="86"/>
    <s v="Comedy"/>
    <m/>
    <m/>
    <m/>
    <m/>
    <m/>
    <m/>
    <m/>
    <x v="21"/>
    <m/>
    <m/>
    <m/>
    <m/>
    <m/>
    <m/>
    <s v="AnAlanSmitheeFilm:BurnHollywoodBurn"/>
    <x v="0"/>
    <x v="34"/>
    <m/>
    <m/>
    <m/>
    <m/>
    <n v="10000000"/>
    <n v="3.5"/>
    <n v="15447"/>
    <n v="5.3633815243009308E-2"/>
    <n v="-9984553"/>
    <m/>
    <x v="8"/>
  </r>
  <r>
    <s v="Color"/>
    <s v="MichaelMeredith"/>
    <x v="1659"/>
    <m/>
    <x v="288"/>
    <n v="91"/>
    <s v="Comedy"/>
    <s v="Drama"/>
    <m/>
    <m/>
    <m/>
    <m/>
    <m/>
    <m/>
    <x v="21"/>
    <m/>
    <m/>
    <m/>
    <m/>
    <m/>
    <m/>
    <s v="TheOpenRoad"/>
    <x v="0"/>
    <x v="34"/>
    <m/>
    <m/>
    <m/>
    <m/>
    <n v="10000000"/>
    <n v="5.5"/>
    <n v="19348"/>
    <n v="5.361820842247516E-2"/>
    <n v="-9980652"/>
    <m/>
    <x v="8"/>
  </r>
  <r>
    <s v="Color"/>
    <s v="JulioDePietro"/>
    <x v="1659"/>
    <m/>
    <x v="288"/>
    <n v="90"/>
    <s v="Comedy"/>
    <s v="Romance"/>
    <m/>
    <m/>
    <m/>
    <m/>
    <m/>
    <m/>
    <x v="21"/>
    <m/>
    <m/>
    <m/>
    <m/>
    <m/>
    <m/>
    <s v="TheGoodGuy"/>
    <x v="0"/>
    <x v="34"/>
    <m/>
    <m/>
    <m/>
    <m/>
    <n v="8000000"/>
    <n v="5.9"/>
    <n v="100503"/>
    <n v="5.3602564512021243E-2"/>
    <n v="-7899497"/>
    <m/>
    <x v="8"/>
  </r>
  <r>
    <s v="Color"/>
    <s v="KatherineDieckmann"/>
    <x v="1659"/>
    <m/>
    <x v="288"/>
    <n v="90"/>
    <s v="Comedy"/>
    <s v="Drama"/>
    <m/>
    <m/>
    <m/>
    <m/>
    <m/>
    <m/>
    <x v="21"/>
    <m/>
    <m/>
    <m/>
    <m/>
    <m/>
    <m/>
    <s v="Motherhood"/>
    <x v="0"/>
    <x v="34"/>
    <m/>
    <m/>
    <m/>
    <m/>
    <n v="5000000"/>
    <n v="4.7"/>
    <n v="92900"/>
    <n v="5.3579489252347116E-2"/>
    <n v="-4907100"/>
    <m/>
    <x v="8"/>
  </r>
  <r>
    <s v="Color"/>
    <s v="ScottMarshall"/>
    <x v="1659"/>
    <m/>
    <x v="288"/>
    <n v="93"/>
    <s v="Comedy"/>
    <s v="Romance"/>
    <m/>
    <m/>
    <m/>
    <m/>
    <m/>
    <m/>
    <x v="21"/>
    <m/>
    <m/>
    <m/>
    <m/>
    <m/>
    <m/>
    <s v="BlondeAmbition"/>
    <x v="0"/>
    <x v="34"/>
    <m/>
    <m/>
    <m/>
    <m/>
    <n v="10000000"/>
    <n v="3.9"/>
    <n v="5561"/>
    <n v="5.3545208908824596E-2"/>
    <n v="-9994439"/>
    <m/>
    <x v="8"/>
  </r>
  <r>
    <s v="Color"/>
    <s v="lexdelaIglesia"/>
    <x v="1659"/>
    <m/>
    <x v="288"/>
    <n v="104"/>
    <s v="Crime"/>
    <s v="Mystery"/>
    <s v="Thriller"/>
    <m/>
    <m/>
    <m/>
    <m/>
    <m/>
    <x v="21"/>
    <m/>
    <m/>
    <m/>
    <m/>
    <m/>
    <m/>
    <s v="TheOxfordMurders"/>
    <x v="0"/>
    <x v="34"/>
    <m/>
    <m/>
    <m/>
    <m/>
    <n v="10000000"/>
    <n v="6.1"/>
    <n v="3607"/>
    <n v="5.3529408397149987E-2"/>
    <n v="-9996393"/>
    <m/>
    <x v="8"/>
  </r>
  <r>
    <s v="Color"/>
    <s v="MichaelClancy"/>
    <x v="1659"/>
    <m/>
    <x v="288"/>
    <n v="85"/>
    <s v="Comedy"/>
    <s v="Drama"/>
    <m/>
    <m/>
    <m/>
    <m/>
    <m/>
    <m/>
    <x v="21"/>
    <m/>
    <m/>
    <m/>
    <m/>
    <m/>
    <m/>
    <s v="Eulogy"/>
    <x v="0"/>
    <x v="34"/>
    <m/>
    <m/>
    <m/>
    <m/>
    <n v="6500000"/>
    <n v="6.7"/>
    <n v="70527"/>
    <n v="5.3513567591384745E-2"/>
    <n v="-6429473"/>
    <m/>
    <x v="8"/>
  </r>
  <r>
    <s v="Color"/>
    <s v="JeewoonKim"/>
    <x v="1659"/>
    <m/>
    <x v="288"/>
    <n v="135"/>
    <s v="Action"/>
    <s v="Adventure"/>
    <s v="Comedy"/>
    <s v="Western"/>
    <m/>
    <m/>
    <m/>
    <m/>
    <x v="21"/>
    <m/>
    <m/>
    <m/>
    <m/>
    <m/>
    <m/>
    <s v="TheGoodtheBadtheWeird"/>
    <x v="18"/>
    <x v="34"/>
    <m/>
    <m/>
    <m/>
    <m/>
    <n v="10000000"/>
    <n v="7.3"/>
    <n v="128486"/>
    <n v="5.3484636601154184E-2"/>
    <n v="-9871514"/>
    <m/>
    <x v="8"/>
  </r>
  <r>
    <s v="Color"/>
    <s v="AndyGarcia"/>
    <x v="1659"/>
    <m/>
    <x v="288"/>
    <n v="144"/>
    <s v="Drama"/>
    <s v="Romance"/>
    <m/>
    <m/>
    <m/>
    <m/>
    <m/>
    <m/>
    <x v="21"/>
    <m/>
    <m/>
    <m/>
    <m/>
    <m/>
    <m/>
    <s v="TheLostCity"/>
    <x v="0"/>
    <x v="34"/>
    <m/>
    <m/>
    <m/>
    <m/>
    <n v="9600000"/>
    <n v="6.7"/>
    <n v="2483955"/>
    <n v="5.3468754241249507E-2"/>
    <n v="-7116045"/>
    <m/>
    <x v="8"/>
  </r>
  <r>
    <s v="Color"/>
    <s v="SteveCarr"/>
    <x v="1659"/>
    <m/>
    <x v="288"/>
    <n v="98"/>
    <s v="Comedy"/>
    <m/>
    <m/>
    <m/>
    <m/>
    <m/>
    <m/>
    <m/>
    <x v="21"/>
    <m/>
    <m/>
    <m/>
    <m/>
    <m/>
    <m/>
    <s v="NextFriday"/>
    <x v="0"/>
    <x v="34"/>
    <m/>
    <m/>
    <m/>
    <m/>
    <n v="9500000"/>
    <n v="6.1"/>
    <n v="57176582"/>
    <n v="5.3452694389435215E-2"/>
    <n v="47676582"/>
    <m/>
    <x v="8"/>
  </r>
  <r>
    <s v="Color"/>
    <s v="LewisGilbert"/>
    <x v="1659"/>
    <m/>
    <x v="288"/>
    <n v="117"/>
    <s v="Action"/>
    <s v="Adventure"/>
    <s v="Thriller"/>
    <m/>
    <m/>
    <m/>
    <m/>
    <m/>
    <x v="21"/>
    <m/>
    <m/>
    <m/>
    <m/>
    <m/>
    <m/>
    <s v="YouOnlyLiveTwice"/>
    <x v="0"/>
    <x v="34"/>
    <m/>
    <m/>
    <m/>
    <m/>
    <n v="9500000"/>
    <n v="6.9"/>
    <n v="43100000"/>
    <n v="5.35401567917499E-2"/>
    <n v="33600000"/>
    <m/>
    <x v="8"/>
  </r>
  <r>
    <s v="Color"/>
    <s v="MichaelHaneke"/>
    <x v="1659"/>
    <m/>
    <x v="288"/>
    <n v="127"/>
    <s v="Drama"/>
    <s v="Romance"/>
    <m/>
    <m/>
    <m/>
    <m/>
    <m/>
    <m/>
    <x v="21"/>
    <m/>
    <m/>
    <m/>
    <m/>
    <m/>
    <m/>
    <s v="Amour"/>
    <x v="4"/>
    <x v="34"/>
    <m/>
    <m/>
    <m/>
    <m/>
    <n v="8900000"/>
    <n v="7.9"/>
    <n v="225377"/>
    <n v="5.3588020392379865E-2"/>
    <n v="-8674623"/>
    <m/>
    <x v="8"/>
  </r>
  <r>
    <s v="Color"/>
    <s v="GarySherman"/>
    <x v="1659"/>
    <m/>
    <x v="288"/>
    <n v="98"/>
    <s v="Horror"/>
    <s v="Thriller"/>
    <m/>
    <m/>
    <m/>
    <m/>
    <m/>
    <m/>
    <x v="21"/>
    <m/>
    <m/>
    <m/>
    <m/>
    <m/>
    <m/>
    <s v="PoltergeistIII"/>
    <x v="0"/>
    <x v="34"/>
    <m/>
    <m/>
    <m/>
    <m/>
    <n v="10500000"/>
    <n v="4.5"/>
    <n v="14114488"/>
    <n v="5.3568005334795062E-2"/>
    <n v="3614488"/>
    <m/>
    <x v="8"/>
  </r>
  <r>
    <s v="Color"/>
    <s v="StanleyKramer"/>
    <x v="1659"/>
    <m/>
    <x v="288"/>
    <n v="197"/>
    <s v="Action"/>
    <s v="Adventure"/>
    <s v="Comedy"/>
    <s v="Crime"/>
    <m/>
    <m/>
    <m/>
    <m/>
    <x v="21"/>
    <m/>
    <m/>
    <m/>
    <m/>
    <m/>
    <m/>
    <s v="ItsaMadMadMadMadWorld"/>
    <x v="0"/>
    <x v="34"/>
    <m/>
    <m/>
    <m/>
    <m/>
    <n v="9400000"/>
    <n v="7.6"/>
    <n v="46300000"/>
    <n v="5.3563167767646434E-2"/>
    <n v="36900000"/>
    <m/>
    <x v="8"/>
  </r>
  <r>
    <s v="Color"/>
    <s v="RichardLoncraine"/>
    <x v="1659"/>
    <m/>
    <x v="288"/>
    <n v="104"/>
    <s v="Drama"/>
    <s v="War"/>
    <m/>
    <m/>
    <m/>
    <m/>
    <m/>
    <m/>
    <x v="21"/>
    <m/>
    <m/>
    <m/>
    <m/>
    <m/>
    <m/>
    <s v="RichardIII"/>
    <x v="0"/>
    <x v="34"/>
    <m/>
    <m/>
    <m/>
    <m/>
    <n v="6000000"/>
    <n v="7.5"/>
    <n v="2600000"/>
    <n v="5.3620046438519163E-2"/>
    <n v="-3400000"/>
    <m/>
    <x v="8"/>
  </r>
  <r>
    <s v="Color"/>
    <s v="LarsvonTrier"/>
    <x v="1659"/>
    <m/>
    <x v="288"/>
    <n v="130"/>
    <s v="Drama"/>
    <s v="SciFi"/>
    <m/>
    <m/>
    <m/>
    <m/>
    <m/>
    <m/>
    <x v="21"/>
    <m/>
    <m/>
    <m/>
    <m/>
    <m/>
    <m/>
    <s v="Melancholia"/>
    <x v="0"/>
    <x v="34"/>
    <m/>
    <m/>
    <m/>
    <m/>
    <n v="7400000"/>
    <n v="7.1"/>
    <n v="3029870"/>
    <n v="5.3592340115779853E-2"/>
    <n v="-4370130"/>
    <m/>
    <x v="8"/>
  </r>
  <r>
    <s v="Color"/>
    <s v="YashChopra"/>
    <x v="1659"/>
    <m/>
    <x v="288"/>
    <n v="176"/>
    <s v="Drama"/>
    <s v="Romance"/>
    <m/>
    <m/>
    <m/>
    <m/>
    <m/>
    <m/>
    <x v="21"/>
    <m/>
    <m/>
    <m/>
    <m/>
    <m/>
    <m/>
    <s v="JabTakHaiJaan"/>
    <x v="20"/>
    <x v="34"/>
    <m/>
    <m/>
    <m/>
    <m/>
    <n v="7217600"/>
    <n v="6.9"/>
    <n v="3047539"/>
    <n v="5.3569555515709813E-2"/>
    <n v="-4170061"/>
    <m/>
    <x v="8"/>
  </r>
  <r>
    <s v="Color"/>
    <s v="RidleyScott"/>
    <x v="1659"/>
    <m/>
    <x v="288"/>
    <n v="116"/>
    <s v="Horror"/>
    <s v="SciFi"/>
    <m/>
    <m/>
    <m/>
    <m/>
    <m/>
    <m/>
    <x v="21"/>
    <m/>
    <m/>
    <m/>
    <m/>
    <m/>
    <m/>
    <s v="Alien"/>
    <x v="0"/>
    <x v="34"/>
    <m/>
    <m/>
    <m/>
    <m/>
    <n v="11000000"/>
    <n v="8.5"/>
    <n v="78900000"/>
    <n v="5.3546161130941378E-2"/>
    <n v="67900000"/>
    <m/>
    <x v="8"/>
  </r>
  <r>
    <s v="Color"/>
    <s v="TobeHooper"/>
    <x v="1659"/>
    <m/>
    <x v="288"/>
    <n v="88"/>
    <s v="Horror"/>
    <s v="Thriller"/>
    <m/>
    <m/>
    <m/>
    <m/>
    <m/>
    <m/>
    <x v="21"/>
    <m/>
    <m/>
    <m/>
    <m/>
    <m/>
    <m/>
    <s v="TheTexasChainSawMassacre"/>
    <x v="0"/>
    <x v="34"/>
    <m/>
    <m/>
    <m/>
    <m/>
    <n v="83532"/>
    <n v="7.5"/>
    <n v="30859000"/>
    <n v="5.3696081901495891E-2"/>
    <n v="30775468"/>
    <m/>
    <x v="8"/>
  </r>
  <r>
    <s v="Color"/>
    <s v="FloriaSigismondi"/>
    <x v="1659"/>
    <m/>
    <x v="288"/>
    <n v="106"/>
    <s v="Biography"/>
    <s v="Drama"/>
    <s v="Music"/>
    <m/>
    <m/>
    <m/>
    <m/>
    <m/>
    <x v="21"/>
    <m/>
    <m/>
    <m/>
    <m/>
    <m/>
    <m/>
    <s v="TheRunaways"/>
    <x v="0"/>
    <x v="34"/>
    <m/>
    <m/>
    <m/>
    <m/>
    <n v="10000000"/>
    <n v="6.6"/>
    <n v="3571735"/>
    <n v="5.3740845315440336E-2"/>
    <n v="-6428265"/>
    <m/>
    <x v="8"/>
  </r>
  <r>
    <s v="Color"/>
    <s v="NormanJewison"/>
    <x v="1659"/>
    <m/>
    <x v="288"/>
    <n v="181"/>
    <s v="Drama"/>
    <s v="Family"/>
    <s v="Musical"/>
    <s v="Romance"/>
    <m/>
    <m/>
    <m/>
    <m/>
    <x v="21"/>
    <m/>
    <m/>
    <m/>
    <m/>
    <m/>
    <m/>
    <s v="FiddlerontheRoof"/>
    <x v="0"/>
    <x v="34"/>
    <m/>
    <m/>
    <m/>
    <m/>
    <n v="9000000"/>
    <n v="8"/>
    <n v="50000000"/>
    <n v="5.3726445392175047E-2"/>
    <n v="41000000"/>
    <m/>
    <x v="8"/>
  </r>
  <r>
    <s v="Color"/>
    <s v="TerenceYoung"/>
    <x v="1659"/>
    <m/>
    <x v="288"/>
    <n v="130"/>
    <s v="Action"/>
    <s v="Adventure"/>
    <s v="Thriller"/>
    <m/>
    <m/>
    <m/>
    <m/>
    <m/>
    <x v="21"/>
    <m/>
    <m/>
    <m/>
    <m/>
    <m/>
    <m/>
    <s v="Thunderball"/>
    <x v="0"/>
    <x v="34"/>
    <m/>
    <m/>
    <m/>
    <m/>
    <n v="9000000"/>
    <n v="7"/>
    <n v="63600000"/>
    <n v="5.3797033277527599E-2"/>
    <n v="54600000"/>
    <m/>
    <x v="8"/>
  </r>
  <r>
    <s v="Color"/>
    <s v="F.GaryGray"/>
    <x v="1659"/>
    <m/>
    <x v="288"/>
    <n v="123"/>
    <s v="Action"/>
    <s v="Crime"/>
    <s v="Drama"/>
    <s v="Romance"/>
    <s v="Thriller"/>
    <m/>
    <m/>
    <m/>
    <x v="21"/>
    <m/>
    <m/>
    <m/>
    <m/>
    <m/>
    <m/>
    <s v="SetItOff"/>
    <x v="0"/>
    <x v="34"/>
    <m/>
    <m/>
    <m/>
    <m/>
    <n v="9000000"/>
    <n v="6.8"/>
    <n v="36049108"/>
    <n v="5.3912670820887867E-2"/>
    <n v="27049108"/>
    <m/>
    <x v="8"/>
  </r>
  <r>
    <s v="Color"/>
    <s v="MalcolmD.Lee"/>
    <x v="1659"/>
    <m/>
    <x v="288"/>
    <n v="120"/>
    <s v="Comedy"/>
    <s v="Drama"/>
    <m/>
    <m/>
    <m/>
    <m/>
    <m/>
    <m/>
    <x v="21"/>
    <m/>
    <m/>
    <m/>
    <m/>
    <m/>
    <m/>
    <s v="TheBestMan"/>
    <x v="0"/>
    <x v="34"/>
    <m/>
    <m/>
    <m/>
    <m/>
    <n v="9000000"/>
    <n v="6.7"/>
    <n v="34074895"/>
    <n v="5.3946670994464596E-2"/>
    <n v="25074895"/>
    <m/>
    <x v="8"/>
  </r>
  <r>
    <s v="Color"/>
    <s v="TomHolland"/>
    <x v="1659"/>
    <m/>
    <x v="288"/>
    <n v="87"/>
    <s v="Fantasy"/>
    <s v="Horror"/>
    <m/>
    <m/>
    <m/>
    <m/>
    <m/>
    <m/>
    <x v="21"/>
    <m/>
    <m/>
    <m/>
    <m/>
    <m/>
    <m/>
    <s v="ChildsPlay"/>
    <x v="0"/>
    <x v="34"/>
    <m/>
    <m/>
    <m/>
    <m/>
    <n v="9000000"/>
    <n v="6.5"/>
    <n v="33244684"/>
    <n v="5.3976226419672139E-2"/>
    <n v="24244684"/>
    <m/>
    <x v="8"/>
  </r>
  <r>
    <s v="Color"/>
    <s v="MichaelMoore"/>
    <x v="1659"/>
    <m/>
    <x v="288"/>
    <n v="123"/>
    <s v="Documentary"/>
    <s v="Drama"/>
    <m/>
    <m/>
    <m/>
    <m/>
    <m/>
    <m/>
    <x v="21"/>
    <m/>
    <m/>
    <m/>
    <m/>
    <m/>
    <m/>
    <s v="Sicko"/>
    <x v="0"/>
    <x v="34"/>
    <m/>
    <m/>
    <m/>
    <m/>
    <n v="9000000"/>
    <n v="8"/>
    <n v="24530513"/>
    <n v="5.4004002310470312E-2"/>
    <n v="15530513"/>
    <m/>
    <x v="8"/>
  </r>
  <r>
    <s v="Color"/>
    <s v="JamesDeMonaco"/>
    <x v="1659"/>
    <m/>
    <x v="288"/>
    <n v="103"/>
    <s v="Action"/>
    <s v="Horror"/>
    <s v="SciFi"/>
    <s v="Thriller"/>
    <m/>
    <m/>
    <m/>
    <m/>
    <x v="21"/>
    <m/>
    <m/>
    <m/>
    <m/>
    <m/>
    <m/>
    <s v="ThePurge:Anarchy"/>
    <x v="0"/>
    <x v="34"/>
    <m/>
    <m/>
    <m/>
    <m/>
    <n v="9000000"/>
    <n v="6.5"/>
    <n v="71519230"/>
    <n v="5.4014287458173549E-2"/>
    <n v="62519230"/>
    <m/>
    <x v="8"/>
  </r>
  <r>
    <s v="Color"/>
    <s v="KrisIsacsson"/>
    <x v="1659"/>
    <m/>
    <x v="288"/>
    <n v="91"/>
    <s v="Comedy"/>
    <s v="Drama"/>
    <s v="Romance"/>
    <m/>
    <m/>
    <m/>
    <m/>
    <m/>
    <x v="21"/>
    <m/>
    <m/>
    <m/>
    <m/>
    <m/>
    <m/>
    <s v="DowntoYou"/>
    <x v="0"/>
    <x v="34"/>
    <m/>
    <m/>
    <m/>
    <m/>
    <n v="9000000"/>
    <n v="4.9000000000000004"/>
    <n v="20035310"/>
    <n v="5.4161460633773431E-2"/>
    <n v="11035310"/>
    <m/>
    <x v="8"/>
  </r>
  <r>
    <s v="Color"/>
    <s v="DannyLeiner"/>
    <x v="1659"/>
    <m/>
    <x v="288"/>
    <n v="88"/>
    <s v="Adventure"/>
    <s v="Comedy"/>
    <m/>
    <m/>
    <m/>
    <m/>
    <m/>
    <m/>
    <x v="21"/>
    <m/>
    <m/>
    <m/>
    <m/>
    <m/>
    <m/>
    <s v="HaroldKumarGotoWhiteCastle"/>
    <x v="0"/>
    <x v="34"/>
    <m/>
    <m/>
    <m/>
    <m/>
    <n v="9000000"/>
    <n v="7.1"/>
    <n v="18225165"/>
    <n v="5.4164190602040155E-2"/>
    <n v="9225165"/>
    <m/>
    <x v="8"/>
  </r>
  <r>
    <s v="Color"/>
    <s v="RodLurie"/>
    <x v="1659"/>
    <m/>
    <x v="288"/>
    <n v="126"/>
    <s v="Drama"/>
    <s v="Thriller"/>
    <m/>
    <m/>
    <m/>
    <m/>
    <m/>
    <m/>
    <x v="21"/>
    <m/>
    <m/>
    <m/>
    <m/>
    <m/>
    <m/>
    <s v="TheContender"/>
    <x v="0"/>
    <x v="34"/>
    <m/>
    <m/>
    <m/>
    <m/>
    <n v="20000000"/>
    <n v="7"/>
    <n v="17804273"/>
    <n v="5.4164082196724549E-2"/>
    <n v="-2195727"/>
    <m/>
    <x v="8"/>
  </r>
  <r>
    <s v="Color"/>
    <s v="BenYounger"/>
    <x v="1659"/>
    <m/>
    <x v="288"/>
    <n v="120"/>
    <s v="Crime"/>
    <s v="Drama"/>
    <s v="Thriller"/>
    <m/>
    <m/>
    <m/>
    <m/>
    <m/>
    <x v="21"/>
    <m/>
    <m/>
    <m/>
    <m/>
    <m/>
    <m/>
    <s v="BoilerRoom"/>
    <x v="0"/>
    <x v="34"/>
    <m/>
    <m/>
    <m/>
    <m/>
    <n v="8000000"/>
    <n v="7"/>
    <n v="16938179"/>
    <n v="5.4164488473968674E-2"/>
    <n v="8938179"/>
    <m/>
    <x v="8"/>
  </r>
  <r>
    <s v="Color"/>
    <s v="GlenMorgan"/>
    <x v="1659"/>
    <m/>
    <x v="288"/>
    <n v="94"/>
    <s v="Horror"/>
    <m/>
    <m/>
    <m/>
    <m/>
    <m/>
    <m/>
    <m/>
    <x v="21"/>
    <m/>
    <m/>
    <m/>
    <m/>
    <m/>
    <m/>
    <s v="BlackChristmas"/>
    <x v="0"/>
    <x v="34"/>
    <m/>
    <m/>
    <m/>
    <m/>
    <n v="9000000"/>
    <n v="4.5"/>
    <n v="16235293"/>
    <n v="5.4162181969402493E-2"/>
    <n v="7235293"/>
    <m/>
    <x v="8"/>
  </r>
  <r>
    <s v="Color"/>
    <s v="KennethBranagh"/>
    <x v="1659"/>
    <m/>
    <x v="288"/>
    <n v="137"/>
    <s v="Action"/>
    <s v="Biography"/>
    <s v="Drama"/>
    <s v="History"/>
    <s v="Romance"/>
    <s v="War"/>
    <m/>
    <m/>
    <x v="21"/>
    <m/>
    <m/>
    <m/>
    <m/>
    <m/>
    <m/>
    <s v="HenryV"/>
    <x v="0"/>
    <x v="34"/>
    <m/>
    <m/>
    <m/>
    <m/>
    <n v="9000000"/>
    <n v="7.7"/>
    <n v="10161099"/>
    <n v="5.4159113732072099E-2"/>
    <n v="1161099"/>
    <m/>
    <x v="8"/>
  </r>
  <r>
    <s v="Color"/>
    <s v="ChristopherMcQuarrie"/>
    <x v="1659"/>
    <m/>
    <x v="288"/>
    <n v="119"/>
    <s v="Action"/>
    <s v="Crime"/>
    <s v="Drama"/>
    <s v="Thriller"/>
    <m/>
    <m/>
    <m/>
    <m/>
    <x v="21"/>
    <m/>
    <m/>
    <m/>
    <m/>
    <m/>
    <m/>
    <s v="TheWayoftheGun"/>
    <x v="0"/>
    <x v="34"/>
    <m/>
    <m/>
    <m/>
    <m/>
    <n v="8500000"/>
    <n v="6.7"/>
    <n v="6047856"/>
    <n v="5.4148150137699178E-2"/>
    <n v="-2452144"/>
    <m/>
    <x v="8"/>
  </r>
  <r>
    <s v="Color"/>
    <s v="BurrSteers"/>
    <x v="1659"/>
    <m/>
    <x v="288"/>
    <n v="99"/>
    <s v="Comedy"/>
    <s v="Drama"/>
    <m/>
    <m/>
    <m/>
    <m/>
    <m/>
    <m/>
    <x v="21"/>
    <m/>
    <m/>
    <m/>
    <m/>
    <m/>
    <m/>
    <s v="IgbyGoesDown"/>
    <x v="0"/>
    <x v="34"/>
    <m/>
    <m/>
    <m/>
    <m/>
    <n v="9000000"/>
    <n v="7"/>
    <n v="4681503"/>
    <n v="5.413154514508238E-2"/>
    <n v="-4318497"/>
    <m/>
    <x v="8"/>
  </r>
  <r>
    <s v="Color"/>
    <s v="HartBochner"/>
    <x v="1659"/>
    <m/>
    <x v="288"/>
    <n v="79"/>
    <s v="Comedy"/>
    <m/>
    <m/>
    <m/>
    <m/>
    <m/>
    <m/>
    <m/>
    <x v="21"/>
    <m/>
    <m/>
    <m/>
    <m/>
    <m/>
    <m/>
    <s v="PCU"/>
    <x v="0"/>
    <x v="34"/>
    <m/>
    <m/>
    <m/>
    <m/>
    <n v="8000000"/>
    <n v="6.5"/>
    <n v="4350774"/>
    <n v="5.4114870168445565E-2"/>
    <n v="-3649226"/>
    <m/>
    <x v="8"/>
  </r>
  <r>
    <s v="Color"/>
    <s v="DavisGuggenheim"/>
    <x v="1659"/>
    <m/>
    <x v="288"/>
    <n v="95"/>
    <s v="Biography"/>
    <s v="Drama"/>
    <s v="Sport"/>
    <m/>
    <m/>
    <m/>
    <m/>
    <m/>
    <x v="21"/>
    <m/>
    <m/>
    <m/>
    <m/>
    <m/>
    <m/>
    <s v="Gracie"/>
    <x v="0"/>
    <x v="34"/>
    <m/>
    <m/>
    <m/>
    <m/>
    <n v="9000000"/>
    <n v="6.2"/>
    <n v="2955039"/>
    <n v="5.4095009528383066E-2"/>
    <n v="-6044961"/>
    <m/>
    <x v="8"/>
  </r>
  <r>
    <s v="Color"/>
    <s v="BartFreundlich"/>
    <x v="1659"/>
    <m/>
    <x v="288"/>
    <n v="103"/>
    <s v="Comedy"/>
    <s v="Drama"/>
    <s v="Romance"/>
    <m/>
    <m/>
    <m/>
    <m/>
    <m/>
    <x v="21"/>
    <m/>
    <m/>
    <m/>
    <m/>
    <m/>
    <m/>
    <s v="TrusttheMan"/>
    <x v="0"/>
    <x v="34"/>
    <m/>
    <m/>
    <m/>
    <m/>
    <n v="9000000"/>
    <n v="5.7"/>
    <n v="1530535"/>
    <n v="5.4076752455628728E-2"/>
    <n v="-7469465"/>
    <m/>
    <x v="8"/>
  </r>
  <r>
    <s v="Color"/>
    <s v="AndrewFleming"/>
    <x v="1659"/>
    <m/>
    <x v="288"/>
    <n v="92"/>
    <s v="Comedy"/>
    <s v="Music"/>
    <m/>
    <m/>
    <m/>
    <m/>
    <m/>
    <m/>
    <x v="21"/>
    <m/>
    <m/>
    <m/>
    <m/>
    <m/>
    <m/>
    <s v="Hamlet2"/>
    <x v="0"/>
    <x v="34"/>
    <m/>
    <m/>
    <m/>
    <m/>
    <n v="9000000"/>
    <n v="6.4"/>
    <n v="4881867"/>
    <n v="5.4057318921271191E-2"/>
    <n v="-4118133"/>
    <m/>
    <x v="8"/>
  </r>
  <r>
    <s v="Color"/>
    <s v="KevinTancharoen"/>
    <x v="1659"/>
    <m/>
    <x v="288"/>
    <n v="84"/>
    <s v="Documentary"/>
    <s v="Music"/>
    <m/>
    <m/>
    <m/>
    <m/>
    <m/>
    <m/>
    <x v="21"/>
    <m/>
    <m/>
    <m/>
    <m/>
    <m/>
    <m/>
    <s v="Glee:The3DConcertMovie"/>
    <x v="0"/>
    <x v="34"/>
    <m/>
    <m/>
    <m/>
    <m/>
    <n v="9000000"/>
    <n v="5.4"/>
    <n v="11860839"/>
    <n v="5.404064904477205E-2"/>
    <n v="2860839"/>
    <m/>
    <x v="8"/>
  </r>
  <r>
    <s v="Color"/>
    <s v="ChatrichalermYukol"/>
    <x v="1659"/>
    <m/>
    <x v="288"/>
    <n v="300"/>
    <s v="Action"/>
    <s v="Adventure"/>
    <s v="Drama"/>
    <s v="History"/>
    <s v="War"/>
    <m/>
    <m/>
    <m/>
    <x v="21"/>
    <m/>
    <m/>
    <m/>
    <m/>
    <m/>
    <m/>
    <s v="TheLegendofSuriyothai"/>
    <x v="16"/>
    <x v="34"/>
    <m/>
    <m/>
    <m/>
    <m/>
    <n v="400000000"/>
    <n v="6.6"/>
    <n v="454255"/>
    <n v="5.4031489916025237E-2"/>
    <n v="-399545745"/>
    <m/>
    <x v="8"/>
  </r>
  <r>
    <s v="Color"/>
    <s v="DarioArgento"/>
    <x v="1659"/>
    <m/>
    <x v="288"/>
    <n v="120"/>
    <s v="Horror"/>
    <m/>
    <m/>
    <m/>
    <m/>
    <m/>
    <m/>
    <m/>
    <x v="21"/>
    <m/>
    <m/>
    <m/>
    <m/>
    <m/>
    <m/>
    <s v="TwoEvilEyes"/>
    <x v="0"/>
    <x v="34"/>
    <m/>
    <m/>
    <m/>
    <m/>
    <n v="9000000"/>
    <n v="6.1"/>
    <n v="349618"/>
    <n v="5.564878840142564E-2"/>
    <n v="-8650382"/>
    <m/>
    <x v="8"/>
  </r>
  <r>
    <s v="Color"/>
    <s v="MikeLeigh"/>
    <x v="1659"/>
    <m/>
    <x v="288"/>
    <n v="121"/>
    <s v="Drama"/>
    <m/>
    <m/>
    <m/>
    <m/>
    <m/>
    <m/>
    <m/>
    <x v="21"/>
    <m/>
    <m/>
    <m/>
    <m/>
    <m/>
    <m/>
    <s v="AllorNothing"/>
    <x v="0"/>
    <x v="34"/>
    <m/>
    <m/>
    <m/>
    <m/>
    <n v="9000000"/>
    <n v="7.6"/>
    <n v="112935"/>
    <n v="5.5630145595782395E-2"/>
    <n v="-8887065"/>
    <m/>
    <x v="8"/>
  </r>
  <r>
    <s v="Color"/>
    <s v="MarcForby"/>
    <x v="1659"/>
    <m/>
    <x v="288"/>
    <n v="97"/>
    <s v="Drama"/>
    <m/>
    <m/>
    <m/>
    <m/>
    <m/>
    <m/>
    <m/>
    <x v="21"/>
    <m/>
    <m/>
    <m/>
    <m/>
    <m/>
    <m/>
    <s v="PrincessKaiulani"/>
    <x v="0"/>
    <x v="34"/>
    <m/>
    <m/>
    <m/>
    <m/>
    <n v="9000000"/>
    <n v="6.2"/>
    <n v="883887"/>
    <n v="5.5611314584201453E-2"/>
    <n v="-8116113"/>
    <m/>
    <x v="8"/>
  </r>
  <r>
    <s v="Color"/>
    <s v="PeterCattaneo"/>
    <x v="1659"/>
    <m/>
    <x v="288"/>
    <n v="86"/>
    <s v="Drama"/>
    <s v="Family"/>
    <m/>
    <m/>
    <m/>
    <m/>
    <m/>
    <m/>
    <x v="21"/>
    <m/>
    <m/>
    <m/>
    <m/>
    <m/>
    <m/>
    <s v="OpalDream"/>
    <x v="0"/>
    <x v="34"/>
    <m/>
    <m/>
    <m/>
    <m/>
    <n v="11400000"/>
    <n v="6.6"/>
    <n v="13751"/>
    <n v="5.5592900174724222E-2"/>
    <n v="-11386249"/>
    <m/>
    <x v="8"/>
  </r>
  <r>
    <s v="Color"/>
    <s v="OleChristianMadsen"/>
    <x v="1659"/>
    <m/>
    <x v="288"/>
    <n v="45"/>
    <s v="Drama"/>
    <s v="History"/>
    <s v="Thriller"/>
    <s v="War"/>
    <m/>
    <m/>
    <m/>
    <m/>
    <x v="21"/>
    <m/>
    <m/>
    <m/>
    <m/>
    <m/>
    <m/>
    <s v="FlameandCitron"/>
    <x v="21"/>
    <x v="34"/>
    <m/>
    <m/>
    <m/>
    <m/>
    <n v="45000000"/>
    <n v="7.3"/>
    <n v="145109"/>
    <n v="5.5583008460842361E-2"/>
    <n v="-44854891"/>
    <m/>
    <x v="8"/>
  </r>
  <r>
    <s v="Color"/>
    <s v="MeiertAvis"/>
    <x v="1659"/>
    <m/>
    <x v="288"/>
    <n v="97"/>
    <s v="Comedy"/>
    <s v="Music"/>
    <s v="Romance"/>
    <m/>
    <m/>
    <m/>
    <m/>
    <m/>
    <x v="21"/>
    <m/>
    <m/>
    <m/>
    <m/>
    <m/>
    <m/>
    <s v="Undiscovered"/>
    <x v="0"/>
    <x v="34"/>
    <m/>
    <m/>
    <m/>
    <m/>
    <n v="9000000"/>
    <n v="4.2"/>
    <n v="1046166"/>
    <n v="5.5701335227480199E-2"/>
    <n v="-7953834"/>
    <m/>
    <x v="8"/>
  </r>
  <r>
    <s v="Color"/>
    <s v="PeterFaiman"/>
    <x v="1659"/>
    <m/>
    <x v="288"/>
    <n v="93"/>
    <s v="Adventure"/>
    <s v="Comedy"/>
    <m/>
    <m/>
    <m/>
    <m/>
    <m/>
    <m/>
    <x v="21"/>
    <m/>
    <m/>
    <m/>
    <m/>
    <m/>
    <m/>
    <s v="CrocodileDundee"/>
    <x v="0"/>
    <x v="34"/>
    <m/>
    <m/>
    <m/>
    <m/>
    <n v="8800000"/>
    <n v="6.5"/>
    <n v="174635000"/>
    <n v="5.5683060428809446E-2"/>
    <n v="165835000"/>
    <m/>
    <x v="8"/>
  </r>
  <r>
    <s v="Color"/>
    <s v="JobyHarold"/>
    <x v="1659"/>
    <m/>
    <x v="288"/>
    <n v="84"/>
    <s v="Crime"/>
    <s v="Mystery"/>
    <s v="Thriller"/>
    <m/>
    <m/>
    <m/>
    <m/>
    <m/>
    <x v="21"/>
    <m/>
    <m/>
    <m/>
    <m/>
    <m/>
    <m/>
    <s v="Awake"/>
    <x v="0"/>
    <x v="34"/>
    <m/>
    <m/>
    <m/>
    <m/>
    <n v="8600000"/>
    <n v="6.5"/>
    <n v="14373825"/>
    <n v="5.6518320072025591E-2"/>
    <n v="5773825"/>
    <m/>
    <x v="8"/>
  </r>
  <r>
    <s v="Color"/>
    <s v="EkachaiUekrongtham"/>
    <x v="1659"/>
    <m/>
    <x v="288"/>
    <n v="96"/>
    <s v="Action"/>
    <s v="Crime"/>
    <s v="Thriller"/>
    <m/>
    <m/>
    <m/>
    <m/>
    <m/>
    <x v="21"/>
    <m/>
    <m/>
    <m/>
    <m/>
    <m/>
    <m/>
    <s v="SkinTrade"/>
    <x v="0"/>
    <x v="34"/>
    <m/>
    <m/>
    <m/>
    <m/>
    <n v="9000000"/>
    <n v="5.7"/>
    <n v="162"/>
    <n v="5.6512434907139711E-2"/>
    <n v="-8999838"/>
    <m/>
    <x v="8"/>
  </r>
  <r>
    <s v="Color"/>
    <s v="ScottCooper"/>
    <x v="1659"/>
    <m/>
    <x v="288"/>
    <n v="112"/>
    <s v="Drama"/>
    <s v="Music"/>
    <s v="Romance"/>
    <m/>
    <m/>
    <m/>
    <m/>
    <m/>
    <x v="21"/>
    <m/>
    <m/>
    <m/>
    <m/>
    <m/>
    <m/>
    <s v="CrazyHeart"/>
    <x v="0"/>
    <x v="34"/>
    <m/>
    <m/>
    <m/>
    <m/>
    <n v="7000000"/>
    <n v="7.3"/>
    <n v="39462438"/>
    <n v="5.6493535956284958E-2"/>
    <n v="32462438"/>
    <m/>
    <x v="8"/>
  </r>
  <r>
    <s v="Color"/>
    <s v="MarkRydell"/>
    <x v="1659"/>
    <m/>
    <x v="288"/>
    <n v="125"/>
    <s v="Drama"/>
    <s v="Music"/>
    <s v="Romance"/>
    <m/>
    <m/>
    <m/>
    <m/>
    <m/>
    <x v="21"/>
    <m/>
    <m/>
    <m/>
    <m/>
    <m/>
    <m/>
    <s v="TheRose"/>
    <x v="0"/>
    <x v="34"/>
    <m/>
    <m/>
    <m/>
    <m/>
    <n v="8500000"/>
    <n v="6.9"/>
    <n v="29200000"/>
    <n v="5.6544757625665638E-2"/>
    <n v="20700000"/>
    <m/>
    <x v="8"/>
  </r>
  <r>
    <s v="Color"/>
    <s v="DavidE.Talbert"/>
    <x v="1659"/>
    <m/>
    <x v="288"/>
    <n v="96"/>
    <s v="Comedy"/>
    <m/>
    <m/>
    <m/>
    <m/>
    <m/>
    <m/>
    <m/>
    <x v="21"/>
    <m/>
    <m/>
    <m/>
    <m/>
    <m/>
    <m/>
    <s v="BaggageClaim"/>
    <x v="0"/>
    <x v="34"/>
    <m/>
    <m/>
    <m/>
    <m/>
    <n v="8500000"/>
    <n v="5"/>
    <n v="21564616"/>
    <n v="5.6564953245608521E-2"/>
    <n v="13064616"/>
    <m/>
    <x v="8"/>
  </r>
  <r>
    <s v="Color"/>
    <s v="AlexanderPayne"/>
    <x v="1659"/>
    <m/>
    <x v="288"/>
    <n v="103"/>
    <s v="Comedy"/>
    <s v="Drama"/>
    <m/>
    <m/>
    <m/>
    <m/>
    <m/>
    <m/>
    <x v="21"/>
    <m/>
    <m/>
    <m/>
    <m/>
    <m/>
    <m/>
    <s v="Election"/>
    <x v="0"/>
    <x v="34"/>
    <m/>
    <m/>
    <m/>
    <m/>
    <n v="8000000"/>
    <n v="7.3"/>
    <n v="14879556"/>
    <n v="5.6570314313182754E-2"/>
    <n v="6879556"/>
    <m/>
    <x v="8"/>
  </r>
  <r>
    <s v="Color"/>
    <s v="AriSandel"/>
    <x v="1659"/>
    <m/>
    <x v="288"/>
    <n v="101"/>
    <s v="Comedy"/>
    <m/>
    <m/>
    <m/>
    <m/>
    <m/>
    <m/>
    <m/>
    <x v="21"/>
    <m/>
    <m/>
    <m/>
    <m/>
    <m/>
    <m/>
    <s v="TheDUFF"/>
    <x v="0"/>
    <x v="34"/>
    <m/>
    <m/>
    <m/>
    <m/>
    <n v="8500000"/>
    <n v="6.5"/>
    <n v="34017854"/>
    <n v="5.6564685294876495E-2"/>
    <n v="25517854"/>
    <m/>
    <x v="8"/>
  </r>
  <r>
    <s v="Color"/>
    <s v="VondieCurtisHall"/>
    <x v="1659"/>
    <m/>
    <x v="288"/>
    <n v="104"/>
    <s v="Drama"/>
    <s v="Music"/>
    <s v="Romance"/>
    <m/>
    <m/>
    <m/>
    <m/>
    <m/>
    <x v="21"/>
    <m/>
    <m/>
    <m/>
    <m/>
    <m/>
    <m/>
    <s v="Glitter"/>
    <x v="0"/>
    <x v="34"/>
    <m/>
    <m/>
    <m/>
    <m/>
    <n v="22000000"/>
    <n v="2.1"/>
    <n v="4273372"/>
    <n v="5.6595891399960359E-2"/>
    <n v="-17726628"/>
    <m/>
    <x v="8"/>
  </r>
  <r>
    <s v="Color"/>
    <s v="JaneCampion"/>
    <x v="1659"/>
    <m/>
    <x v="288"/>
    <n v="119"/>
    <s v="Biography"/>
    <s v="Drama"/>
    <s v="Romance"/>
    <m/>
    <m/>
    <m/>
    <m/>
    <m/>
    <x v="21"/>
    <m/>
    <m/>
    <m/>
    <m/>
    <m/>
    <m/>
    <s v="BrightStar"/>
    <x v="0"/>
    <x v="34"/>
    <m/>
    <m/>
    <m/>
    <m/>
    <n v="8500000"/>
    <n v="7"/>
    <n v="4440055"/>
    <n v="5.6617855804545668E-2"/>
    <n v="-4059945"/>
    <m/>
    <x v="8"/>
  </r>
  <r>
    <s v="Color"/>
    <s v="KaranJohar"/>
    <x v="1659"/>
    <m/>
    <x v="288"/>
    <n v="128"/>
    <s v="Adventure"/>
    <s v="Drama"/>
    <s v="Thriller"/>
    <m/>
    <m/>
    <m/>
    <m/>
    <m/>
    <x v="21"/>
    <m/>
    <m/>
    <m/>
    <m/>
    <m/>
    <m/>
    <s v="MyNameIsKhan"/>
    <x v="20"/>
    <x v="34"/>
    <m/>
    <m/>
    <m/>
    <m/>
    <n v="12000000"/>
    <n v="8"/>
    <n v="4018695"/>
    <n v="5.660040036234016E-2"/>
    <n v="-7981305"/>
    <m/>
    <x v="8"/>
  </r>
  <r>
    <s v="Color"/>
    <s v="HerbertRoss"/>
    <x v="1659"/>
    <m/>
    <x v="288"/>
    <n v="107"/>
    <s v="Drama"/>
    <s v="Music"/>
    <s v="Romance"/>
    <m/>
    <m/>
    <m/>
    <m/>
    <m/>
    <x v="21"/>
    <m/>
    <m/>
    <m/>
    <m/>
    <m/>
    <m/>
    <s v="Footloose"/>
    <x v="0"/>
    <x v="34"/>
    <m/>
    <m/>
    <m/>
    <m/>
    <n v="8200000"/>
    <n v="6.5"/>
    <n v="80000000"/>
    <n v="5.6592946931844239E-2"/>
    <n v="71800000"/>
    <m/>
    <x v="8"/>
  </r>
  <r>
    <s v="Color"/>
    <s v="JohnSayles"/>
    <x v="1659"/>
    <m/>
    <x v="288"/>
    <n v="126"/>
    <s v="Adventure"/>
    <s v="Drama"/>
    <s v="Thriller"/>
    <m/>
    <m/>
    <m/>
    <m/>
    <m/>
    <x v="21"/>
    <m/>
    <m/>
    <m/>
    <m/>
    <m/>
    <m/>
    <s v="Limbo"/>
    <x v="0"/>
    <x v="34"/>
    <m/>
    <m/>
    <m/>
    <m/>
    <n v="8000000"/>
    <n v="7.1"/>
    <n v="1997807"/>
    <n v="5.6791335547468721E-2"/>
    <n v="-6002193"/>
    <m/>
    <x v="8"/>
  </r>
  <r>
    <s v="Color"/>
    <s v="JohnG.Avildsen"/>
    <x v="1659"/>
    <m/>
    <x v="288"/>
    <n v="126"/>
    <s v="Action"/>
    <s v="Drama"/>
    <s v="Family"/>
    <s v="Sport"/>
    <m/>
    <m/>
    <m/>
    <m/>
    <x v="21"/>
    <m/>
    <m/>
    <m/>
    <m/>
    <m/>
    <m/>
    <s v="TheKarateKid"/>
    <x v="0"/>
    <x v="34"/>
    <m/>
    <m/>
    <m/>
    <m/>
    <n v="8000000"/>
    <n v="7.2"/>
    <n v="90800000"/>
    <n v="5.6770075359110231E-2"/>
    <n v="82800000"/>
    <m/>
    <x v="8"/>
  </r>
  <r>
    <s v="Color"/>
    <s v="DarrenLynnBousman"/>
    <x v="1659"/>
    <m/>
    <x v="288"/>
    <n v="150"/>
    <s v="Horror"/>
    <s v="Musical"/>
    <s v="SciFi"/>
    <m/>
    <m/>
    <m/>
    <m/>
    <m/>
    <x v="21"/>
    <m/>
    <m/>
    <m/>
    <m/>
    <m/>
    <m/>
    <s v="RepoTheGeneticOpera"/>
    <x v="0"/>
    <x v="34"/>
    <m/>
    <m/>
    <m/>
    <m/>
    <n v="8500000"/>
    <n v="6.7"/>
    <n v="140244"/>
    <n v="5.7027850330218767E-2"/>
    <n v="-8359756"/>
    <m/>
    <x v="8"/>
  </r>
  <r>
    <s v="Color"/>
    <s v="QuentinTarantino"/>
    <x v="1659"/>
    <m/>
    <x v="288"/>
    <n v="178"/>
    <s v="Crime"/>
    <s v="Drama"/>
    <m/>
    <m/>
    <m/>
    <m/>
    <m/>
    <m/>
    <x v="21"/>
    <m/>
    <m/>
    <m/>
    <m/>
    <m/>
    <m/>
    <s v="PulpFiction"/>
    <x v="0"/>
    <x v="34"/>
    <m/>
    <m/>
    <m/>
    <m/>
    <n v="8000000"/>
    <n v="8.9"/>
    <n v="107930000"/>
    <n v="5.7006886767234019E-2"/>
    <n v="99930000"/>
    <m/>
    <x v="8"/>
  </r>
  <r>
    <s v="Color"/>
    <s v="DanGilroy"/>
    <x v="1659"/>
    <m/>
    <x v="288"/>
    <n v="117"/>
    <s v="Crime"/>
    <s v="Drama"/>
    <s v="Thriller"/>
    <m/>
    <m/>
    <m/>
    <m/>
    <m/>
    <x v="21"/>
    <m/>
    <m/>
    <m/>
    <m/>
    <m/>
    <m/>
    <s v="Nightcrawler"/>
    <x v="0"/>
    <x v="34"/>
    <m/>
    <m/>
    <m/>
    <m/>
    <n v="8500000"/>
    <n v="7.9"/>
    <n v="32279955"/>
    <n v="5.7368125471658003E-2"/>
    <n v="23779955"/>
    <m/>
    <x v="8"/>
  </r>
  <r>
    <s v="Color"/>
    <s v="JayChandrasekhar"/>
    <x v="1659"/>
    <m/>
    <x v="288"/>
    <n v="119"/>
    <s v="Comedy"/>
    <s v="Horror"/>
    <s v="Thriller"/>
    <m/>
    <m/>
    <m/>
    <m/>
    <m/>
    <x v="21"/>
    <m/>
    <m/>
    <m/>
    <m/>
    <m/>
    <m/>
    <s v="ClubDread"/>
    <x v="0"/>
    <x v="34"/>
    <m/>
    <m/>
    <m/>
    <m/>
    <n v="8550000"/>
    <n v="5.6"/>
    <n v="4992159"/>
    <n v="5.7396251131036365E-2"/>
    <n v="-3557841"/>
    <m/>
    <x v="8"/>
  </r>
  <r>
    <s v="Color"/>
    <s v="RobertWise"/>
    <x v="1659"/>
    <m/>
    <x v="288"/>
    <n v="174"/>
    <s v="Biography"/>
    <s v="Drama"/>
    <s v="Family"/>
    <s v="Musical"/>
    <s v="Romance"/>
    <m/>
    <m/>
    <m/>
    <x v="21"/>
    <m/>
    <m/>
    <m/>
    <m/>
    <m/>
    <m/>
    <s v="TheSoundofMusic"/>
    <x v="0"/>
    <x v="34"/>
    <m/>
    <m/>
    <m/>
    <m/>
    <n v="8200000"/>
    <n v="8"/>
    <n v="163214286"/>
    <n v="5.7379397619764724E-2"/>
    <n v="155014286"/>
    <m/>
    <x v="8"/>
  </r>
  <r>
    <s v="Color"/>
    <s v="RonHoward"/>
    <x v="1659"/>
    <m/>
    <x v="288"/>
    <n v="111"/>
    <s v="Comedy"/>
    <s v="Fantasy"/>
    <s v="Romance"/>
    <m/>
    <m/>
    <m/>
    <m/>
    <m/>
    <x v="21"/>
    <m/>
    <m/>
    <m/>
    <m/>
    <m/>
    <m/>
    <s v="Splash"/>
    <x v="0"/>
    <x v="34"/>
    <m/>
    <m/>
    <m/>
    <m/>
    <n v="8000000"/>
    <n v="6.2"/>
    <n v="69800000"/>
    <n v="5.8179535933968914E-2"/>
    <n v="61800000"/>
    <m/>
    <x v="8"/>
  </r>
  <r>
    <s v="Color"/>
    <s v="JonathanDayton"/>
    <x v="1659"/>
    <m/>
    <x v="288"/>
    <n v="101"/>
    <s v="Comedy"/>
    <s v="Drama"/>
    <m/>
    <m/>
    <m/>
    <m/>
    <m/>
    <m/>
    <x v="21"/>
    <m/>
    <m/>
    <m/>
    <m/>
    <m/>
    <m/>
    <s v="LittleMissSunshine"/>
    <x v="0"/>
    <x v="34"/>
    <m/>
    <m/>
    <m/>
    <m/>
    <n v="8000000"/>
    <n v="7.9"/>
    <n v="59889948"/>
    <n v="5.8342505420465998E-2"/>
    <n v="51889948"/>
    <m/>
    <x v="8"/>
  </r>
  <r>
    <s v="Color"/>
    <s v="RobReiner"/>
    <x v="1659"/>
    <m/>
    <x v="288"/>
    <n v="89"/>
    <s v="Adventure"/>
    <s v="Drama"/>
    <m/>
    <m/>
    <m/>
    <m/>
    <m/>
    <m/>
    <x v="21"/>
    <m/>
    <m/>
    <m/>
    <m/>
    <m/>
    <m/>
    <s v="StandbyMe"/>
    <x v="0"/>
    <x v="34"/>
    <m/>
    <m/>
    <m/>
    <m/>
    <n v="8000000"/>
    <n v="8.1"/>
    <n v="52287414"/>
    <n v="5.8463807717809103E-2"/>
    <n v="44287414"/>
    <m/>
    <x v="8"/>
  </r>
  <r>
    <s v="Color"/>
    <s v="DannyBoyle"/>
    <x v="1659"/>
    <m/>
    <x v="288"/>
    <n v="113"/>
    <s v="Drama"/>
    <s v="Horror"/>
    <s v="SciFi"/>
    <s v="Thriller"/>
    <m/>
    <m/>
    <m/>
    <m/>
    <x v="21"/>
    <m/>
    <m/>
    <m/>
    <m/>
    <m/>
    <m/>
    <s v="28DaysLater..."/>
    <x v="0"/>
    <x v="34"/>
    <m/>
    <m/>
    <m/>
    <m/>
    <n v="8000000"/>
    <n v="7.6"/>
    <n v="45063889"/>
    <n v="5.8556505078854827E-2"/>
    <n v="37063889"/>
    <m/>
    <x v="8"/>
  </r>
  <r>
    <s v="Color"/>
    <s v="ChrisStokes"/>
    <x v="1659"/>
    <m/>
    <x v="288"/>
    <n v="95"/>
    <s v="Drama"/>
    <s v="Music"/>
    <m/>
    <m/>
    <m/>
    <m/>
    <m/>
    <m/>
    <x v="21"/>
    <m/>
    <m/>
    <m/>
    <m/>
    <m/>
    <m/>
    <s v="YouGotServed"/>
    <x v="0"/>
    <x v="34"/>
    <m/>
    <m/>
    <m/>
    <m/>
    <n v="8000000"/>
    <n v="3.5"/>
    <n v="40066497"/>
    <n v="5.862470305181143E-2"/>
    <n v="32066497"/>
    <m/>
    <x v="8"/>
  </r>
  <r>
    <s v="Color"/>
    <s v="DonSiegel"/>
    <x v="1659"/>
    <m/>
    <x v="288"/>
    <n v="112"/>
    <s v="Biography"/>
    <s v="Crime"/>
    <s v="Drama"/>
    <m/>
    <m/>
    <m/>
    <m/>
    <m/>
    <x v="21"/>
    <m/>
    <m/>
    <m/>
    <m/>
    <m/>
    <m/>
    <s v="EscapefromAlcatraz"/>
    <x v="0"/>
    <x v="34"/>
    <m/>
    <m/>
    <m/>
    <m/>
    <n v="8000000"/>
    <n v="7.6"/>
    <n v="36500000"/>
    <n v="5.8677558679506997E-2"/>
    <n v="28500000"/>
    <m/>
    <x v="8"/>
  </r>
  <r>
    <s v="Color"/>
    <s v="RickFamuyiwa"/>
    <x v="1659"/>
    <m/>
    <x v="288"/>
    <n v="109"/>
    <s v="Comedy"/>
    <s v="Drama"/>
    <s v="Music"/>
    <s v="Romance"/>
    <m/>
    <m/>
    <m/>
    <m/>
    <x v="21"/>
    <m/>
    <m/>
    <m/>
    <m/>
    <m/>
    <m/>
    <s v="BrownSugar"/>
    <x v="0"/>
    <x v="34"/>
    <m/>
    <m/>
    <m/>
    <m/>
    <n v="8000000"/>
    <n v="6.5"/>
    <n v="27362712"/>
    <n v="5.8720275235897658E-2"/>
    <n v="19362712"/>
    <m/>
    <x v="8"/>
  </r>
  <r>
    <s v="Color"/>
    <s v="MartinLawrence"/>
    <x v="1659"/>
    <m/>
    <x v="288"/>
    <n v="108"/>
    <s v="Comedy"/>
    <s v="Crime"/>
    <s v="Drama"/>
    <s v="Romance"/>
    <s v="Thriller"/>
    <m/>
    <m/>
    <m/>
    <x v="21"/>
    <m/>
    <m/>
    <m/>
    <m/>
    <m/>
    <m/>
    <s v="AThinLineBetweenLoveandHate"/>
    <x v="0"/>
    <x v="34"/>
    <m/>
    <m/>
    <m/>
    <m/>
    <n v="8000000"/>
    <n v="5.6"/>
    <n v="34746109"/>
    <n v="5.8739848834719319E-2"/>
    <n v="26746109"/>
    <m/>
    <x v="8"/>
  </r>
  <r>
    <s v="Color"/>
    <s v="JonathanLevine"/>
    <x v="1659"/>
    <m/>
    <x v="288"/>
    <n v="100"/>
    <s v="Comedy"/>
    <s v="Drama"/>
    <s v="Romance"/>
    <m/>
    <m/>
    <m/>
    <m/>
    <m/>
    <x v="21"/>
    <m/>
    <m/>
    <m/>
    <m/>
    <m/>
    <m/>
    <s v="50/50"/>
    <x v="0"/>
    <x v="34"/>
    <m/>
    <m/>
    <m/>
    <m/>
    <n v="8000000"/>
    <n v="7.7"/>
    <n v="34963967"/>
    <n v="5.8777941872728424E-2"/>
    <n v="26963967"/>
    <m/>
    <x v="8"/>
  </r>
  <r>
    <s v="Color"/>
    <s v="MasayukiOchiai"/>
    <x v="1659"/>
    <m/>
    <x v="288"/>
    <n v="90"/>
    <s v="Horror"/>
    <s v="Mystery"/>
    <s v="Thriller"/>
    <m/>
    <m/>
    <m/>
    <m/>
    <m/>
    <x v="21"/>
    <m/>
    <m/>
    <m/>
    <m/>
    <m/>
    <m/>
    <s v="Shutter"/>
    <x v="0"/>
    <x v="34"/>
    <m/>
    <m/>
    <m/>
    <m/>
    <n v="8000000"/>
    <n v="5.2"/>
    <n v="25926543"/>
    <n v="5.881673117245656E-2"/>
    <n v="17926543"/>
    <m/>
    <x v="8"/>
  </r>
  <r>
    <s v="Color"/>
    <s v="TomGormican"/>
    <x v="1659"/>
    <m/>
    <x v="288"/>
    <n v="94"/>
    <s v="Comedy"/>
    <s v="Romance"/>
    <m/>
    <m/>
    <m/>
    <m/>
    <m/>
    <m/>
    <x v="21"/>
    <m/>
    <m/>
    <m/>
    <m/>
    <m/>
    <m/>
    <s v="ThatAwkwardMoment"/>
    <x v="0"/>
    <x v="34"/>
    <m/>
    <m/>
    <m/>
    <m/>
    <n v="8000000"/>
    <n v="6.1"/>
    <n v="26049082"/>
    <n v="5.8833244319174957E-2"/>
    <n v="18049082"/>
    <m/>
    <x v="8"/>
  </r>
  <r>
    <s v="Color"/>
    <s v="KennethBranagh"/>
    <x v="1659"/>
    <m/>
    <x v="288"/>
    <n v="111"/>
    <s v="Comedy"/>
    <s v="Drama"/>
    <s v="Romance"/>
    <m/>
    <m/>
    <m/>
    <m/>
    <m/>
    <x v="21"/>
    <m/>
    <m/>
    <m/>
    <m/>
    <m/>
    <m/>
    <s v="MuchAdoAboutNothing"/>
    <x v="0"/>
    <x v="34"/>
    <m/>
    <m/>
    <m/>
    <m/>
    <n v="8000000"/>
    <n v="7.4"/>
    <n v="22551000"/>
    <n v="5.8850073515243996E-2"/>
    <n v="14551000"/>
    <m/>
    <x v="8"/>
  </r>
  <r>
    <s v="Color"/>
    <s v="PeterR.Hunt"/>
    <x v="1659"/>
    <m/>
    <x v="288"/>
    <n v="142"/>
    <s v="Action"/>
    <s v="Adventure"/>
    <s v="Thriller"/>
    <m/>
    <m/>
    <m/>
    <m/>
    <m/>
    <x v="21"/>
    <m/>
    <m/>
    <m/>
    <m/>
    <m/>
    <m/>
    <s v="OnHerMajestysSecretService"/>
    <x v="0"/>
    <x v="34"/>
    <m/>
    <m/>
    <m/>
    <m/>
    <n v="7000000"/>
    <n v="6.8"/>
    <n v="22800000"/>
    <n v="5.8859432449340596E-2"/>
    <n v="15800000"/>
    <m/>
    <x v="8"/>
  </r>
  <r>
    <s v="Color"/>
    <s v="WesCraven"/>
    <x v="1659"/>
    <m/>
    <x v="288"/>
    <n v="107"/>
    <s v="Fantasy"/>
    <s v="Horror"/>
    <s v="Mystery"/>
    <s v="Thriller"/>
    <m/>
    <m/>
    <m/>
    <m/>
    <x v="21"/>
    <m/>
    <m/>
    <m/>
    <m/>
    <m/>
    <m/>
    <s v="NewNightmare"/>
    <x v="0"/>
    <x v="34"/>
    <m/>
    <m/>
    <m/>
    <m/>
    <n v="8000000"/>
    <n v="6.4"/>
    <n v="18090181"/>
    <n v="5.8870430429071127E-2"/>
    <n v="10090181"/>
    <m/>
    <x v="8"/>
  </r>
  <r>
    <s v="Color"/>
    <s v="JohnSchultz"/>
    <x v="1659"/>
    <m/>
    <x v="288"/>
    <n v="91"/>
    <s v="Comedy"/>
    <s v="Drama"/>
    <s v="Romance"/>
    <m/>
    <m/>
    <m/>
    <m/>
    <m/>
    <x v="21"/>
    <m/>
    <m/>
    <m/>
    <m/>
    <m/>
    <m/>
    <s v="DriveMeCrazy"/>
    <x v="0"/>
    <x v="34"/>
    <m/>
    <m/>
    <m/>
    <m/>
    <n v="8000000"/>
    <n v="5.7"/>
    <n v="17843379"/>
    <n v="5.8871200278279405E-2"/>
    <n v="9843379"/>
    <m/>
    <x v="8"/>
  </r>
  <r>
    <s v="Color"/>
    <s v="TamraDavis"/>
    <x v="1659"/>
    <m/>
    <x v="288"/>
    <n v="82"/>
    <s v="Comedy"/>
    <s v="Crime"/>
    <m/>
    <m/>
    <m/>
    <m/>
    <m/>
    <m/>
    <x v="21"/>
    <m/>
    <m/>
    <m/>
    <m/>
    <m/>
    <m/>
    <s v="HalfBaked"/>
    <x v="0"/>
    <x v="34"/>
    <m/>
    <m/>
    <m/>
    <m/>
    <n v="8000000"/>
    <n v="6.7"/>
    <n v="17278980"/>
    <n v="5.8871525230297338E-2"/>
    <n v="9278980"/>
    <m/>
    <x v="8"/>
  </r>
  <r>
    <s v="Color"/>
    <s v="JonasElmer"/>
    <x v="1659"/>
    <m/>
    <x v="288"/>
    <n v="97"/>
    <s v="Comedy"/>
    <s v="Romance"/>
    <m/>
    <m/>
    <m/>
    <m/>
    <m/>
    <m/>
    <x v="21"/>
    <m/>
    <m/>
    <m/>
    <m/>
    <m/>
    <m/>
    <s v="NewinTown"/>
    <x v="0"/>
    <x v="34"/>
    <m/>
    <m/>
    <m/>
    <m/>
    <n v="8000000"/>
    <n v="5.6"/>
    <n v="16699684"/>
    <n v="5.8870840402968402E-2"/>
    <n v="8699684"/>
    <m/>
    <x v="8"/>
  </r>
  <r>
    <s v="Color"/>
    <s v="StephenGaghan"/>
    <x v="1659"/>
    <m/>
    <x v="288"/>
    <n v="128"/>
    <s v="Drama"/>
    <s v="Thriller"/>
    <m/>
    <m/>
    <m/>
    <m/>
    <m/>
    <m/>
    <x v="21"/>
    <m/>
    <m/>
    <m/>
    <m/>
    <m/>
    <m/>
    <s v="Syriana"/>
    <x v="0"/>
    <x v="34"/>
    <m/>
    <m/>
    <m/>
    <m/>
    <n v="50000000"/>
    <n v="7"/>
    <n v="50815288"/>
    <n v="5.8869133370076862E-2"/>
    <n v="815288"/>
    <m/>
    <x v="8"/>
  </r>
  <r>
    <s v="Color"/>
    <s v="MaryHarron"/>
    <x v="1659"/>
    <m/>
    <x v="288"/>
    <n v="102"/>
    <s v="Crime"/>
    <s v="Drama"/>
    <m/>
    <m/>
    <m/>
    <m/>
    <m/>
    <m/>
    <x v="21"/>
    <m/>
    <m/>
    <m/>
    <m/>
    <m/>
    <m/>
    <s v="AmericanPsycho"/>
    <x v="0"/>
    <x v="34"/>
    <m/>
    <m/>
    <m/>
    <m/>
    <n v="7000000"/>
    <n v="7.6"/>
    <n v="15047419"/>
    <n v="5.8665207740374342E-2"/>
    <n v="8047419"/>
    <m/>
    <x v="8"/>
  </r>
  <r>
    <s v="Color"/>
    <s v="MiguelArteta"/>
    <x v="1659"/>
    <m/>
    <x v="288"/>
    <n v="93"/>
    <s v="Drama"/>
    <s v="Romance"/>
    <m/>
    <m/>
    <m/>
    <m/>
    <m/>
    <m/>
    <x v="21"/>
    <m/>
    <m/>
    <m/>
    <m/>
    <m/>
    <m/>
    <s v="TheGoodGirl"/>
    <x v="0"/>
    <x v="34"/>
    <m/>
    <m/>
    <m/>
    <m/>
    <n v="5000000"/>
    <n v="6.5"/>
    <n v="14015786"/>
    <n v="5.8660236593073088E-2"/>
    <n v="9015786"/>
    <m/>
    <x v="8"/>
  </r>
  <r>
    <s v="Color"/>
    <s v="TroyDuffy"/>
    <x v="1659"/>
    <m/>
    <x v="288"/>
    <n v="138"/>
    <s v="Action"/>
    <s v="Crime"/>
    <s v="Thriller"/>
    <m/>
    <m/>
    <m/>
    <m/>
    <m/>
    <x v="21"/>
    <m/>
    <m/>
    <m/>
    <m/>
    <m/>
    <m/>
    <s v="TheBoondockSaintsII:AllSaintsDay"/>
    <x v="0"/>
    <x v="34"/>
    <m/>
    <m/>
    <m/>
    <m/>
    <n v="8000000"/>
    <n v="6.3"/>
    <n v="10269307"/>
    <n v="5.8651857628906068E-2"/>
    <n v="2269307"/>
    <m/>
    <x v="8"/>
  </r>
  <r>
    <s v="Color"/>
    <s v="NicoleHolofcener"/>
    <x v="1659"/>
    <m/>
    <x v="288"/>
    <n v="93"/>
    <s v="Comedy"/>
    <s v="Drama"/>
    <s v="Romance"/>
    <m/>
    <m/>
    <m/>
    <m/>
    <m/>
    <x v="21"/>
    <m/>
    <m/>
    <m/>
    <m/>
    <m/>
    <m/>
    <s v="EnoughSaid"/>
    <x v="0"/>
    <x v="34"/>
    <m/>
    <m/>
    <m/>
    <m/>
    <n v="8000000"/>
    <n v="7.1"/>
    <n v="17536788"/>
    <n v="5.8640091224680578E-2"/>
    <n v="9536788"/>
    <m/>
    <x v="8"/>
  </r>
  <r>
    <s v="Color"/>
    <s v="WillGluck"/>
    <x v="1659"/>
    <m/>
    <x v="288"/>
    <n v="92"/>
    <s v="Comedy"/>
    <s v="Romance"/>
    <m/>
    <m/>
    <m/>
    <m/>
    <m/>
    <m/>
    <x v="21"/>
    <m/>
    <m/>
    <m/>
    <m/>
    <m/>
    <m/>
    <s v="EasyA"/>
    <x v="0"/>
    <x v="34"/>
    <m/>
    <m/>
    <m/>
    <m/>
    <n v="8000000"/>
    <n v="7.1"/>
    <n v="58401464"/>
    <n v="5.8639905027247495E-2"/>
    <n v="50401464"/>
    <m/>
    <x v="8"/>
  </r>
  <r>
    <s v="BlackandWhite"/>
    <s v="E.EliasMerhige"/>
    <x v="1659"/>
    <m/>
    <x v="288"/>
    <n v="92"/>
    <s v="Drama"/>
    <s v="Horror"/>
    <m/>
    <m/>
    <m/>
    <m/>
    <m/>
    <m/>
    <x v="21"/>
    <m/>
    <m/>
    <m/>
    <m/>
    <m/>
    <m/>
    <s v="ShadowoftheVampire"/>
    <x v="0"/>
    <x v="34"/>
    <m/>
    <m/>
    <m/>
    <m/>
    <n v="8000000"/>
    <n v="6.9"/>
    <n v="8279017"/>
    <n v="5.8758631899857916E-2"/>
    <n v="279017"/>
    <m/>
    <x v="8"/>
  </r>
  <r>
    <s v="Color"/>
    <s v="JoeNussbaum"/>
    <x v="1659"/>
    <m/>
    <x v="288"/>
    <n v="104"/>
    <s v="Comedy"/>
    <s v="Drama"/>
    <m/>
    <m/>
    <m/>
    <m/>
    <m/>
    <m/>
    <x v="21"/>
    <m/>
    <m/>
    <m/>
    <m/>
    <m/>
    <m/>
    <s v="Prom"/>
    <x v="0"/>
    <x v="34"/>
    <m/>
    <m/>
    <m/>
    <m/>
    <n v="8000000"/>
    <n v="5.4"/>
    <n v="10106233"/>
    <n v="5.8744175607108595E-2"/>
    <n v="2106233"/>
    <m/>
    <x v="8"/>
  </r>
  <r>
    <s v="Color"/>
    <s v="SteveRash"/>
    <x v="1659"/>
    <m/>
    <x v="288"/>
    <n v="89"/>
    <s v="Comedy"/>
    <m/>
    <m/>
    <m/>
    <m/>
    <m/>
    <m/>
    <m/>
    <x v="21"/>
    <m/>
    <m/>
    <m/>
    <m/>
    <m/>
    <m/>
    <s v="HeldUp"/>
    <x v="0"/>
    <x v="34"/>
    <m/>
    <m/>
    <m/>
    <m/>
    <n v="8000000"/>
    <n v="5.0999999999999996"/>
    <n v="4692814"/>
    <n v="5.8732149624350007E-2"/>
    <n v="-3307186"/>
    <m/>
    <x v="8"/>
  </r>
  <r>
    <s v="Color"/>
    <s v="FinaTorres"/>
    <x v="1659"/>
    <m/>
    <x v="288"/>
    <n v="92"/>
    <s v="Comedy"/>
    <s v="Fantasy"/>
    <s v="Romance"/>
    <m/>
    <m/>
    <m/>
    <m/>
    <m/>
    <x v="21"/>
    <m/>
    <m/>
    <m/>
    <m/>
    <m/>
    <m/>
    <s v="WomanonTop"/>
    <x v="0"/>
    <x v="34"/>
    <m/>
    <m/>
    <m/>
    <m/>
    <n v="8000000"/>
    <n v="5.3"/>
    <n v="5018450"/>
    <n v="5.8713299996956049E-2"/>
    <n v="-2981550"/>
    <m/>
    <x v="8"/>
  </r>
  <r>
    <s v="Color"/>
    <s v="DukeJohnson"/>
    <x v="1659"/>
    <m/>
    <x v="288"/>
    <n v="90"/>
    <s v="Animation"/>
    <s v="Comedy"/>
    <s v="Drama"/>
    <s v="Romance"/>
    <m/>
    <m/>
    <m/>
    <m/>
    <x v="21"/>
    <m/>
    <m/>
    <m/>
    <m/>
    <m/>
    <m/>
    <s v="Anomalisa"/>
    <x v="0"/>
    <x v="34"/>
    <m/>
    <m/>
    <m/>
    <m/>
    <n v="8000000"/>
    <n v="7.3"/>
    <n v="3442820"/>
    <n v="5.8694764164845481E-2"/>
    <n v="-4557180"/>
    <m/>
    <x v="8"/>
  </r>
  <r>
    <s v="Color"/>
    <s v="MikeLeigh"/>
    <x v="1659"/>
    <m/>
    <x v="288"/>
    <n v="129"/>
    <s v="Comedy"/>
    <s v="Drama"/>
    <m/>
    <m/>
    <m/>
    <m/>
    <m/>
    <m/>
    <x v="21"/>
    <m/>
    <m/>
    <m/>
    <m/>
    <m/>
    <m/>
    <s v="AnotherYear"/>
    <x v="0"/>
    <x v="34"/>
    <m/>
    <m/>
    <m/>
    <m/>
    <n v="10000000"/>
    <n v="7.3"/>
    <n v="3205244"/>
    <n v="5.867446865045739E-2"/>
    <n v="-6794756"/>
    <m/>
    <x v="8"/>
  </r>
  <r>
    <s v="Color"/>
    <s v="FranoisOzon"/>
    <x v="1659"/>
    <m/>
    <x v="288"/>
    <n v="111"/>
    <s v="Comedy"/>
    <s v="Crime"/>
    <s v="Musical"/>
    <s v="Romance"/>
    <m/>
    <m/>
    <m/>
    <m/>
    <x v="21"/>
    <m/>
    <m/>
    <m/>
    <m/>
    <m/>
    <m/>
    <s v="8Women"/>
    <x v="4"/>
    <x v="34"/>
    <m/>
    <m/>
    <m/>
    <m/>
    <n v="8000000"/>
    <n v="7.1"/>
    <n v="3076425"/>
    <n v="5.8659999211069964E-2"/>
    <n v="-4923575"/>
    <m/>
    <x v="8"/>
  </r>
  <r>
    <s v="Color"/>
    <s v="MarkL.Lester"/>
    <x v="1659"/>
    <m/>
    <x v="288"/>
    <n v="79"/>
    <s v="Action"/>
    <s v="Comedy"/>
    <s v="Crime"/>
    <s v="Thriller"/>
    <m/>
    <m/>
    <m/>
    <m/>
    <x v="21"/>
    <m/>
    <m/>
    <m/>
    <m/>
    <m/>
    <m/>
    <s v="ShowdowninLittleTokyo"/>
    <x v="0"/>
    <x v="34"/>
    <m/>
    <m/>
    <m/>
    <m/>
    <n v="8000000"/>
    <n v="6"/>
    <n v="2275557"/>
    <n v="5.8639222562517905E-2"/>
    <n v="-5724443"/>
    <m/>
    <x v="8"/>
  </r>
  <r>
    <s v="Color"/>
    <s v="DavidDobkin"/>
    <x v="1659"/>
    <m/>
    <x v="288"/>
    <n v="104"/>
    <s v="Comedy"/>
    <s v="Crime"/>
    <m/>
    <m/>
    <m/>
    <m/>
    <m/>
    <m/>
    <x v="21"/>
    <m/>
    <m/>
    <m/>
    <m/>
    <m/>
    <m/>
    <s v="ClayPigeons"/>
    <x v="0"/>
    <x v="34"/>
    <m/>
    <m/>
    <m/>
    <m/>
    <n v="8000000"/>
    <n v="6.6"/>
    <n v="1789892"/>
    <n v="5.8617584656024228E-2"/>
    <n v="-6210108"/>
    <m/>
    <x v="8"/>
  </r>
  <r>
    <s v="Color"/>
    <s v="AnnaBoden"/>
    <x v="1659"/>
    <m/>
    <x v="288"/>
    <n v="101"/>
    <s v="Comedy"/>
    <s v="Drama"/>
    <s v="Romance"/>
    <m/>
    <m/>
    <m/>
    <m/>
    <m/>
    <x v="21"/>
    <m/>
    <m/>
    <m/>
    <m/>
    <m/>
    <m/>
    <s v="ItsKindofaFunnyStory"/>
    <x v="0"/>
    <x v="34"/>
    <m/>
    <m/>
    <m/>
    <m/>
    <n v="8000000"/>
    <n v="7.2"/>
    <n v="6350058"/>
    <n v="5.8595415742177567E-2"/>
    <n v="-1649942"/>
    <m/>
    <x v="8"/>
  </r>
  <r>
    <s v="Color"/>
    <s v="NigelCole"/>
    <x v="1659"/>
    <m/>
    <x v="288"/>
    <n v="113"/>
    <s v="Biography"/>
    <s v="Comedy"/>
    <s v="Drama"/>
    <s v="History"/>
    <m/>
    <m/>
    <m/>
    <m/>
    <x v="21"/>
    <m/>
    <m/>
    <m/>
    <m/>
    <m/>
    <m/>
    <s v="MadeinDagenham"/>
    <x v="0"/>
    <x v="34"/>
    <m/>
    <m/>
    <m/>
    <m/>
    <n v="7200000"/>
    <n v="7.2"/>
    <n v="1094798"/>
    <n v="5.857812942156812E-2"/>
    <n v="-6105202"/>
    <m/>
    <x v="8"/>
  </r>
  <r>
    <s v="Color"/>
    <s v="AnandTucker"/>
    <x v="1659"/>
    <m/>
    <x v="288"/>
    <n v="92"/>
    <s v="Biography"/>
    <s v="Drama"/>
    <m/>
    <m/>
    <m/>
    <m/>
    <m/>
    <m/>
    <x v="21"/>
    <m/>
    <m/>
    <m/>
    <m/>
    <m/>
    <m/>
    <s v="WhenDidYouLastSeeYourFather"/>
    <x v="0"/>
    <x v="34"/>
    <m/>
    <m/>
    <m/>
    <m/>
    <n v="8000000"/>
    <n v="6.9"/>
    <n v="1071240"/>
    <n v="5.8552366508575357E-2"/>
    <n v="-6928760"/>
    <m/>
    <x v="8"/>
  </r>
  <r>
    <s v="Color"/>
    <s v="SteveJames"/>
    <x v="1659"/>
    <m/>
    <x v="288"/>
    <n v="106"/>
    <s v="Biography"/>
    <s v="Drama"/>
    <s v="Romance"/>
    <s v="Sport"/>
    <m/>
    <m/>
    <m/>
    <m/>
    <x v="21"/>
    <m/>
    <m/>
    <m/>
    <m/>
    <m/>
    <m/>
    <s v="Prefontaine"/>
    <x v="0"/>
    <x v="34"/>
    <m/>
    <m/>
    <m/>
    <m/>
    <n v="8000000"/>
    <n v="6.8"/>
    <n v="532190"/>
    <n v="5.8529337922758468E-2"/>
    <n v="-7467810"/>
    <m/>
    <x v="8"/>
  </r>
  <r>
    <s v="Color"/>
    <s v="TommMoore"/>
    <x v="1659"/>
    <m/>
    <x v="288"/>
    <n v="75"/>
    <s v="Adventure"/>
    <s v="Animation"/>
    <s v="Family"/>
    <s v="Fantasy"/>
    <m/>
    <m/>
    <m/>
    <m/>
    <x v="21"/>
    <m/>
    <m/>
    <m/>
    <m/>
    <m/>
    <m/>
    <s v="TheSecretofKells"/>
    <x v="0"/>
    <x v="34"/>
    <m/>
    <m/>
    <m/>
    <m/>
    <n v="6500000"/>
    <n v="7.7"/>
    <n v="686383"/>
    <n v="5.8505754186270409E-2"/>
    <n v="-5813617"/>
    <m/>
    <x v="8"/>
  </r>
  <r>
    <s v="Color"/>
    <s v="JohnCarney"/>
    <x v="1659"/>
    <m/>
    <x v="288"/>
    <n v="104"/>
    <s v="Drama"/>
    <s v="Music"/>
    <m/>
    <m/>
    <m/>
    <m/>
    <m/>
    <m/>
    <x v="21"/>
    <m/>
    <m/>
    <m/>
    <m/>
    <m/>
    <m/>
    <s v="BeginAgain"/>
    <x v="0"/>
    <x v="34"/>
    <m/>
    <m/>
    <m/>
    <m/>
    <n v="8000000"/>
    <n v="7.4"/>
    <n v="16168741"/>
    <n v="5.8476797779250342E-2"/>
    <n v="8168741"/>
    <m/>
    <x v="8"/>
  </r>
  <r>
    <s v="Color"/>
    <s v="DavidJacobson"/>
    <x v="1659"/>
    <m/>
    <x v="288"/>
    <n v="108"/>
    <s v="Drama"/>
    <s v="Romance"/>
    <s v="Thriller"/>
    <m/>
    <m/>
    <m/>
    <m/>
    <m/>
    <x v="21"/>
    <m/>
    <m/>
    <m/>
    <m/>
    <m/>
    <m/>
    <s v="DownintheValley"/>
    <x v="0"/>
    <x v="34"/>
    <m/>
    <m/>
    <m/>
    <m/>
    <n v="8000000"/>
    <n v="6.5"/>
    <n v="568695"/>
    <n v="5.8473799381267302E-2"/>
    <n v="-7431305"/>
    <m/>
    <x v="8"/>
  </r>
  <r>
    <s v="Color"/>
    <s v="MichaelCorrente"/>
    <x v="1659"/>
    <m/>
    <x v="288"/>
    <n v="99"/>
    <s v="Crime"/>
    <s v="Drama"/>
    <m/>
    <m/>
    <m/>
    <m/>
    <m/>
    <m/>
    <x v="21"/>
    <m/>
    <m/>
    <m/>
    <m/>
    <m/>
    <m/>
    <s v="BrooklynRules"/>
    <x v="0"/>
    <x v="34"/>
    <m/>
    <m/>
    <m/>
    <m/>
    <n v="8000000"/>
    <n v="6.4"/>
    <n v="398420"/>
    <n v="5.8450065890983179E-2"/>
    <n v="-7601580"/>
    <m/>
    <x v="8"/>
  </r>
  <r>
    <s v="Color"/>
    <s v="KeithGordon"/>
    <x v="1659"/>
    <m/>
    <x v="288"/>
    <n v="109"/>
    <s v="Comedy"/>
    <s v="Crime"/>
    <s v="Musical"/>
    <s v="Mystery"/>
    <m/>
    <m/>
    <m/>
    <m/>
    <x v="21"/>
    <m/>
    <m/>
    <m/>
    <m/>
    <m/>
    <m/>
    <s v="TheSingingDetective"/>
    <x v="0"/>
    <x v="34"/>
    <m/>
    <m/>
    <m/>
    <m/>
    <n v="8000000"/>
    <n v="5.6"/>
    <n v="336456"/>
    <n v="5.8426112424736741E-2"/>
    <n v="-7663544"/>
    <m/>
    <x v="8"/>
  </r>
  <r>
    <s v="BlackandWhite"/>
    <s v="AndrewCurrie"/>
    <x v="1659"/>
    <m/>
    <x v="288"/>
    <n v="93"/>
    <s v="Comedy"/>
    <s v="Drama"/>
    <s v="Horror"/>
    <s v="SciFi"/>
    <m/>
    <m/>
    <m/>
    <m/>
    <x v="21"/>
    <m/>
    <m/>
    <m/>
    <m/>
    <m/>
    <m/>
    <s v="Fido"/>
    <x v="0"/>
    <x v="34"/>
    <m/>
    <m/>
    <m/>
    <m/>
    <n v="8000000"/>
    <n v="6.8"/>
    <n v="298110"/>
    <n v="5.840203610576164E-2"/>
    <n v="-7701890"/>
    <m/>
    <x v="8"/>
  </r>
  <r>
    <s v="Color"/>
    <s v="AndrewWilson"/>
    <x v="1659"/>
    <m/>
    <x v="288"/>
    <n v="99"/>
    <s v="Comedy"/>
    <s v="Drama"/>
    <s v="Romance"/>
    <m/>
    <m/>
    <m/>
    <m/>
    <m/>
    <x v="21"/>
    <m/>
    <m/>
    <m/>
    <m/>
    <m/>
    <m/>
    <s v="TheWendellBakerStory"/>
    <x v="0"/>
    <x v="34"/>
    <m/>
    <m/>
    <m/>
    <m/>
    <n v="8000000"/>
    <n v="5.5"/>
    <n v="127144"/>
    <n v="5.8377857680018318E-2"/>
    <n v="-7872856"/>
    <m/>
    <x v="8"/>
  </r>
  <r>
    <s v="Color"/>
    <s v="JonathanLynn"/>
    <x v="1659"/>
    <m/>
    <x v="288"/>
    <n v="98"/>
    <s v="Action"/>
    <s v="Comedy"/>
    <s v="Crime"/>
    <m/>
    <m/>
    <m/>
    <m/>
    <m/>
    <x v="21"/>
    <m/>
    <m/>
    <m/>
    <m/>
    <m/>
    <m/>
    <s v="WildTarget"/>
    <x v="0"/>
    <x v="34"/>
    <m/>
    <m/>
    <m/>
    <m/>
    <n v="8000000"/>
    <n v="6.9"/>
    <n v="117190"/>
    <n v="5.8353458693578351E-2"/>
    <n v="-7882810"/>
    <m/>
    <x v="8"/>
  </r>
  <r>
    <s v="Color"/>
    <s v="MarcSchlermann"/>
    <x v="1659"/>
    <m/>
    <x v="288"/>
    <n v="95"/>
    <s v="Crime"/>
    <s v="Horror"/>
    <s v="Thriller"/>
    <m/>
    <m/>
    <m/>
    <m/>
    <m/>
    <x v="21"/>
    <m/>
    <m/>
    <m/>
    <m/>
    <m/>
    <m/>
    <s v="Pathology"/>
    <x v="0"/>
    <x v="34"/>
    <m/>
    <m/>
    <m/>
    <m/>
    <n v="8000000"/>
    <n v="6"/>
    <n v="108662"/>
    <n v="5.8328981874044637E-2"/>
    <n v="-7891338"/>
    <m/>
    <x v="8"/>
  </r>
  <r>
    <s v="Color"/>
    <s v="RobertMoresco"/>
    <x v="1659"/>
    <m/>
    <x v="288"/>
    <n v="107"/>
    <s v="Crime"/>
    <s v="Drama"/>
    <s v="Thriller"/>
    <m/>
    <m/>
    <m/>
    <m/>
    <m/>
    <x v="21"/>
    <m/>
    <m/>
    <m/>
    <m/>
    <m/>
    <m/>
    <s v="10thWolf"/>
    <x v="0"/>
    <x v="34"/>
    <m/>
    <m/>
    <m/>
    <m/>
    <n v="8000000"/>
    <n v="6.4"/>
    <n v="53481"/>
    <n v="5.8304428153370669E-2"/>
    <n v="-7946519"/>
    <m/>
    <x v="8"/>
  </r>
  <r>
    <s v="Color"/>
    <s v="ThomasVinterberg"/>
    <x v="1659"/>
    <m/>
    <x v="288"/>
    <n v="102"/>
    <s v="Comedy"/>
    <s v="Crime"/>
    <s v="Drama"/>
    <s v="Romance"/>
    <m/>
    <m/>
    <m/>
    <m/>
    <x v="21"/>
    <m/>
    <m/>
    <m/>
    <m/>
    <m/>
    <m/>
    <s v="DearWendy"/>
    <x v="0"/>
    <x v="34"/>
    <m/>
    <m/>
    <m/>
    <m/>
    <n v="50000000"/>
    <n v="6.6"/>
    <n v="23106"/>
    <n v="5.8279755744830415E-2"/>
    <n v="-49976894"/>
    <m/>
    <x v="8"/>
  </r>
  <r>
    <s v="Color"/>
    <s v="Katsuhirotomo"/>
    <x v="1659"/>
    <m/>
    <x v="288"/>
    <n v="124"/>
    <s v="Action"/>
    <s v="Animation"/>
    <s v="SciFi"/>
    <m/>
    <m/>
    <m/>
    <m/>
    <m/>
    <x v="21"/>
    <m/>
    <m/>
    <m/>
    <m/>
    <m/>
    <m/>
    <s v="Akira"/>
    <x v="9"/>
    <x v="34"/>
    <m/>
    <m/>
    <m/>
    <m/>
    <n v="1100000000"/>
    <n v="8.1"/>
    <n v="439162"/>
    <n v="5.8418052404855619E-2"/>
    <n v="-1099560838"/>
    <m/>
    <x v="8"/>
  </r>
  <r>
    <s v="Color"/>
    <s v="OlParker"/>
    <x v="1659"/>
    <m/>
    <x v="288"/>
    <n v="90"/>
    <s v="Comedy"/>
    <s v="Drama"/>
    <s v="Romance"/>
    <m/>
    <m/>
    <m/>
    <m/>
    <m/>
    <x v="21"/>
    <m/>
    <m/>
    <m/>
    <m/>
    <m/>
    <m/>
    <s v="ImagineMeYou"/>
    <x v="0"/>
    <x v="34"/>
    <m/>
    <m/>
    <m/>
    <m/>
    <n v="7900000"/>
    <n v="6.9"/>
    <n v="671240"/>
    <n v="6.4370049817030844E-2"/>
    <n v="-7228760"/>
    <m/>
    <x v="8"/>
  </r>
  <r>
    <s v="Color"/>
    <s v="DavidWebbPeoples"/>
    <x v="1659"/>
    <m/>
    <x v="288"/>
    <n v="90"/>
    <s v="Action"/>
    <s v="SciFi"/>
    <s v="Sport"/>
    <m/>
    <m/>
    <m/>
    <m/>
    <m/>
    <x v="21"/>
    <m/>
    <m/>
    <m/>
    <m/>
    <m/>
    <m/>
    <s v="TheBloodofHeroes"/>
    <x v="0"/>
    <x v="34"/>
    <m/>
    <m/>
    <m/>
    <m/>
    <n v="10000000"/>
    <n v="6.5"/>
    <n v="882290"/>
    <n v="6.4350851535519699E-2"/>
    <n v="-9117710"/>
    <m/>
    <x v="8"/>
  </r>
  <r>
    <s v="Color"/>
    <s v="BruceBeresford"/>
    <x v="1659"/>
    <m/>
    <x v="288"/>
    <n v="99"/>
    <s v="Comedy"/>
    <s v="Drama"/>
    <s v="Family"/>
    <m/>
    <m/>
    <m/>
    <m/>
    <m/>
    <x v="21"/>
    <m/>
    <m/>
    <m/>
    <m/>
    <m/>
    <m/>
    <s v="DrivingMissDaisy"/>
    <x v="0"/>
    <x v="34"/>
    <m/>
    <m/>
    <m/>
    <m/>
    <n v="7500000"/>
    <n v="7.4"/>
    <n v="106593296"/>
    <n v="6.4339639651514735E-2"/>
    <n v="99093296"/>
    <m/>
    <x v="8"/>
  </r>
  <r>
    <s v="Color"/>
    <s v="GeorgeTillmanJr."/>
    <x v="1659"/>
    <m/>
    <x v="288"/>
    <n v="115"/>
    <s v="Comedy"/>
    <s v="Drama"/>
    <m/>
    <m/>
    <m/>
    <m/>
    <m/>
    <m/>
    <x v="21"/>
    <m/>
    <m/>
    <m/>
    <m/>
    <m/>
    <m/>
    <s v="SoulFood"/>
    <x v="0"/>
    <x v="34"/>
    <m/>
    <m/>
    <m/>
    <m/>
    <n v="7500000"/>
    <n v="6.9"/>
    <n v="43490057"/>
    <n v="6.4728621033345826E-2"/>
    <n v="35990057"/>
    <m/>
    <x v="8"/>
  </r>
  <r>
    <s v="Color"/>
    <s v="StanleyTong"/>
    <x v="1659"/>
    <m/>
    <x v="288"/>
    <n v="89"/>
    <s v="Action"/>
    <s v="Comedy"/>
    <m/>
    <m/>
    <m/>
    <m/>
    <m/>
    <m/>
    <x v="21"/>
    <m/>
    <m/>
    <m/>
    <m/>
    <m/>
    <m/>
    <s v="RumbleintheBronx"/>
    <x v="8"/>
    <x v="34"/>
    <m/>
    <m/>
    <m/>
    <m/>
    <n v="7500000"/>
    <n v="6.7"/>
    <n v="32333860"/>
    <n v="6.4792428387874662E-2"/>
    <n v="24833860"/>
    <m/>
    <x v="8"/>
  </r>
  <r>
    <s v="Color"/>
    <s v="JasonReitman"/>
    <x v="1659"/>
    <m/>
    <x v="288"/>
    <n v="92"/>
    <s v="Comedy"/>
    <s v="Drama"/>
    <m/>
    <m/>
    <m/>
    <m/>
    <m/>
    <m/>
    <x v="21"/>
    <m/>
    <m/>
    <m/>
    <m/>
    <m/>
    <m/>
    <s v="ThankYouforSmoking"/>
    <x v="0"/>
    <x v="34"/>
    <m/>
    <m/>
    <m/>
    <m/>
    <n v="6500000"/>
    <n v="7.6"/>
    <n v="24792061"/>
    <n v="6.4823570178793019E-2"/>
    <n v="18292061"/>
    <m/>
    <x v="8"/>
  </r>
  <r>
    <s v="Color"/>
    <s v="EliRoth"/>
    <x v="1659"/>
    <m/>
    <x v="288"/>
    <n v="94"/>
    <s v="Horror"/>
    <m/>
    <m/>
    <m/>
    <m/>
    <m/>
    <m/>
    <m/>
    <x v="21"/>
    <m/>
    <m/>
    <m/>
    <m/>
    <m/>
    <m/>
    <s v="Hostel:PartII"/>
    <x v="0"/>
    <x v="34"/>
    <m/>
    <m/>
    <m/>
    <m/>
    <n v="10000000"/>
    <n v="5.4"/>
    <n v="17544812"/>
    <n v="6.4838377901264774E-2"/>
    <n v="7544812"/>
    <m/>
    <x v="8"/>
  </r>
  <r>
    <s v="Color"/>
    <s v="LoneScherfig"/>
    <x v="1659"/>
    <m/>
    <x v="288"/>
    <n v="100"/>
    <s v="Drama"/>
    <m/>
    <m/>
    <m/>
    <m/>
    <m/>
    <m/>
    <m/>
    <x v="21"/>
    <m/>
    <m/>
    <m/>
    <m/>
    <m/>
    <m/>
    <s v="AnEducation"/>
    <x v="0"/>
    <x v="34"/>
    <m/>
    <m/>
    <m/>
    <m/>
    <n v="4500000"/>
    <n v="7.3"/>
    <n v="12574715"/>
    <n v="6.4837896691722144E-2"/>
    <n v="8074715"/>
    <m/>
    <x v="8"/>
  </r>
  <r>
    <s v="Color"/>
    <s v="TonyRichardson"/>
    <x v="1659"/>
    <m/>
    <x v="288"/>
    <n v="109"/>
    <s v="Comedy"/>
    <s v="Drama"/>
    <s v="Romance"/>
    <m/>
    <m/>
    <m/>
    <m/>
    <m/>
    <x v="21"/>
    <m/>
    <m/>
    <m/>
    <m/>
    <m/>
    <m/>
    <s v="TheHotelNewHampshire"/>
    <x v="0"/>
    <x v="34"/>
    <m/>
    <m/>
    <m/>
    <m/>
    <n v="7500000"/>
    <n v="6"/>
    <n v="5100000"/>
    <n v="6.482597629008191E-2"/>
    <n v="-2400000"/>
    <m/>
    <x v="8"/>
  </r>
  <r>
    <s v="Color"/>
    <s v="JoeCarnahan"/>
    <x v="1659"/>
    <m/>
    <x v="288"/>
    <n v="105"/>
    <s v="Crime"/>
    <s v="Drama"/>
    <s v="Mystery"/>
    <s v="Thriller"/>
    <m/>
    <m/>
    <m/>
    <m/>
    <x v="21"/>
    <m/>
    <m/>
    <m/>
    <m/>
    <m/>
    <m/>
    <s v="Narc"/>
    <x v="0"/>
    <x v="34"/>
    <m/>
    <m/>
    <m/>
    <m/>
    <n v="7500000"/>
    <n v="7.2"/>
    <n v="10460089"/>
    <n v="6.4808678359256869E-2"/>
    <n v="2960089"/>
    <m/>
    <x v="8"/>
  </r>
  <r>
    <s v="Color"/>
    <s v="PaulGross"/>
    <x v="1659"/>
    <m/>
    <x v="288"/>
    <n v="102"/>
    <s v="Comedy"/>
    <s v="Drama"/>
    <s v="Romance"/>
    <s v="Sport"/>
    <m/>
    <m/>
    <m/>
    <m/>
    <x v="21"/>
    <m/>
    <m/>
    <m/>
    <m/>
    <m/>
    <m/>
    <s v="MenwithBrooms"/>
    <x v="0"/>
    <x v="34"/>
    <m/>
    <m/>
    <m/>
    <m/>
    <n v="7500000"/>
    <n v="6"/>
    <n v="4239767"/>
    <n v="6.4797335517769158E-2"/>
    <n v="-3260233"/>
    <m/>
    <x v="8"/>
  </r>
  <r>
    <s v="Color"/>
    <s v="CharlesRobertCarner"/>
    <x v="1659"/>
    <m/>
    <x v="288"/>
    <n v="97"/>
    <s v="Comedy"/>
    <s v="Crime"/>
    <m/>
    <m/>
    <m/>
    <m/>
    <m/>
    <m/>
    <x v="21"/>
    <m/>
    <m/>
    <m/>
    <m/>
    <m/>
    <m/>
    <s v="WitlessProtection"/>
    <x v="0"/>
    <x v="34"/>
    <m/>
    <m/>
    <m/>
    <m/>
    <n v="7500000"/>
    <n v="3.1"/>
    <n v="4131640"/>
    <n v="6.4779147885329513E-2"/>
    <n v="-3368360"/>
    <m/>
    <x v="8"/>
  </r>
  <r>
    <s v="Color"/>
    <s v="MikeJudge"/>
    <x v="1659"/>
    <m/>
    <x v="288"/>
    <n v="92"/>
    <s v="Comedy"/>
    <s v="Crime"/>
    <s v="Romance"/>
    <m/>
    <m/>
    <m/>
    <m/>
    <m/>
    <x v="21"/>
    <m/>
    <m/>
    <m/>
    <m/>
    <m/>
    <m/>
    <s v="Extract"/>
    <x v="0"/>
    <x v="34"/>
    <m/>
    <m/>
    <m/>
    <m/>
    <n v="8000000"/>
    <n v="6.2"/>
    <n v="10814185"/>
    <n v="6.4760811822474479E-2"/>
    <n v="2814185"/>
    <m/>
    <x v="8"/>
  </r>
  <r>
    <s v="Color"/>
    <s v="MichaelWinterbottom"/>
    <x v="1659"/>
    <m/>
    <x v="288"/>
    <n v="93"/>
    <s v="Drama"/>
    <s v="Romance"/>
    <s v="SciFi"/>
    <s v="Thriller"/>
    <m/>
    <m/>
    <m/>
    <m/>
    <x v="21"/>
    <m/>
    <m/>
    <m/>
    <m/>
    <m/>
    <m/>
    <s v="Code46"/>
    <x v="0"/>
    <x v="34"/>
    <m/>
    <m/>
    <m/>
    <m/>
    <n v="7500000"/>
    <n v="6.3"/>
    <n v="197148"/>
    <n v="6.4750601225658275E-2"/>
    <n v="-7302852"/>
    <m/>
    <x v="8"/>
  </r>
  <r>
    <s v="Color"/>
    <s v="PaulHaggis"/>
    <x v="1659"/>
    <m/>
    <x v="288"/>
    <n v="115"/>
    <s v="Crime"/>
    <s v="Drama"/>
    <s v="Thriller"/>
    <m/>
    <m/>
    <m/>
    <m/>
    <m/>
    <x v="21"/>
    <m/>
    <m/>
    <m/>
    <m/>
    <m/>
    <m/>
    <s v="Crash"/>
    <x v="0"/>
    <x v="34"/>
    <m/>
    <m/>
    <m/>
    <m/>
    <n v="6500000"/>
    <n v="7.9"/>
    <n v="54557348"/>
    <n v="6.4729090074842788E-2"/>
    <n v="48057348"/>
    <m/>
    <x v="8"/>
  </r>
  <r>
    <s v="Color"/>
    <s v="RodrigoGarca"/>
    <x v="1659"/>
    <m/>
    <x v="288"/>
    <n v="113"/>
    <s v="Drama"/>
    <m/>
    <m/>
    <m/>
    <m/>
    <m/>
    <m/>
    <m/>
    <x v="21"/>
    <m/>
    <m/>
    <m/>
    <m/>
    <m/>
    <m/>
    <s v="AlbertNobbs"/>
    <x v="0"/>
    <x v="34"/>
    <m/>
    <m/>
    <m/>
    <m/>
    <n v="8000000"/>
    <n v="6.7"/>
    <n v="3014541"/>
    <n v="6.4841926672830272E-2"/>
    <n v="-4985459"/>
    <m/>
    <x v="8"/>
  </r>
  <r>
    <s v="Color"/>
    <s v="VincentParonnaud"/>
    <x v="1659"/>
    <m/>
    <x v="288"/>
    <n v="89"/>
    <s v="Animation"/>
    <s v="Biography"/>
    <s v="Drama"/>
    <s v="War"/>
    <m/>
    <m/>
    <m/>
    <m/>
    <x v="21"/>
    <m/>
    <m/>
    <m/>
    <m/>
    <m/>
    <m/>
    <s v="Persepolis"/>
    <x v="4"/>
    <x v="34"/>
    <m/>
    <m/>
    <m/>
    <m/>
    <n v="7300000"/>
    <n v="8"/>
    <n v="4443403"/>
    <n v="6.4824121530320064E-2"/>
    <n v="-2856597"/>
    <m/>
    <x v="8"/>
  </r>
  <r>
    <s v="Color"/>
    <s v="NicolasWindingRefn"/>
    <x v="1659"/>
    <m/>
    <x v="288"/>
    <n v="118"/>
    <s v="Horror"/>
    <s v="Thriller"/>
    <m/>
    <m/>
    <m/>
    <m/>
    <m/>
    <m/>
    <x v="21"/>
    <m/>
    <m/>
    <m/>
    <m/>
    <m/>
    <m/>
    <s v="TheNeonDemon"/>
    <x v="0"/>
    <x v="34"/>
    <m/>
    <m/>
    <m/>
    <m/>
    <n v="7000000"/>
    <n v="7"/>
    <n v="1330827"/>
    <n v="6.4805286318060665E-2"/>
    <n v="-5669173"/>
    <m/>
    <x v="8"/>
  </r>
  <r>
    <s v="Color"/>
    <s v="DanielBarber"/>
    <x v="1659"/>
    <m/>
    <x v="288"/>
    <n v="97"/>
    <s v="Action"/>
    <s v="Crime"/>
    <s v="Drama"/>
    <s v="Thriller"/>
    <m/>
    <m/>
    <m/>
    <m/>
    <x v="21"/>
    <m/>
    <m/>
    <m/>
    <m/>
    <m/>
    <m/>
    <s v="HarryBrown"/>
    <x v="0"/>
    <x v="34"/>
    <m/>
    <m/>
    <m/>
    <m/>
    <n v="7300000"/>
    <n v="7.2"/>
    <n v="1818681"/>
    <n v="6.4782557856337256E-2"/>
    <n v="-5481319"/>
    <m/>
    <x v="8"/>
  </r>
  <r>
    <s v="Color"/>
    <s v="SamRaimi"/>
    <x v="1659"/>
    <m/>
    <x v="288"/>
    <n v="156"/>
    <s v="Action"/>
    <s v="Adventure"/>
    <s v="Romance"/>
    <m/>
    <m/>
    <m/>
    <m/>
    <m/>
    <x v="21"/>
    <m/>
    <m/>
    <m/>
    <m/>
    <m/>
    <m/>
    <s v="SpiderMan3"/>
    <x v="0"/>
    <x v="34"/>
    <m/>
    <m/>
    <m/>
    <m/>
    <n v="258000000"/>
    <n v="6.2"/>
    <n v="336530303"/>
    <n v="6.4761258056269796E-2"/>
    <n v="78530303"/>
    <m/>
    <x v="8"/>
  </r>
  <r>
    <s v="Color"/>
    <s v="RobertMarcarelli"/>
    <x v="1659"/>
    <m/>
    <x v="288"/>
    <n v="100"/>
    <s v="Action"/>
    <s v="Adventure"/>
    <s v="Fantasy"/>
    <s v="SciFi"/>
    <s v="Thriller"/>
    <m/>
    <m/>
    <m/>
    <x v="21"/>
    <m/>
    <m/>
    <m/>
    <m/>
    <m/>
    <m/>
    <s v="TheOmegaCode"/>
    <x v="0"/>
    <x v="34"/>
    <m/>
    <m/>
    <m/>
    <m/>
    <n v="7500000"/>
    <n v="3.5"/>
    <n v="12610552"/>
    <n v="5.0253347788956126E-2"/>
    <n v="5110552"/>
    <m/>
    <x v="8"/>
  </r>
  <r>
    <s v="Color"/>
    <s v="JasonReitman"/>
    <x v="1659"/>
    <m/>
    <x v="288"/>
    <n v="96"/>
    <s v="Comedy"/>
    <s v="Drama"/>
    <s v="Romance"/>
    <m/>
    <m/>
    <m/>
    <m/>
    <m/>
    <x v="21"/>
    <m/>
    <m/>
    <m/>
    <m/>
    <m/>
    <m/>
    <s v="Juno"/>
    <x v="0"/>
    <x v="34"/>
    <m/>
    <m/>
    <m/>
    <m/>
    <n v="7500000"/>
    <n v="7.5"/>
    <n v="143492840"/>
    <n v="5.0244977839321268E-2"/>
    <n v="135992840"/>
    <m/>
    <x v="8"/>
  </r>
  <r>
    <s v="Color"/>
    <s v="GuyHamilton"/>
    <x v="1659"/>
    <m/>
    <x v="288"/>
    <n v="120"/>
    <s v="Action"/>
    <s v="Adventure"/>
    <s v="Thriller"/>
    <m/>
    <m/>
    <m/>
    <m/>
    <m/>
    <x v="21"/>
    <m/>
    <m/>
    <m/>
    <m/>
    <m/>
    <m/>
    <s v="DiamondsAreForever"/>
    <x v="0"/>
    <x v="34"/>
    <m/>
    <m/>
    <m/>
    <m/>
    <n v="7200000"/>
    <n v="6.7"/>
    <n v="43800000"/>
    <n v="5.0892639689412662E-2"/>
    <n v="36600000"/>
    <m/>
    <x v="8"/>
  </r>
  <r>
    <s v="Color"/>
    <s v="FrancisFordCoppola"/>
    <x v="1659"/>
    <m/>
    <x v="288"/>
    <n v="175"/>
    <s v="Crime"/>
    <s v="Drama"/>
    <m/>
    <m/>
    <m/>
    <m/>
    <m/>
    <m/>
    <x v="21"/>
    <m/>
    <m/>
    <m/>
    <m/>
    <m/>
    <m/>
    <s v="TheGodfather"/>
    <x v="0"/>
    <x v="34"/>
    <m/>
    <m/>
    <m/>
    <m/>
    <n v="6000000"/>
    <n v="9.1999999999999993"/>
    <n v="134821952"/>
    <n v="5.0960726226936315E-2"/>
    <n v="128821952"/>
    <m/>
    <x v="8"/>
  </r>
  <r>
    <s v="Color"/>
    <s v="AdrianLyne"/>
    <x v="1659"/>
    <m/>
    <x v="288"/>
    <n v="95"/>
    <s v="Drama"/>
    <s v="Music"/>
    <s v="Romance"/>
    <m/>
    <m/>
    <m/>
    <m/>
    <m/>
    <x v="21"/>
    <m/>
    <m/>
    <m/>
    <m/>
    <m/>
    <m/>
    <s v="Flashdance"/>
    <x v="0"/>
    <x v="34"/>
    <m/>
    <m/>
    <m/>
    <m/>
    <n v="4000000"/>
    <n v="6.1"/>
    <n v="94900000"/>
    <n v="5.1593413081201175E-2"/>
    <n v="90900000"/>
    <m/>
    <x v="8"/>
  </r>
  <r>
    <s v="Color"/>
    <s v="MarcWebb"/>
    <x v="1659"/>
    <m/>
    <x v="288"/>
    <n v="95"/>
    <s v="Comedy"/>
    <s v="Drama"/>
    <s v="Romance"/>
    <m/>
    <m/>
    <m/>
    <m/>
    <m/>
    <x v="21"/>
    <m/>
    <m/>
    <m/>
    <m/>
    <m/>
    <m/>
    <s v="500DaysofSummer"/>
    <x v="0"/>
    <x v="34"/>
    <m/>
    <m/>
    <m/>
    <m/>
    <n v="7500000"/>
    <n v="7.7"/>
    <n v="32391374"/>
    <n v="5.1968330731291645E-2"/>
    <n v="24891374"/>
    <m/>
    <x v="8"/>
  </r>
  <r>
    <s v="Color"/>
    <s v="JaneCampion"/>
    <x v="1659"/>
    <m/>
    <x v="288"/>
    <n v="121"/>
    <s v="Drama"/>
    <s v="Music"/>
    <s v="Romance"/>
    <m/>
    <m/>
    <m/>
    <m/>
    <m/>
    <x v="21"/>
    <m/>
    <m/>
    <m/>
    <m/>
    <m/>
    <m/>
    <s v="ThePiano"/>
    <x v="0"/>
    <x v="34"/>
    <m/>
    <m/>
    <m/>
    <m/>
    <n v="7000000"/>
    <n v="7.6"/>
    <n v="40158000"/>
    <n v="5.2002713961661361E-2"/>
    <n v="33158000"/>
    <m/>
    <x v="8"/>
  </r>
  <r>
    <s v="Color"/>
    <s v="StevenSoderbergh"/>
    <x v="1659"/>
    <m/>
    <x v="288"/>
    <n v="110"/>
    <s v="Comedy"/>
    <s v="Drama"/>
    <m/>
    <m/>
    <m/>
    <m/>
    <m/>
    <m/>
    <x v="21"/>
    <m/>
    <m/>
    <m/>
    <m/>
    <m/>
    <m/>
    <s v="MagicMike"/>
    <x v="0"/>
    <x v="34"/>
    <m/>
    <m/>
    <m/>
    <m/>
    <n v="7000000"/>
    <n v="6.1"/>
    <n v="113709992"/>
    <n v="5.2062594459363461E-2"/>
    <n v="106709992"/>
    <m/>
    <x v="8"/>
  </r>
  <r>
    <s v="Color"/>
    <s v="JonathanLiebesman"/>
    <x v="1659"/>
    <m/>
    <x v="288"/>
    <n v="96"/>
    <s v="Horror"/>
    <s v="Mystery"/>
    <s v="Thriller"/>
    <m/>
    <m/>
    <m/>
    <m/>
    <m/>
    <x v="21"/>
    <m/>
    <m/>
    <m/>
    <m/>
    <m/>
    <m/>
    <s v="DarknessFalls"/>
    <x v="0"/>
    <x v="34"/>
    <m/>
    <m/>
    <m/>
    <m/>
    <n v="11000000"/>
    <n v="4.9000000000000004"/>
    <n v="32131483"/>
    <n v="5.2518525530170848E-2"/>
    <n v="21131483"/>
    <m/>
    <x v="8"/>
  </r>
  <r>
    <s v="Color"/>
    <s v="GuyHamilton"/>
    <x v="1659"/>
    <m/>
    <x v="288"/>
    <n v="121"/>
    <s v="Action"/>
    <s v="Adventure"/>
    <s v="Thriller"/>
    <m/>
    <m/>
    <m/>
    <m/>
    <m/>
    <x v="21"/>
    <m/>
    <m/>
    <m/>
    <m/>
    <m/>
    <m/>
    <s v="LiveandLetDie"/>
    <x v="0"/>
    <x v="34"/>
    <m/>
    <m/>
    <m/>
    <m/>
    <n v="7000000"/>
    <n v="6.8"/>
    <n v="35400000"/>
    <n v="5.2540483434461618E-2"/>
    <n v="28400000"/>
    <m/>
    <x v="8"/>
  </r>
  <r>
    <s v="Color"/>
    <s v="JayRussell"/>
    <x v="1659"/>
    <m/>
    <x v="288"/>
    <n v="95"/>
    <s v="Drama"/>
    <s v="Family"/>
    <s v="Sport"/>
    <m/>
    <m/>
    <m/>
    <m/>
    <m/>
    <x v="21"/>
    <m/>
    <m/>
    <m/>
    <m/>
    <m/>
    <m/>
    <s v="MyDogSkip"/>
    <x v="0"/>
    <x v="34"/>
    <m/>
    <m/>
    <m/>
    <m/>
    <n v="5000000"/>
    <n v="7"/>
    <n v="34099640"/>
    <n v="5.2586576132943472E-2"/>
    <n v="29099640"/>
    <m/>
    <x v="8"/>
  </r>
  <r>
    <s v="Color"/>
    <s v="SalimAkil"/>
    <x v="1659"/>
    <m/>
    <x v="288"/>
    <n v="112"/>
    <s v="Comedy"/>
    <s v="Drama"/>
    <m/>
    <m/>
    <m/>
    <m/>
    <m/>
    <m/>
    <x v="21"/>
    <m/>
    <m/>
    <m/>
    <m/>
    <m/>
    <m/>
    <s v="JumpingtheBroom"/>
    <x v="0"/>
    <x v="34"/>
    <m/>
    <m/>
    <m/>
    <m/>
    <n v="6600000"/>
    <n v="5.7"/>
    <n v="37295394"/>
    <n v="5.2637097866097805E-2"/>
    <n v="30695394"/>
    <m/>
    <x v="8"/>
  </r>
  <r>
    <s v="Color"/>
    <s v="BazLuhrmann"/>
    <x v="1659"/>
    <m/>
    <x v="288"/>
    <n v="143"/>
    <s v="Drama"/>
    <s v="Romance"/>
    <m/>
    <m/>
    <m/>
    <m/>
    <m/>
    <m/>
    <x v="21"/>
    <m/>
    <m/>
    <m/>
    <m/>
    <m/>
    <m/>
    <s v="TheGreatGatsby"/>
    <x v="0"/>
    <x v="34"/>
    <m/>
    <m/>
    <m/>
    <m/>
    <n v="105000000"/>
    <n v="7.3"/>
    <n v="144812796"/>
    <n v="5.2691314062758336E-2"/>
    <n v="39812796"/>
    <m/>
    <x v="8"/>
  </r>
  <r>
    <s v="BlackandWhite"/>
    <s v="GeorgeClooney"/>
    <x v="1659"/>
    <m/>
    <x v="288"/>
    <n v="93"/>
    <s v="Biography"/>
    <s v="Drama"/>
    <s v="History"/>
    <m/>
    <m/>
    <m/>
    <m/>
    <m/>
    <x v="21"/>
    <m/>
    <m/>
    <m/>
    <m/>
    <m/>
    <m/>
    <s v="GoodNightandGoodLuck."/>
    <x v="0"/>
    <x v="34"/>
    <m/>
    <m/>
    <m/>
    <m/>
    <n v="7500000"/>
    <n v="7.5"/>
    <n v="31501218"/>
    <n v="5.0421956980932103E-2"/>
    <n v="24001218"/>
    <m/>
    <x v="8"/>
  </r>
  <r>
    <s v="Color"/>
    <s v="BennettMiller"/>
    <x v="1659"/>
    <m/>
    <x v="288"/>
    <n v="110"/>
    <s v="Biography"/>
    <s v="Crime"/>
    <s v="Drama"/>
    <m/>
    <m/>
    <m/>
    <m/>
    <m/>
    <x v="21"/>
    <m/>
    <m/>
    <m/>
    <m/>
    <m/>
    <m/>
    <s v="Capote"/>
    <x v="0"/>
    <x v="34"/>
    <m/>
    <m/>
    <m/>
    <m/>
    <n v="7000000"/>
    <n v="7.4"/>
    <n v="28747570"/>
    <n v="5.0455415357467254E-2"/>
    <n v="21747570"/>
    <m/>
    <x v="8"/>
  </r>
  <r>
    <s v="Color"/>
    <s v="RobertRodriguez"/>
    <x v="1659"/>
    <m/>
    <x v="288"/>
    <n v="104"/>
    <s v="Action"/>
    <s v="Crime"/>
    <s v="Thriller"/>
    <m/>
    <m/>
    <m/>
    <m/>
    <m/>
    <x v="21"/>
    <m/>
    <m/>
    <m/>
    <m/>
    <m/>
    <m/>
    <s v="Desperado"/>
    <x v="0"/>
    <x v="34"/>
    <m/>
    <m/>
    <m/>
    <m/>
    <n v="7000000"/>
    <n v="7.2"/>
    <n v="25625110"/>
    <n v="5.0483228059816768E-2"/>
    <n v="18625110"/>
    <m/>
    <x v="8"/>
  </r>
  <r>
    <s v="Color"/>
    <s v="MichaelWinterbottom"/>
    <x v="1659"/>
    <m/>
    <x v="288"/>
    <n v="115"/>
    <s v="Drama"/>
    <s v="Romance"/>
    <s v="Western"/>
    <m/>
    <m/>
    <m/>
    <m/>
    <m/>
    <x v="21"/>
    <m/>
    <m/>
    <m/>
    <m/>
    <m/>
    <m/>
    <s v="TheClaim"/>
    <x v="0"/>
    <x v="34"/>
    <m/>
    <m/>
    <m/>
    <m/>
    <n v="20000000"/>
    <n v="6.5"/>
    <n v="403932"/>
    <n v="5.0503091115285899E-2"/>
    <n v="-19596068"/>
    <m/>
    <x v="8"/>
  </r>
  <r>
    <s v="Color"/>
    <s v="MichaelAnderson"/>
    <x v="1659"/>
    <m/>
    <x v="288"/>
    <n v="119"/>
    <s v="Action"/>
    <s v="Adventure"/>
    <s v="SciFi"/>
    <m/>
    <m/>
    <m/>
    <m/>
    <m/>
    <x v="21"/>
    <m/>
    <m/>
    <m/>
    <m/>
    <m/>
    <m/>
    <s v="LogansRun"/>
    <x v="0"/>
    <x v="34"/>
    <m/>
    <m/>
    <m/>
    <m/>
    <n v="9000000"/>
    <n v="6.8"/>
    <n v="25000000"/>
    <n v="5.0529422643244566E-2"/>
    <n v="16000000"/>
    <m/>
    <x v="8"/>
  </r>
  <r>
    <s v="Color"/>
    <s v="GuyHamilton"/>
    <x v="1659"/>
    <m/>
    <x v="288"/>
    <n v="125"/>
    <s v="Action"/>
    <s v="Adventure"/>
    <s v="Thriller"/>
    <m/>
    <m/>
    <m/>
    <m/>
    <m/>
    <x v="21"/>
    <m/>
    <m/>
    <m/>
    <m/>
    <m/>
    <m/>
    <s v="TheManwiththeGoldenGun"/>
    <x v="0"/>
    <x v="34"/>
    <m/>
    <m/>
    <m/>
    <m/>
    <n v="13000000"/>
    <n v="6.8"/>
    <n v="21000000"/>
    <n v="5.0543736066597601E-2"/>
    <n v="8000000"/>
    <m/>
    <x v="8"/>
  </r>
  <r>
    <s v="Color"/>
    <s v="CraigR.Baxley"/>
    <x v="1659"/>
    <m/>
    <x v="288"/>
    <n v="96"/>
    <s v="Action"/>
    <s v="Comedy"/>
    <s v="Crime"/>
    <s v="Thriller"/>
    <m/>
    <m/>
    <m/>
    <m/>
    <x v="21"/>
    <m/>
    <m/>
    <m/>
    <m/>
    <m/>
    <m/>
    <s v="ActionJackson"/>
    <x v="0"/>
    <x v="34"/>
    <m/>
    <m/>
    <m/>
    <m/>
    <n v="7000000"/>
    <n v="5.2"/>
    <n v="20257000"/>
    <n v="5.0546538203749034E-2"/>
    <n v="13257000"/>
    <m/>
    <x v="8"/>
  </r>
  <r>
    <s v="Color"/>
    <s v="NeilMarshall"/>
    <x v="1659"/>
    <m/>
    <x v="288"/>
    <n v="100"/>
    <s v="Adventure"/>
    <s v="Horror"/>
    <s v="Thriller"/>
    <m/>
    <m/>
    <m/>
    <m/>
    <m/>
    <x v="21"/>
    <m/>
    <m/>
    <m/>
    <m/>
    <m/>
    <m/>
    <s v="TheDescent"/>
    <x v="0"/>
    <x v="34"/>
    <m/>
    <m/>
    <m/>
    <m/>
    <n v="3500000"/>
    <n v="7.2"/>
    <n v="26005908"/>
    <n v="5.0553916908037594E-2"/>
    <n v="22505908"/>
    <m/>
    <x v="8"/>
  </r>
  <r>
    <s v="Color"/>
    <s v="MattBettinelliOlpin"/>
    <x v="1659"/>
    <m/>
    <x v="288"/>
    <n v="89"/>
    <s v="Horror"/>
    <s v="Mystery"/>
    <m/>
    <m/>
    <m/>
    <m/>
    <m/>
    <m/>
    <x v="21"/>
    <m/>
    <m/>
    <m/>
    <m/>
    <m/>
    <m/>
    <s v="DevilsDue"/>
    <x v="0"/>
    <x v="34"/>
    <m/>
    <m/>
    <m/>
    <m/>
    <n v="7000000"/>
    <n v="4"/>
    <n v="15818967"/>
    <n v="5.0582720148587841E-2"/>
    <n v="8818967"/>
    <m/>
    <x v="8"/>
  </r>
  <r>
    <s v="Color"/>
    <s v="DavidO.Russell"/>
    <x v="1659"/>
    <m/>
    <x v="288"/>
    <n v="92"/>
    <s v="Comedy"/>
    <m/>
    <m/>
    <m/>
    <m/>
    <m/>
    <m/>
    <m/>
    <x v="21"/>
    <m/>
    <m/>
    <m/>
    <m/>
    <m/>
    <m/>
    <s v="FlirtingwithDisaster"/>
    <x v="0"/>
    <x v="34"/>
    <m/>
    <m/>
    <m/>
    <m/>
    <n v="7000000"/>
    <n v="6.8"/>
    <n v="14891000"/>
    <n v="5.0580988523926181E-2"/>
    <n v="7891000"/>
    <m/>
    <x v="8"/>
  </r>
  <r>
    <s v="Color"/>
    <s v="RobZombie"/>
    <x v="1659"/>
    <m/>
    <x v="288"/>
    <n v="109"/>
    <s v="Crime"/>
    <s v="Horror"/>
    <m/>
    <m/>
    <m/>
    <m/>
    <m/>
    <m/>
    <x v="21"/>
    <m/>
    <m/>
    <m/>
    <m/>
    <m/>
    <m/>
    <s v="TheDevilsRejects"/>
    <x v="0"/>
    <x v="34"/>
    <m/>
    <m/>
    <m/>
    <m/>
    <n v="7000000"/>
    <n v="6.9"/>
    <n v="16901126"/>
    <n v="5.0577472738942808E-2"/>
    <n v="9901126"/>
    <m/>
    <x v="8"/>
  </r>
  <r>
    <s v="Color"/>
    <s v="RickFamuyiwa"/>
    <x v="1659"/>
    <m/>
    <x v="288"/>
    <n v="103"/>
    <s v="Comedy"/>
    <s v="Crime"/>
    <s v="Drama"/>
    <m/>
    <m/>
    <m/>
    <m/>
    <m/>
    <x v="21"/>
    <m/>
    <m/>
    <m/>
    <m/>
    <m/>
    <m/>
    <s v="Dope"/>
    <x v="0"/>
    <x v="34"/>
    <m/>
    <m/>
    <m/>
    <m/>
    <n v="7000000"/>
    <n v="7.3"/>
    <n v="17474107"/>
    <n v="5.0577868606680627E-2"/>
    <n v="10474107"/>
    <m/>
    <x v="8"/>
  </r>
  <r>
    <s v="Color"/>
    <s v="MichaelRymer"/>
    <x v="1659"/>
    <m/>
    <x v="288"/>
    <n v="95"/>
    <s v="Crime"/>
    <s v="Drama"/>
    <s v="Thriller"/>
    <m/>
    <m/>
    <m/>
    <m/>
    <m/>
    <x v="21"/>
    <m/>
    <m/>
    <m/>
    <m/>
    <m/>
    <m/>
    <s v="InTooDeep"/>
    <x v="0"/>
    <x v="34"/>
    <m/>
    <m/>
    <m/>
    <m/>
    <n v="7000000"/>
    <n v="6.1"/>
    <n v="14003141"/>
    <n v="5.057942684497041E-2"/>
    <n v="7003141"/>
    <m/>
    <x v="8"/>
  </r>
  <r>
    <s v="Color"/>
    <s v="SamMendes"/>
    <x v="1659"/>
    <m/>
    <x v="288"/>
    <n v="143"/>
    <s v="Action"/>
    <s v="Adventure"/>
    <s v="Thriller"/>
    <m/>
    <m/>
    <m/>
    <m/>
    <m/>
    <x v="21"/>
    <m/>
    <m/>
    <m/>
    <m/>
    <m/>
    <m/>
    <s v="Skyfall"/>
    <x v="0"/>
    <x v="34"/>
    <m/>
    <m/>
    <m/>
    <m/>
    <n v="200000000"/>
    <n v="7.8"/>
    <n v="304360277"/>
    <n v="5.057422983098888E-2"/>
    <n v="104360277"/>
    <m/>
    <x v="8"/>
  </r>
  <r>
    <s v="BlackandWhite"/>
    <s v="RobZombie"/>
    <x v="1659"/>
    <m/>
    <x v="288"/>
    <n v="105"/>
    <s v="Horror"/>
    <m/>
    <m/>
    <m/>
    <m/>
    <m/>
    <m/>
    <m/>
    <x v="21"/>
    <m/>
    <m/>
    <m/>
    <m/>
    <m/>
    <m/>
    <s v="Houseof1000Corpses"/>
    <x v="0"/>
    <x v="34"/>
    <m/>
    <m/>
    <m/>
    <m/>
    <n v="7000000"/>
    <n v="6"/>
    <n v="12583510"/>
    <n v="3.9695965914553551E-2"/>
    <n v="5583510"/>
    <m/>
    <x v="8"/>
  </r>
  <r>
    <s v="Color"/>
    <s v="EthanCoen"/>
    <x v="1659"/>
    <m/>
    <x v="288"/>
    <n v="106"/>
    <s v="Comedy"/>
    <s v="Drama"/>
    <m/>
    <m/>
    <m/>
    <m/>
    <m/>
    <m/>
    <x v="21"/>
    <m/>
    <m/>
    <m/>
    <m/>
    <m/>
    <m/>
    <s v="ASeriousMan"/>
    <x v="0"/>
    <x v="34"/>
    <m/>
    <m/>
    <m/>
    <m/>
    <n v="7000000"/>
    <n v="7"/>
    <n v="9190525"/>
    <n v="3.9688670806427927E-2"/>
    <n v="2190525"/>
    <m/>
    <x v="8"/>
  </r>
  <r>
    <s v="Color"/>
    <s v="AaronSchneider"/>
    <x v="1659"/>
    <m/>
    <x v="288"/>
    <n v="100"/>
    <s v="Drama"/>
    <s v="Mystery"/>
    <m/>
    <m/>
    <m/>
    <m/>
    <m/>
    <m/>
    <x v="21"/>
    <m/>
    <m/>
    <m/>
    <m/>
    <m/>
    <m/>
    <s v="GetLow"/>
    <x v="0"/>
    <x v="34"/>
    <m/>
    <m/>
    <m/>
    <m/>
    <n v="7500000"/>
    <n v="7.1"/>
    <n v="9176553"/>
    <n v="3.9675317354093194E-2"/>
    <n v="1676553"/>
    <m/>
    <x v="8"/>
  </r>
  <r>
    <s v="Color"/>
    <s v="SteveMiner"/>
    <x v="1659"/>
    <m/>
    <x v="288"/>
    <n v="103"/>
    <s v="Action"/>
    <s v="Fantasy"/>
    <s v="Horror"/>
    <s v="Thriller"/>
    <m/>
    <m/>
    <m/>
    <m/>
    <x v="21"/>
    <m/>
    <m/>
    <m/>
    <m/>
    <m/>
    <m/>
    <s v="Warlock"/>
    <x v="0"/>
    <x v="34"/>
    <m/>
    <m/>
    <m/>
    <m/>
    <n v="7000000"/>
    <n v="6.2"/>
    <n v="9094451"/>
    <n v="3.9662804749498994E-2"/>
    <n v="2094451"/>
    <m/>
    <x v="8"/>
  </r>
  <r>
    <s v="Color"/>
    <s v="TomFord"/>
    <x v="1659"/>
    <m/>
    <x v="288"/>
    <n v="99"/>
    <s v="Drama"/>
    <s v="Romance"/>
    <m/>
    <m/>
    <m/>
    <m/>
    <m/>
    <m/>
    <x v="21"/>
    <m/>
    <m/>
    <m/>
    <m/>
    <m/>
    <m/>
    <s v="ASingleMan"/>
    <x v="0"/>
    <x v="34"/>
    <m/>
    <m/>
    <m/>
    <m/>
    <n v="7000000"/>
    <n v="7.6"/>
    <n v="9166863"/>
    <n v="3.964921345307388E-2"/>
    <n v="2166863"/>
    <m/>
    <x v="8"/>
  </r>
  <r>
    <s v="Color"/>
    <s v="MartinScorsese"/>
    <x v="1659"/>
    <m/>
    <x v="288"/>
    <n v="164"/>
    <s v="Drama"/>
    <m/>
    <m/>
    <m/>
    <m/>
    <m/>
    <m/>
    <m/>
    <x v="21"/>
    <m/>
    <m/>
    <m/>
    <m/>
    <m/>
    <m/>
    <s v="TheLastTemptationofChrist"/>
    <x v="0"/>
    <x v="34"/>
    <m/>
    <m/>
    <m/>
    <m/>
    <n v="7000000"/>
    <n v="7.6"/>
    <n v="8373585"/>
    <n v="3.963570666824872E-2"/>
    <n v="1373585"/>
    <m/>
    <x v="8"/>
  </r>
  <r>
    <s v="Color"/>
    <s v="MichaelCorrente"/>
    <x v="1659"/>
    <m/>
    <x v="288"/>
    <n v="96"/>
    <s v="Comedy"/>
    <s v="Drama"/>
    <s v="Romance"/>
    <m/>
    <m/>
    <m/>
    <m/>
    <m/>
    <x v="21"/>
    <m/>
    <m/>
    <m/>
    <m/>
    <m/>
    <m/>
    <s v="OutsideProvidence"/>
    <x v="0"/>
    <x v="34"/>
    <m/>
    <m/>
    <m/>
    <m/>
    <n v="7000000"/>
    <n v="6.4"/>
    <n v="7292175"/>
    <n v="3.9620824088827847E-2"/>
    <n v="292175"/>
    <m/>
    <x v="8"/>
  </r>
  <r>
    <s v="Color"/>
    <s v="GurinderChadha"/>
    <x v="1659"/>
    <m/>
    <x v="288"/>
    <n v="122"/>
    <s v="Comedy"/>
    <s v="Drama"/>
    <s v="Musical"/>
    <s v="Romance"/>
    <m/>
    <m/>
    <m/>
    <m/>
    <x v="21"/>
    <m/>
    <m/>
    <m/>
    <m/>
    <m/>
    <m/>
    <s v="BridePrejudice"/>
    <x v="0"/>
    <x v="34"/>
    <m/>
    <m/>
    <m/>
    <m/>
    <n v="7000000"/>
    <n v="6.2"/>
    <n v="6601079"/>
    <n v="3.960412262401089E-2"/>
    <n v="-398921"/>
    <m/>
    <x v="8"/>
  </r>
  <r>
    <s v="Color"/>
    <s v="PhillipNoyce"/>
    <x v="1659"/>
    <m/>
    <x v="288"/>
    <n v="94"/>
    <s v="Adventure"/>
    <s v="Biography"/>
    <s v="Drama"/>
    <s v="History"/>
    <m/>
    <m/>
    <m/>
    <m/>
    <x v="21"/>
    <m/>
    <m/>
    <m/>
    <m/>
    <m/>
    <m/>
    <s v="RabbitProofFence"/>
    <x v="2"/>
    <x v="34"/>
    <m/>
    <m/>
    <m/>
    <m/>
    <n v="6000000"/>
    <n v="7.5"/>
    <n v="6165429"/>
    <n v="3.9586265953246519E-2"/>
    <n v="165429"/>
    <m/>
    <x v="8"/>
  </r>
  <r>
    <s v="Color"/>
    <s v="DonMichaelPaul"/>
    <x v="1659"/>
    <m/>
    <x v="288"/>
    <n v="93"/>
    <s v="Comedy"/>
    <s v="Sport"/>
    <m/>
    <m/>
    <m/>
    <m/>
    <m/>
    <m/>
    <x v="21"/>
    <m/>
    <m/>
    <m/>
    <m/>
    <m/>
    <m/>
    <s v="WhosYourCaddy"/>
    <x v="0"/>
    <x v="34"/>
    <m/>
    <m/>
    <m/>
    <m/>
    <n v="7000000"/>
    <n v="2"/>
    <n v="5694308"/>
    <n v="3.9565086999223668E-2"/>
    <n v="-1305692"/>
    <m/>
    <x v="8"/>
  </r>
  <r>
    <s v="Color"/>
    <s v="TonyMaylam"/>
    <x v="1659"/>
    <m/>
    <x v="288"/>
    <n v="96"/>
    <s v="Action"/>
    <s v="Crime"/>
    <s v="Horror"/>
    <s v="SciFi"/>
    <s v="Thriller"/>
    <m/>
    <m/>
    <m/>
    <x v="21"/>
    <m/>
    <m/>
    <m/>
    <m/>
    <m/>
    <m/>
    <s v="SplitSecond"/>
    <x v="0"/>
    <x v="34"/>
    <m/>
    <m/>
    <m/>
    <m/>
    <n v="7000000"/>
    <n v="6.2"/>
    <n v="5430822"/>
    <n v="3.9545699613966909E-2"/>
    <n v="-1569178"/>
    <m/>
    <x v="8"/>
  </r>
  <r>
    <s v="Color"/>
    <s v="MitchDavis"/>
    <x v="1659"/>
    <m/>
    <x v="288"/>
    <n v="113"/>
    <s v="Adventure"/>
    <s v="Biography"/>
    <s v="Drama"/>
    <m/>
    <m/>
    <m/>
    <m/>
    <m/>
    <x v="21"/>
    <m/>
    <m/>
    <m/>
    <m/>
    <m/>
    <m/>
    <s v="TheOtherSideofHeaven"/>
    <x v="0"/>
    <x v="34"/>
    <m/>
    <m/>
    <m/>
    <m/>
    <n v="7000000"/>
    <n v="6.5"/>
    <n v="4720371"/>
    <n v="3.9525848970852567E-2"/>
    <n v="-2279629"/>
    <m/>
    <x v="8"/>
  </r>
  <r>
    <s v="Color"/>
    <s v="DavidMamet"/>
    <x v="1659"/>
    <m/>
    <x v="288"/>
    <n v="99"/>
    <s v="Drama"/>
    <s v="Sport"/>
    <m/>
    <m/>
    <m/>
    <m/>
    <m/>
    <m/>
    <x v="21"/>
    <m/>
    <m/>
    <m/>
    <m/>
    <m/>
    <m/>
    <s v="Redbelt"/>
    <x v="0"/>
    <x v="34"/>
    <m/>
    <m/>
    <m/>
    <m/>
    <n v="7000000"/>
    <n v="6.8"/>
    <n v="2344847"/>
    <n v="3.9504859386803828E-2"/>
    <n v="-4655153"/>
    <m/>
    <x v="8"/>
  </r>
  <r>
    <s v="Color"/>
    <s v="JayDuplass"/>
    <x v="1659"/>
    <m/>
    <x v="288"/>
    <n v="91"/>
    <s v="Comedy"/>
    <s v="Drama"/>
    <s v="Romance"/>
    <m/>
    <m/>
    <m/>
    <m/>
    <m/>
    <x v="21"/>
    <m/>
    <m/>
    <m/>
    <m/>
    <m/>
    <m/>
    <s v="Cyrus"/>
    <x v="0"/>
    <x v="34"/>
    <m/>
    <m/>
    <m/>
    <m/>
    <n v="7000000"/>
    <n v="6.3"/>
    <n v="7455447"/>
    <n v="3.9480367789252062E-2"/>
    <n v="455447"/>
    <m/>
    <x v="8"/>
  </r>
  <r>
    <s v="Color"/>
    <s v="KevinBrodie"/>
    <x v="1659"/>
    <m/>
    <x v="288"/>
    <n v="100"/>
    <s v="Drama"/>
    <s v="Family"/>
    <m/>
    <m/>
    <m/>
    <m/>
    <m/>
    <m/>
    <x v="21"/>
    <m/>
    <m/>
    <m/>
    <m/>
    <m/>
    <m/>
    <s v="ADogofFlanders"/>
    <x v="0"/>
    <x v="34"/>
    <m/>
    <m/>
    <m/>
    <m/>
    <n v="7000000"/>
    <n v="6.3"/>
    <n v="2148212"/>
    <n v="3.9463554982487506E-2"/>
    <n v="-4851788"/>
    <m/>
    <x v="8"/>
  </r>
  <r>
    <s v="Color"/>
    <s v="PaulSchrader"/>
    <x v="1659"/>
    <m/>
    <x v="288"/>
    <n v="105"/>
    <s v="Biography"/>
    <s v="Crime"/>
    <s v="Drama"/>
    <m/>
    <m/>
    <m/>
    <m/>
    <m/>
    <x v="21"/>
    <m/>
    <m/>
    <m/>
    <m/>
    <m/>
    <m/>
    <s v="AutoFocus"/>
    <x v="0"/>
    <x v="34"/>
    <m/>
    <m/>
    <m/>
    <m/>
    <n v="7000000"/>
    <n v="6.6"/>
    <n v="2062066"/>
    <n v="3.9438653150122599E-2"/>
    <n v="-4937934"/>
    <m/>
    <x v="8"/>
  </r>
  <r>
    <s v="Color"/>
    <s v="GeorgeHickenlooper"/>
    <x v="1659"/>
    <m/>
    <x v="288"/>
    <n v="99"/>
    <s v="Biography"/>
    <s v="Drama"/>
    <m/>
    <m/>
    <m/>
    <m/>
    <m/>
    <m/>
    <x v="21"/>
    <m/>
    <m/>
    <m/>
    <m/>
    <m/>
    <m/>
    <s v="FactoryGirl"/>
    <x v="0"/>
    <x v="34"/>
    <m/>
    <m/>
    <m/>
    <m/>
    <n v="7000000"/>
    <n v="6.4"/>
    <n v="1654367"/>
    <n v="3.941355582180537E-2"/>
    <n v="-5345633"/>
    <m/>
    <x v="8"/>
  </r>
  <r>
    <s v="Color"/>
    <s v="LynneRamsay"/>
    <x v="1659"/>
    <m/>
    <x v="288"/>
    <n v="112"/>
    <s v="Drama"/>
    <s v="Thriller"/>
    <m/>
    <m/>
    <m/>
    <m/>
    <m/>
    <m/>
    <x v="21"/>
    <m/>
    <m/>
    <m/>
    <m/>
    <m/>
    <m/>
    <s v="WeNeedtoTalkAboutKevin"/>
    <x v="0"/>
    <x v="34"/>
    <m/>
    <m/>
    <m/>
    <m/>
    <n v="7000000"/>
    <n v="7.5"/>
    <n v="1738692"/>
    <n v="3.9387820445774692E-2"/>
    <n v="-5261308"/>
    <m/>
    <x v="8"/>
  </r>
  <r>
    <s v="Color"/>
    <s v="TimChambers"/>
    <x v="1659"/>
    <m/>
    <x v="288"/>
    <n v="99"/>
    <s v="Drama"/>
    <s v="Sport"/>
    <m/>
    <m/>
    <m/>
    <m/>
    <m/>
    <m/>
    <x v="21"/>
    <m/>
    <m/>
    <m/>
    <m/>
    <m/>
    <m/>
    <s v="TheMightyMacs"/>
    <x v="0"/>
    <x v="34"/>
    <m/>
    <m/>
    <m/>
    <m/>
    <n v="7000000"/>
    <n v="6.5"/>
    <n v="1889522"/>
    <n v="3.9362121402182794E-2"/>
    <n v="-5110478"/>
    <m/>
    <x v="8"/>
  </r>
  <r>
    <s v="Color"/>
    <s v="RodrigoGarca"/>
    <x v="1659"/>
    <m/>
    <x v="288"/>
    <n v="125"/>
    <s v="Drama"/>
    <s v="Romance"/>
    <m/>
    <m/>
    <m/>
    <m/>
    <m/>
    <m/>
    <x v="21"/>
    <m/>
    <m/>
    <m/>
    <m/>
    <m/>
    <m/>
    <s v="MotherandChild"/>
    <x v="0"/>
    <x v="34"/>
    <m/>
    <m/>
    <m/>
    <m/>
    <n v="4825000"/>
    <n v="7.2"/>
    <n v="1110286"/>
    <n v="3.9336551169888087E-2"/>
    <n v="-3714714"/>
    <m/>
    <x v="8"/>
  </r>
  <r>
    <s v="Color"/>
    <s v="DickRichards"/>
    <x v="1659"/>
    <m/>
    <x v="288"/>
    <n v="107"/>
    <s v="Adventure"/>
    <s v="Drama"/>
    <s v="Romance"/>
    <s v="War"/>
    <m/>
    <m/>
    <m/>
    <m/>
    <x v="21"/>
    <m/>
    <m/>
    <m/>
    <m/>
    <m/>
    <m/>
    <s v="MarchorDie"/>
    <x v="0"/>
    <x v="34"/>
    <m/>
    <m/>
    <m/>
    <m/>
    <n v="9000000"/>
    <n v="6.3"/>
    <n v="1000000"/>
    <n v="3.9301317127621471E-2"/>
    <n v="-8000000"/>
    <m/>
    <x v="8"/>
  </r>
  <r>
    <s v="Color"/>
    <s v="JeanMariePoir"/>
    <x v="1659"/>
    <m/>
    <x v="288"/>
    <n v="107"/>
    <s v="Comedy"/>
    <s v="Fantasy"/>
    <s v="SciFi"/>
    <m/>
    <m/>
    <m/>
    <m/>
    <m/>
    <x v="21"/>
    <m/>
    <m/>
    <m/>
    <m/>
    <m/>
    <m/>
    <s v="Lesvisiteurs"/>
    <x v="4"/>
    <x v="34"/>
    <m/>
    <m/>
    <m/>
    <m/>
    <n v="50000000"/>
    <n v="7"/>
    <n v="700000"/>
    <n v="3.9282269361558188E-2"/>
    <n v="-49300000"/>
    <m/>
    <x v="8"/>
  </r>
  <r>
    <s v="Color"/>
    <s v="SofiaCoppola"/>
    <x v="1659"/>
    <m/>
    <x v="288"/>
    <n v="97"/>
    <s v="Comedy"/>
    <s v="Drama"/>
    <m/>
    <m/>
    <m/>
    <m/>
    <m/>
    <m/>
    <x v="21"/>
    <m/>
    <m/>
    <m/>
    <m/>
    <m/>
    <m/>
    <s v="Somewhere"/>
    <x v="0"/>
    <x v="34"/>
    <m/>
    <m/>
    <m/>
    <m/>
    <n v="7000000"/>
    <n v="6.3"/>
    <n v="1768416"/>
    <n v="3.9430275173139684E-2"/>
    <n v="-5231584"/>
    <m/>
    <x v="8"/>
  </r>
  <r>
    <s v="Color"/>
    <s v="AlexZamm"/>
    <x v="1659"/>
    <m/>
    <x v="288"/>
    <n v="95"/>
    <s v="Comedy"/>
    <m/>
    <m/>
    <m/>
    <m/>
    <m/>
    <m/>
    <m/>
    <x v="21"/>
    <m/>
    <m/>
    <m/>
    <m/>
    <m/>
    <m/>
    <s v="ChairmanoftheBoard"/>
    <x v="0"/>
    <x v="34"/>
    <m/>
    <m/>
    <m/>
    <m/>
    <n v="10000000"/>
    <n v="2.2999999999999998"/>
    <n v="306715"/>
    <n v="3.940446502804678E-2"/>
    <n v="-9693285"/>
    <m/>
    <x v="8"/>
  </r>
  <r>
    <s v="Color"/>
    <s v="SpencerSusser"/>
    <x v="1659"/>
    <m/>
    <x v="288"/>
    <n v="106"/>
    <s v="Drama"/>
    <m/>
    <m/>
    <m/>
    <m/>
    <m/>
    <m/>
    <m/>
    <x v="21"/>
    <m/>
    <m/>
    <m/>
    <m/>
    <m/>
    <m/>
    <s v="Hesher"/>
    <x v="0"/>
    <x v="34"/>
    <m/>
    <m/>
    <m/>
    <m/>
    <n v="7000000"/>
    <n v="7.1"/>
    <n v="382946"/>
    <n v="3.9389077224962564E-2"/>
    <n v="-6617054"/>
    <m/>
    <x v="8"/>
  </r>
  <r>
    <s v="Color"/>
    <s v="ThaddeusOSullivan"/>
    <x v="1659"/>
    <m/>
    <x v="288"/>
    <n v="96"/>
    <s v="Drama"/>
    <s v="Romance"/>
    <m/>
    <m/>
    <m/>
    <m/>
    <m/>
    <m/>
    <x v="21"/>
    <m/>
    <m/>
    <m/>
    <m/>
    <m/>
    <m/>
    <s v="TheHeartofMe"/>
    <x v="0"/>
    <x v="34"/>
    <m/>
    <m/>
    <m/>
    <m/>
    <n v="7000000"/>
    <n v="6.7"/>
    <n v="196067"/>
    <n v="3.9361266350702473E-2"/>
    <n v="-6803933"/>
    <m/>
    <x v="8"/>
  </r>
  <r>
    <s v="Color"/>
    <s v="PeterSollett"/>
    <x v="1659"/>
    <m/>
    <x v="288"/>
    <n v="103"/>
    <s v="Biography"/>
    <s v="Drama"/>
    <s v="Romance"/>
    <m/>
    <m/>
    <m/>
    <m/>
    <m/>
    <x v="21"/>
    <m/>
    <m/>
    <m/>
    <m/>
    <m/>
    <m/>
    <s v="Freeheld"/>
    <x v="0"/>
    <x v="34"/>
    <m/>
    <m/>
    <m/>
    <m/>
    <n v="7000000"/>
    <n v="6.5"/>
    <n v="532988"/>
    <n v="3.933312417252903E-2"/>
    <n v="-6467012"/>
    <m/>
    <x v="8"/>
  </r>
  <r>
    <s v="Color"/>
    <s v="ShariSpringerBerman"/>
    <x v="1659"/>
    <m/>
    <x v="288"/>
    <n v="108"/>
    <s v="Comedy"/>
    <m/>
    <m/>
    <m/>
    <m/>
    <m/>
    <m/>
    <m/>
    <x v="21"/>
    <m/>
    <m/>
    <m/>
    <m/>
    <m/>
    <m/>
    <s v="TheExtraMan"/>
    <x v="0"/>
    <x v="34"/>
    <m/>
    <m/>
    <m/>
    <m/>
    <n v="7000000"/>
    <n v="5.9"/>
    <n v="453079"/>
    <n v="3.9305333683441995E-2"/>
    <n v="-6546921"/>
    <m/>
    <x v="8"/>
  </r>
  <r>
    <s v="Color"/>
    <s v="StephenMilburnAnderson"/>
    <x v="1659"/>
    <m/>
    <x v="288"/>
    <n v="118"/>
    <s v="Comedy"/>
    <s v="Crime"/>
    <s v="Thriller"/>
    <m/>
    <m/>
    <m/>
    <m/>
    <m/>
    <x v="21"/>
    <m/>
    <m/>
    <m/>
    <m/>
    <m/>
    <m/>
    <s v="Cah"/>
    <x v="0"/>
    <x v="34"/>
    <m/>
    <m/>
    <m/>
    <m/>
    <n v="7000000"/>
    <n v="6"/>
    <n v="46451"/>
    <n v="3.9277349945178106E-2"/>
    <n v="-6953549"/>
    <m/>
    <x v="8"/>
  </r>
  <r>
    <s v="Color"/>
    <s v="RichardE.Grant"/>
    <x v="1659"/>
    <m/>
    <x v="288"/>
    <n v="97"/>
    <s v="Drama"/>
    <m/>
    <m/>
    <m/>
    <m/>
    <m/>
    <m/>
    <m/>
    <x v="21"/>
    <m/>
    <m/>
    <m/>
    <m/>
    <m/>
    <m/>
    <s v="WahWah"/>
    <x v="0"/>
    <x v="34"/>
    <m/>
    <m/>
    <m/>
    <m/>
    <n v="7000000"/>
    <n v="6.9"/>
    <n v="233103"/>
    <n v="3.9248745445350487E-2"/>
    <n v="-6766897"/>
    <m/>
    <x v="8"/>
  </r>
  <r>
    <s v="Color"/>
    <s v="ClintEastwood"/>
    <x v="1659"/>
    <m/>
    <x v="288"/>
    <n v="115"/>
    <s v="Western"/>
    <m/>
    <m/>
    <m/>
    <m/>
    <m/>
    <m/>
    <m/>
    <x v="21"/>
    <m/>
    <m/>
    <m/>
    <m/>
    <m/>
    <m/>
    <s v="PaleRider"/>
    <x v="0"/>
    <x v="34"/>
    <m/>
    <m/>
    <m/>
    <m/>
    <n v="6900000"/>
    <n v="7.3"/>
    <n v="41400000"/>
    <n v="3.9220293307166476E-2"/>
    <n v="34500000"/>
    <m/>
    <x v="8"/>
  </r>
  <r>
    <s v="Color"/>
    <s v="RichardLinklater"/>
    <x v="1659"/>
    <m/>
    <x v="288"/>
    <n v="102"/>
    <s v="Comedy"/>
    <m/>
    <m/>
    <m/>
    <m/>
    <m/>
    <m/>
    <m/>
    <x v="21"/>
    <m/>
    <m/>
    <m/>
    <m/>
    <m/>
    <m/>
    <s v="DazedandConfused"/>
    <x v="0"/>
    <x v="34"/>
    <m/>
    <m/>
    <m/>
    <m/>
    <n v="6900000"/>
    <n v="7.7"/>
    <n v="7993039"/>
    <n v="3.9287712034797813E-2"/>
    <n v="1093039"/>
    <m/>
    <x v="8"/>
  </r>
  <r>
    <s v="Color"/>
    <s v="AriePosin"/>
    <x v="1659"/>
    <m/>
    <x v="288"/>
    <n v="108"/>
    <s v="Comedy"/>
    <s v="Drama"/>
    <m/>
    <m/>
    <m/>
    <m/>
    <m/>
    <m/>
    <x v="21"/>
    <m/>
    <m/>
    <m/>
    <m/>
    <m/>
    <m/>
    <s v="TheChumscrubber"/>
    <x v="0"/>
    <x v="34"/>
    <m/>
    <m/>
    <m/>
    <m/>
    <n v="6800000"/>
    <n v="7"/>
    <n v="49526"/>
    <n v="3.9270626987677033E-2"/>
    <n v="-6750474"/>
    <m/>
    <x v="8"/>
  </r>
  <r>
    <s v="Color"/>
    <s v="DamianNieman"/>
    <x v="1659"/>
    <m/>
    <x v="288"/>
    <n v="101"/>
    <s v="Crime"/>
    <s v="Thriller"/>
    <m/>
    <m/>
    <m/>
    <m/>
    <m/>
    <m/>
    <x v="21"/>
    <m/>
    <m/>
    <m/>
    <m/>
    <m/>
    <m/>
    <s v="Shade"/>
    <x v="0"/>
    <x v="34"/>
    <m/>
    <m/>
    <m/>
    <m/>
    <n v="6800000"/>
    <n v="6.4"/>
    <n v="10696"/>
    <n v="3.9240917492393862E-2"/>
    <n v="-6789304"/>
    <m/>
    <x v="8"/>
  </r>
  <r>
    <s v="Color"/>
    <s v="MarkTonderai"/>
    <x v="1659"/>
    <m/>
    <x v="288"/>
    <n v="101"/>
    <s v="Drama"/>
    <s v="Horror"/>
    <s v="Thriller"/>
    <m/>
    <m/>
    <m/>
    <m/>
    <m/>
    <x v="21"/>
    <m/>
    <m/>
    <m/>
    <m/>
    <m/>
    <m/>
    <s v="HouseattheEndoftheStreet"/>
    <x v="0"/>
    <x v="34"/>
    <m/>
    <m/>
    <m/>
    <m/>
    <n v="6900000"/>
    <n v="5.6"/>
    <n v="31607598"/>
    <n v="3.9211059673376979E-2"/>
    <n v="24707598"/>
    <m/>
    <x v="8"/>
  </r>
  <r>
    <s v="Color"/>
    <s v="DenisVilleneuve"/>
    <x v="1659"/>
    <m/>
    <x v="288"/>
    <n v="139"/>
    <s v="Drama"/>
    <s v="Mystery"/>
    <s v="War"/>
    <m/>
    <m/>
    <m/>
    <m/>
    <m/>
    <x v="21"/>
    <m/>
    <m/>
    <m/>
    <m/>
    <m/>
    <m/>
    <s v="Incendies"/>
    <x v="4"/>
    <x v="34"/>
    <m/>
    <m/>
    <m/>
    <m/>
    <n v="6800000"/>
    <n v="8.1999999999999993"/>
    <n v="6857096"/>
    <n v="3.9248191466925444E-2"/>
    <n v="57096"/>
    <m/>
    <x v="8"/>
  </r>
  <r>
    <s v="Color"/>
    <s v="GabrieleMuccino"/>
    <x v="1659"/>
    <m/>
    <x v="288"/>
    <n v="125"/>
    <s v="Comedy"/>
    <s v="Drama"/>
    <s v="Romance"/>
    <m/>
    <m/>
    <m/>
    <m/>
    <m/>
    <x v="21"/>
    <m/>
    <m/>
    <m/>
    <m/>
    <m/>
    <m/>
    <s v="RememberMeMyLove"/>
    <x v="11"/>
    <x v="34"/>
    <m/>
    <m/>
    <m/>
    <m/>
    <n v="5000000"/>
    <n v="6.5"/>
    <n v="223878"/>
    <n v="3.9228726356665196E-2"/>
    <n v="-4776122"/>
    <m/>
    <x v="8"/>
  </r>
  <r>
    <s v="Color"/>
    <s v="JosPadilha"/>
    <x v="1659"/>
    <m/>
    <x v="288"/>
    <n v="115"/>
    <s v="Action"/>
    <s v="Crime"/>
    <s v="Drama"/>
    <s v="Thriller"/>
    <m/>
    <m/>
    <m/>
    <m/>
    <x v="21"/>
    <m/>
    <m/>
    <m/>
    <m/>
    <m/>
    <m/>
    <s v="EliteSquad"/>
    <x v="22"/>
    <x v="34"/>
    <m/>
    <m/>
    <m/>
    <m/>
    <n v="4000000"/>
    <n v="8.1"/>
    <n v="8060"/>
    <n v="3.9191365243917392E-2"/>
    <n v="-3991940"/>
    <m/>
    <x v="8"/>
  </r>
  <r>
    <s v="Color"/>
    <s v="JohnR.Leonetti"/>
    <x v="1659"/>
    <m/>
    <x v="288"/>
    <n v="99"/>
    <s v="Horror"/>
    <s v="Mystery"/>
    <m/>
    <m/>
    <m/>
    <m/>
    <m/>
    <m/>
    <x v="21"/>
    <m/>
    <m/>
    <m/>
    <m/>
    <m/>
    <m/>
    <s v="Annabelle"/>
    <x v="0"/>
    <x v="34"/>
    <m/>
    <m/>
    <m/>
    <m/>
    <n v="6500000"/>
    <n v="5.4"/>
    <n v="84263837"/>
    <n v="3.9149204530237743E-2"/>
    <n v="77763837"/>
    <m/>
    <x v="8"/>
  </r>
  <r>
    <s v="Color"/>
    <s v="RachelPerkins"/>
    <x v="1659"/>
    <m/>
    <x v="288"/>
    <n v="88"/>
    <s v="Comedy"/>
    <s v="Drama"/>
    <s v="Musical"/>
    <m/>
    <m/>
    <m/>
    <m/>
    <m/>
    <x v="21"/>
    <m/>
    <m/>
    <m/>
    <m/>
    <m/>
    <m/>
    <s v="BranNueDae"/>
    <x v="0"/>
    <x v="34"/>
    <m/>
    <m/>
    <m/>
    <m/>
    <n v="6500000"/>
    <n v="6.3"/>
    <n v="110029"/>
    <n v="3.9414188735043341E-2"/>
    <n v="-6389971"/>
    <m/>
    <x v="8"/>
  </r>
  <r>
    <s v="Color"/>
    <s v="JohnSingleton"/>
    <x v="1659"/>
    <m/>
    <x v="288"/>
    <n v="112"/>
    <s v="Crime"/>
    <s v="Drama"/>
    <m/>
    <m/>
    <m/>
    <m/>
    <m/>
    <m/>
    <x v="21"/>
    <m/>
    <m/>
    <m/>
    <m/>
    <m/>
    <m/>
    <s v="BoyzntheHood"/>
    <x v="0"/>
    <x v="34"/>
    <m/>
    <m/>
    <m/>
    <m/>
    <n v="6000000"/>
    <n v="7.8"/>
    <n v="57504069"/>
    <n v="3.9382831751111083E-2"/>
    <n v="51504069"/>
    <m/>
    <x v="8"/>
  </r>
  <r>
    <s v="Color"/>
    <s v="LuisValdez"/>
    <x v="1659"/>
    <m/>
    <x v="288"/>
    <n v="108"/>
    <s v="Biography"/>
    <s v="Drama"/>
    <s v="Music"/>
    <m/>
    <m/>
    <m/>
    <m/>
    <m/>
    <x v="21"/>
    <m/>
    <m/>
    <m/>
    <m/>
    <m/>
    <m/>
    <s v="LaBamba"/>
    <x v="0"/>
    <x v="34"/>
    <m/>
    <m/>
    <m/>
    <m/>
    <n v="6500000"/>
    <n v="6.8"/>
    <n v="54215416"/>
    <n v="3.9522193426184973E-2"/>
    <n v="47715416"/>
    <m/>
    <x v="8"/>
  </r>
  <r>
    <s v="Color"/>
    <s v="BrianDePalma"/>
    <x v="1659"/>
    <m/>
    <x v="288"/>
    <n v="104"/>
    <s v="Mystery"/>
    <s v="Romance"/>
    <s v="Thriller"/>
    <m/>
    <m/>
    <m/>
    <m/>
    <m/>
    <x v="21"/>
    <m/>
    <m/>
    <m/>
    <m/>
    <m/>
    <m/>
    <s v="DressedtoKill"/>
    <x v="0"/>
    <x v="34"/>
    <m/>
    <m/>
    <m/>
    <m/>
    <n v="6500000"/>
    <n v="7.1"/>
    <n v="31899000"/>
    <n v="3.9643109700149927E-2"/>
    <n v="25399000"/>
    <m/>
    <x v="8"/>
  </r>
  <r>
    <s v="Color"/>
    <s v="StephenSommers"/>
    <x v="1659"/>
    <m/>
    <x v="288"/>
    <n v="108"/>
    <s v="Adventure"/>
    <s v="Comedy"/>
    <s v="Drama"/>
    <s v="Family"/>
    <m/>
    <m/>
    <m/>
    <m/>
    <x v="21"/>
    <m/>
    <m/>
    <m/>
    <m/>
    <m/>
    <m/>
    <s v="TheAdventuresofHuckFinn"/>
    <x v="0"/>
    <x v="34"/>
    <m/>
    <m/>
    <m/>
    <m/>
    <n v="6500000"/>
    <n v="6.2"/>
    <n v="24103594"/>
    <n v="3.9683792374725718E-2"/>
    <n v="17603594"/>
    <m/>
    <x v="8"/>
  </r>
  <r>
    <s v="Color"/>
    <s v="DougLiman"/>
    <x v="1659"/>
    <m/>
    <x v="288"/>
    <n v="102"/>
    <s v="Comedy"/>
    <s v="Crime"/>
    <m/>
    <m/>
    <m/>
    <m/>
    <m/>
    <m/>
    <x v="21"/>
    <m/>
    <m/>
    <m/>
    <m/>
    <m/>
    <m/>
    <s v="Go"/>
    <x v="0"/>
    <x v="34"/>
    <m/>
    <m/>
    <m/>
    <m/>
    <n v="6500000"/>
    <n v="7.3"/>
    <n v="16842303"/>
    <n v="3.9702217632586433E-2"/>
    <n v="10342303"/>
    <m/>
    <x v="8"/>
  </r>
  <r>
    <s v="Color"/>
    <s v="NicoleHolofcener"/>
    <x v="1659"/>
    <m/>
    <x v="288"/>
    <n v="88"/>
    <s v="Comedy"/>
    <s v="Drama"/>
    <s v="Romance"/>
    <m/>
    <m/>
    <m/>
    <m/>
    <m/>
    <x v="21"/>
    <m/>
    <m/>
    <m/>
    <m/>
    <m/>
    <m/>
    <s v="FriendswithMoney"/>
    <x v="0"/>
    <x v="34"/>
    <m/>
    <m/>
    <m/>
    <m/>
    <n v="6500000"/>
    <n v="5.9"/>
    <n v="13367101"/>
    <n v="3.9702548161296432E-2"/>
    <n v="6867101"/>
    <m/>
    <x v="8"/>
  </r>
  <r>
    <s v="Color"/>
    <s v="LouisMorneau"/>
    <x v="1659"/>
    <m/>
    <x v="288"/>
    <n v="91"/>
    <s v="Horror"/>
    <s v="SciFi"/>
    <s v="Thriller"/>
    <m/>
    <m/>
    <m/>
    <m/>
    <m/>
    <x v="21"/>
    <m/>
    <m/>
    <m/>
    <m/>
    <m/>
    <m/>
    <s v="Bats"/>
    <x v="0"/>
    <x v="34"/>
    <m/>
    <m/>
    <m/>
    <m/>
    <n v="6500000"/>
    <n v="3.6"/>
    <n v="10149779"/>
    <n v="3.9695113806598917E-2"/>
    <n v="3649779"/>
    <m/>
    <x v="8"/>
  </r>
  <r>
    <s v="Color"/>
    <s v="CarolineLink"/>
    <x v="1659"/>
    <m/>
    <x v="288"/>
    <n v="141"/>
    <s v="Biography"/>
    <s v="Drama"/>
    <m/>
    <m/>
    <m/>
    <m/>
    <m/>
    <m/>
    <x v="21"/>
    <m/>
    <m/>
    <m/>
    <m/>
    <m/>
    <m/>
    <s v="NowhereinAfrica"/>
    <x v="0"/>
    <x v="34"/>
    <m/>
    <m/>
    <m/>
    <m/>
    <n v="7000000"/>
    <n v="7.7"/>
    <n v="6173485"/>
    <n v="3.9680995188239677E-2"/>
    <n v="-826515"/>
    <m/>
    <x v="8"/>
  </r>
  <r>
    <s v="Color"/>
    <s v="SteveMcQueen"/>
    <x v="1659"/>
    <m/>
    <x v="288"/>
    <n v="101"/>
    <s v="Drama"/>
    <m/>
    <m/>
    <m/>
    <m/>
    <m/>
    <m/>
    <m/>
    <x v="21"/>
    <m/>
    <m/>
    <m/>
    <m/>
    <m/>
    <m/>
    <s v="Shame"/>
    <x v="0"/>
    <x v="34"/>
    <m/>
    <m/>
    <m/>
    <m/>
    <n v="6500000"/>
    <n v="7.3"/>
    <n v="4000304"/>
    <n v="3.9660644802200641E-2"/>
    <n v="-2499696"/>
    <m/>
    <x v="8"/>
  </r>
  <r>
    <s v="Color"/>
    <s v="MatthewVaughn"/>
    <x v="1659"/>
    <m/>
    <x v="288"/>
    <n v="105"/>
    <s v="Crime"/>
    <s v="Drama"/>
    <s v="Thriller"/>
    <m/>
    <m/>
    <m/>
    <m/>
    <m/>
    <x v="21"/>
    <m/>
    <m/>
    <m/>
    <m/>
    <m/>
    <m/>
    <s v="LayerCake"/>
    <x v="0"/>
    <x v="34"/>
    <m/>
    <m/>
    <m/>
    <m/>
    <n v="4000000"/>
    <n v="7.4"/>
    <n v="2338695"/>
    <n v="3.9635096836961002E-2"/>
    <n v="-1661305"/>
    <m/>
    <x v="8"/>
  </r>
  <r>
    <s v="Color"/>
    <s v="SterlingVanWagenen"/>
    <x v="1659"/>
    <m/>
    <x v="288"/>
    <n v="100"/>
    <s v="Drama"/>
    <s v="Western"/>
    <m/>
    <m/>
    <m/>
    <m/>
    <m/>
    <m/>
    <x v="21"/>
    <m/>
    <m/>
    <m/>
    <m/>
    <m/>
    <m/>
    <s v="TheWorkandtheGloryII:AmericanZion"/>
    <x v="0"/>
    <x v="34"/>
    <m/>
    <m/>
    <m/>
    <m/>
    <n v="6500000"/>
    <n v="6.6"/>
    <n v="2024854"/>
    <n v="3.9597541667005222E-2"/>
    <n v="-4475146"/>
    <m/>
    <x v="8"/>
  </r>
  <r>
    <s v="Color"/>
    <s v="ZalBatmanglij"/>
    <x v="1659"/>
    <m/>
    <x v="288"/>
    <n v="116"/>
    <s v="Drama"/>
    <s v="Thriller"/>
    <m/>
    <m/>
    <m/>
    <m/>
    <m/>
    <m/>
    <x v="21"/>
    <m/>
    <m/>
    <m/>
    <m/>
    <m/>
    <m/>
    <s v="TheEast"/>
    <x v="0"/>
    <x v="34"/>
    <m/>
    <m/>
    <m/>
    <m/>
    <n v="6500000"/>
    <n v="6.9"/>
    <n v="2268296"/>
    <n v="3.9568559329184544E-2"/>
    <n v="-4231704"/>
    <m/>
    <x v="8"/>
  </r>
  <r>
    <s v="Color"/>
    <s v="MichaelMayer"/>
    <x v="1659"/>
    <m/>
    <x v="288"/>
    <n v="97"/>
    <s v="Drama"/>
    <s v="Romance"/>
    <m/>
    <m/>
    <m/>
    <m/>
    <m/>
    <m/>
    <x v="21"/>
    <m/>
    <m/>
    <m/>
    <m/>
    <m/>
    <m/>
    <s v="AHomeattheEndoftheWorld"/>
    <x v="0"/>
    <x v="34"/>
    <m/>
    <m/>
    <m/>
    <m/>
    <n v="6500000"/>
    <n v="6.8"/>
    <n v="1029017"/>
    <n v="3.9539874751719252E-2"/>
    <n v="-5470983"/>
    <m/>
    <x v="8"/>
  </r>
  <r>
    <s v="Color"/>
    <s v="OrenMoverman"/>
    <x v="1659"/>
    <m/>
    <x v="288"/>
    <n v="105"/>
    <s v="Drama"/>
    <s v="Romance"/>
    <s v="War"/>
    <m/>
    <m/>
    <m/>
    <m/>
    <m/>
    <x v="21"/>
    <m/>
    <m/>
    <m/>
    <m/>
    <m/>
    <m/>
    <s v="TheMessenger"/>
    <x v="0"/>
    <x v="34"/>
    <m/>
    <m/>
    <m/>
    <m/>
    <n v="6500000"/>
    <n v="7.2"/>
    <n v="66637"/>
    <n v="3.9509132605556677E-2"/>
    <n v="-6433363"/>
    <m/>
    <x v="8"/>
  </r>
  <r>
    <s v="BlackandWhite"/>
    <s v="AntonCorbijn"/>
    <x v="1659"/>
    <m/>
    <x v="288"/>
    <n v="122"/>
    <s v="Biography"/>
    <s v="Drama"/>
    <s v="Music"/>
    <m/>
    <m/>
    <m/>
    <m/>
    <m/>
    <x v="21"/>
    <m/>
    <m/>
    <m/>
    <m/>
    <m/>
    <m/>
    <s v="Control"/>
    <x v="0"/>
    <x v="34"/>
    <m/>
    <m/>
    <m/>
    <m/>
    <n v="4500000"/>
    <n v="7.7"/>
    <n v="871577"/>
    <n v="3.9476813680004379E-2"/>
    <n v="-3628423"/>
    <m/>
    <x v="8"/>
  </r>
  <r>
    <s v="Color"/>
    <s v="JamesCameron"/>
    <x v="1659"/>
    <m/>
    <x v="288"/>
    <n v="107"/>
    <s v="Action"/>
    <s v="SciFi"/>
    <m/>
    <m/>
    <m/>
    <m/>
    <m/>
    <m/>
    <x v="21"/>
    <m/>
    <m/>
    <m/>
    <m/>
    <m/>
    <m/>
    <s v="TheTerminator"/>
    <x v="0"/>
    <x v="34"/>
    <m/>
    <m/>
    <m/>
    <m/>
    <n v="6500000"/>
    <n v="8.1"/>
    <n v="38400000"/>
    <n v="3.9437459603524384E-2"/>
    <n v="31900000"/>
    <m/>
    <x v="8"/>
  </r>
  <r>
    <s v="BlackandWhite"/>
    <s v="WolfgangBecker"/>
    <x v="1659"/>
    <m/>
    <x v="288"/>
    <n v="121"/>
    <s v="Drama"/>
    <s v="Romance"/>
    <m/>
    <m/>
    <m/>
    <m/>
    <m/>
    <m/>
    <x v="21"/>
    <m/>
    <m/>
    <m/>
    <m/>
    <m/>
    <m/>
    <s v="GoodByeLenin"/>
    <x v="14"/>
    <x v="34"/>
    <m/>
    <m/>
    <m/>
    <m/>
    <n v="4800000"/>
    <n v="7.7"/>
    <n v="4063859"/>
    <n v="3.9499620488413038E-2"/>
    <n v="-736141"/>
    <m/>
    <x v="8"/>
  </r>
  <r>
    <s v="Color"/>
    <s v="TomHooper"/>
    <x v="1659"/>
    <m/>
    <x v="288"/>
    <n v="98"/>
    <s v="Biography"/>
    <s v="Drama"/>
    <s v="Sport"/>
    <m/>
    <m/>
    <m/>
    <m/>
    <m/>
    <x v="21"/>
    <m/>
    <m/>
    <m/>
    <m/>
    <m/>
    <m/>
    <s v="TheDamnedUnited"/>
    <x v="0"/>
    <x v="34"/>
    <m/>
    <m/>
    <m/>
    <m/>
    <n v="10000000"/>
    <n v="7.6"/>
    <n v="449558"/>
    <n v="3.9467998632980908E-2"/>
    <n v="-9550442"/>
    <m/>
    <x v="8"/>
  </r>
  <r>
    <s v="Color"/>
    <s v="KevinSmith"/>
    <x v="1659"/>
    <m/>
    <x v="288"/>
    <n v="123"/>
    <s v="Comedy"/>
    <s v="Romance"/>
    <m/>
    <m/>
    <m/>
    <m/>
    <m/>
    <m/>
    <x v="21"/>
    <m/>
    <m/>
    <m/>
    <m/>
    <m/>
    <m/>
    <s v="Mallrats"/>
    <x v="0"/>
    <x v="34"/>
    <m/>
    <m/>
    <m/>
    <m/>
    <n v="6000000"/>
    <n v="7.2"/>
    <n v="2122561"/>
    <n v="3.9450626201739607E-2"/>
    <n v="-3877439"/>
    <m/>
    <x v="8"/>
  </r>
  <r>
    <s v="Color"/>
    <s v="RandalKleiser"/>
    <x v="1659"/>
    <m/>
    <x v="288"/>
    <n v="110"/>
    <s v="Musical"/>
    <s v="Romance"/>
    <m/>
    <m/>
    <m/>
    <m/>
    <m/>
    <m/>
    <x v="21"/>
    <m/>
    <m/>
    <m/>
    <m/>
    <m/>
    <m/>
    <s v="Grease"/>
    <x v="0"/>
    <x v="34"/>
    <m/>
    <m/>
    <m/>
    <m/>
    <n v="6000000"/>
    <n v="7.2"/>
    <n v="181360000"/>
    <n v="3.9419240677717231E-2"/>
    <n v="175360000"/>
    <m/>
    <x v="8"/>
  </r>
  <r>
    <s v="Color"/>
    <s v="OliverStone"/>
    <x v="1659"/>
    <m/>
    <x v="288"/>
    <n v="120"/>
    <s v="Drama"/>
    <s v="War"/>
    <m/>
    <m/>
    <m/>
    <m/>
    <m/>
    <m/>
    <x v="21"/>
    <m/>
    <m/>
    <m/>
    <m/>
    <m/>
    <m/>
    <s v="Platoon"/>
    <x v="0"/>
    <x v="34"/>
    <m/>
    <m/>
    <m/>
    <m/>
    <n v="6000000"/>
    <n v="8.1"/>
    <n v="137963328"/>
    <n v="4.0528073582717698E-2"/>
    <n v="131963328"/>
    <m/>
    <x v="8"/>
  </r>
  <r>
    <s v="Color"/>
    <s v="MichaelMoore"/>
    <x v="1659"/>
    <m/>
    <x v="288"/>
    <n v="122"/>
    <s v="Documentary"/>
    <s v="Drama"/>
    <s v="War"/>
    <m/>
    <m/>
    <m/>
    <m/>
    <m/>
    <x v="21"/>
    <m/>
    <m/>
    <m/>
    <m/>
    <m/>
    <m/>
    <s v="Fahrenheit9/11"/>
    <x v="0"/>
    <x v="34"/>
    <m/>
    <m/>
    <m/>
    <m/>
    <n v="6000000"/>
    <n v="7.5"/>
    <n v="119078393"/>
    <n v="4.1235335811258898E-2"/>
    <n v="113078393"/>
    <m/>
    <x v="8"/>
  </r>
  <r>
    <s v="Color"/>
    <s v="GeorgeRoyHill"/>
    <x v="1659"/>
    <m/>
    <x v="288"/>
    <n v="110"/>
    <s v="Biography"/>
    <s v="Crime"/>
    <s v="Drama"/>
    <s v="Western"/>
    <m/>
    <m/>
    <m/>
    <m/>
    <x v="21"/>
    <m/>
    <m/>
    <m/>
    <m/>
    <m/>
    <m/>
    <s v="ButchCassidyandtheSundanceKid"/>
    <x v="0"/>
    <x v="34"/>
    <m/>
    <m/>
    <m/>
    <m/>
    <n v="6000000"/>
    <n v="8.1"/>
    <n v="102308900"/>
    <n v="4.1793631121625922E-2"/>
    <n v="96308900"/>
    <m/>
    <x v="8"/>
  </r>
  <r>
    <s v="Color"/>
    <s v="RobertStevenson"/>
    <x v="1659"/>
    <m/>
    <x v="288"/>
    <n v="139"/>
    <s v="Comedy"/>
    <s v="Family"/>
    <s v="Fantasy"/>
    <s v="Musical"/>
    <m/>
    <m/>
    <m/>
    <m/>
    <x v="21"/>
    <m/>
    <m/>
    <m/>
    <m/>
    <m/>
    <m/>
    <s v="MaryPoppins"/>
    <x v="0"/>
    <x v="34"/>
    <m/>
    <m/>
    <m/>
    <m/>
    <n v="6000000"/>
    <n v="7.8"/>
    <n v="102300000"/>
    <n v="4.2228365919657819E-2"/>
    <n v="96300000"/>
    <m/>
    <x v="8"/>
  </r>
  <r>
    <s v="Color"/>
    <s v="RobertRedford"/>
    <x v="1659"/>
    <m/>
    <x v="288"/>
    <n v="124"/>
    <s v="Drama"/>
    <m/>
    <m/>
    <m/>
    <m/>
    <m/>
    <m/>
    <m/>
    <x v="21"/>
    <m/>
    <m/>
    <m/>
    <m/>
    <m/>
    <m/>
    <s v="OrdinaryPeople"/>
    <x v="0"/>
    <x v="34"/>
    <m/>
    <m/>
    <m/>
    <m/>
    <n v="6000000"/>
    <n v="7.8"/>
    <n v="54800000"/>
    <n v="4.2669863489397594E-2"/>
    <n v="48800000"/>
    <m/>
    <x v="8"/>
  </r>
  <r>
    <s v="Color"/>
    <s v="FrankCoraci"/>
    <x v="1659"/>
    <m/>
    <x v="288"/>
    <n v="120"/>
    <s v="Action"/>
    <s v="Adventure"/>
    <s v="Comedy"/>
    <m/>
    <m/>
    <m/>
    <m/>
    <m/>
    <x v="21"/>
    <m/>
    <m/>
    <m/>
    <m/>
    <m/>
    <m/>
    <s v="AroundtheWorldin80Days"/>
    <x v="0"/>
    <x v="34"/>
    <m/>
    <m/>
    <m/>
    <m/>
    <n v="110000000"/>
    <n v="5.8"/>
    <n v="24004159"/>
    <n v="4.2816020770646578E-2"/>
    <n v="-85995841"/>
    <m/>
    <x v="8"/>
  </r>
  <r>
    <s v="Color"/>
    <s v="JeromeRobbins"/>
    <x v="1659"/>
    <m/>
    <x v="288"/>
    <n v="152"/>
    <s v="Crime"/>
    <s v="Drama"/>
    <s v="Musical"/>
    <s v="Romance"/>
    <s v="Thriller"/>
    <m/>
    <m/>
    <m/>
    <x v="21"/>
    <m/>
    <m/>
    <m/>
    <m/>
    <m/>
    <m/>
    <s v="WestSideStory"/>
    <x v="0"/>
    <x v="34"/>
    <m/>
    <m/>
    <m/>
    <m/>
    <n v="6000000"/>
    <n v="7.6"/>
    <n v="43650000"/>
    <n v="4.2627066259227082E-2"/>
    <n v="37650000"/>
    <m/>
    <x v="8"/>
  </r>
  <r>
    <s v="Color"/>
    <s v="HaroldRamis"/>
    <x v="1659"/>
    <m/>
    <x v="288"/>
    <n v="98"/>
    <s v="Comedy"/>
    <s v="Sport"/>
    <m/>
    <m/>
    <m/>
    <m/>
    <m/>
    <m/>
    <x v="21"/>
    <m/>
    <m/>
    <m/>
    <m/>
    <m/>
    <m/>
    <s v="Caddyshack"/>
    <x v="0"/>
    <x v="34"/>
    <m/>
    <m/>
    <m/>
    <m/>
    <n v="6000000"/>
    <n v="7.4"/>
    <n v="39800000"/>
    <n v="4.2721493220580234E-2"/>
    <n v="33800000"/>
    <m/>
    <x v="8"/>
  </r>
  <r>
    <s v="Color"/>
    <s v="GaryHardwick"/>
    <x v="1659"/>
    <m/>
    <x v="288"/>
    <n v="106"/>
    <s v="Comedy"/>
    <s v="Drama"/>
    <m/>
    <m/>
    <m/>
    <m/>
    <m/>
    <m/>
    <x v="21"/>
    <m/>
    <m/>
    <m/>
    <m/>
    <m/>
    <m/>
    <s v="TheBrothers"/>
    <x v="0"/>
    <x v="34"/>
    <m/>
    <m/>
    <m/>
    <m/>
    <n v="6000000"/>
    <n v="6.3"/>
    <n v="27457409"/>
    <n v="4.2800406635122495E-2"/>
    <n v="21457409"/>
    <m/>
    <x v="8"/>
  </r>
  <r>
    <s v="Color"/>
    <s v="RickFamuyiwa"/>
    <x v="1659"/>
    <m/>
    <x v="288"/>
    <n v="106"/>
    <s v="Comedy"/>
    <s v="Drama"/>
    <s v="Romance"/>
    <m/>
    <m/>
    <m/>
    <m/>
    <m/>
    <x v="21"/>
    <m/>
    <m/>
    <m/>
    <m/>
    <m/>
    <m/>
    <s v="TheWood"/>
    <x v="0"/>
    <x v="34"/>
    <m/>
    <m/>
    <m/>
    <m/>
    <n v="6000000"/>
    <n v="6.9"/>
    <n v="25047631"/>
    <n v="4.2834442109073105E-2"/>
    <n v="19047631"/>
    <m/>
    <x v="8"/>
  </r>
  <r>
    <s v="Color"/>
    <s v="BryanSinger"/>
    <x v="1659"/>
    <m/>
    <x v="288"/>
    <n v="106"/>
    <s v="Crime"/>
    <s v="Drama"/>
    <s v="Mystery"/>
    <s v="Thriller"/>
    <m/>
    <m/>
    <m/>
    <m/>
    <x v="21"/>
    <m/>
    <m/>
    <m/>
    <m/>
    <m/>
    <m/>
    <s v="TheUsualSuspects"/>
    <x v="0"/>
    <x v="34"/>
    <m/>
    <m/>
    <m/>
    <m/>
    <n v="6000000"/>
    <n v="8.6"/>
    <n v="23272306"/>
    <n v="4.2860810352698404E-2"/>
    <n v="17272306"/>
    <m/>
    <x v="8"/>
  </r>
  <r>
    <s v="BlackandWhite"/>
    <s v="StephenHopkins"/>
    <x v="1659"/>
    <m/>
    <x v="288"/>
    <n v="89"/>
    <s v="Fantasy"/>
    <s v="Horror"/>
    <s v="Romance"/>
    <s v="Thriller"/>
    <m/>
    <m/>
    <m/>
    <m/>
    <x v="21"/>
    <m/>
    <m/>
    <m/>
    <m/>
    <m/>
    <m/>
    <s v="ANightmareonElmStreet5:TheDreamChild"/>
    <x v="0"/>
    <x v="34"/>
    <m/>
    <m/>
    <m/>
    <m/>
    <n v="8000000"/>
    <n v="5.0999999999999996"/>
    <n v="22168359"/>
    <n v="4.2881743992785742E-2"/>
    <n v="14168359"/>
    <m/>
    <x v="8"/>
  </r>
  <r>
    <s v="Color"/>
    <s v="WaltBecker"/>
    <x v="1659"/>
    <m/>
    <x v="288"/>
    <n v="94"/>
    <s v="Comedy"/>
    <s v="Romance"/>
    <m/>
    <m/>
    <m/>
    <m/>
    <m/>
    <m/>
    <x v="21"/>
    <m/>
    <m/>
    <m/>
    <m/>
    <m/>
    <m/>
    <s v="VanWilder:PartyLiaison"/>
    <x v="0"/>
    <x v="34"/>
    <m/>
    <m/>
    <m/>
    <m/>
    <n v="6000000"/>
    <n v="6.4"/>
    <n v="21005329"/>
    <n v="4.289600816917722E-2"/>
    <n v="15005329"/>
    <m/>
    <x v="8"/>
  </r>
  <r>
    <s v="Color"/>
    <s v="DarrenAronofsky"/>
    <x v="1659"/>
    <m/>
    <x v="288"/>
    <n v="109"/>
    <s v="Drama"/>
    <s v="Sport"/>
    <m/>
    <m/>
    <m/>
    <m/>
    <m/>
    <m/>
    <x v="21"/>
    <m/>
    <m/>
    <m/>
    <m/>
    <m/>
    <m/>
    <s v="TheWrestler"/>
    <x v="0"/>
    <x v="34"/>
    <m/>
    <m/>
    <m/>
    <m/>
    <n v="6000000"/>
    <n v="7.9"/>
    <n v="26236603"/>
    <n v="4.2910267484548591E-2"/>
    <n v="20236603"/>
    <m/>
    <x v="8"/>
  </r>
  <r>
    <s v="Color"/>
    <s v="KingVidor"/>
    <x v="1659"/>
    <m/>
    <x v="288"/>
    <n v="144"/>
    <s v="Drama"/>
    <s v="Romance"/>
    <s v="Western"/>
    <m/>
    <m/>
    <m/>
    <m/>
    <m/>
    <x v="21"/>
    <m/>
    <m/>
    <m/>
    <m/>
    <m/>
    <m/>
    <s v="DuelintheSun"/>
    <x v="0"/>
    <x v="34"/>
    <m/>
    <m/>
    <m/>
    <m/>
    <n v="8000000"/>
    <n v="6.9"/>
    <n v="20400000"/>
    <n v="4.2940736851666245E-2"/>
    <n v="12400000"/>
    <m/>
    <x v="8"/>
  </r>
  <r>
    <s v="Color"/>
    <s v="ChristopherGuest"/>
    <x v="1659"/>
    <m/>
    <x v="288"/>
    <n v="90"/>
    <s v="Comedy"/>
    <m/>
    <m/>
    <m/>
    <m/>
    <m/>
    <m/>
    <m/>
    <x v="21"/>
    <m/>
    <m/>
    <m/>
    <m/>
    <m/>
    <m/>
    <s v="BestinShow"/>
    <x v="0"/>
    <x v="34"/>
    <m/>
    <m/>
    <m/>
    <m/>
    <n v="6000000"/>
    <n v="7.5"/>
    <n v="18621249"/>
    <n v="4.295087940332383E-2"/>
    <n v="12621249"/>
    <m/>
    <x v="8"/>
  </r>
  <r>
    <s v="Color"/>
    <s v="JohnCarpenter"/>
    <x v="1659"/>
    <m/>
    <x v="288"/>
    <n v="106"/>
    <s v="Action"/>
    <s v="SciFi"/>
    <m/>
    <m/>
    <m/>
    <m/>
    <m/>
    <m/>
    <x v="21"/>
    <m/>
    <m/>
    <m/>
    <m/>
    <m/>
    <m/>
    <s v="EscapefromNewYork"/>
    <x v="0"/>
    <x v="34"/>
    <m/>
    <m/>
    <m/>
    <m/>
    <n v="6000000"/>
    <n v="7.2"/>
    <n v="25244700"/>
    <n v="4.2958441988200549E-2"/>
    <n v="19244700"/>
    <m/>
    <x v="8"/>
  </r>
  <r>
    <s v="Color"/>
    <s v="SpikeLee"/>
    <x v="1659"/>
    <m/>
    <x v="288"/>
    <n v="121"/>
    <s v="Comedy"/>
    <s v="Drama"/>
    <s v="Musical"/>
    <m/>
    <m/>
    <m/>
    <m/>
    <m/>
    <x v="21"/>
    <m/>
    <m/>
    <m/>
    <m/>
    <m/>
    <m/>
    <s v="SchoolDaze"/>
    <x v="0"/>
    <x v="34"/>
    <m/>
    <m/>
    <m/>
    <m/>
    <n v="6500000"/>
    <n v="5.8"/>
    <n v="14545844"/>
    <n v="4.2985920358538737E-2"/>
    <n v="8045844"/>
    <m/>
    <x v="8"/>
  </r>
  <r>
    <s v="Color"/>
    <s v="FredSavage"/>
    <x v="1659"/>
    <m/>
    <x v="288"/>
    <n v="89"/>
    <s v="Comedy"/>
    <s v="Family"/>
    <m/>
    <m/>
    <m/>
    <m/>
    <m/>
    <m/>
    <x v="21"/>
    <m/>
    <m/>
    <m/>
    <m/>
    <m/>
    <m/>
    <s v="DaddyDayCamp"/>
    <x v="0"/>
    <x v="34"/>
    <m/>
    <m/>
    <m/>
    <m/>
    <n v="6000000"/>
    <n v="2.9"/>
    <n v="13235267"/>
    <n v="4.2982764261007292E-2"/>
    <n v="7235267"/>
    <m/>
    <x v="8"/>
  </r>
  <r>
    <s v="Color"/>
    <s v="DonaldPetrie"/>
    <x v="1659"/>
    <m/>
    <x v="288"/>
    <n v="104"/>
    <s v="Comedy"/>
    <s v="Drama"/>
    <s v="Romance"/>
    <m/>
    <m/>
    <m/>
    <m/>
    <m/>
    <x v="21"/>
    <m/>
    <m/>
    <m/>
    <m/>
    <m/>
    <m/>
    <s v="MysticPizza"/>
    <x v="0"/>
    <x v="34"/>
    <m/>
    <m/>
    <m/>
    <m/>
    <n v="6000000"/>
    <n v="6.2"/>
    <n v="12793213"/>
    <n v="4.2976112863327053E-2"/>
    <n v="6793213"/>
    <m/>
    <x v="8"/>
  </r>
  <r>
    <s v="Color"/>
    <s v="PeterHowitt"/>
    <x v="1659"/>
    <m/>
    <x v="288"/>
    <n v="99"/>
    <s v="Comedy"/>
    <s v="Drama"/>
    <s v="Fantasy"/>
    <s v="Romance"/>
    <m/>
    <m/>
    <m/>
    <m/>
    <x v="21"/>
    <m/>
    <m/>
    <m/>
    <m/>
    <m/>
    <m/>
    <s v="SlidingDoors"/>
    <x v="0"/>
    <x v="34"/>
    <m/>
    <m/>
    <m/>
    <m/>
    <n v="9000000"/>
    <n v="6.8"/>
    <n v="11883495"/>
    <n v="4.2968342483188482E-2"/>
    <n v="2883495"/>
    <m/>
    <x v="8"/>
  </r>
  <r>
    <s v="Color"/>
    <s v="RustyCundieff"/>
    <x v="1659"/>
    <m/>
    <x v="288"/>
    <n v="98"/>
    <s v="Comedy"/>
    <s v="Horror"/>
    <s v="Thriller"/>
    <m/>
    <m/>
    <m/>
    <m/>
    <m/>
    <x v="21"/>
    <m/>
    <m/>
    <m/>
    <m/>
    <m/>
    <m/>
    <s v="TalesfromtheHood"/>
    <x v="0"/>
    <x v="34"/>
    <m/>
    <m/>
    <m/>
    <m/>
    <n v="6000000"/>
    <n v="6.1"/>
    <n v="11797927"/>
    <n v="4.2961477002040761E-2"/>
    <n v="5797927"/>
    <m/>
    <x v="8"/>
  </r>
  <r>
    <s v="Color"/>
    <s v="KevinMacdonald"/>
    <x v="1659"/>
    <m/>
    <x v="288"/>
    <n v="121"/>
    <s v="Biography"/>
    <s v="Drama"/>
    <s v="History"/>
    <s v="Thriller"/>
    <m/>
    <m/>
    <m/>
    <m/>
    <x v="21"/>
    <m/>
    <m/>
    <m/>
    <m/>
    <m/>
    <m/>
    <s v="TheLastKingofScotland"/>
    <x v="0"/>
    <x v="34"/>
    <m/>
    <m/>
    <m/>
    <m/>
    <n v="6000000"/>
    <n v="7.7"/>
    <n v="17605861"/>
    <n v="4.2951221633793647E-2"/>
    <n v="11605861"/>
    <m/>
    <x v="8"/>
  </r>
  <r>
    <s v="Color"/>
    <s v="DominiqueOtheninGirard"/>
    <x v="1659"/>
    <m/>
    <x v="288"/>
    <n v="96"/>
    <s v="Horror"/>
    <s v="Thriller"/>
    <m/>
    <m/>
    <m/>
    <m/>
    <m/>
    <m/>
    <x v="21"/>
    <m/>
    <m/>
    <m/>
    <m/>
    <m/>
    <m/>
    <s v="Halloween5"/>
    <x v="0"/>
    <x v="34"/>
    <m/>
    <m/>
    <m/>
    <m/>
    <n v="3000000"/>
    <n v="5.2"/>
    <n v="11642254"/>
    <n v="4.2956007227888234E-2"/>
    <n v="8642254"/>
    <m/>
    <x v="8"/>
  </r>
  <r>
    <s v="Color"/>
    <s v="RichardLinklater"/>
    <x v="1659"/>
    <m/>
    <x v="288"/>
    <n v="99"/>
    <s v="Comedy"/>
    <s v="Crime"/>
    <s v="Drama"/>
    <m/>
    <m/>
    <m/>
    <m/>
    <m/>
    <x v="21"/>
    <m/>
    <m/>
    <m/>
    <m/>
    <m/>
    <m/>
    <s v="Bernie"/>
    <x v="0"/>
    <x v="34"/>
    <m/>
    <m/>
    <m/>
    <m/>
    <n v="5000000"/>
    <n v="6.8"/>
    <n v="9203192"/>
    <n v="4.2941994198655895E-2"/>
    <n v="4203192"/>
    <m/>
    <x v="8"/>
  </r>
  <r>
    <s v="Color"/>
    <s v="EdHarris"/>
    <x v="1659"/>
    <m/>
    <x v="288"/>
    <n v="122"/>
    <s v="Biography"/>
    <s v="Drama"/>
    <m/>
    <m/>
    <m/>
    <m/>
    <m/>
    <m/>
    <x v="21"/>
    <m/>
    <m/>
    <m/>
    <m/>
    <m/>
    <m/>
    <s v="Pollock"/>
    <x v="0"/>
    <x v="34"/>
    <m/>
    <m/>
    <m/>
    <m/>
    <n v="6000000"/>
    <n v="7"/>
    <n v="8596914"/>
    <n v="4.2923777243964192E-2"/>
    <n v="2596914"/>
    <m/>
    <x v="8"/>
  </r>
  <r>
    <s v="Color"/>
    <s v="RisaBramonGarcia"/>
    <x v="1659"/>
    <m/>
    <x v="288"/>
    <n v="101"/>
    <s v="Comedy"/>
    <s v="Drama"/>
    <s v="Romance"/>
    <m/>
    <m/>
    <m/>
    <m/>
    <m/>
    <x v="21"/>
    <m/>
    <m/>
    <m/>
    <m/>
    <m/>
    <m/>
    <s v="200Cigarettes"/>
    <x v="0"/>
    <x v="34"/>
    <m/>
    <m/>
    <m/>
    <m/>
    <n v="6000000"/>
    <n v="5.9"/>
    <n v="6851636"/>
    <n v="4.2905904147359279E-2"/>
    <n v="851636"/>
    <m/>
    <x v="8"/>
  </r>
  <r>
    <s v="Color"/>
    <s v="BrianKlugman"/>
    <x v="1659"/>
    <m/>
    <x v="288"/>
    <n v="102"/>
    <s v="Drama"/>
    <s v="Mystery"/>
    <s v="Romance"/>
    <s v="Thriller"/>
    <m/>
    <m/>
    <m/>
    <m/>
    <x v="21"/>
    <m/>
    <m/>
    <m/>
    <m/>
    <m/>
    <m/>
    <s v="TheWords"/>
    <x v="0"/>
    <x v="34"/>
    <m/>
    <m/>
    <m/>
    <m/>
    <n v="6000000"/>
    <n v="7.1"/>
    <n v="11434867"/>
    <n v="4.2884138589412493E-2"/>
    <n v="5434867"/>
    <m/>
    <x v="8"/>
  </r>
  <r>
    <s v="Color"/>
    <s v="MattPiedmont"/>
    <x v="1659"/>
    <m/>
    <x v="288"/>
    <n v="84"/>
    <s v="Comedy"/>
    <s v="Western"/>
    <m/>
    <m/>
    <m/>
    <m/>
    <m/>
    <m/>
    <x v="21"/>
    <m/>
    <m/>
    <m/>
    <m/>
    <m/>
    <m/>
    <s v="CasademiPadre"/>
    <x v="3"/>
    <x v="34"/>
    <m/>
    <m/>
    <m/>
    <m/>
    <n v="6000000"/>
    <n v="5.5"/>
    <n v="5895238"/>
    <n v="4.287277701743758E-2"/>
    <n v="-104762"/>
    <m/>
    <x v="8"/>
  </r>
  <r>
    <s v="Color"/>
    <s v="RaymondDeFelitta"/>
    <x v="1659"/>
    <m/>
    <x v="288"/>
    <n v="104"/>
    <s v="Comedy"/>
    <s v="Drama"/>
    <m/>
    <m/>
    <m/>
    <m/>
    <m/>
    <m/>
    <x v="21"/>
    <m/>
    <m/>
    <m/>
    <m/>
    <m/>
    <m/>
    <s v="CityIsland"/>
    <x v="0"/>
    <x v="34"/>
    <m/>
    <m/>
    <m/>
    <m/>
    <n v="6000000"/>
    <n v="7.4"/>
    <n v="6670712"/>
    <n v="4.2848854274043918E-2"/>
    <n v="670712"/>
    <m/>
    <x v="8"/>
  </r>
  <r>
    <s v="Color"/>
    <s v="JohnMichaelMcDonagh"/>
    <x v="1659"/>
    <m/>
    <x v="288"/>
    <n v="96"/>
    <s v="Comedy"/>
    <s v="Crime"/>
    <s v="Thriller"/>
    <m/>
    <m/>
    <m/>
    <m/>
    <m/>
    <x v="21"/>
    <m/>
    <m/>
    <m/>
    <m/>
    <m/>
    <m/>
    <s v="TheGuard"/>
    <x v="0"/>
    <x v="34"/>
    <m/>
    <m/>
    <m/>
    <m/>
    <n v="6000000"/>
    <n v="7.3"/>
    <n v="5359774"/>
    <n v="4.2826499365844171E-2"/>
    <n v="-640226"/>
    <m/>
    <x v="8"/>
  </r>
  <r>
    <s v="Color"/>
    <s v="DebHagan"/>
    <x v="1659"/>
    <m/>
    <x v="288"/>
    <n v="94"/>
    <s v="Comedy"/>
    <m/>
    <m/>
    <m/>
    <m/>
    <m/>
    <m/>
    <m/>
    <x v="21"/>
    <m/>
    <m/>
    <m/>
    <m/>
    <m/>
    <m/>
    <s v="College"/>
    <x v="0"/>
    <x v="34"/>
    <m/>
    <m/>
    <m/>
    <m/>
    <n v="6500000"/>
    <n v="4.5999999999999996"/>
    <n v="4693919"/>
    <n v="4.2801303786645588E-2"/>
    <n v="-1806081"/>
    <m/>
    <x v="8"/>
  </r>
  <r>
    <s v="Color"/>
    <s v="SofiaCoppola"/>
    <x v="1659"/>
    <m/>
    <x v="288"/>
    <n v="90"/>
    <s v="Drama"/>
    <s v="Romance"/>
    <m/>
    <m/>
    <m/>
    <m/>
    <m/>
    <m/>
    <x v="21"/>
    <m/>
    <m/>
    <m/>
    <m/>
    <m/>
    <m/>
    <s v="TheVirginSuicides"/>
    <x v="0"/>
    <x v="34"/>
    <m/>
    <m/>
    <m/>
    <m/>
    <n v="6000000"/>
    <n v="7.2"/>
    <n v="4859475"/>
    <n v="4.2776160266138494E-2"/>
    <n v="-1140525"/>
    <m/>
    <x v="8"/>
  </r>
  <r>
    <s v="Color"/>
    <s v="ZachCregger"/>
    <x v="1659"/>
    <m/>
    <x v="288"/>
    <n v="90"/>
    <s v="Comedy"/>
    <s v="Romance"/>
    <m/>
    <m/>
    <m/>
    <m/>
    <m/>
    <m/>
    <x v="21"/>
    <m/>
    <m/>
    <m/>
    <m/>
    <m/>
    <m/>
    <s v="MissMarch"/>
    <x v="0"/>
    <x v="34"/>
    <m/>
    <m/>
    <m/>
    <m/>
    <n v="6000000"/>
    <n v="5.0999999999999996"/>
    <n v="4542775"/>
    <n v="4.2749764300842999E-2"/>
    <n v="-1457225"/>
    <m/>
    <x v="8"/>
  </r>
  <r>
    <s v="Color"/>
    <s v="ZachBraff"/>
    <x v="1659"/>
    <m/>
    <x v="288"/>
    <n v="106"/>
    <s v="Comedy"/>
    <s v="Drama"/>
    <m/>
    <m/>
    <m/>
    <m/>
    <m/>
    <m/>
    <x v="21"/>
    <m/>
    <m/>
    <m/>
    <m/>
    <m/>
    <m/>
    <s v="WishIWasHere"/>
    <x v="0"/>
    <x v="34"/>
    <m/>
    <m/>
    <m/>
    <m/>
    <n v="6000000"/>
    <n v="6.7"/>
    <n v="3588432"/>
    <n v="4.2722632871582782E-2"/>
    <n v="-2411568"/>
    <m/>
    <x v="8"/>
  </r>
  <r>
    <s v="Color"/>
    <s v="MarkTarlov"/>
    <x v="1659"/>
    <m/>
    <x v="288"/>
    <n v="96"/>
    <s v="Comedy"/>
    <s v="Drama"/>
    <s v="Fantasy"/>
    <s v="Romance"/>
    <m/>
    <m/>
    <m/>
    <m/>
    <x v="21"/>
    <m/>
    <m/>
    <m/>
    <m/>
    <m/>
    <m/>
    <s v="SimplyIrresistible"/>
    <x v="0"/>
    <x v="34"/>
    <m/>
    <m/>
    <m/>
    <m/>
    <n v="6000000"/>
    <n v="5.3"/>
    <n v="4394936"/>
    <n v="4.2693491996466541E-2"/>
    <n v="-1605064"/>
    <m/>
    <x v="8"/>
  </r>
  <r>
    <s v="Color"/>
    <s v="JohnCameronMitchell"/>
    <x v="1659"/>
    <m/>
    <x v="288"/>
    <n v="95"/>
    <s v="Comedy"/>
    <s v="Drama"/>
    <s v="Music"/>
    <s v="Musical"/>
    <m/>
    <m/>
    <m/>
    <m/>
    <x v="21"/>
    <m/>
    <m/>
    <m/>
    <m/>
    <m/>
    <m/>
    <s v="HedwigandtheAngryInch"/>
    <x v="0"/>
    <x v="34"/>
    <m/>
    <m/>
    <m/>
    <m/>
    <n v="6000000"/>
    <n v="7.8"/>
    <n v="3029081"/>
    <n v="4.2665873324776719E-2"/>
    <n v="-2970919"/>
    <m/>
    <x v="8"/>
  </r>
  <r>
    <s v="Color"/>
    <s v="SheldonLettich"/>
    <x v="1659"/>
    <m/>
    <x v="288"/>
    <n v="99"/>
    <s v="Action"/>
    <s v="Drama"/>
    <m/>
    <m/>
    <m/>
    <m/>
    <m/>
    <m/>
    <x v="21"/>
    <m/>
    <m/>
    <m/>
    <m/>
    <m/>
    <m/>
    <s v="OnlytheStrong"/>
    <x v="0"/>
    <x v="34"/>
    <m/>
    <m/>
    <m/>
    <m/>
    <n v="6000000"/>
    <n v="6.7"/>
    <n v="3273588"/>
    <n v="4.2635434062771163E-2"/>
    <n v="-2726412"/>
    <m/>
    <x v="8"/>
  </r>
  <r>
    <s v="Color"/>
    <s v="BillyRay"/>
    <x v="1659"/>
    <m/>
    <x v="288"/>
    <n v="99"/>
    <s v="Drama"/>
    <s v="History"/>
    <m/>
    <m/>
    <m/>
    <m/>
    <m/>
    <m/>
    <x v="21"/>
    <m/>
    <m/>
    <m/>
    <m/>
    <m/>
    <m/>
    <s v="ShatteredGlass"/>
    <x v="0"/>
    <x v="34"/>
    <m/>
    <m/>
    <m/>
    <m/>
    <n v="6000000"/>
    <n v="7.2"/>
    <n v="2207975"/>
    <n v="4.2605371980324706E-2"/>
    <n v="-3792025"/>
    <m/>
    <x v="8"/>
  </r>
  <r>
    <s v="Color"/>
    <s v="DavidAtkins"/>
    <x v="1659"/>
    <m/>
    <x v="288"/>
    <n v="95"/>
    <s v="Comedy"/>
    <s v="Crime"/>
    <s v="Drama"/>
    <s v="Thriller"/>
    <m/>
    <m/>
    <m/>
    <m/>
    <x v="21"/>
    <m/>
    <m/>
    <m/>
    <m/>
    <m/>
    <m/>
    <s v="Novocaine"/>
    <x v="0"/>
    <x v="34"/>
    <m/>
    <m/>
    <m/>
    <m/>
    <n v="6000000"/>
    <n v="5.8"/>
    <n v="2025238"/>
    <n v="4.2573132374951264E-2"/>
    <n v="-3974762"/>
    <m/>
    <x v="8"/>
  </r>
  <r>
    <s v="Color"/>
    <s v="JonathanLevine"/>
    <x v="1659"/>
    <m/>
    <x v="288"/>
    <n v="99"/>
    <s v="Comedy"/>
    <s v="Drama"/>
    <s v="Romance"/>
    <m/>
    <m/>
    <m/>
    <m/>
    <m/>
    <x v="21"/>
    <m/>
    <m/>
    <m/>
    <m/>
    <m/>
    <m/>
    <s v="TheWackness"/>
    <x v="0"/>
    <x v="34"/>
    <m/>
    <m/>
    <m/>
    <m/>
    <n v="6000000"/>
    <n v="7"/>
    <n v="2077046"/>
    <n v="4.254043167961228E-2"/>
    <n v="-3922954"/>
    <m/>
    <x v="8"/>
  </r>
  <r>
    <s v="Color"/>
    <s v="SylvioTabet"/>
    <x v="1659"/>
    <m/>
    <x v="288"/>
    <n v="107"/>
    <s v="Action"/>
    <s v="Adventure"/>
    <s v="Fantasy"/>
    <s v="SciFi"/>
    <m/>
    <m/>
    <m/>
    <m/>
    <x v="21"/>
    <m/>
    <m/>
    <m/>
    <m/>
    <m/>
    <m/>
    <s v="Beastmaster2:ThroughthePortalofTime"/>
    <x v="0"/>
    <x v="34"/>
    <m/>
    <m/>
    <m/>
    <m/>
    <n v="6000000"/>
    <n v="3.8"/>
    <n v="869325"/>
    <n v="4.2507716851494418E-2"/>
    <n v="-5130675"/>
    <m/>
    <x v="8"/>
  </r>
  <r>
    <s v="Color"/>
    <s v="RickBieber"/>
    <x v="1659"/>
    <m/>
    <x v="288"/>
    <n v="90"/>
    <s v="Biography"/>
    <s v="Drama"/>
    <s v="Sport"/>
    <m/>
    <m/>
    <m/>
    <m/>
    <m/>
    <x v="21"/>
    <m/>
    <m/>
    <m/>
    <m/>
    <m/>
    <m/>
    <s v="The5thQuarter"/>
    <x v="0"/>
    <x v="34"/>
    <m/>
    <m/>
    <m/>
    <m/>
    <n v="6000000"/>
    <n v="5.7"/>
    <n v="399611"/>
    <n v="4.2472613353369951E-2"/>
    <n v="-5600389"/>
    <m/>
    <x v="8"/>
  </r>
  <r>
    <s v="Color"/>
    <s v="ShanaFeste"/>
    <x v="1659"/>
    <m/>
    <x v="288"/>
    <n v="96"/>
    <s v="Drama"/>
    <s v="Romance"/>
    <m/>
    <m/>
    <m/>
    <m/>
    <m/>
    <m/>
    <x v="21"/>
    <m/>
    <m/>
    <m/>
    <m/>
    <m/>
    <m/>
    <s v="TheGreatest"/>
    <x v="0"/>
    <x v="34"/>
    <m/>
    <m/>
    <m/>
    <m/>
    <n v="6000000"/>
    <n v="6.7"/>
    <n v="115862"/>
    <n v="4.2436522937306119E-2"/>
    <n v="-5884138"/>
    <m/>
    <x v="8"/>
  </r>
  <r>
    <s v="Color"/>
    <s v="JoeyLaurenAdams"/>
    <x v="1659"/>
    <m/>
    <x v="288"/>
    <n v="97"/>
    <s v="Drama"/>
    <s v="Romance"/>
    <m/>
    <m/>
    <m/>
    <m/>
    <m/>
    <m/>
    <x v="21"/>
    <m/>
    <m/>
    <m/>
    <m/>
    <m/>
    <m/>
    <s v="ComeEarlyMorning"/>
    <x v="0"/>
    <x v="34"/>
    <m/>
    <m/>
    <m/>
    <m/>
    <n v="6000000"/>
    <n v="6.2"/>
    <n v="117560"/>
    <n v="4.2399788331321887E-2"/>
    <n v="-5882440"/>
    <m/>
    <x v="8"/>
  </r>
  <r>
    <s v="Color"/>
    <s v="PeterCattaneo"/>
    <x v="1659"/>
    <m/>
    <x v="288"/>
    <n v="107"/>
    <s v="Comedy"/>
    <s v="Crime"/>
    <s v="Romance"/>
    <m/>
    <m/>
    <m/>
    <m/>
    <m/>
    <x v="21"/>
    <m/>
    <m/>
    <m/>
    <m/>
    <m/>
    <m/>
    <s v="LuckyBreak"/>
    <x v="0"/>
    <x v="34"/>
    <m/>
    <m/>
    <m/>
    <m/>
    <n v="6000000"/>
    <n v="6.2"/>
    <n v="54606"/>
    <n v="4.2362926107359804E-2"/>
    <n v="-5945394"/>
    <m/>
    <x v="8"/>
  </r>
  <r>
    <s v="Color"/>
    <s v="S.R.Bindler"/>
    <x v="1659"/>
    <m/>
    <x v="288"/>
    <n v="85"/>
    <s v="Comedy"/>
    <m/>
    <m/>
    <m/>
    <m/>
    <m/>
    <m/>
    <m/>
    <x v="21"/>
    <m/>
    <m/>
    <m/>
    <m/>
    <m/>
    <m/>
    <s v="SurferDude"/>
    <x v="0"/>
    <x v="34"/>
    <m/>
    <m/>
    <m/>
    <m/>
    <n v="6000000"/>
    <n v="4.7"/>
    <n v="36497"/>
    <n v="4.2325818067330739E-2"/>
    <n v="-5963503"/>
    <m/>
    <x v="8"/>
  </r>
  <r>
    <s v="Color"/>
    <s v="StefanRuzowitzky"/>
    <x v="1659"/>
    <m/>
    <x v="288"/>
    <n v="95"/>
    <s v="Crime"/>
    <s v="Drama"/>
    <s v="Thriller"/>
    <m/>
    <m/>
    <m/>
    <m/>
    <m/>
    <x v="21"/>
    <m/>
    <m/>
    <m/>
    <m/>
    <m/>
    <m/>
    <s v="Deadfall"/>
    <x v="0"/>
    <x v="34"/>
    <m/>
    <m/>
    <m/>
    <m/>
    <n v="12000000"/>
    <n v="6.3"/>
    <n v="65804"/>
    <n v="4.2288544489824366E-2"/>
    <n v="-11934196"/>
    <m/>
    <x v="8"/>
  </r>
  <r>
    <s v="Color"/>
    <s v="CdricKlapisch"/>
    <x v="1659"/>
    <m/>
    <x v="288"/>
    <n v="111"/>
    <s v="Comedy"/>
    <s v="Drama"/>
    <m/>
    <m/>
    <m/>
    <m/>
    <m/>
    <m/>
    <x v="21"/>
    <m/>
    <m/>
    <m/>
    <m/>
    <m/>
    <m/>
    <s v="Laubergeespagnole"/>
    <x v="4"/>
    <x v="34"/>
    <m/>
    <m/>
    <m/>
    <m/>
    <n v="5300000"/>
    <n v="7.3"/>
    <n v="3895664"/>
    <n v="4.2277372986975752E-2"/>
    <n v="-1404336"/>
    <m/>
    <x v="8"/>
  </r>
  <r>
    <s v="Color"/>
    <s v="BarbetSchroeder"/>
    <x v="1659"/>
    <m/>
    <x v="288"/>
    <n v="115"/>
    <s v="Crime"/>
    <s v="Mystery"/>
    <s v="Thriller"/>
    <m/>
    <m/>
    <m/>
    <m/>
    <m/>
    <x v="21"/>
    <m/>
    <m/>
    <m/>
    <m/>
    <m/>
    <m/>
    <s v="MurderbyNumbers"/>
    <x v="0"/>
    <x v="34"/>
    <m/>
    <m/>
    <m/>
    <m/>
    <n v="50000000"/>
    <n v="6.1"/>
    <n v="31874869"/>
    <n v="4.2245021688874097E-2"/>
    <n v="-18125131"/>
    <m/>
    <x v="8"/>
  </r>
  <r>
    <s v="Color"/>
    <s v="MartinKoolhoven"/>
    <x v="1659"/>
    <m/>
    <x v="288"/>
    <n v="103"/>
    <s v="Drama"/>
    <s v="History"/>
    <s v="War"/>
    <m/>
    <m/>
    <m/>
    <m/>
    <m/>
    <x v="21"/>
    <m/>
    <m/>
    <m/>
    <m/>
    <m/>
    <m/>
    <s v="WinterinWartime"/>
    <x v="12"/>
    <x v="34"/>
    <m/>
    <m/>
    <m/>
    <m/>
    <n v="4000000"/>
    <n v="7.1"/>
    <n v="542860"/>
    <n v="4.2112981377240191E-2"/>
    <n v="-3457140"/>
    <m/>
    <x v="8"/>
  </r>
  <r>
    <s v="Color"/>
    <s v="PrachyaPinkaew"/>
    <x v="1659"/>
    <m/>
    <x v="288"/>
    <n v="111"/>
    <s v="Action"/>
    <s v="Crime"/>
    <s v="Drama"/>
    <s v="Thriller"/>
    <m/>
    <m/>
    <m/>
    <m/>
    <x v="21"/>
    <m/>
    <m/>
    <m/>
    <m/>
    <m/>
    <m/>
    <s v="TheProtector"/>
    <x v="16"/>
    <x v="34"/>
    <m/>
    <m/>
    <m/>
    <m/>
    <n v="200000000"/>
    <n v="7.1"/>
    <n v="11905519"/>
    <n v="4.2068075793222012E-2"/>
    <n v="-188094481"/>
    <m/>
    <x v="8"/>
  </r>
  <r>
    <s v="Color"/>
    <s v="GurinderChadha"/>
    <x v="1659"/>
    <m/>
    <x v="288"/>
    <n v="112"/>
    <s v="Comedy"/>
    <s v="Drama"/>
    <s v="Romance"/>
    <s v="Sport"/>
    <m/>
    <m/>
    <m/>
    <m/>
    <x v="21"/>
    <m/>
    <m/>
    <m/>
    <m/>
    <m/>
    <m/>
    <s v="BendItLikeBeckham"/>
    <x v="0"/>
    <x v="34"/>
    <m/>
    <m/>
    <m/>
    <m/>
    <n v="3500159"/>
    <n v="6.7"/>
    <n v="32541719"/>
    <n v="4.2327220797716752E-2"/>
    <n v="29041560"/>
    <m/>
    <x v="8"/>
  </r>
  <r>
    <s v="Color"/>
    <s v="JohnSayles"/>
    <x v="1659"/>
    <m/>
    <x v="288"/>
    <n v="141"/>
    <s v="Drama"/>
    <s v="Romance"/>
    <m/>
    <m/>
    <m/>
    <m/>
    <m/>
    <m/>
    <x v="21"/>
    <m/>
    <m/>
    <m/>
    <m/>
    <m/>
    <m/>
    <s v="SunshineState"/>
    <x v="0"/>
    <x v="34"/>
    <m/>
    <m/>
    <m/>
    <m/>
    <n v="5600000"/>
    <n v="6.9"/>
    <n v="3064356"/>
    <n v="4.2389671656697422E-2"/>
    <n v="-2535644"/>
    <m/>
    <x v="8"/>
  </r>
  <r>
    <s v="Color"/>
    <s v="PrestonA.WhitmoreII"/>
    <x v="1659"/>
    <m/>
    <x v="288"/>
    <n v="95"/>
    <s v="Action"/>
    <s v="Sport"/>
    <m/>
    <m/>
    <m/>
    <m/>
    <m/>
    <m/>
    <x v="21"/>
    <m/>
    <m/>
    <m/>
    <m/>
    <m/>
    <m/>
    <s v="Crossover"/>
    <x v="0"/>
    <x v="34"/>
    <m/>
    <m/>
    <m/>
    <m/>
    <n v="5600000"/>
    <n v="2.1"/>
    <n v="7009668"/>
    <n v="4.2357557245751486E-2"/>
    <n v="1409668"/>
    <m/>
    <x v="8"/>
  </r>
  <r>
    <s v="Color"/>
    <s v="JaumeBalaguer"/>
    <x v="1659"/>
    <m/>
    <x v="288"/>
    <n v="85"/>
    <s v="Horror"/>
    <m/>
    <m/>
    <m/>
    <m/>
    <m/>
    <m/>
    <m/>
    <x v="21"/>
    <m/>
    <m/>
    <m/>
    <m/>
    <m/>
    <m/>
    <s v="Rec2"/>
    <x v="3"/>
    <x v="34"/>
    <m/>
    <m/>
    <m/>
    <m/>
    <n v="5600000"/>
    <n v="6.6"/>
    <n v="27024"/>
    <n v="4.2333818566909709E-2"/>
    <n v="-5572976"/>
    <m/>
    <x v="8"/>
  </r>
  <r>
    <s v="Color"/>
    <s v="GeorgeRoyHill"/>
    <x v="1659"/>
    <m/>
    <x v="288"/>
    <n v="129"/>
    <s v="Comedy"/>
    <s v="Crime"/>
    <s v="Drama"/>
    <m/>
    <m/>
    <m/>
    <m/>
    <m/>
    <x v="21"/>
    <m/>
    <m/>
    <m/>
    <m/>
    <m/>
    <m/>
    <s v="TheSting"/>
    <x v="0"/>
    <x v="34"/>
    <m/>
    <m/>
    <m/>
    <m/>
    <n v="5500000"/>
    <n v="8.3000000000000007"/>
    <n v="159600000"/>
    <n v="4.2295572347420707E-2"/>
    <n v="154100000"/>
    <m/>
    <x v="8"/>
  </r>
  <r>
    <s v="Color"/>
    <s v="HughHudson"/>
    <x v="1659"/>
    <m/>
    <x v="288"/>
    <n v="125"/>
    <s v="Biography"/>
    <s v="Drama"/>
    <s v="Sport"/>
    <m/>
    <m/>
    <m/>
    <m/>
    <m/>
    <x v="21"/>
    <m/>
    <m/>
    <m/>
    <m/>
    <m/>
    <m/>
    <s v="ChariotsofFire"/>
    <x v="0"/>
    <x v="34"/>
    <m/>
    <m/>
    <m/>
    <m/>
    <n v="5500000"/>
    <n v="7.2"/>
    <n v="58800000"/>
    <n v="4.3330294585406721E-2"/>
    <n v="53300000"/>
    <m/>
    <x v="8"/>
  </r>
  <r>
    <s v="Color"/>
    <s v="DarrenGrant"/>
    <x v="1659"/>
    <m/>
    <x v="288"/>
    <n v="116"/>
    <s v="Comedy"/>
    <s v="Drama"/>
    <s v="Romance"/>
    <m/>
    <m/>
    <m/>
    <m/>
    <m/>
    <x v="21"/>
    <m/>
    <m/>
    <m/>
    <m/>
    <m/>
    <m/>
    <s v="DiaryofaMadBlackWoman"/>
    <x v="0"/>
    <x v="34"/>
    <m/>
    <m/>
    <m/>
    <m/>
    <n v="5500000"/>
    <n v="5.6"/>
    <n v="50382128"/>
    <n v="4.3511114606845487E-2"/>
    <n v="44882128"/>
    <m/>
    <x v="8"/>
  </r>
  <r>
    <s v="Color"/>
    <s v="ScottHicks"/>
    <x v="1659"/>
    <m/>
    <x v="288"/>
    <n v="105"/>
    <s v="Biography"/>
    <s v="Drama"/>
    <s v="Music"/>
    <s v="Romance"/>
    <m/>
    <m/>
    <m/>
    <m/>
    <x v="21"/>
    <m/>
    <m/>
    <m/>
    <m/>
    <m/>
    <m/>
    <s v="Shine"/>
    <x v="0"/>
    <x v="34"/>
    <m/>
    <m/>
    <m/>
    <m/>
    <n v="5500000"/>
    <n v="7.7"/>
    <n v="35811509"/>
    <n v="4.3648075930829582E-2"/>
    <n v="30311509"/>
    <m/>
    <x v="8"/>
  </r>
  <r>
    <s v="Color"/>
    <s v="JosephGordonLevitt"/>
    <x v="1659"/>
    <m/>
    <x v="288"/>
    <n v="90"/>
    <s v="Comedy"/>
    <s v="Drama"/>
    <s v="Romance"/>
    <m/>
    <m/>
    <m/>
    <m/>
    <m/>
    <x v="21"/>
    <m/>
    <m/>
    <m/>
    <m/>
    <m/>
    <m/>
    <s v="DonJon"/>
    <x v="0"/>
    <x v="34"/>
    <m/>
    <m/>
    <m/>
    <m/>
    <n v="3000000"/>
    <n v="6.6"/>
    <n v="24475193"/>
    <n v="4.3718225631969858E-2"/>
    <n v="21475193"/>
    <m/>
    <x v="8"/>
  </r>
  <r>
    <s v="Color"/>
    <s v="TerryZwigoff"/>
    <x v="1659"/>
    <m/>
    <x v="288"/>
    <n v="111"/>
    <s v="Comedy"/>
    <s v="Drama"/>
    <m/>
    <m/>
    <m/>
    <m/>
    <m/>
    <m/>
    <x v="21"/>
    <m/>
    <m/>
    <m/>
    <m/>
    <m/>
    <m/>
    <s v="GhostWorld"/>
    <x v="0"/>
    <x v="34"/>
    <m/>
    <m/>
    <m/>
    <m/>
    <n v="7000000"/>
    <n v="7.4"/>
    <n v="6200756"/>
    <n v="4.3751190322625512E-2"/>
    <n v="-799244"/>
    <m/>
    <x v="8"/>
  </r>
  <r>
    <s v="Color"/>
    <s v="RichardEyre"/>
    <x v="1659"/>
    <m/>
    <x v="288"/>
    <n v="91"/>
    <s v="Biography"/>
    <s v="Drama"/>
    <s v="Romance"/>
    <m/>
    <m/>
    <m/>
    <m/>
    <m/>
    <x v="21"/>
    <m/>
    <m/>
    <m/>
    <m/>
    <m/>
    <m/>
    <s v="Iris"/>
    <x v="0"/>
    <x v="34"/>
    <m/>
    <m/>
    <m/>
    <m/>
    <n v="5500000"/>
    <n v="7.1"/>
    <n v="1292119"/>
    <n v="4.3729574320474481E-2"/>
    <n v="-4207881"/>
    <m/>
    <x v="8"/>
  </r>
  <r>
    <s v="Color"/>
    <s v="ChristopheBarratier"/>
    <x v="1659"/>
    <m/>
    <x v="288"/>
    <n v="97"/>
    <s v="Drama"/>
    <s v="Music"/>
    <m/>
    <m/>
    <m/>
    <m/>
    <m/>
    <m/>
    <x v="21"/>
    <m/>
    <m/>
    <m/>
    <m/>
    <m/>
    <m/>
    <s v="TheChorus"/>
    <x v="4"/>
    <x v="34"/>
    <m/>
    <m/>
    <m/>
    <m/>
    <n v="5500000"/>
    <n v="7.9"/>
    <n v="3629758"/>
    <n v="4.3693258541466523E-2"/>
    <n v="-1870242"/>
    <m/>
    <x v="8"/>
  </r>
  <r>
    <s v="Color"/>
    <s v="mileGaudreault"/>
    <x v="1659"/>
    <m/>
    <x v="288"/>
    <n v="92"/>
    <s v="Comedy"/>
    <s v="Drama"/>
    <m/>
    <m/>
    <m/>
    <m/>
    <m/>
    <m/>
    <x v="21"/>
    <m/>
    <m/>
    <m/>
    <m/>
    <m/>
    <m/>
    <s v="MamboItaliano"/>
    <x v="0"/>
    <x v="34"/>
    <m/>
    <m/>
    <m/>
    <m/>
    <n v="5000000"/>
    <n v="6.7"/>
    <n v="6239558"/>
    <n v="4.3661684872319112E-2"/>
    <n v="1239558"/>
    <m/>
    <x v="8"/>
  </r>
  <r>
    <s v="Color"/>
    <s v="JamesCox"/>
    <x v="1659"/>
    <m/>
    <x v="288"/>
    <n v="104"/>
    <s v="Crime"/>
    <s v="Drama"/>
    <s v="Mystery"/>
    <s v="Thriller"/>
    <m/>
    <m/>
    <m/>
    <m/>
    <x v="21"/>
    <m/>
    <m/>
    <m/>
    <m/>
    <m/>
    <m/>
    <s v="Wonderland"/>
    <x v="0"/>
    <x v="34"/>
    <m/>
    <m/>
    <m/>
    <m/>
    <n v="5000000"/>
    <n v="6.6"/>
    <n v="1056102"/>
    <n v="4.3634520894867579E-2"/>
    <n v="-3943898"/>
    <m/>
    <x v="8"/>
  </r>
  <r>
    <s v="Color"/>
    <s v="SpikeLee"/>
    <x v="1659"/>
    <m/>
    <x v="288"/>
    <n v="120"/>
    <s v="Drama"/>
    <m/>
    <m/>
    <m/>
    <m/>
    <m/>
    <m/>
    <m/>
    <x v="21"/>
    <m/>
    <m/>
    <m/>
    <m/>
    <m/>
    <m/>
    <s v="DotheRightThing"/>
    <x v="0"/>
    <x v="34"/>
    <m/>
    <m/>
    <m/>
    <m/>
    <n v="6500000"/>
    <n v="7.9"/>
    <n v="27545445"/>
    <n v="4.3595308821391517E-2"/>
    <n v="21045445"/>
    <m/>
    <x v="8"/>
  </r>
  <r>
    <s v="Color"/>
    <s v="JamesToback"/>
    <x v="1659"/>
    <m/>
    <x v="288"/>
    <n v="99"/>
    <s v="Comedy"/>
    <s v="Crime"/>
    <s v="Drama"/>
    <s v="Romance"/>
    <s v="Thriller"/>
    <m/>
    <m/>
    <m/>
    <x v="21"/>
    <m/>
    <m/>
    <m/>
    <m/>
    <m/>
    <m/>
    <s v="HarvardMan"/>
    <x v="0"/>
    <x v="34"/>
    <m/>
    <m/>
    <m/>
    <m/>
    <n v="5500000"/>
    <n v="4.9000000000000004"/>
    <n v="56007"/>
    <n v="4.3630219159151808E-2"/>
    <n v="-5443993"/>
    <m/>
    <x v="8"/>
  </r>
  <r>
    <s v="Color"/>
    <s v="AkiKaurismki"/>
    <x v="1659"/>
    <m/>
    <x v="288"/>
    <n v="93"/>
    <s v="Comedy"/>
    <s v="Drama"/>
    <m/>
    <m/>
    <m/>
    <m/>
    <m/>
    <m/>
    <x v="21"/>
    <m/>
    <m/>
    <m/>
    <m/>
    <m/>
    <m/>
    <s v="LeHavre"/>
    <x v="4"/>
    <x v="34"/>
    <m/>
    <m/>
    <m/>
    <m/>
    <n v="3850000"/>
    <n v="7.2"/>
    <n v="611709"/>
    <n v="4.3590910023504688E-2"/>
    <n v="-3238291"/>
    <m/>
    <x v="8"/>
  </r>
  <r>
    <s v="Color"/>
    <s v="HitoshiMatsumoto"/>
    <x v="1659"/>
    <m/>
    <x v="288"/>
    <n v="99"/>
    <s v="Comedy"/>
    <s v="Drama"/>
    <m/>
    <m/>
    <m/>
    <m/>
    <m/>
    <m/>
    <x v="21"/>
    <m/>
    <m/>
    <m/>
    <m/>
    <m/>
    <m/>
    <s v="R100"/>
    <x v="9"/>
    <x v="34"/>
    <m/>
    <m/>
    <m/>
    <m/>
    <n v="5500000"/>
    <n v="6.1"/>
    <n v="22770"/>
    <n v="4.3545563381905572E-2"/>
    <n v="-5477230"/>
    <m/>
    <x v="8"/>
  </r>
  <r>
    <s v="Color"/>
    <s v="GeorgeRatliff"/>
    <x v="1659"/>
    <m/>
    <x v="288"/>
    <n v="96"/>
    <s v="Action"/>
    <s v="Comedy"/>
    <s v="Drama"/>
    <s v="Thriller"/>
    <m/>
    <m/>
    <m/>
    <m/>
    <x v="21"/>
    <m/>
    <m/>
    <m/>
    <m/>
    <m/>
    <m/>
    <s v="SalvationBoulevard"/>
    <x v="0"/>
    <x v="34"/>
    <m/>
    <m/>
    <m/>
    <m/>
    <n v="9000000"/>
    <n v="5.3"/>
    <n v="27445"/>
    <n v="4.3505886325555847E-2"/>
    <n v="-8972555"/>
    <m/>
    <x v="8"/>
  </r>
  <r>
    <s v="Color"/>
    <s v="DavidWain"/>
    <x v="1659"/>
    <m/>
    <x v="288"/>
    <n v="96"/>
    <s v="Comedy"/>
    <s v="Romance"/>
    <m/>
    <m/>
    <m/>
    <m/>
    <m/>
    <m/>
    <x v="21"/>
    <m/>
    <m/>
    <m/>
    <m/>
    <m/>
    <m/>
    <s v="TheTen"/>
    <x v="0"/>
    <x v="34"/>
    <m/>
    <m/>
    <m/>
    <m/>
    <n v="5250000"/>
    <n v="5"/>
    <n v="766487"/>
    <n v="4.3481535282031622E-2"/>
    <n v="-4483513"/>
    <m/>
    <x v="8"/>
  </r>
  <r>
    <s v="Color"/>
    <s v="MortenTyldum"/>
    <x v="1659"/>
    <m/>
    <x v="288"/>
    <n v="100"/>
    <s v="Crime"/>
    <s v="Drama"/>
    <s v="Thriller"/>
    <m/>
    <m/>
    <m/>
    <m/>
    <m/>
    <x v="21"/>
    <m/>
    <m/>
    <m/>
    <m/>
    <m/>
    <m/>
    <s v="Headhunters"/>
    <x v="23"/>
    <x v="34"/>
    <m/>
    <m/>
    <m/>
    <m/>
    <n v="30300000"/>
    <n v="7.6"/>
    <n v="1196752"/>
    <n v="4.3442016905226137E-2"/>
    <n v="-29103248"/>
    <m/>
    <x v="8"/>
  </r>
  <r>
    <s v="Color"/>
    <s v="MichaelMcGowan"/>
    <x v="1659"/>
    <m/>
    <x v="288"/>
    <n v="98"/>
    <s v="Comedy"/>
    <s v="Drama"/>
    <s v="Sport"/>
    <m/>
    <m/>
    <m/>
    <m/>
    <m/>
    <x v="21"/>
    <m/>
    <m/>
    <m/>
    <m/>
    <m/>
    <m/>
    <s v="SaintRalph"/>
    <x v="0"/>
    <x v="34"/>
    <m/>
    <m/>
    <m/>
    <m/>
    <n v="6000000"/>
    <n v="7.6"/>
    <n v="795126"/>
    <n v="4.3506884097019825E-2"/>
    <n v="-5204874"/>
    <m/>
    <x v="8"/>
  </r>
  <r>
    <s v="Color"/>
    <s v="JamesWan"/>
    <x v="1659"/>
    <m/>
    <x v="288"/>
    <n v="106"/>
    <s v="Fantasy"/>
    <s v="Horror"/>
    <s v="Thriller"/>
    <m/>
    <m/>
    <m/>
    <m/>
    <m/>
    <x v="21"/>
    <m/>
    <m/>
    <m/>
    <m/>
    <m/>
    <m/>
    <s v="Insidious:Chapter2"/>
    <x v="0"/>
    <x v="34"/>
    <m/>
    <m/>
    <m/>
    <m/>
    <n v="5000000"/>
    <n v="6.6"/>
    <n v="83574831"/>
    <n v="4.3470502069342783E-2"/>
    <n v="78574831"/>
    <m/>
    <x v="8"/>
  </r>
  <r>
    <s v="Color"/>
    <s v="DarrenLynnBousman"/>
    <x v="1659"/>
    <m/>
    <x v="288"/>
    <n v="95"/>
    <s v="Horror"/>
    <s v="Mystery"/>
    <m/>
    <m/>
    <m/>
    <m/>
    <m/>
    <m/>
    <x v="21"/>
    <m/>
    <m/>
    <m/>
    <m/>
    <m/>
    <m/>
    <s v="SawII"/>
    <x v="0"/>
    <x v="34"/>
    <m/>
    <m/>
    <m/>
    <m/>
    <n v="4000000"/>
    <n v="6.6"/>
    <n v="87025093"/>
    <n v="4.3825428938505544E-2"/>
    <n v="83025093"/>
    <m/>
    <x v="8"/>
  </r>
  <r>
    <s v="Color"/>
    <s v="DanTrachtenberg"/>
    <x v="1659"/>
    <m/>
    <x v="288"/>
    <n v="104"/>
    <s v="Drama"/>
    <s v="Horror"/>
    <s v="Mystery"/>
    <s v="SciFi"/>
    <s v="Thriller"/>
    <m/>
    <m/>
    <m/>
    <x v="21"/>
    <m/>
    <m/>
    <m/>
    <m/>
    <m/>
    <m/>
    <s v="10CloverfieldLane"/>
    <x v="0"/>
    <x v="34"/>
    <m/>
    <m/>
    <m/>
    <m/>
    <n v="15000000"/>
    <n v="7.3"/>
    <n v="71897215"/>
    <n v="4.4230457449395744E-2"/>
    <n v="56897215"/>
    <m/>
    <x v="8"/>
  </r>
  <r>
    <s v="Color"/>
    <s v="JeffTremaine"/>
    <x v="1659"/>
    <m/>
    <x v="288"/>
    <n v="87"/>
    <s v="Comedy"/>
    <s v="Documentary"/>
    <m/>
    <m/>
    <m/>
    <m/>
    <m/>
    <m/>
    <x v="21"/>
    <m/>
    <m/>
    <m/>
    <m/>
    <m/>
    <m/>
    <s v="Jackass:TheMovie"/>
    <x v="0"/>
    <x v="34"/>
    <m/>
    <m/>
    <m/>
    <m/>
    <n v="5000000"/>
    <n v="6.6"/>
    <n v="64267897"/>
    <n v="4.4354336986607464E-2"/>
    <n v="59267897"/>
    <m/>
    <x v="8"/>
  </r>
  <r>
    <s v="Color"/>
    <s v="DavidF.Sandberg"/>
    <x v="1659"/>
    <m/>
    <x v="288"/>
    <n v="81"/>
    <s v="Horror"/>
    <m/>
    <m/>
    <m/>
    <m/>
    <m/>
    <m/>
    <m/>
    <x v="21"/>
    <m/>
    <m/>
    <m/>
    <m/>
    <m/>
    <m/>
    <s v="LightsOut"/>
    <x v="0"/>
    <x v="34"/>
    <m/>
    <m/>
    <m/>
    <m/>
    <n v="4900000"/>
    <n v="6.9"/>
    <n v="56536016"/>
    <n v="4.4584626378545128E-2"/>
    <n v="51636016"/>
    <m/>
    <x v="8"/>
  </r>
  <r>
    <s v="Color"/>
    <s v="HenryJoost"/>
    <x v="1659"/>
    <m/>
    <x v="288"/>
    <n v="94"/>
    <s v="Horror"/>
    <m/>
    <m/>
    <m/>
    <m/>
    <m/>
    <m/>
    <m/>
    <x v="21"/>
    <m/>
    <m/>
    <m/>
    <m/>
    <m/>
    <m/>
    <s v="ParanormalActivity3"/>
    <x v="0"/>
    <x v="34"/>
    <m/>
    <m/>
    <m/>
    <m/>
    <n v="5000000"/>
    <n v="5.8"/>
    <n v="104007828"/>
    <n v="4.4770193742043218E-2"/>
    <n v="99007828"/>
    <m/>
    <x v="8"/>
  </r>
  <r>
    <s v="Color"/>
    <s v="StilesWhite"/>
    <x v="1659"/>
    <m/>
    <x v="288"/>
    <n v="89"/>
    <s v="Fantasy"/>
    <s v="Horror"/>
    <m/>
    <m/>
    <m/>
    <m/>
    <m/>
    <m/>
    <x v="21"/>
    <m/>
    <m/>
    <m/>
    <m/>
    <m/>
    <m/>
    <s v="Ouija"/>
    <x v="0"/>
    <x v="34"/>
    <m/>
    <m/>
    <m/>
    <m/>
    <n v="5000000"/>
    <n v="4.4000000000000004"/>
    <n v="50820940"/>
    <n v="4.5314696100969526E-2"/>
    <n v="45820940"/>
    <m/>
    <x v="8"/>
  </r>
  <r>
    <s v="Color"/>
    <s v="ChuckRussell"/>
    <x v="1659"/>
    <m/>
    <x v="288"/>
    <n v="88"/>
    <s v="Action"/>
    <s v="Fantasy"/>
    <s v="Horror"/>
    <s v="Thriller"/>
    <m/>
    <m/>
    <m/>
    <m/>
    <x v="21"/>
    <m/>
    <m/>
    <m/>
    <m/>
    <m/>
    <m/>
    <s v="ANightmareonElmStreet3:DreamWarriors"/>
    <x v="0"/>
    <x v="34"/>
    <m/>
    <m/>
    <m/>
    <m/>
    <n v="4500000"/>
    <n v="6.6"/>
    <n v="44793200"/>
    <n v="4.5470216151383691E-2"/>
    <n v="40293200"/>
    <m/>
    <x v="8"/>
  </r>
  <r>
    <s v="Color"/>
    <s v="JoelEdgerton"/>
    <x v="1659"/>
    <m/>
    <x v="288"/>
    <n v="108"/>
    <s v="Mystery"/>
    <s v="Thriller"/>
    <m/>
    <m/>
    <m/>
    <m/>
    <m/>
    <m/>
    <x v="21"/>
    <m/>
    <m/>
    <m/>
    <m/>
    <m/>
    <m/>
    <s v="TheGift"/>
    <x v="0"/>
    <x v="34"/>
    <m/>
    <m/>
    <m/>
    <m/>
    <n v="5000000"/>
    <n v="7.1"/>
    <n v="43771291"/>
    <n v="4.5597894254408161E-2"/>
    <n v="38771291"/>
    <m/>
    <x v="8"/>
  </r>
  <r>
    <s v="Color"/>
    <s v="EugenioDerbez"/>
    <x v="1659"/>
    <m/>
    <x v="288"/>
    <n v="115"/>
    <s v="Comedy"/>
    <s v="Drama"/>
    <m/>
    <m/>
    <m/>
    <m/>
    <m/>
    <m/>
    <x v="21"/>
    <m/>
    <m/>
    <m/>
    <m/>
    <m/>
    <m/>
    <s v="InstructionsNotIncluded"/>
    <x v="3"/>
    <x v="34"/>
    <m/>
    <m/>
    <m/>
    <m/>
    <n v="5000000"/>
    <n v="7.6"/>
    <n v="44456509"/>
    <n v="4.5716745661611068E-2"/>
    <n v="39456509"/>
    <m/>
    <x v="8"/>
  </r>
  <r>
    <s v="Color"/>
    <s v="HenryJoost"/>
    <x v="1659"/>
    <m/>
    <x v="288"/>
    <n v="96"/>
    <s v="Horror"/>
    <m/>
    <m/>
    <m/>
    <m/>
    <m/>
    <m/>
    <m/>
    <x v="21"/>
    <m/>
    <m/>
    <m/>
    <m/>
    <m/>
    <m/>
    <s v="ParanormalActivity4"/>
    <x v="0"/>
    <x v="34"/>
    <m/>
    <m/>
    <m/>
    <m/>
    <n v="5000000"/>
    <n v="4.5999999999999996"/>
    <n v="53884821"/>
    <n v="4.5839748049393697E-2"/>
    <n v="48884821"/>
    <m/>
    <x v="8"/>
  </r>
  <r>
    <s v="Color"/>
    <s v="HenryKoster"/>
    <x v="1659"/>
    <m/>
    <x v="288"/>
    <n v="135"/>
    <s v="Drama"/>
    <s v="History"/>
    <m/>
    <m/>
    <m/>
    <m/>
    <m/>
    <m/>
    <x v="21"/>
    <m/>
    <m/>
    <m/>
    <m/>
    <m/>
    <m/>
    <s v="TheRobe"/>
    <x v="0"/>
    <x v="34"/>
    <m/>
    <m/>
    <m/>
    <m/>
    <n v="5000000"/>
    <n v="6.8"/>
    <n v="36000000"/>
    <n v="4.6016151013108665E-2"/>
    <n v="31000000"/>
    <m/>
    <x v="8"/>
  </r>
  <r>
    <s v="Color"/>
    <s v="RachelTalalay"/>
    <x v="1659"/>
    <m/>
    <x v="288"/>
    <n v="93"/>
    <s v="Comedy"/>
    <s v="Fantasy"/>
    <s v="Horror"/>
    <s v="Thriller"/>
    <m/>
    <m/>
    <m/>
    <m/>
    <x v="21"/>
    <m/>
    <m/>
    <m/>
    <m/>
    <m/>
    <m/>
    <s v="FreddysDead:TheFinalNightmare"/>
    <x v="0"/>
    <x v="34"/>
    <m/>
    <m/>
    <m/>
    <m/>
    <n v="8500000"/>
    <n v="4.9000000000000004"/>
    <n v="34872293"/>
    <n v="4.6098299207079071E-2"/>
    <n v="26372293"/>
    <m/>
    <x v="8"/>
  </r>
  <r>
    <s v="Color"/>
    <s v="PattyJenkins"/>
    <x v="1659"/>
    <m/>
    <x v="288"/>
    <n v="109"/>
    <s v="Biography"/>
    <s v="Crime"/>
    <s v="Drama"/>
    <s v="Thriller"/>
    <m/>
    <m/>
    <m/>
    <m/>
    <x v="21"/>
    <m/>
    <m/>
    <m/>
    <m/>
    <m/>
    <m/>
    <s v="Monster"/>
    <x v="0"/>
    <x v="34"/>
    <m/>
    <m/>
    <m/>
    <m/>
    <n v="4500000"/>
    <n v="7.3"/>
    <n v="34468224"/>
    <n v="4.6156215887855054E-2"/>
    <n v="29968224"/>
    <m/>
    <x v="8"/>
  </r>
  <r>
    <s v="Color"/>
    <s v="ChristopherLandon"/>
    <x v="1659"/>
    <m/>
    <x v="288"/>
    <n v="101"/>
    <s v="Fantasy"/>
    <s v="Horror"/>
    <s v="Thriller"/>
    <m/>
    <m/>
    <m/>
    <m/>
    <m/>
    <x v="21"/>
    <m/>
    <m/>
    <m/>
    <m/>
    <m/>
    <m/>
    <s v="ParanormalActivity:TheMarkedOnes"/>
    <x v="0"/>
    <x v="34"/>
    <m/>
    <m/>
    <m/>
    <m/>
    <n v="5000000"/>
    <n v="5"/>
    <n v="32453345"/>
    <n v="4.6234555400938182E-2"/>
    <n v="27453345"/>
    <m/>
    <x v="8"/>
  </r>
  <r>
    <s v="Color"/>
    <s v="JeanMarcValle"/>
    <x v="1659"/>
    <m/>
    <x v="288"/>
    <n v="117"/>
    <s v="Biography"/>
    <s v="Drama"/>
    <m/>
    <m/>
    <m/>
    <m/>
    <m/>
    <m/>
    <x v="21"/>
    <m/>
    <m/>
    <m/>
    <m/>
    <m/>
    <m/>
    <s v="DallasBuyersClub"/>
    <x v="0"/>
    <x v="34"/>
    <m/>
    <m/>
    <m/>
    <m/>
    <n v="5000000"/>
    <n v="8"/>
    <n v="27296514"/>
    <n v="4.6301323775974533E-2"/>
    <n v="22296514"/>
    <m/>
    <x v="8"/>
  </r>
  <r>
    <s v="Color"/>
    <s v="DavidGelb"/>
    <x v="1659"/>
    <m/>
    <x v="288"/>
    <n v="83"/>
    <s v="Horror"/>
    <s v="SciFi"/>
    <s v="Thriller"/>
    <m/>
    <m/>
    <m/>
    <m/>
    <m/>
    <x v="21"/>
    <m/>
    <m/>
    <m/>
    <m/>
    <m/>
    <m/>
    <s v="TheLazarusEffect"/>
    <x v="0"/>
    <x v="34"/>
    <m/>
    <m/>
    <m/>
    <m/>
    <n v="3300000"/>
    <n v="5.2"/>
    <n v="25799043"/>
    <n v="4.6346122837347584E-2"/>
    <n v="22499043"/>
    <m/>
    <x v="8"/>
  </r>
  <r>
    <s v="BlackandWhite"/>
    <s v="ChristopherNolan"/>
    <x v="1659"/>
    <m/>
    <x v="288"/>
    <n v="113"/>
    <s v="Mystery"/>
    <s v="Thriller"/>
    <m/>
    <m/>
    <m/>
    <m/>
    <m/>
    <m/>
    <x v="21"/>
    <m/>
    <m/>
    <m/>
    <m/>
    <m/>
    <m/>
    <s v="Memento"/>
    <x v="0"/>
    <x v="34"/>
    <m/>
    <m/>
    <m/>
    <m/>
    <n v="9000000"/>
    <n v="8.5"/>
    <n v="25530884"/>
    <n v="4.6390081866098207E-2"/>
    <n v="16530884"/>
    <m/>
    <x v="8"/>
  </r>
  <r>
    <s v="Color"/>
    <s v="MikeFlanagan"/>
    <x v="1659"/>
    <m/>
    <x v="288"/>
    <n v="104"/>
    <s v="Horror"/>
    <s v="Mystery"/>
    <m/>
    <m/>
    <m/>
    <m/>
    <m/>
    <m/>
    <x v="21"/>
    <m/>
    <m/>
    <m/>
    <m/>
    <m/>
    <m/>
    <s v="Oculus"/>
    <x v="0"/>
    <x v="34"/>
    <m/>
    <m/>
    <m/>
    <m/>
    <n v="5000000"/>
    <n v="6.5"/>
    <n v="27689474"/>
    <n v="4.6416285063698555E-2"/>
    <n v="22689474"/>
    <m/>
    <x v="8"/>
  </r>
  <r>
    <s v="BlackandWhite"/>
    <s v="KevinSmith"/>
    <x v="1659"/>
    <m/>
    <x v="288"/>
    <n v="97"/>
    <s v="Comedy"/>
    <m/>
    <m/>
    <m/>
    <m/>
    <m/>
    <m/>
    <m/>
    <x v="21"/>
    <m/>
    <m/>
    <m/>
    <m/>
    <m/>
    <m/>
    <s v="ClerksII"/>
    <x v="0"/>
    <x v="34"/>
    <m/>
    <m/>
    <m/>
    <m/>
    <n v="5000000"/>
    <n v="7.4"/>
    <n v="24138847"/>
    <n v="4.6463182455605372E-2"/>
    <n v="19138847"/>
    <m/>
    <x v="8"/>
  </r>
  <r>
    <s v="Color"/>
    <s v="StephenDaldry"/>
    <x v="1659"/>
    <m/>
    <x v="288"/>
    <n v="110"/>
    <s v="Drama"/>
    <s v="Music"/>
    <m/>
    <m/>
    <m/>
    <m/>
    <m/>
    <m/>
    <x v="21"/>
    <m/>
    <m/>
    <m/>
    <m/>
    <m/>
    <m/>
    <s v="BillyElliot"/>
    <x v="0"/>
    <x v="34"/>
    <m/>
    <m/>
    <m/>
    <m/>
    <n v="5000000"/>
    <n v="7.7"/>
    <n v="21994911"/>
    <n v="4.649582726068429E-2"/>
    <n v="16994911"/>
    <m/>
    <x v="8"/>
  </r>
  <r>
    <s v="Color"/>
    <s v="NatFaxon"/>
    <x v="1659"/>
    <m/>
    <x v="288"/>
    <n v="103"/>
    <s v="Comedy"/>
    <s v="Drama"/>
    <m/>
    <m/>
    <m/>
    <m/>
    <m/>
    <m/>
    <x v="21"/>
    <m/>
    <m/>
    <m/>
    <m/>
    <m/>
    <m/>
    <s v="TheWayWayBack"/>
    <x v="0"/>
    <x v="34"/>
    <m/>
    <m/>
    <m/>
    <m/>
    <n v="5000000"/>
    <n v="7.4"/>
    <n v="21501098"/>
    <n v="4.6520294947292234E-2"/>
    <n v="16501098"/>
    <m/>
    <x v="8"/>
  </r>
  <r>
    <s v="Color"/>
    <s v="GeorgeJackson"/>
    <x v="1659"/>
    <m/>
    <x v="288"/>
    <n v="94"/>
    <s v="Comedy"/>
    <s v="Drama"/>
    <s v="Music"/>
    <s v="Romance"/>
    <m/>
    <m/>
    <m/>
    <m/>
    <x v="21"/>
    <m/>
    <m/>
    <m/>
    <m/>
    <m/>
    <m/>
    <s v="HouseParty2"/>
    <x v="0"/>
    <x v="34"/>
    <m/>
    <m/>
    <m/>
    <m/>
    <n v="5000000"/>
    <n v="5.0999999999999996"/>
    <n v="19281235"/>
    <n v="4.6542982456701097E-2"/>
    <n v="14281235"/>
    <m/>
    <x v="8"/>
  </r>
  <r>
    <s v="Color"/>
    <s v="MauriceJoyce"/>
    <x v="1659"/>
    <m/>
    <x v="288"/>
    <n v="77"/>
    <s v="Animation"/>
    <s v="Comedy"/>
    <s v="Family"/>
    <m/>
    <m/>
    <m/>
    <m/>
    <m/>
    <x v="21"/>
    <m/>
    <m/>
    <m/>
    <m/>
    <m/>
    <m/>
    <s v="Dougs1stMovie"/>
    <x v="0"/>
    <x v="34"/>
    <m/>
    <m/>
    <m/>
    <m/>
    <n v="5000000"/>
    <n v="5"/>
    <n v="19421271"/>
    <n v="4.6557551566452408E-2"/>
    <n v="14421271"/>
    <m/>
    <x v="8"/>
  </r>
  <r>
    <s v="Color"/>
    <s v="RobertDuvall"/>
    <x v="1659"/>
    <m/>
    <x v="288"/>
    <n v="134"/>
    <s v="Drama"/>
    <m/>
    <m/>
    <m/>
    <m/>
    <m/>
    <m/>
    <m/>
    <x v="21"/>
    <m/>
    <m/>
    <m/>
    <m/>
    <m/>
    <m/>
    <s v="TheApostle"/>
    <x v="0"/>
    <x v="34"/>
    <m/>
    <m/>
    <m/>
    <m/>
    <n v="5000000"/>
    <n v="7.2"/>
    <n v="20733485"/>
    <n v="4.6572680422511753E-2"/>
    <n v="15733485"/>
    <m/>
    <x v="8"/>
  </r>
  <r>
    <s v="Color"/>
    <s v="JessePeretz"/>
    <x v="1659"/>
    <m/>
    <x v="288"/>
    <n v="90"/>
    <s v="Comedy"/>
    <s v="Drama"/>
    <m/>
    <m/>
    <m/>
    <m/>
    <m/>
    <m/>
    <x v="21"/>
    <m/>
    <m/>
    <m/>
    <m/>
    <m/>
    <m/>
    <s v="OurIdiotBrother"/>
    <x v="0"/>
    <x v="34"/>
    <m/>
    <m/>
    <m/>
    <m/>
    <n v="5000000"/>
    <n v="6.4"/>
    <n v="24809547"/>
    <n v="4.6592698480579779E-2"/>
    <n v="19809547"/>
    <m/>
    <x v="8"/>
  </r>
  <r>
    <s v="Color"/>
    <s v="IceCube"/>
    <x v="1659"/>
    <m/>
    <x v="288"/>
    <n v="104"/>
    <s v="Comedy"/>
    <s v="Drama"/>
    <m/>
    <m/>
    <m/>
    <m/>
    <m/>
    <m/>
    <x v="21"/>
    <m/>
    <m/>
    <m/>
    <m/>
    <m/>
    <m/>
    <s v="ThePlayersClub"/>
    <x v="0"/>
    <x v="34"/>
    <m/>
    <m/>
    <m/>
    <m/>
    <n v="4500000"/>
    <n v="5.6"/>
    <n v="23031390"/>
    <n v="4.6628616012071217E-2"/>
    <n v="18531390"/>
    <m/>
    <x v="8"/>
  </r>
  <r>
    <s v="Color"/>
    <s v="TimBlakeNelson"/>
    <x v="1659"/>
    <m/>
    <x v="288"/>
    <n v="95"/>
    <s v="Drama"/>
    <s v="Romance"/>
    <s v="Thriller"/>
    <m/>
    <m/>
    <m/>
    <m/>
    <m/>
    <x v="21"/>
    <m/>
    <m/>
    <m/>
    <m/>
    <m/>
    <m/>
    <s v="O"/>
    <x v="0"/>
    <x v="34"/>
    <m/>
    <m/>
    <m/>
    <m/>
    <n v="5000000"/>
    <n v="6.2"/>
    <n v="16017403"/>
    <n v="4.6658735923633815E-2"/>
    <n v="11017403"/>
    <m/>
    <x v="8"/>
  </r>
  <r>
    <s v="Color"/>
    <s v="JohnErickDowdle"/>
    <x v="1659"/>
    <m/>
    <x v="288"/>
    <n v="93"/>
    <s v="Horror"/>
    <s v="Mystery"/>
    <s v="Thriller"/>
    <m/>
    <m/>
    <m/>
    <m/>
    <m/>
    <x v="21"/>
    <m/>
    <m/>
    <m/>
    <m/>
    <m/>
    <m/>
    <s v="AsAboveSoBelow"/>
    <x v="0"/>
    <x v="34"/>
    <m/>
    <m/>
    <m/>
    <m/>
    <n v="5000000"/>
    <n v="6.1"/>
    <n v="21197315"/>
    <n v="4.6662105522065067E-2"/>
    <n v="16197315"/>
    <m/>
    <x v="8"/>
  </r>
  <r>
    <s v="Color"/>
    <s v="BilleWoodruff"/>
    <x v="1659"/>
    <m/>
    <x v="288"/>
    <n v="106"/>
    <s v="Drama"/>
    <s v="Thriller"/>
    <m/>
    <m/>
    <m/>
    <m/>
    <m/>
    <m/>
    <x v="21"/>
    <m/>
    <m/>
    <m/>
    <m/>
    <m/>
    <m/>
    <s v="Addicted"/>
    <x v="3"/>
    <x v="34"/>
    <m/>
    <m/>
    <m/>
    <m/>
    <n v="5000000"/>
    <n v="5.2"/>
    <n v="17382982"/>
    <n v="4.6684179240161001E-2"/>
    <n v="12382982"/>
    <m/>
    <x v="8"/>
  </r>
  <r>
    <s v="Color"/>
    <s v="KasiLemmons"/>
    <x v="1659"/>
    <m/>
    <x v="288"/>
    <n v="109"/>
    <s v="Drama"/>
    <m/>
    <m/>
    <m/>
    <m/>
    <m/>
    <m/>
    <m/>
    <x v="21"/>
    <m/>
    <m/>
    <m/>
    <m/>
    <m/>
    <m/>
    <s v="EvesBayou"/>
    <x v="0"/>
    <x v="34"/>
    <m/>
    <m/>
    <m/>
    <m/>
    <n v="6000000"/>
    <n v="7.3"/>
    <n v="14821531"/>
    <n v="4.6692356829403911E-2"/>
    <n v="8821531"/>
    <m/>
    <x v="8"/>
  </r>
  <r>
    <s v="Color"/>
    <s v="RichardGlatzer"/>
    <x v="1659"/>
    <m/>
    <x v="288"/>
    <n v="101"/>
    <s v="Drama"/>
    <m/>
    <m/>
    <m/>
    <m/>
    <m/>
    <m/>
    <m/>
    <x v="21"/>
    <m/>
    <m/>
    <m/>
    <m/>
    <m/>
    <m/>
    <s v="StillAlice"/>
    <x v="0"/>
    <x v="34"/>
    <m/>
    <m/>
    <m/>
    <m/>
    <n v="5000000"/>
    <n v="7.5"/>
    <n v="18656400"/>
    <n v="4.669178095247821E-2"/>
    <n v="13656400"/>
    <m/>
    <x v="8"/>
  </r>
  <r>
    <s v="Color"/>
    <s v="RobHedden"/>
    <x v="1659"/>
    <m/>
    <x v="288"/>
    <n v="100"/>
    <s v="Adventure"/>
    <s v="Horror"/>
    <m/>
    <m/>
    <m/>
    <m/>
    <m/>
    <m/>
    <x v="21"/>
    <m/>
    <m/>
    <m/>
    <m/>
    <m/>
    <m/>
    <s v="Fridaythe13thPartVIII:JasonTakesManhattan"/>
    <x v="0"/>
    <x v="34"/>
    <m/>
    <m/>
    <m/>
    <m/>
    <n v="5000000"/>
    <n v="4.5"/>
    <n v="14343976"/>
    <n v="4.6704565836639275E-2"/>
    <n v="9343976"/>
    <m/>
    <x v="8"/>
  </r>
  <r>
    <s v="Color"/>
    <s v="JoelZwick"/>
    <x v="1659"/>
    <m/>
    <x v="288"/>
    <n v="95"/>
    <s v="Comedy"/>
    <s v="Family"/>
    <s v="Romance"/>
    <m/>
    <m/>
    <m/>
    <m/>
    <m/>
    <x v="21"/>
    <m/>
    <m/>
    <m/>
    <m/>
    <m/>
    <m/>
    <s v="MyBigFatGreekWedding"/>
    <x v="0"/>
    <x v="34"/>
    <m/>
    <m/>
    <m/>
    <m/>
    <n v="5000000"/>
    <n v="6.6"/>
    <n v="241437427"/>
    <n v="4.6702371853294344E-2"/>
    <n v="236437427"/>
    <m/>
    <x v="8"/>
  </r>
  <r>
    <s v="Color"/>
    <s v="HarmonyKorine"/>
    <x v="1659"/>
    <m/>
    <x v="288"/>
    <n v="94"/>
    <s v="Crime"/>
    <s v="Drama"/>
    <m/>
    <m/>
    <m/>
    <m/>
    <m/>
    <m/>
    <x v="21"/>
    <m/>
    <m/>
    <m/>
    <m/>
    <m/>
    <m/>
    <s v="SpringBreakers"/>
    <x v="0"/>
    <x v="34"/>
    <m/>
    <m/>
    <m/>
    <m/>
    <n v="5000000"/>
    <n v="5.3"/>
    <n v="14123773"/>
    <n v="4.9437561706925516E-2"/>
    <n v="9123773"/>
    <m/>
    <x v="8"/>
  </r>
  <r>
    <s v="Color"/>
    <s v="JoeChappelle"/>
    <x v="1659"/>
    <m/>
    <x v="288"/>
    <n v="93"/>
    <s v="Horror"/>
    <s v="Thriller"/>
    <m/>
    <m/>
    <m/>
    <m/>
    <m/>
    <m/>
    <x v="21"/>
    <m/>
    <m/>
    <m/>
    <m/>
    <m/>
    <m/>
    <s v="Halloween:TheCurseofMichaelMyers"/>
    <x v="0"/>
    <x v="34"/>
    <m/>
    <m/>
    <m/>
    <m/>
    <n v="5000000"/>
    <n v="4.9000000000000004"/>
    <n v="15126948"/>
    <n v="4.9435918400780245E-2"/>
    <n v="10126948"/>
    <m/>
    <x v="8"/>
  </r>
  <r>
    <s v="Color"/>
    <s v="AlfonsoCuarn"/>
    <x v="1659"/>
    <m/>
    <x v="288"/>
    <n v="106"/>
    <s v="Adventure"/>
    <s v="Comedy"/>
    <s v="Drama"/>
    <s v="Romance"/>
    <m/>
    <m/>
    <m/>
    <m/>
    <x v="21"/>
    <m/>
    <m/>
    <m/>
    <m/>
    <m/>
    <m/>
    <s v="YTuMamTambin"/>
    <x v="3"/>
    <x v="34"/>
    <m/>
    <m/>
    <m/>
    <m/>
    <n v="2000000"/>
    <n v="7.7"/>
    <n v="13622333"/>
    <n v="4.9437818957196587E-2"/>
    <n v="11622333"/>
    <m/>
    <x v="8"/>
  </r>
  <r>
    <s v="Color"/>
    <s v="EdgarWright"/>
    <x v="1659"/>
    <m/>
    <x v="288"/>
    <n v="99"/>
    <s v="Comedy"/>
    <s v="Horror"/>
    <m/>
    <m/>
    <m/>
    <m/>
    <m/>
    <m/>
    <x v="21"/>
    <m/>
    <m/>
    <m/>
    <m/>
    <m/>
    <m/>
    <s v="ShaunoftheDead"/>
    <x v="0"/>
    <x v="34"/>
    <m/>
    <m/>
    <m/>
    <m/>
    <n v="4000000"/>
    <n v="8"/>
    <n v="13464388"/>
    <n v="4.9433628472838005E-2"/>
    <n v="9464388"/>
    <m/>
    <x v="8"/>
  </r>
  <r>
    <s v="Color"/>
    <s v="MickeyLiddell"/>
    <x v="1659"/>
    <m/>
    <x v="288"/>
    <n v="82"/>
    <s v="Drama"/>
    <s v="Horror"/>
    <s v="Thriller"/>
    <m/>
    <m/>
    <m/>
    <m/>
    <m/>
    <x v="21"/>
    <m/>
    <m/>
    <m/>
    <m/>
    <m/>
    <m/>
    <s v="TheHauntingofMollyHartley"/>
    <x v="0"/>
    <x v="34"/>
    <m/>
    <m/>
    <m/>
    <m/>
    <n v="5000000"/>
    <n v="3.8"/>
    <n v="13350177"/>
    <n v="4.9429357481586431E-2"/>
    <n v="8350177"/>
    <m/>
    <x v="8"/>
  </r>
  <r>
    <s v="Color"/>
    <s v="JohnSayles"/>
    <x v="1659"/>
    <m/>
    <x v="288"/>
    <n v="135"/>
    <s v="Drama"/>
    <s v="Mystery"/>
    <m/>
    <m/>
    <m/>
    <m/>
    <m/>
    <m/>
    <x v="21"/>
    <m/>
    <m/>
    <m/>
    <m/>
    <m/>
    <m/>
    <s v="LoneStar"/>
    <x v="0"/>
    <x v="34"/>
    <m/>
    <m/>
    <m/>
    <m/>
    <n v="5000000"/>
    <n v="7.6"/>
    <n v="13269963"/>
    <n v="4.9424990649513667E-2"/>
    <n v="8269963"/>
    <m/>
    <x v="8"/>
  </r>
  <r>
    <s v="Color"/>
    <s v="DwightH.Little"/>
    <x v="1659"/>
    <m/>
    <x v="288"/>
    <n v="88"/>
    <s v="Horror"/>
    <s v="Thriller"/>
    <m/>
    <m/>
    <m/>
    <m/>
    <m/>
    <m/>
    <x v="21"/>
    <m/>
    <m/>
    <m/>
    <m/>
    <m/>
    <m/>
    <s v="Halloween4:TheReturnofMichaelMyers"/>
    <x v="0"/>
    <x v="34"/>
    <m/>
    <m/>
    <m/>
    <m/>
    <n v="5000000"/>
    <n v="5.9"/>
    <n v="17768000"/>
    <n v="4.9420330488026305E-2"/>
    <n v="12768000"/>
    <m/>
    <x v="8"/>
  </r>
  <r>
    <s v="Color"/>
    <s v="FredWalton"/>
    <x v="1659"/>
    <m/>
    <x v="288"/>
    <n v="89"/>
    <s v="Horror"/>
    <s v="Mystery"/>
    <m/>
    <m/>
    <m/>
    <m/>
    <m/>
    <m/>
    <x v="21"/>
    <m/>
    <m/>
    <m/>
    <m/>
    <m/>
    <m/>
    <s v="AprilFoolsDay"/>
    <x v="0"/>
    <x v="34"/>
    <m/>
    <m/>
    <m/>
    <m/>
    <n v="5000000"/>
    <n v="6.2"/>
    <n v="12947763"/>
    <n v="4.9432049961504715E-2"/>
    <n v="7947763"/>
    <m/>
    <x v="8"/>
  </r>
  <r>
    <s v="Color"/>
    <s v="BarryLevinson"/>
    <x v="1659"/>
    <m/>
    <x v="288"/>
    <n v="110"/>
    <s v="Comedy"/>
    <s v="Drama"/>
    <m/>
    <m/>
    <m/>
    <m/>
    <m/>
    <m/>
    <x v="21"/>
    <m/>
    <m/>
    <m/>
    <m/>
    <m/>
    <m/>
    <s v="Diner"/>
    <x v="0"/>
    <x v="34"/>
    <m/>
    <m/>
    <m/>
    <m/>
    <n v="5000000"/>
    <n v="7.2"/>
    <n v="14100000"/>
    <n v="4.9426270762422619E-2"/>
    <n v="9100000"/>
    <m/>
    <x v="8"/>
  </r>
  <r>
    <s v="Color"/>
    <s v="SteveCarver"/>
    <x v="1659"/>
    <m/>
    <x v="288"/>
    <n v="107"/>
    <s v="Action"/>
    <s v="Crime"/>
    <s v="Drama"/>
    <s v="Thriller"/>
    <s v="Western"/>
    <m/>
    <m/>
    <m/>
    <x v="21"/>
    <m/>
    <m/>
    <m/>
    <m/>
    <m/>
    <m/>
    <s v="LoneWolfMcQuade"/>
    <x v="0"/>
    <x v="34"/>
    <m/>
    <m/>
    <m/>
    <m/>
    <n v="5000000"/>
    <n v="6.3"/>
    <n v="12200000"/>
    <n v="4.9424498309267116E-2"/>
    <n v="7200000"/>
    <m/>
    <x v="8"/>
  </r>
  <r>
    <s v="Color"/>
    <s v="GonzaloLpezGallego"/>
    <x v="1659"/>
    <m/>
    <x v="288"/>
    <n v="86"/>
    <s v="Horror"/>
    <s v="Mystery"/>
    <s v="SciFi"/>
    <s v="Thriller"/>
    <m/>
    <m/>
    <m/>
    <m/>
    <x v="21"/>
    <m/>
    <m/>
    <m/>
    <m/>
    <m/>
    <m/>
    <s v="Apollo18"/>
    <x v="0"/>
    <x v="34"/>
    <m/>
    <m/>
    <m/>
    <m/>
    <n v="5000000"/>
    <n v="5.2"/>
    <n v="17683670"/>
    <n v="4.9416123105103377E-2"/>
    <n v="12683670"/>
    <m/>
    <x v="8"/>
  </r>
  <r>
    <s v="Color"/>
    <s v="ChristineJeffs"/>
    <x v="1659"/>
    <m/>
    <x v="288"/>
    <n v="91"/>
    <s v="Comedy"/>
    <s v="Drama"/>
    <m/>
    <m/>
    <m/>
    <m/>
    <m/>
    <m/>
    <x v="21"/>
    <m/>
    <m/>
    <m/>
    <m/>
    <m/>
    <m/>
    <s v="SunshineCleaning"/>
    <x v="0"/>
    <x v="34"/>
    <m/>
    <m/>
    <m/>
    <m/>
    <n v="8000000"/>
    <n v="6.9"/>
    <n v="12055108"/>
    <n v="4.9427591196627638E-2"/>
    <n v="4055108"/>
    <m/>
    <x v="8"/>
  </r>
  <r>
    <s v="Color"/>
    <s v="JohnErickDowdle"/>
    <x v="1659"/>
    <m/>
    <x v="288"/>
    <n v="103"/>
    <s v="Action"/>
    <s v="Thriller"/>
    <m/>
    <m/>
    <m/>
    <m/>
    <m/>
    <m/>
    <x v="21"/>
    <m/>
    <m/>
    <m/>
    <m/>
    <m/>
    <m/>
    <s v="NoEscape"/>
    <x v="0"/>
    <x v="34"/>
    <m/>
    <m/>
    <m/>
    <m/>
    <n v="5000000"/>
    <n v="6.8"/>
    <n v="27285953"/>
    <n v="4.9420896855204698E-2"/>
    <n v="22285953"/>
    <m/>
    <x v="8"/>
  </r>
  <r>
    <s v="Color"/>
    <s v="BillDuke"/>
    <x v="1659"/>
    <m/>
    <x v="288"/>
    <n v="99"/>
    <s v="Drama"/>
    <s v="Romance"/>
    <m/>
    <m/>
    <m/>
    <m/>
    <m/>
    <m/>
    <x v="21"/>
    <m/>
    <m/>
    <m/>
    <m/>
    <m/>
    <m/>
    <s v="NotEasilyBroken"/>
    <x v="0"/>
    <x v="34"/>
    <m/>
    <m/>
    <m/>
    <m/>
    <n v="8000000"/>
    <n v="6.1"/>
    <n v="10572742"/>
    <n v="4.9473238213262265E-2"/>
    <n v="2572742"/>
    <m/>
    <x v="8"/>
  </r>
  <r>
    <s v="Color"/>
    <s v="MamoruHosoda"/>
    <x v="1659"/>
    <m/>
    <x v="288"/>
    <n v="82"/>
    <s v="Action"/>
    <s v="Adventure"/>
    <s v="Animation"/>
    <s v="Family"/>
    <s v="SciFi"/>
    <m/>
    <m/>
    <m/>
    <x v="21"/>
    <m/>
    <m/>
    <m/>
    <m/>
    <m/>
    <m/>
    <s v="Digimon:TheMovie"/>
    <x v="0"/>
    <x v="34"/>
    <m/>
    <m/>
    <m/>
    <m/>
    <n v="5000000"/>
    <n v="5.9"/>
    <n v="9628751"/>
    <n v="4.9462901550524449E-2"/>
    <n v="4628751"/>
    <m/>
    <x v="8"/>
  </r>
  <r>
    <s v="Color"/>
    <s v="BrianDannelly"/>
    <x v="1659"/>
    <m/>
    <x v="288"/>
    <n v="92"/>
    <s v="Comedy"/>
    <s v="Drama"/>
    <m/>
    <m/>
    <m/>
    <m/>
    <m/>
    <m/>
    <x v="21"/>
    <m/>
    <m/>
    <m/>
    <m/>
    <m/>
    <m/>
    <s v="Saved"/>
    <x v="0"/>
    <x v="34"/>
    <m/>
    <m/>
    <m/>
    <m/>
    <n v="5000000"/>
    <n v="6.9"/>
    <n v="8786715"/>
    <n v="4.9445958409369391E-2"/>
    <n v="3786715"/>
    <m/>
    <x v="8"/>
  </r>
  <r>
    <s v="Color"/>
    <s v="DenysArcand"/>
    <x v="1659"/>
    <m/>
    <x v="288"/>
    <n v="112"/>
    <s v="Comedy"/>
    <s v="Crime"/>
    <s v="Drama"/>
    <s v="Mystery"/>
    <s v="Romance"/>
    <m/>
    <m/>
    <m/>
    <x v="21"/>
    <m/>
    <m/>
    <m/>
    <m/>
    <m/>
    <m/>
    <s v="TheBarbarianInvasions"/>
    <x v="4"/>
    <x v="34"/>
    <m/>
    <m/>
    <m/>
    <m/>
    <n v="6000000"/>
    <n v="7.7"/>
    <n v="3432342"/>
    <n v="4.9426267965519632E-2"/>
    <n v="-2567658"/>
    <m/>
    <x v="8"/>
  </r>
  <r>
    <s v="Color"/>
    <s v="J.S.Cardone"/>
    <x v="1659"/>
    <m/>
    <x v="288"/>
    <n v="90"/>
    <s v="Horror"/>
    <s v="Thriller"/>
    <m/>
    <m/>
    <m/>
    <m/>
    <m/>
    <m/>
    <x v="21"/>
    <m/>
    <m/>
    <m/>
    <m/>
    <m/>
    <m/>
    <s v="TheForsaken"/>
    <x v="0"/>
    <x v="34"/>
    <m/>
    <m/>
    <m/>
    <m/>
    <n v="5000000"/>
    <n v="5.3"/>
    <n v="6755271"/>
    <n v="4.9394021912240162E-2"/>
    <n v="1755271"/>
    <m/>
    <x v="8"/>
  </r>
  <r>
    <s v="Color"/>
    <s v="JayLevey"/>
    <x v="1659"/>
    <m/>
    <x v="288"/>
    <n v="150"/>
    <s v="Comedy"/>
    <s v="Drama"/>
    <m/>
    <m/>
    <m/>
    <m/>
    <m/>
    <m/>
    <x v="21"/>
    <m/>
    <m/>
    <m/>
    <m/>
    <m/>
    <m/>
    <s v="UHF"/>
    <x v="0"/>
    <x v="34"/>
    <m/>
    <m/>
    <m/>
    <m/>
    <n v="5000000"/>
    <n v="7"/>
    <n v="6157157"/>
    <n v="4.9367893024102549E-2"/>
    <n v="1157157"/>
    <m/>
    <x v="8"/>
  </r>
  <r>
    <s v="Color"/>
    <s v="TamaraJenkins"/>
    <x v="1659"/>
    <m/>
    <x v="288"/>
    <n v="91"/>
    <s v="Comedy"/>
    <s v="Drama"/>
    <m/>
    <m/>
    <m/>
    <m/>
    <m/>
    <m/>
    <x v="21"/>
    <m/>
    <m/>
    <m/>
    <m/>
    <m/>
    <m/>
    <s v="SlumsofBeverlyHills"/>
    <x v="0"/>
    <x v="34"/>
    <m/>
    <m/>
    <m/>
    <m/>
    <n v="5000000"/>
    <n v="6.6"/>
    <n v="5480318"/>
    <n v="4.9339881662036282E-2"/>
    <n v="480318"/>
    <m/>
    <x v="8"/>
  </r>
  <r>
    <s v="Color"/>
    <s v="JonFavreau"/>
    <x v="1659"/>
    <m/>
    <x v="288"/>
    <n v="95"/>
    <s v="Comedy"/>
    <s v="Crime"/>
    <s v="Drama"/>
    <s v="Thriller"/>
    <m/>
    <m/>
    <m/>
    <m/>
    <x v="21"/>
    <m/>
    <m/>
    <m/>
    <m/>
    <m/>
    <m/>
    <s v="Made"/>
    <x v="0"/>
    <x v="34"/>
    <m/>
    <m/>
    <m/>
    <m/>
    <n v="5000000"/>
    <n v="6.4"/>
    <n v="5308707"/>
    <n v="4.9309776432015735E-2"/>
    <n v="308707"/>
    <m/>
    <x v="8"/>
  </r>
  <r>
    <s v="Color"/>
    <s v="DuncanJones"/>
    <x v="1659"/>
    <m/>
    <x v="288"/>
    <n v="97"/>
    <s v="Drama"/>
    <s v="Mystery"/>
    <s v="SciFi"/>
    <m/>
    <m/>
    <m/>
    <m/>
    <m/>
    <x v="21"/>
    <m/>
    <m/>
    <m/>
    <m/>
    <m/>
    <m/>
    <s v="Moon"/>
    <x v="0"/>
    <x v="34"/>
    <m/>
    <m/>
    <m/>
    <m/>
    <n v="5000000"/>
    <n v="7.9"/>
    <n v="5009677"/>
    <n v="4.9279055901958087E-2"/>
    <n v="9677"/>
    <m/>
    <x v="8"/>
  </r>
  <r>
    <s v="Color"/>
    <s v="AtomEgoyan"/>
    <x v="1659"/>
    <m/>
    <x v="288"/>
    <n v="112"/>
    <s v="Drama"/>
    <m/>
    <m/>
    <m/>
    <m/>
    <m/>
    <m/>
    <m/>
    <x v="21"/>
    <m/>
    <m/>
    <m/>
    <m/>
    <m/>
    <m/>
    <s v="TheSweetHereafter"/>
    <x v="0"/>
    <x v="34"/>
    <m/>
    <m/>
    <m/>
    <m/>
    <n v="5000000"/>
    <n v="7.7"/>
    <n v="4306697"/>
    <n v="4.9247350959069972E-2"/>
    <n v="-693303"/>
    <m/>
    <x v="8"/>
  </r>
  <r>
    <s v="Color"/>
    <s v="XavierBeauvois"/>
    <x v="1659"/>
    <m/>
    <x v="288"/>
    <n v="122"/>
    <s v="Drama"/>
    <m/>
    <m/>
    <m/>
    <m/>
    <m/>
    <m/>
    <m/>
    <x v="21"/>
    <m/>
    <m/>
    <m/>
    <m/>
    <m/>
    <m/>
    <s v="OfGodsandMen"/>
    <x v="4"/>
    <x v="34"/>
    <m/>
    <m/>
    <m/>
    <m/>
    <n v="4000000"/>
    <n v="7.2"/>
    <n v="3950029"/>
    <n v="4.921351309935685E-2"/>
    <n v="-49971"/>
    <m/>
    <x v="8"/>
  </r>
  <r>
    <s v="Color"/>
    <s v="RandallMiller"/>
    <x v="1659"/>
    <m/>
    <x v="288"/>
    <n v="110"/>
    <s v="Comedy"/>
    <s v="Drama"/>
    <m/>
    <m/>
    <m/>
    <m/>
    <m/>
    <m/>
    <x v="21"/>
    <m/>
    <m/>
    <m/>
    <m/>
    <m/>
    <m/>
    <s v="BottleShock"/>
    <x v="0"/>
    <x v="34"/>
    <m/>
    <m/>
    <m/>
    <m/>
    <n v="5000000"/>
    <n v="6.8"/>
    <n v="4040588"/>
    <n v="4.9175388441748881E-2"/>
    <n v="-959412"/>
    <m/>
    <x v="8"/>
  </r>
  <r>
    <s v="Color"/>
    <s v="PeterJackson"/>
    <x v="1659"/>
    <m/>
    <x v="288"/>
    <n v="108"/>
    <s v="Biography"/>
    <s v="Crime"/>
    <s v="Drama"/>
    <s v="Romance"/>
    <s v="Thriller"/>
    <m/>
    <m/>
    <m/>
    <x v="21"/>
    <m/>
    <m/>
    <m/>
    <m/>
    <m/>
    <m/>
    <s v="HeavenlyCreatures"/>
    <x v="0"/>
    <x v="34"/>
    <m/>
    <m/>
    <m/>
    <m/>
    <n v="5000000"/>
    <n v="7.4"/>
    <n v="3049135"/>
    <n v="4.9140521998232947E-2"/>
    <n v="-1950865"/>
    <m/>
    <x v="8"/>
  </r>
  <r>
    <s v="Color"/>
    <s v="MichaelPolish"/>
    <x v="1659"/>
    <m/>
    <x v="288"/>
    <n v="121"/>
    <s v="Drama"/>
    <m/>
    <m/>
    <m/>
    <m/>
    <m/>
    <m/>
    <m/>
    <x v="21"/>
    <m/>
    <m/>
    <m/>
    <m/>
    <m/>
    <m/>
    <s v="90MinutesinHeaven"/>
    <x v="0"/>
    <x v="34"/>
    <m/>
    <m/>
    <m/>
    <m/>
    <n v="5000000"/>
    <n v="4.5999999999999996"/>
    <n v="4700361"/>
    <n v="4.9102754871738243E-2"/>
    <n v="-299639"/>
    <m/>
    <x v="8"/>
  </r>
  <r>
    <s v="Color"/>
    <s v="DanRush"/>
    <x v="1659"/>
    <m/>
    <x v="288"/>
    <n v="97"/>
    <s v="Comedy"/>
    <s v="Drama"/>
    <m/>
    <m/>
    <m/>
    <m/>
    <m/>
    <m/>
    <x v="21"/>
    <m/>
    <m/>
    <m/>
    <m/>
    <m/>
    <m/>
    <s v="EverythingMustGo"/>
    <x v="0"/>
    <x v="34"/>
    <m/>
    <m/>
    <m/>
    <m/>
    <n v="5000000"/>
    <n v="6.4"/>
    <n v="2711210"/>
    <n v="4.9069492383716891E-2"/>
    <n v="-2288790"/>
    <m/>
    <x v="8"/>
  </r>
  <r>
    <s v="Color"/>
    <s v="JakeKasdan"/>
    <x v="1659"/>
    <m/>
    <x v="288"/>
    <n v="116"/>
    <s v="Comedy"/>
    <s v="Crime"/>
    <s v="Drama"/>
    <s v="Mystery"/>
    <s v="Thriller"/>
    <m/>
    <m/>
    <m/>
    <x v="21"/>
    <m/>
    <m/>
    <m/>
    <m/>
    <m/>
    <m/>
    <s v="ZeroEffect"/>
    <x v="0"/>
    <x v="34"/>
    <m/>
    <m/>
    <m/>
    <m/>
    <n v="5000000"/>
    <n v="7"/>
    <n v="1980338"/>
    <n v="4.9030504965295485E-2"/>
    <n v="-3019662"/>
    <m/>
    <x v="8"/>
  </r>
  <r>
    <s v="Color"/>
    <s v="BradAnderson"/>
    <x v="1659"/>
    <m/>
    <x v="288"/>
    <n v="94"/>
    <s v="Drama"/>
    <s v="Thriller"/>
    <m/>
    <m/>
    <m/>
    <m/>
    <m/>
    <m/>
    <x v="21"/>
    <m/>
    <m/>
    <m/>
    <m/>
    <m/>
    <m/>
    <s v="TheMachinist"/>
    <x v="0"/>
    <x v="34"/>
    <m/>
    <m/>
    <m/>
    <m/>
    <n v="5000000"/>
    <n v="7.7"/>
    <n v="1082044"/>
    <n v="4.8989381492455297E-2"/>
    <n v="-3917956"/>
    <m/>
    <x v="8"/>
  </r>
  <r>
    <s v="Color"/>
    <s v="PaulSchrader"/>
    <x v="1659"/>
    <m/>
    <x v="288"/>
    <n v="103"/>
    <s v="Crime"/>
    <s v="Drama"/>
    <m/>
    <m/>
    <m/>
    <m/>
    <m/>
    <m/>
    <x v="21"/>
    <m/>
    <m/>
    <m/>
    <m/>
    <m/>
    <m/>
    <s v="LightSleeper"/>
    <x v="0"/>
    <x v="34"/>
    <m/>
    <m/>
    <m/>
    <m/>
    <n v="5000000"/>
    <n v="6.8"/>
    <n v="1100000"/>
    <n v="4.8945712279615403E-2"/>
    <n v="-3900000"/>
    <m/>
    <x v="8"/>
  </r>
  <r>
    <s v="Color"/>
    <s v="MichaelCuesta"/>
    <x v="1659"/>
    <m/>
    <x v="288"/>
    <n v="112"/>
    <s v="Biography"/>
    <s v="Crime"/>
    <s v="Drama"/>
    <s v="Mystery"/>
    <s v="Thriller"/>
    <m/>
    <m/>
    <m/>
    <x v="21"/>
    <m/>
    <m/>
    <m/>
    <m/>
    <m/>
    <m/>
    <s v="KilltheMessenger"/>
    <x v="0"/>
    <x v="34"/>
    <m/>
    <m/>
    <m/>
    <m/>
    <n v="5000000"/>
    <n v="7"/>
    <n v="2445646"/>
    <n v="4.8901910923825814E-2"/>
    <n v="-2554354"/>
    <m/>
    <x v="8"/>
  </r>
  <r>
    <s v="Color"/>
    <s v="JohnCameronMitchell"/>
    <x v="1659"/>
    <m/>
    <x v="288"/>
    <n v="91"/>
    <s v="Drama"/>
    <m/>
    <m/>
    <m/>
    <m/>
    <m/>
    <m/>
    <m/>
    <x v="21"/>
    <m/>
    <m/>
    <m/>
    <m/>
    <m/>
    <m/>
    <s v="RabbitHole"/>
    <x v="0"/>
    <x v="34"/>
    <m/>
    <m/>
    <m/>
    <m/>
    <n v="5000000"/>
    <n v="7"/>
    <n v="2221809"/>
    <n v="4.8861536004711381E-2"/>
    <n v="-2778191"/>
    <m/>
    <x v="8"/>
  </r>
  <r>
    <s v="Color"/>
    <s v="FentonBailey"/>
    <x v="1659"/>
    <m/>
    <x v="288"/>
    <n v="98"/>
    <s v="Biography"/>
    <s v="Crime"/>
    <s v="Drama"/>
    <s v="Thriller"/>
    <m/>
    <m/>
    <m/>
    <m/>
    <x v="21"/>
    <m/>
    <m/>
    <m/>
    <m/>
    <m/>
    <m/>
    <s v="PartyMonster"/>
    <x v="0"/>
    <x v="34"/>
    <m/>
    <m/>
    <m/>
    <m/>
    <n v="5000000"/>
    <n v="6.3"/>
    <n v="296665"/>
    <n v="4.8820385380920164E-2"/>
    <n v="-4703335"/>
    <m/>
    <x v="8"/>
  </r>
  <r>
    <s v="Color"/>
    <s v="JeremySaulnier"/>
    <x v="1659"/>
    <m/>
    <x v="288"/>
    <n v="95"/>
    <s v="Crime"/>
    <s v="Horror"/>
    <s v="Music"/>
    <s v="Thriller"/>
    <m/>
    <m/>
    <m/>
    <m/>
    <x v="21"/>
    <m/>
    <m/>
    <m/>
    <m/>
    <m/>
    <m/>
    <s v="GreenRoom"/>
    <x v="0"/>
    <x v="34"/>
    <m/>
    <m/>
    <m/>
    <m/>
    <n v="5000000"/>
    <n v="7.1"/>
    <n v="3219029"/>
    <n v="4.8773962579590664E-2"/>
    <n v="-1780971"/>
    <m/>
    <x v="8"/>
  </r>
  <r>
    <s v="Color"/>
    <s v="WesAnderson"/>
    <x v="1659"/>
    <m/>
    <x v="288"/>
    <n v="91"/>
    <s v="Comedy"/>
    <s v="Crime"/>
    <s v="Drama"/>
    <m/>
    <m/>
    <m/>
    <m/>
    <m/>
    <x v="21"/>
    <m/>
    <m/>
    <m/>
    <m/>
    <m/>
    <m/>
    <s v="BottleRocket"/>
    <x v="0"/>
    <x v="34"/>
    <m/>
    <m/>
    <m/>
    <m/>
    <n v="7000000"/>
    <n v="7.1"/>
    <n v="1040879"/>
    <n v="4.8735230353326831E-2"/>
    <n v="-5959121"/>
    <m/>
    <x v="8"/>
  </r>
  <r>
    <s v="Color"/>
    <s v="KevinSpacey"/>
    <x v="1659"/>
    <m/>
    <x v="288"/>
    <n v="97"/>
    <s v="Crime"/>
    <s v="Drama"/>
    <s v="Thriller"/>
    <m/>
    <m/>
    <m/>
    <m/>
    <m/>
    <x v="21"/>
    <m/>
    <m/>
    <m/>
    <m/>
    <m/>
    <m/>
    <s v="AlbinoAlligator"/>
    <x v="0"/>
    <x v="34"/>
    <m/>
    <m/>
    <m/>
    <m/>
    <n v="5000000"/>
    <n v="6.1"/>
    <n v="326308"/>
    <n v="4.8698573930570324E-2"/>
    <n v="-4673692"/>
    <m/>
    <x v="8"/>
  </r>
  <r>
    <s v="Color"/>
    <s v="NicholasFackler"/>
    <x v="1659"/>
    <m/>
    <x v="288"/>
    <n v="90"/>
    <s v="Drama"/>
    <s v="Romance"/>
    <m/>
    <m/>
    <m/>
    <m/>
    <m/>
    <m/>
    <x v="21"/>
    <m/>
    <m/>
    <m/>
    <m/>
    <m/>
    <m/>
    <s v="LovelyStill"/>
    <x v="0"/>
    <x v="34"/>
    <m/>
    <m/>
    <m/>
    <m/>
    <n v="5000000"/>
    <n v="7.3"/>
    <n v="124720"/>
    <n v="4.8651685130245322E-2"/>
    <n v="-4875280"/>
    <m/>
    <x v="8"/>
  </r>
  <r>
    <s v="Color"/>
    <s v="MorganJ.Freeman"/>
    <x v="1659"/>
    <m/>
    <x v="288"/>
    <n v="90"/>
    <s v="Drama"/>
    <m/>
    <m/>
    <m/>
    <m/>
    <m/>
    <m/>
    <m/>
    <x v="21"/>
    <m/>
    <m/>
    <m/>
    <m/>
    <m/>
    <m/>
    <s v="DesertBlue"/>
    <x v="0"/>
    <x v="34"/>
    <m/>
    <m/>
    <m/>
    <m/>
    <n v="2000000"/>
    <n v="6.2"/>
    <n v="99147"/>
    <n v="4.8604077135930117E-2"/>
    <n v="-1900853"/>
    <m/>
    <x v="8"/>
  </r>
  <r>
    <s v="Color"/>
    <s v="BrianDePalma"/>
    <x v="1659"/>
    <m/>
    <x v="288"/>
    <n v="90"/>
    <s v="Crime"/>
    <s v="Thriller"/>
    <s v="War"/>
    <m/>
    <m/>
    <m/>
    <m/>
    <m/>
    <x v="21"/>
    <m/>
    <m/>
    <m/>
    <m/>
    <m/>
    <m/>
    <s v="Redacted"/>
    <x v="0"/>
    <x v="34"/>
    <m/>
    <m/>
    <m/>
    <m/>
    <n v="5000000"/>
    <n v="6.2"/>
    <n v="65087"/>
    <n v="4.8543025100685866E-2"/>
    <n v="-4934913"/>
    <m/>
    <x v="8"/>
  </r>
  <r>
    <s v="Color"/>
    <s v="KlausMenzel"/>
    <x v="1659"/>
    <m/>
    <x v="288"/>
    <n v="103"/>
    <s v="Mystery"/>
    <s v="Romance"/>
    <s v="Thriller"/>
    <m/>
    <m/>
    <m/>
    <m/>
    <m/>
    <x v="21"/>
    <m/>
    <m/>
    <m/>
    <m/>
    <m/>
    <m/>
    <s v="Fascination"/>
    <x v="0"/>
    <x v="34"/>
    <m/>
    <m/>
    <m/>
    <m/>
    <n v="5000000"/>
    <n v="3.3"/>
    <n v="16066"/>
    <n v="4.8494831697548223E-2"/>
    <n v="-4983934"/>
    <m/>
    <x v="8"/>
  </r>
  <r>
    <s v="Color"/>
    <s v="JirMenzel"/>
    <x v="1659"/>
    <m/>
    <x v="288"/>
    <n v="113"/>
    <s v="Comedy"/>
    <s v="Drama"/>
    <s v="Romance"/>
    <s v="War"/>
    <m/>
    <m/>
    <m/>
    <m/>
    <x v="21"/>
    <m/>
    <m/>
    <m/>
    <m/>
    <m/>
    <m/>
    <s v="IServedtheKingofEngland"/>
    <x v="24"/>
    <x v="34"/>
    <m/>
    <m/>
    <m/>
    <m/>
    <n v="84450000"/>
    <n v="7.4"/>
    <n v="617228"/>
    <n v="4.8446306948545348E-2"/>
    <n v="-83832772"/>
    <m/>
    <x v="8"/>
  </r>
  <r>
    <s v="Color"/>
    <s v="BillyBobThornton"/>
    <x v="1659"/>
    <m/>
    <x v="288"/>
    <n v="148"/>
    <s v="Drama"/>
    <m/>
    <m/>
    <m/>
    <m/>
    <m/>
    <m/>
    <m/>
    <x v="21"/>
    <m/>
    <m/>
    <m/>
    <m/>
    <m/>
    <m/>
    <s v="SlingBlade"/>
    <x v="0"/>
    <x v="34"/>
    <m/>
    <m/>
    <m/>
    <m/>
    <n v="890000"/>
    <n v="8"/>
    <n v="24475416"/>
    <n v="4.8746566361436976E-2"/>
    <n v="23585416"/>
    <m/>
    <x v="8"/>
  </r>
  <r>
    <s v="Color"/>
    <s v="EliRoth"/>
    <x v="1659"/>
    <m/>
    <x v="288"/>
    <n v="93"/>
    <s v="Horror"/>
    <m/>
    <m/>
    <m/>
    <m/>
    <m/>
    <m/>
    <m/>
    <x v="21"/>
    <m/>
    <m/>
    <m/>
    <m/>
    <m/>
    <m/>
    <s v="Hostel"/>
    <x v="0"/>
    <x v="34"/>
    <m/>
    <m/>
    <m/>
    <m/>
    <n v="4800000"/>
    <n v="5.9"/>
    <n v="47277326"/>
    <n v="4.8796442306544646E-2"/>
    <n v="42477326"/>
    <m/>
    <x v="8"/>
  </r>
  <r>
    <s v="Color"/>
    <s v="MichaelWinterbottom"/>
    <x v="1659"/>
    <m/>
    <x v="288"/>
    <n v="94"/>
    <s v="Comedy"/>
    <s v="Drama"/>
    <m/>
    <m/>
    <m/>
    <m/>
    <m/>
    <m/>
    <x v="21"/>
    <m/>
    <m/>
    <m/>
    <m/>
    <m/>
    <m/>
    <s v="TristramShandy:ACockandBullStory"/>
    <x v="0"/>
    <x v="34"/>
    <m/>
    <m/>
    <m/>
    <m/>
    <n v="2800000"/>
    <n v="6.8"/>
    <n v="1247453"/>
    <n v="4.896211363392923E-2"/>
    <n v="-1552547"/>
    <m/>
    <x v="8"/>
  </r>
  <r>
    <s v="Color"/>
    <s v="JeffNichols"/>
    <x v="1659"/>
    <m/>
    <x v="288"/>
    <n v="121"/>
    <s v="Drama"/>
    <s v="Thriller"/>
    <m/>
    <m/>
    <m/>
    <m/>
    <m/>
    <m/>
    <x v="21"/>
    <m/>
    <m/>
    <m/>
    <m/>
    <m/>
    <m/>
    <s v="TakeShelter"/>
    <x v="0"/>
    <x v="34"/>
    <m/>
    <m/>
    <m/>
    <m/>
    <n v="5000000"/>
    <n v="7.4"/>
    <n v="1729969"/>
    <n v="4.8908153239318859E-2"/>
    <n v="-3270031"/>
    <m/>
    <x v="8"/>
  </r>
  <r>
    <s v="Color"/>
    <s v="FrankLaLoggia"/>
    <x v="1659"/>
    <m/>
    <x v="288"/>
    <n v="118"/>
    <s v="Fantasy"/>
    <s v="Horror"/>
    <s v="Mystery"/>
    <s v="Thriller"/>
    <m/>
    <m/>
    <m/>
    <m/>
    <x v="21"/>
    <m/>
    <m/>
    <m/>
    <m/>
    <m/>
    <m/>
    <s v="LadyinWhite"/>
    <x v="0"/>
    <x v="34"/>
    <m/>
    <m/>
    <m/>
    <m/>
    <n v="4700000"/>
    <n v="6.7"/>
    <n v="1705139"/>
    <n v="4.8864249365910127E-2"/>
    <n v="-2994861"/>
    <m/>
    <x v="8"/>
  </r>
  <r>
    <s v="Color"/>
    <s v="TobeHooper"/>
    <x v="1659"/>
    <m/>
    <x v="288"/>
    <n v="101"/>
    <s v="Comedy"/>
    <s v="Horror"/>
    <m/>
    <m/>
    <m/>
    <m/>
    <m/>
    <m/>
    <x v="21"/>
    <m/>
    <m/>
    <m/>
    <m/>
    <m/>
    <m/>
    <s v="TheTexasChainsawMassacre2"/>
    <x v="0"/>
    <x v="34"/>
    <m/>
    <m/>
    <m/>
    <m/>
    <n v="4700000"/>
    <n v="5.5"/>
    <n v="8025872"/>
    <n v="4.8818905542013243E-2"/>
    <n v="3325872"/>
    <m/>
    <x v="8"/>
  </r>
  <r>
    <s v="Color"/>
    <s v="NicolasWindingRefn"/>
    <x v="1659"/>
    <m/>
    <x v="288"/>
    <n v="90"/>
    <s v="Crime"/>
    <s v="Drama"/>
    <m/>
    <m/>
    <m/>
    <m/>
    <m/>
    <m/>
    <x v="21"/>
    <m/>
    <m/>
    <m/>
    <m/>
    <m/>
    <m/>
    <s v="OnlyGodForgives"/>
    <x v="0"/>
    <x v="34"/>
    <m/>
    <m/>
    <m/>
    <m/>
    <n v="4800000"/>
    <n v="5.7"/>
    <n v="778565"/>
    <n v="4.8792839789737606E-2"/>
    <n v="-4021435"/>
    <m/>
    <x v="8"/>
  </r>
  <r>
    <s v="Color"/>
    <s v="MichelLeclerc"/>
    <x v="1659"/>
    <m/>
    <x v="288"/>
    <n v="100"/>
    <s v="Comedy"/>
    <s v="Drama"/>
    <s v="Romance"/>
    <m/>
    <m/>
    <m/>
    <m/>
    <m/>
    <x v="21"/>
    <m/>
    <m/>
    <m/>
    <m/>
    <m/>
    <m/>
    <s v="TheNamesofLove"/>
    <x v="4"/>
    <x v="34"/>
    <m/>
    <m/>
    <m/>
    <m/>
    <n v="4600000"/>
    <n v="7.2"/>
    <n v="513836"/>
    <n v="4.8744990810416632E-2"/>
    <n v="-4086164"/>
    <m/>
    <x v="8"/>
  </r>
  <r>
    <s v="Color"/>
    <s v="TomKalin"/>
    <x v="1659"/>
    <m/>
    <x v="288"/>
    <n v="97"/>
    <s v="Drama"/>
    <m/>
    <m/>
    <m/>
    <m/>
    <m/>
    <m/>
    <m/>
    <x v="21"/>
    <m/>
    <m/>
    <m/>
    <m/>
    <m/>
    <m/>
    <s v="SavageGrace"/>
    <x v="0"/>
    <x v="34"/>
    <m/>
    <m/>
    <m/>
    <m/>
    <n v="4600000"/>
    <n v="5.9"/>
    <n v="434417"/>
    <n v="4.8695350456149866E-2"/>
    <n v="-4165583"/>
    <m/>
    <x v="8"/>
  </r>
  <r>
    <s v="Color"/>
    <s v="HughWilson"/>
    <x v="1659"/>
    <m/>
    <x v="288"/>
    <n v="96"/>
    <s v="Comedy"/>
    <m/>
    <m/>
    <m/>
    <m/>
    <m/>
    <m/>
    <m/>
    <x v="21"/>
    <m/>
    <m/>
    <m/>
    <m/>
    <m/>
    <m/>
    <s v="PoliceAcademy"/>
    <x v="0"/>
    <x v="34"/>
    <m/>
    <m/>
    <m/>
    <m/>
    <n v="4500000"/>
    <n v="6.7"/>
    <n v="81200000"/>
    <n v="4.864527642051103E-2"/>
    <n v="76700000"/>
    <m/>
    <x v="8"/>
  </r>
  <r>
    <s v="Color"/>
    <s v="MikeNewell"/>
    <x v="1659"/>
    <m/>
    <x v="288"/>
    <n v="117"/>
    <s v="Comedy"/>
    <s v="Drama"/>
    <s v="Romance"/>
    <m/>
    <m/>
    <m/>
    <m/>
    <m/>
    <x v="21"/>
    <m/>
    <m/>
    <m/>
    <m/>
    <m/>
    <m/>
    <s v="FourWeddingsandaFuneral"/>
    <x v="0"/>
    <x v="34"/>
    <m/>
    <m/>
    <m/>
    <m/>
    <n v="4500000"/>
    <n v="7.1"/>
    <n v="52700832"/>
    <n v="4.9088101482141239E-2"/>
    <n v="48200832"/>
    <m/>
    <x v="8"/>
  </r>
  <r>
    <s v="Color"/>
    <s v="SpikeLee"/>
    <x v="1659"/>
    <m/>
    <x v="288"/>
    <n v="108"/>
    <s v="Drama"/>
    <m/>
    <m/>
    <m/>
    <m/>
    <m/>
    <m/>
    <m/>
    <x v="21"/>
    <m/>
    <m/>
    <m/>
    <m/>
    <m/>
    <m/>
    <s v="25thHour"/>
    <x v="0"/>
    <x v="34"/>
    <m/>
    <m/>
    <m/>
    <m/>
    <n v="15000000"/>
    <n v="7.7"/>
    <n v="13060843"/>
    <n v="4.9298004494128425E-2"/>
    <n v="-1939157"/>
    <m/>
    <x v="8"/>
  </r>
  <r>
    <s v="Color"/>
    <s v="LanaWachowski"/>
    <x v="1659"/>
    <m/>
    <x v="288"/>
    <n v="109"/>
    <s v="Crime"/>
    <s v="Drama"/>
    <s v="Romance"/>
    <s v="Thriller"/>
    <m/>
    <m/>
    <m/>
    <m/>
    <x v="21"/>
    <m/>
    <m/>
    <m/>
    <m/>
    <m/>
    <m/>
    <s v="Bound"/>
    <x v="0"/>
    <x v="34"/>
    <m/>
    <m/>
    <m/>
    <m/>
    <n v="4500000"/>
    <n v="7.4"/>
    <n v="3798532"/>
    <n v="4.9296223907939057E-2"/>
    <n v="-701468"/>
    <m/>
    <x v="8"/>
  </r>
  <r>
    <s v="Color"/>
    <s v="DarrenAronofsky"/>
    <x v="1659"/>
    <m/>
    <x v="288"/>
    <n v="102"/>
    <s v="Drama"/>
    <m/>
    <m/>
    <m/>
    <m/>
    <m/>
    <m/>
    <m/>
    <x v="21"/>
    <m/>
    <m/>
    <m/>
    <m/>
    <m/>
    <m/>
    <s v="RequiemforaDream"/>
    <x v="0"/>
    <x v="34"/>
    <m/>
    <m/>
    <m/>
    <m/>
    <n v="4500000"/>
    <n v="8.4"/>
    <n v="3609278"/>
    <n v="4.9255720796607512E-2"/>
    <n v="-890722"/>
    <m/>
    <x v="8"/>
  </r>
  <r>
    <s v="Color"/>
    <s v="CarlosSaura"/>
    <x v="1659"/>
    <m/>
    <x v="288"/>
    <n v="115"/>
    <s v="Drama"/>
    <s v="Musical"/>
    <m/>
    <m/>
    <m/>
    <m/>
    <m/>
    <m/>
    <x v="21"/>
    <m/>
    <m/>
    <m/>
    <m/>
    <m/>
    <m/>
    <s v="Tango"/>
    <x v="3"/>
    <x v="34"/>
    <m/>
    <m/>
    <m/>
    <m/>
    <n v="700000000"/>
    <n v="7.2"/>
    <n v="1687311"/>
    <n v="4.9214458343006862E-2"/>
    <n v="-698312689"/>
    <m/>
    <x v="8"/>
  </r>
  <r>
    <s v="Color"/>
    <s v="RichardKelly"/>
    <x v="1659"/>
    <m/>
    <x v="288"/>
    <n v="133"/>
    <s v="Drama"/>
    <s v="SciFi"/>
    <s v="Thriller"/>
    <m/>
    <m/>
    <m/>
    <m/>
    <m/>
    <x v="21"/>
    <m/>
    <m/>
    <m/>
    <m/>
    <m/>
    <m/>
    <s v="DonnieDarko"/>
    <x v="0"/>
    <x v="34"/>
    <m/>
    <m/>
    <m/>
    <m/>
    <n v="4500000"/>
    <n v="8.1"/>
    <n v="727883"/>
    <n v="5.2598458824666607E-2"/>
    <n v="-3772117"/>
    <m/>
    <x v="8"/>
  </r>
  <r>
    <s v="Color"/>
    <s v="MikevanDiem"/>
    <x v="1659"/>
    <m/>
    <x v="288"/>
    <n v="122"/>
    <s v="Crime"/>
    <s v="Drama"/>
    <s v="Mystery"/>
    <m/>
    <m/>
    <m/>
    <m/>
    <m/>
    <x v="21"/>
    <m/>
    <m/>
    <m/>
    <m/>
    <m/>
    <m/>
    <s v="Character"/>
    <x v="12"/>
    <x v="34"/>
    <m/>
    <m/>
    <m/>
    <m/>
    <n v="4500000"/>
    <n v="7.8"/>
    <n v="713413"/>
    <n v="5.2554105061710335E-2"/>
    <n v="-3786587"/>
    <m/>
    <x v="8"/>
  </r>
  <r>
    <s v="Color"/>
    <s v="Jonaskerlund"/>
    <x v="1659"/>
    <m/>
    <x v="288"/>
    <n v="106"/>
    <s v="Comedy"/>
    <s v="Crime"/>
    <s v="Drama"/>
    <m/>
    <m/>
    <m/>
    <m/>
    <m/>
    <x v="21"/>
    <m/>
    <m/>
    <m/>
    <m/>
    <m/>
    <m/>
    <s v="Spun"/>
    <x v="0"/>
    <x v="34"/>
    <m/>
    <m/>
    <m/>
    <m/>
    <n v="2000000"/>
    <n v="6.8"/>
    <n v="410241"/>
    <n v="5.2509523319690408E-2"/>
    <n v="-1589759"/>
    <m/>
    <x v="8"/>
  </r>
  <r>
    <s v="Color"/>
    <s v="ChanwookPark"/>
    <x v="1659"/>
    <m/>
    <x v="288"/>
    <n v="112"/>
    <s v="Crime"/>
    <s v="Drama"/>
    <m/>
    <m/>
    <m/>
    <m/>
    <m/>
    <m/>
    <x v="21"/>
    <m/>
    <m/>
    <m/>
    <m/>
    <m/>
    <m/>
    <s v="LadyVengeance"/>
    <x v="18"/>
    <x v="34"/>
    <m/>
    <m/>
    <m/>
    <m/>
    <n v="4200000000"/>
    <n v="7.7"/>
    <n v="211667"/>
    <n v="5.2452924972190021E-2"/>
    <n v="-4199788333"/>
    <m/>
    <x v="8"/>
  </r>
  <r>
    <s v="Color"/>
    <s v="BarrySkolnick"/>
    <x v="1659"/>
    <m/>
    <x v="288"/>
    <n v="99"/>
    <s v="Comedy"/>
    <s v="Drama"/>
    <s v="Sport"/>
    <m/>
    <m/>
    <m/>
    <m/>
    <m/>
    <x v="21"/>
    <m/>
    <m/>
    <m/>
    <m/>
    <m/>
    <m/>
    <s v="MeanMachine"/>
    <x v="0"/>
    <x v="34"/>
    <m/>
    <m/>
    <m/>
    <m/>
    <n v="2500000"/>
    <n v="6.5"/>
    <n v="92191"/>
    <n v="0.28025572985709363"/>
    <n v="-2407809"/>
    <m/>
    <x v="8"/>
  </r>
  <r>
    <s v="Color"/>
    <s v="JohnnieTo"/>
    <x v="1659"/>
    <m/>
    <x v="288"/>
    <n v="110"/>
    <s v="Action"/>
    <s v="Crime"/>
    <s v="Thriller"/>
    <m/>
    <m/>
    <m/>
    <m/>
    <m/>
    <x v="21"/>
    <m/>
    <m/>
    <m/>
    <m/>
    <m/>
    <m/>
    <s v="Exiled"/>
    <x v="8"/>
    <x v="34"/>
    <m/>
    <m/>
    <m/>
    <m/>
    <n v="35000000"/>
    <n v="7.3"/>
    <n v="49413"/>
    <n v="0.28020683646029554"/>
    <n v="-34950587"/>
    <m/>
    <x v="8"/>
  </r>
  <r>
    <s v="Color"/>
    <s v="AgnieszkaWojtowiczVosloo"/>
    <x v="1659"/>
    <m/>
    <x v="288"/>
    <n v="104"/>
    <s v="Drama"/>
    <s v="Horror"/>
    <s v="Mystery"/>
    <s v="Thriller"/>
    <m/>
    <m/>
    <m/>
    <m/>
    <x v="21"/>
    <m/>
    <m/>
    <m/>
    <m/>
    <m/>
    <m/>
    <s v="After.Life"/>
    <x v="0"/>
    <x v="34"/>
    <m/>
    <m/>
    <m/>
    <m/>
    <n v="4500000"/>
    <n v="5.9"/>
    <n v="108229"/>
    <n v="0.28082219547816356"/>
    <n v="-4391771"/>
    <m/>
    <x v="8"/>
  </r>
  <r>
    <s v="Color"/>
    <s v="MilosForman"/>
    <x v="1659"/>
    <m/>
    <x v="288"/>
    <n v="133"/>
    <s v="Drama"/>
    <m/>
    <m/>
    <m/>
    <m/>
    <m/>
    <m/>
    <m/>
    <x v="21"/>
    <m/>
    <m/>
    <m/>
    <m/>
    <m/>
    <m/>
    <s v="OneFlewOvertheCuckoosNest"/>
    <x v="0"/>
    <x v="34"/>
    <m/>
    <m/>
    <m/>
    <m/>
    <n v="4400000"/>
    <n v="8.6999999999999993"/>
    <n v="112000000"/>
    <n v="0.28080791689944179"/>
    <n v="107600000"/>
    <m/>
    <x v="8"/>
  </r>
  <r>
    <s v="Color"/>
    <s v="NickLove"/>
    <x v="1659"/>
    <m/>
    <x v="288"/>
    <n v="112"/>
    <s v="Action"/>
    <s v="Crime"/>
    <s v="Drama"/>
    <m/>
    <m/>
    <m/>
    <m/>
    <m/>
    <x v="21"/>
    <m/>
    <m/>
    <m/>
    <m/>
    <m/>
    <m/>
    <s v="TheSweeney"/>
    <x v="0"/>
    <x v="34"/>
    <m/>
    <m/>
    <m/>
    <m/>
    <n v="3000000"/>
    <n v="6.1"/>
    <n v="26345"/>
    <n v="0.28352022838684954"/>
    <n v="-2973655"/>
    <m/>
    <x v="8"/>
  </r>
  <r>
    <s v="Color"/>
    <s v="NikiCaro"/>
    <x v="1659"/>
    <m/>
    <x v="288"/>
    <n v="101"/>
    <s v="Drama"/>
    <s v="Family"/>
    <m/>
    <m/>
    <m/>
    <m/>
    <m/>
    <m/>
    <x v="21"/>
    <m/>
    <m/>
    <m/>
    <m/>
    <m/>
    <m/>
    <s v="WhaleRider"/>
    <x v="0"/>
    <x v="34"/>
    <m/>
    <m/>
    <m/>
    <m/>
    <n v="6000000"/>
    <n v="7.6"/>
    <n v="20772796"/>
    <n v="0.28348082224999721"/>
    <n v="14772796"/>
    <m/>
    <x v="8"/>
  </r>
  <r>
    <s v="Color"/>
    <s v="JoeWright"/>
    <x v="1659"/>
    <m/>
    <x v="288"/>
    <n v="111"/>
    <s v="Adventure"/>
    <s v="Family"/>
    <s v="Fantasy"/>
    <m/>
    <m/>
    <m/>
    <m/>
    <m/>
    <x v="21"/>
    <m/>
    <m/>
    <m/>
    <m/>
    <m/>
    <m/>
    <s v="Pan"/>
    <x v="0"/>
    <x v="34"/>
    <m/>
    <m/>
    <m/>
    <m/>
    <n v="150000000"/>
    <n v="5.8"/>
    <n v="34964818"/>
    <n v="0.28350523207110856"/>
    <n v="-115035182"/>
    <m/>
    <x v="8"/>
  </r>
  <r>
    <s v="Color"/>
    <s v="TimurBekmambetov"/>
    <x v="1659"/>
    <m/>
    <x v="288"/>
    <n v="104"/>
    <s v="Fantasy"/>
    <s v="Thriller"/>
    <m/>
    <m/>
    <m/>
    <m/>
    <m/>
    <m/>
    <x v="21"/>
    <m/>
    <m/>
    <m/>
    <m/>
    <m/>
    <m/>
    <s v="NightWatch"/>
    <x v="25"/>
    <x v="34"/>
    <m/>
    <m/>
    <m/>
    <m/>
    <n v="4200000"/>
    <n v="6.5"/>
    <n v="1487477"/>
    <n v="0.28262101798036693"/>
    <n v="-2712523"/>
    <m/>
    <x v="8"/>
  </r>
  <r>
    <s v="Color"/>
    <s v="NeilJordan"/>
    <x v="1659"/>
    <m/>
    <x v="288"/>
    <n v="112"/>
    <s v="Crime"/>
    <s v="Drama"/>
    <s v="Romance"/>
    <s v="Thriller"/>
    <m/>
    <m/>
    <m/>
    <m/>
    <x v="21"/>
    <m/>
    <m/>
    <m/>
    <m/>
    <m/>
    <m/>
    <s v="TheCryingGame"/>
    <x v="0"/>
    <x v="34"/>
    <m/>
    <m/>
    <m/>
    <m/>
    <n v="2300000"/>
    <n v="7.3"/>
    <n v="62549000"/>
    <n v="0.28260261646150597"/>
    <n v="60249000"/>
    <m/>
    <x v="8"/>
  </r>
  <r>
    <s v="Color"/>
    <s v="BobClark"/>
    <x v="1659"/>
    <m/>
    <x v="288"/>
    <n v="94"/>
    <s v="Comedy"/>
    <m/>
    <m/>
    <m/>
    <m/>
    <m/>
    <m/>
    <m/>
    <x v="21"/>
    <m/>
    <m/>
    <m/>
    <m/>
    <m/>
    <m/>
    <s v="Porkys"/>
    <x v="0"/>
    <x v="34"/>
    <m/>
    <m/>
    <m/>
    <m/>
    <n v="4000000"/>
    <n v="6.2"/>
    <n v="105500000"/>
    <n v="0.28348939060219369"/>
    <n v="101500000"/>
    <m/>
    <x v="8"/>
  </r>
  <r>
    <s v="Color"/>
    <s v="GeorgeA.Romero"/>
    <x v="1659"/>
    <m/>
    <x v="288"/>
    <n v="90"/>
    <s v="Horror"/>
    <m/>
    <m/>
    <m/>
    <m/>
    <m/>
    <m/>
    <m/>
    <x v="21"/>
    <m/>
    <m/>
    <m/>
    <m/>
    <m/>
    <m/>
    <s v="SurvivaloftheDead"/>
    <x v="0"/>
    <x v="34"/>
    <m/>
    <m/>
    <m/>
    <m/>
    <n v="4000000"/>
    <n v="5"/>
    <n v="101055"/>
    <n v="0.28597618444683121"/>
    <n v="-3898945"/>
    <m/>
    <x v="8"/>
  </r>
  <r>
    <s v="Color"/>
    <s v="SofiaCoppola"/>
    <x v="1659"/>
    <m/>
    <x v="288"/>
    <n v="101"/>
    <s v="Drama"/>
    <m/>
    <m/>
    <m/>
    <m/>
    <m/>
    <m/>
    <m/>
    <x v="21"/>
    <m/>
    <m/>
    <m/>
    <m/>
    <m/>
    <m/>
    <s v="LostinTranslation"/>
    <x v="0"/>
    <x v="34"/>
    <m/>
    <m/>
    <m/>
    <m/>
    <n v="4000000"/>
    <n v="7.8"/>
    <n v="44566004"/>
    <n v="0.28595731451871076"/>
    <n v="40566004"/>
    <m/>
    <x v="8"/>
  </r>
  <r>
    <s v="Color"/>
    <s v="WoodyAllen"/>
    <x v="1659"/>
    <m/>
    <x v="288"/>
    <n v="93"/>
    <s v="Comedy"/>
    <s v="Romance"/>
    <m/>
    <m/>
    <m/>
    <m/>
    <m/>
    <m/>
    <x v="21"/>
    <m/>
    <m/>
    <m/>
    <m/>
    <m/>
    <m/>
    <s v="AnnieHall"/>
    <x v="0"/>
    <x v="34"/>
    <m/>
    <m/>
    <m/>
    <m/>
    <n v="4000000"/>
    <n v="8.1"/>
    <n v="39200000"/>
    <n v="0.28633131501423059"/>
    <n v="35200000"/>
    <m/>
    <x v="8"/>
  </r>
  <r>
    <s v="Color"/>
    <s v="CecilB.DeMille"/>
    <x v="1659"/>
    <m/>
    <x v="288"/>
    <n v="152"/>
    <s v="Drama"/>
    <s v="Family"/>
    <s v="Romance"/>
    <m/>
    <m/>
    <m/>
    <m/>
    <m/>
    <x v="21"/>
    <m/>
    <m/>
    <m/>
    <m/>
    <m/>
    <m/>
    <s v="TheGreatestShowonEarth"/>
    <x v="0"/>
    <x v="34"/>
    <m/>
    <m/>
    <m/>
    <m/>
    <n v="4000000"/>
    <n v="6.7"/>
    <n v="36000000"/>
    <n v="0.28660697528240703"/>
    <n v="32000000"/>
    <m/>
    <x v="8"/>
  </r>
  <r>
    <s v="Color"/>
    <s v="RidleyScott"/>
    <x v="1659"/>
    <m/>
    <x v="288"/>
    <n v="150"/>
    <s v="Action"/>
    <s v="Adventure"/>
    <s v="Drama"/>
    <m/>
    <m/>
    <m/>
    <m/>
    <m/>
    <x v="21"/>
    <m/>
    <m/>
    <m/>
    <m/>
    <m/>
    <m/>
    <s v="Exodus:GodsandKings"/>
    <x v="0"/>
    <x v="34"/>
    <m/>
    <m/>
    <m/>
    <m/>
    <n v="140000000"/>
    <n v="6.1"/>
    <n v="65007045"/>
    <n v="0.28683087003864938"/>
    <n v="-74992955"/>
    <m/>
    <x v="8"/>
  </r>
  <r>
    <s v="Color"/>
    <s v="MarcForster"/>
    <x v="1659"/>
    <m/>
    <x v="288"/>
    <n v="112"/>
    <s v="Drama"/>
    <s v="Romance"/>
    <m/>
    <m/>
    <m/>
    <m/>
    <m/>
    <m/>
    <x v="21"/>
    <m/>
    <m/>
    <m/>
    <m/>
    <m/>
    <m/>
    <s v="MonstersBall"/>
    <x v="0"/>
    <x v="34"/>
    <m/>
    <m/>
    <m/>
    <m/>
    <n v="4000000"/>
    <n v="7.1"/>
    <n v="31252964"/>
    <n v="0.2814854245076267"/>
    <n v="27252964"/>
    <m/>
    <x v="8"/>
  </r>
  <r>
    <s v="Color"/>
    <s v="HenryHobson"/>
    <x v="1659"/>
    <m/>
    <x v="288"/>
    <n v="95"/>
    <s v="Drama"/>
    <s v="Horror"/>
    <m/>
    <m/>
    <m/>
    <m/>
    <m/>
    <m/>
    <x v="21"/>
    <m/>
    <m/>
    <m/>
    <m/>
    <m/>
    <m/>
    <s v="Maggie"/>
    <x v="0"/>
    <x v="34"/>
    <m/>
    <m/>
    <m/>
    <m/>
    <n v="8500000"/>
    <n v="5.6"/>
    <n v="131175"/>
    <n v="0.28163618708059263"/>
    <n v="-8368825"/>
    <m/>
    <x v="8"/>
  </r>
  <r>
    <s v="Color"/>
    <s v="MikeFiggis"/>
    <x v="1659"/>
    <m/>
    <x v="288"/>
    <n v="111"/>
    <s v="Drama"/>
    <s v="Romance"/>
    <m/>
    <m/>
    <m/>
    <m/>
    <m/>
    <m/>
    <x v="21"/>
    <m/>
    <m/>
    <m/>
    <m/>
    <m/>
    <m/>
    <s v="LeavingLasVegas"/>
    <x v="0"/>
    <x v="34"/>
    <m/>
    <m/>
    <m/>
    <m/>
    <n v="3600000"/>
    <n v="7.6"/>
    <n v="31968347"/>
    <n v="0.28169782789036918"/>
    <n v="28368347"/>
    <m/>
    <x v="8"/>
  </r>
  <r>
    <s v="Color"/>
    <s v="RobCohen"/>
    <x v="1659"/>
    <m/>
    <x v="288"/>
    <n v="91"/>
    <s v="Mystery"/>
    <s v="Thriller"/>
    <m/>
    <m/>
    <m/>
    <m/>
    <m/>
    <m/>
    <x v="21"/>
    <m/>
    <m/>
    <m/>
    <m/>
    <m/>
    <m/>
    <s v="TheBoyNextDoor"/>
    <x v="0"/>
    <x v="34"/>
    <m/>
    <m/>
    <m/>
    <m/>
    <n v="4000000"/>
    <n v="4.5999999999999996"/>
    <n v="35385560"/>
    <n v="0.28186733337409287"/>
    <n v="31385560"/>
    <m/>
    <x v="8"/>
  </r>
  <r>
    <s v="Color"/>
    <s v="LisaCholodenko"/>
    <x v="1659"/>
    <m/>
    <x v="288"/>
    <n v="106"/>
    <s v="Comedy"/>
    <s v="Drama"/>
    <m/>
    <m/>
    <m/>
    <m/>
    <m/>
    <m/>
    <x v="21"/>
    <m/>
    <m/>
    <m/>
    <m/>
    <m/>
    <m/>
    <s v="TheKidsAreAllRight"/>
    <x v="0"/>
    <x v="34"/>
    <m/>
    <m/>
    <m/>
    <m/>
    <n v="3500000"/>
    <n v="7.1"/>
    <n v="20803237"/>
    <n v="0.28207804354921051"/>
    <n v="17303237"/>
    <m/>
    <x v="8"/>
  </r>
  <r>
    <s v="Color"/>
    <s v="JohnCarpenter"/>
    <x v="1659"/>
    <m/>
    <x v="288"/>
    <n v="93"/>
    <s v="Horror"/>
    <s v="SciFi"/>
    <s v="Thriller"/>
    <m/>
    <m/>
    <m/>
    <m/>
    <m/>
    <x v="21"/>
    <m/>
    <m/>
    <m/>
    <m/>
    <m/>
    <m/>
    <s v="TheyLive"/>
    <x v="0"/>
    <x v="34"/>
    <m/>
    <m/>
    <m/>
    <m/>
    <n v="4000000"/>
    <n v="7.3"/>
    <n v="13008928"/>
    <n v="0.28212403072890707"/>
    <n v="9008928"/>
    <m/>
    <x v="8"/>
  </r>
  <r>
    <s v="Color"/>
    <s v="EdGassDonnelly"/>
    <x v="1659"/>
    <m/>
    <x v="288"/>
    <n v="93"/>
    <s v="Drama"/>
    <s v="Horror"/>
    <s v="Thriller"/>
    <m/>
    <m/>
    <m/>
    <m/>
    <m/>
    <x v="21"/>
    <m/>
    <m/>
    <m/>
    <m/>
    <m/>
    <m/>
    <s v="TheLastExorcismPartII"/>
    <x v="0"/>
    <x v="34"/>
    <m/>
    <m/>
    <m/>
    <m/>
    <n v="5000000"/>
    <n v="4"/>
    <n v="15152879"/>
    <n v="0.28211850681418826"/>
    <n v="10152879"/>
    <m/>
    <x v="8"/>
  </r>
  <r>
    <s v="Color"/>
    <s v="RichardLinklater"/>
    <x v="1659"/>
    <m/>
    <x v="288"/>
    <n v="165"/>
    <s v="Drama"/>
    <m/>
    <m/>
    <m/>
    <m/>
    <m/>
    <m/>
    <m/>
    <x v="21"/>
    <m/>
    <m/>
    <m/>
    <m/>
    <m/>
    <m/>
    <s v="Boyhood"/>
    <x v="0"/>
    <x v="34"/>
    <m/>
    <m/>
    <m/>
    <m/>
    <n v="4000000"/>
    <n v="8"/>
    <n v="25359200"/>
    <n v="0.28212153728548933"/>
    <n v="21359200"/>
    <m/>
    <x v="8"/>
  </r>
  <r>
    <s v="Color"/>
    <s v="WoodyAllen"/>
    <x v="1659"/>
    <m/>
    <x v="288"/>
    <n v="96"/>
    <s v="Comedy"/>
    <s v="Crime"/>
    <s v="Mystery"/>
    <m/>
    <m/>
    <m/>
    <m/>
    <m/>
    <x v="21"/>
    <m/>
    <m/>
    <m/>
    <m/>
    <m/>
    <m/>
    <s v="Scoop"/>
    <x v="0"/>
    <x v="34"/>
    <m/>
    <m/>
    <m/>
    <m/>
    <n v="4000000"/>
    <n v="6.7"/>
    <n v="10515579"/>
    <n v="0.2822054165329706"/>
    <n v="6515579"/>
    <m/>
    <x v="8"/>
  </r>
  <r>
    <s v="Color"/>
    <s v="TimBurton"/>
    <x v="1659"/>
    <m/>
    <x v="288"/>
    <n v="119"/>
    <s v="Action"/>
    <s v="Adventure"/>
    <s v="SciFi"/>
    <s v="Thriller"/>
    <m/>
    <m/>
    <m/>
    <m/>
    <x v="21"/>
    <m/>
    <m/>
    <m/>
    <m/>
    <m/>
    <m/>
    <s v="PlanetoftheApes"/>
    <x v="0"/>
    <x v="34"/>
    <m/>
    <m/>
    <m/>
    <m/>
    <n v="100000000"/>
    <n v="5.7"/>
    <n v="180011740"/>
    <n v="0.28219109562733996"/>
    <n v="80011740"/>
    <m/>
    <x v="8"/>
  </r>
  <r>
    <s v="Color"/>
    <s v="DJPooh"/>
    <x v="1659"/>
    <m/>
    <x v="288"/>
    <n v="93"/>
    <s v="Comedy"/>
    <m/>
    <m/>
    <m/>
    <m/>
    <m/>
    <m/>
    <m/>
    <x v="21"/>
    <m/>
    <m/>
    <m/>
    <m/>
    <m/>
    <m/>
    <s v="TheWash"/>
    <x v="0"/>
    <x v="34"/>
    <m/>
    <m/>
    <m/>
    <m/>
    <n v="4000000"/>
    <n v="4.5999999999999996"/>
    <n v="10097096"/>
    <n v="0.27115092043401529"/>
    <n v="6097096"/>
    <m/>
    <x v="8"/>
  </r>
  <r>
    <s v="Color"/>
    <s v="DJPooh"/>
    <x v="1659"/>
    <m/>
    <x v="288"/>
    <n v="82"/>
    <s v="Comedy"/>
    <m/>
    <m/>
    <m/>
    <m/>
    <m/>
    <m/>
    <m/>
    <x v="21"/>
    <m/>
    <m/>
    <m/>
    <m/>
    <m/>
    <m/>
    <s v="3Strikes"/>
    <x v="0"/>
    <x v="34"/>
    <m/>
    <m/>
    <m/>
    <m/>
    <n v="6000000"/>
    <n v="4"/>
    <n v="9821335"/>
    <n v="0.27113656867934854"/>
    <n v="3821335"/>
    <m/>
    <x v="8"/>
  </r>
  <r>
    <s v="Color"/>
    <s v="WayneKramer"/>
    <x v="1659"/>
    <m/>
    <x v="288"/>
    <n v="101"/>
    <s v="Crime"/>
    <s v="Drama"/>
    <s v="Fantasy"/>
    <s v="Romance"/>
    <m/>
    <m/>
    <m/>
    <m/>
    <x v="21"/>
    <m/>
    <m/>
    <m/>
    <m/>
    <m/>
    <m/>
    <s v="TheCooler"/>
    <x v="0"/>
    <x v="34"/>
    <m/>
    <m/>
    <m/>
    <m/>
    <n v="3200000"/>
    <n v="7"/>
    <n v="8243880"/>
    <n v="0.271131370902499"/>
    <n v="5043880"/>
    <m/>
    <x v="8"/>
  </r>
  <r>
    <s v="Color"/>
    <s v="PatrickStettner"/>
    <x v="1659"/>
    <m/>
    <x v="288"/>
    <n v="81"/>
    <s v="Crime"/>
    <s v="Mystery"/>
    <s v="Thriller"/>
    <m/>
    <m/>
    <m/>
    <m/>
    <m/>
    <x v="21"/>
    <m/>
    <m/>
    <m/>
    <m/>
    <m/>
    <m/>
    <s v="TheNightListener"/>
    <x v="0"/>
    <x v="34"/>
    <m/>
    <m/>
    <m/>
    <m/>
    <n v="4000000"/>
    <n v="5.9"/>
    <n v="7825820"/>
    <n v="0.27110729053907973"/>
    <n v="3825820"/>
    <m/>
    <x v="8"/>
  </r>
  <r>
    <s v="Color"/>
    <s v="WesCraven"/>
    <x v="1659"/>
    <m/>
    <x v="288"/>
    <n v="107"/>
    <s v="Horror"/>
    <s v="Mystery"/>
    <s v="Thriller"/>
    <m/>
    <m/>
    <m/>
    <m/>
    <m/>
    <x v="21"/>
    <m/>
    <m/>
    <m/>
    <m/>
    <m/>
    <m/>
    <s v="MySoultoTake"/>
    <x v="0"/>
    <x v="34"/>
    <m/>
    <m/>
    <m/>
    <m/>
    <n v="25000000"/>
    <n v="4.8"/>
    <n v="14637490"/>
    <n v="0.2710877128732937"/>
    <n v="-10362510"/>
    <m/>
    <x v="8"/>
  </r>
  <r>
    <s v="Color"/>
    <s v="J.A.Bayona"/>
    <x v="1659"/>
    <m/>
    <x v="288"/>
    <n v="105"/>
    <s v="Drama"/>
    <s v="Mystery"/>
    <s v="Thriller"/>
    <m/>
    <m/>
    <m/>
    <m/>
    <m/>
    <x v="21"/>
    <m/>
    <m/>
    <m/>
    <m/>
    <m/>
    <m/>
    <s v="TheOrphanage"/>
    <x v="3"/>
    <x v="34"/>
    <m/>
    <m/>
    <m/>
    <m/>
    <n v="3400000"/>
    <n v="7.5"/>
    <n v="7159147"/>
    <n v="0.27111509357629943"/>
    <n v="3759147"/>
    <m/>
    <x v="8"/>
  </r>
  <r>
    <s v="Color"/>
    <s v="MichaelTiddes"/>
    <x v="1659"/>
    <m/>
    <x v="288"/>
    <n v="86"/>
    <s v="Comedy"/>
    <s v="Fantasy"/>
    <m/>
    <m/>
    <m/>
    <m/>
    <m/>
    <m/>
    <x v="21"/>
    <m/>
    <m/>
    <m/>
    <m/>
    <m/>
    <m/>
    <s v="AHauntedHouse2"/>
    <x v="0"/>
    <x v="34"/>
    <m/>
    <m/>
    <m/>
    <m/>
    <n v="4000000"/>
    <n v="4.7"/>
    <n v="17314483"/>
    <n v="0.27108988652266303"/>
    <n v="13314483"/>
    <m/>
    <x v="8"/>
  </r>
  <r>
    <s v="Color"/>
    <s v="RogerAvary"/>
    <x v="1659"/>
    <m/>
    <x v="288"/>
    <n v="110"/>
    <s v="Comedy"/>
    <s v="Drama"/>
    <s v="Romance"/>
    <m/>
    <m/>
    <m/>
    <m/>
    <m/>
    <x v="21"/>
    <m/>
    <m/>
    <m/>
    <m/>
    <m/>
    <m/>
    <s v="TheRulesofAttraction"/>
    <x v="0"/>
    <x v="34"/>
    <m/>
    <m/>
    <m/>
    <m/>
    <n v="4000000"/>
    <n v="6.7"/>
    <n v="6525762"/>
    <n v="0.27110837932717363"/>
    <n v="2525762"/>
    <m/>
    <x v="8"/>
  </r>
  <r>
    <s v="Color"/>
    <s v="AllisonAnders"/>
    <x v="1659"/>
    <m/>
    <x v="288"/>
    <n v="110"/>
    <s v="Comedy"/>
    <s v="Fantasy"/>
    <m/>
    <m/>
    <m/>
    <m/>
    <m/>
    <m/>
    <x v="21"/>
    <m/>
    <m/>
    <m/>
    <m/>
    <m/>
    <m/>
    <s v="FourRooms"/>
    <x v="0"/>
    <x v="34"/>
    <m/>
    <m/>
    <m/>
    <m/>
    <n v="4000000"/>
    <n v="6.7"/>
    <n v="4301331"/>
    <n v="0.2710871549619388"/>
    <n v="301331"/>
    <m/>
    <x v="8"/>
  </r>
  <r>
    <s v="Color"/>
    <s v="StevenShainberg"/>
    <x v="1659"/>
    <m/>
    <x v="288"/>
    <n v="104"/>
    <s v="Comedy"/>
    <s v="Drama"/>
    <s v="Romance"/>
    <m/>
    <m/>
    <m/>
    <m/>
    <m/>
    <x v="21"/>
    <m/>
    <m/>
    <m/>
    <m/>
    <m/>
    <m/>
    <s v="Secretary"/>
    <x v="0"/>
    <x v="34"/>
    <m/>
    <m/>
    <m/>
    <m/>
    <n v="4000000"/>
    <n v="7.1"/>
    <n v="4046737"/>
    <n v="0.27106493721982594"/>
    <n v="46737"/>
    <m/>
    <x v="8"/>
  </r>
  <r>
    <s v="Color"/>
    <s v="RickdeOliveira"/>
    <x v="1659"/>
    <m/>
    <x v="288"/>
    <n v="96"/>
    <s v="Documentary"/>
    <m/>
    <m/>
    <m/>
    <m/>
    <m/>
    <m/>
    <m/>
    <x v="21"/>
    <m/>
    <m/>
    <m/>
    <m/>
    <m/>
    <m/>
    <s v="TheRealCancun"/>
    <x v="0"/>
    <x v="34"/>
    <m/>
    <m/>
    <m/>
    <m/>
    <n v="8000000"/>
    <n v="2.7"/>
    <n v="3713002"/>
    <n v="0.27104267728295145"/>
    <n v="-4286998"/>
    <m/>
    <x v="8"/>
  </r>
  <r>
    <s v="Color"/>
    <s v="OliverStone"/>
    <x v="1659"/>
    <m/>
    <x v="288"/>
    <n v="110"/>
    <s v="Drama"/>
    <m/>
    <m/>
    <m/>
    <m/>
    <m/>
    <m/>
    <m/>
    <x v="21"/>
    <m/>
    <m/>
    <m/>
    <m/>
    <m/>
    <m/>
    <s v="TalkRadio"/>
    <x v="0"/>
    <x v="34"/>
    <m/>
    <m/>
    <m/>
    <m/>
    <n v="4000000"/>
    <n v="7.3"/>
    <n v="3468572"/>
    <n v="0.27107267430907561"/>
    <n v="-531428"/>
    <m/>
    <x v="8"/>
  </r>
  <r>
    <s v="Color"/>
    <s v="ChristopherGuest"/>
    <x v="1659"/>
    <m/>
    <x v="288"/>
    <n v="84"/>
    <s v="Comedy"/>
    <m/>
    <m/>
    <m/>
    <m/>
    <m/>
    <m/>
    <m/>
    <x v="21"/>
    <m/>
    <m/>
    <m/>
    <m/>
    <m/>
    <m/>
    <s v="WaitingforGuffman"/>
    <x v="0"/>
    <x v="34"/>
    <m/>
    <m/>
    <m/>
    <m/>
    <n v="4000000"/>
    <n v="7.6"/>
    <n v="2892582"/>
    <n v="0.27105058586951197"/>
    <n v="-1107418"/>
    <m/>
    <x v="8"/>
  </r>
  <r>
    <s v="Color"/>
    <s v="JeffFranklin"/>
    <x v="1659"/>
    <m/>
    <x v="288"/>
    <n v="94"/>
    <s v="Comedy"/>
    <m/>
    <m/>
    <m/>
    <m/>
    <m/>
    <m/>
    <m/>
    <x v="21"/>
    <m/>
    <m/>
    <m/>
    <m/>
    <m/>
    <m/>
    <s v="LoveStinks"/>
    <x v="0"/>
    <x v="34"/>
    <m/>
    <m/>
    <m/>
    <m/>
    <n v="4000000"/>
    <n v="5.8"/>
    <n v="2800000"/>
    <n v="0.27102882496046105"/>
    <n v="-1200000"/>
    <m/>
    <x v="8"/>
  </r>
  <r>
    <s v="Color"/>
    <s v="JohnDahl"/>
    <x v="1659"/>
    <m/>
    <x v="288"/>
    <n v="93"/>
    <s v="Comedy"/>
    <s v="Crime"/>
    <s v="Romance"/>
    <s v="Thriller"/>
    <m/>
    <m/>
    <m/>
    <m/>
    <x v="21"/>
    <m/>
    <m/>
    <m/>
    <m/>
    <m/>
    <m/>
    <s v="YouKillMe"/>
    <x v="0"/>
    <x v="34"/>
    <m/>
    <m/>
    <m/>
    <m/>
    <n v="4000000"/>
    <n v="6.5"/>
    <n v="2426851"/>
    <n v="0.2710070512435403"/>
    <n v="-1573149"/>
    <m/>
    <x v="8"/>
  </r>
  <r>
    <s v="Color"/>
    <s v="MikeMills"/>
    <x v="1659"/>
    <m/>
    <x v="288"/>
    <n v="96"/>
    <s v="Comedy"/>
    <s v="Drama"/>
    <m/>
    <m/>
    <m/>
    <m/>
    <m/>
    <m/>
    <x v="21"/>
    <m/>
    <m/>
    <m/>
    <m/>
    <m/>
    <m/>
    <s v="Thumbsucker"/>
    <x v="0"/>
    <x v="34"/>
    <m/>
    <m/>
    <m/>
    <m/>
    <n v="4000000"/>
    <n v="6.6"/>
    <n v="1325073"/>
    <n v="0.27098556505528543"/>
    <n v="-2674927"/>
    <m/>
    <x v="8"/>
  </r>
  <r>
    <s v="Color"/>
    <s v="DaveMcKean"/>
    <x v="1659"/>
    <m/>
    <x v="288"/>
    <n v="101"/>
    <s v="Adventure"/>
    <s v="Fantasy"/>
    <m/>
    <m/>
    <m/>
    <m/>
    <m/>
    <m/>
    <x v="21"/>
    <m/>
    <m/>
    <m/>
    <m/>
    <m/>
    <m/>
    <s v="Mirrormask"/>
    <x v="0"/>
    <x v="34"/>
    <m/>
    <m/>
    <m/>
    <m/>
    <n v="4000000"/>
    <n v="6.9"/>
    <n v="864959"/>
    <n v="0.27096553380475091"/>
    <n v="-3135041"/>
    <m/>
    <x v="8"/>
  </r>
  <r>
    <s v="Color"/>
    <s v="RonFricke"/>
    <x v="1659"/>
    <m/>
    <x v="288"/>
    <n v="102"/>
    <s v="Documentary"/>
    <s v="Music"/>
    <m/>
    <m/>
    <m/>
    <m/>
    <m/>
    <m/>
    <x v="21"/>
    <m/>
    <m/>
    <m/>
    <m/>
    <m/>
    <m/>
    <s v="Samsara"/>
    <x v="26"/>
    <x v="34"/>
    <m/>
    <m/>
    <m/>
    <m/>
    <n v="4000000"/>
    <n v="8.5"/>
    <n v="2601847"/>
    <n v="0.27094624581132104"/>
    <n v="-1398153"/>
    <m/>
    <x v="8"/>
  </r>
  <r>
    <s v="Color"/>
    <s v="RuggeroDeodato"/>
    <x v="1659"/>
    <m/>
    <x v="288"/>
    <n v="87"/>
    <s v="Adventure"/>
    <s v="Fantasy"/>
    <m/>
    <m/>
    <m/>
    <m/>
    <m/>
    <m/>
    <x v="21"/>
    <m/>
    <m/>
    <m/>
    <m/>
    <m/>
    <m/>
    <s v="TheBarbarians"/>
    <x v="0"/>
    <x v="34"/>
    <m/>
    <m/>
    <m/>
    <m/>
    <n v="4000000"/>
    <n v="4.8"/>
    <n v="800000"/>
    <n v="0.270924286201224"/>
    <n v="-3200000"/>
    <m/>
    <x v="8"/>
  </r>
  <r>
    <s v="Color"/>
    <s v="MarsCallahan"/>
    <x v="1659"/>
    <m/>
    <x v="288"/>
    <n v="99"/>
    <s v="Drama"/>
    <s v="Thriller"/>
    <m/>
    <m/>
    <m/>
    <m/>
    <m/>
    <m/>
    <x v="21"/>
    <m/>
    <m/>
    <m/>
    <m/>
    <m/>
    <m/>
    <s v="PoolhallJunkies"/>
    <x v="0"/>
    <x v="34"/>
    <m/>
    <m/>
    <m/>
    <m/>
    <n v="4000000"/>
    <n v="7"/>
    <n v="562059"/>
    <n v="0.27090494628252393"/>
    <n v="-3437941"/>
    <m/>
    <x v="8"/>
  </r>
  <r>
    <s v="Color"/>
    <s v="MikeFiggis"/>
    <x v="1659"/>
    <m/>
    <x v="288"/>
    <n v="106"/>
    <s v="Drama"/>
    <m/>
    <m/>
    <m/>
    <m/>
    <m/>
    <m/>
    <m/>
    <x v="21"/>
    <m/>
    <m/>
    <m/>
    <m/>
    <m/>
    <m/>
    <s v="TheLossofSexualInnocence"/>
    <x v="0"/>
    <x v="34"/>
    <m/>
    <m/>
    <m/>
    <m/>
    <n v="4000000"/>
    <n v="5.4"/>
    <n v="399793"/>
    <n v="0.27088600465097817"/>
    <n v="-3600207"/>
    <m/>
    <x v="8"/>
  </r>
  <r>
    <s v="Color"/>
    <s v="DavidGordonGreen"/>
    <x v="1659"/>
    <m/>
    <x v="288"/>
    <n v="117"/>
    <s v="Drama"/>
    <m/>
    <m/>
    <m/>
    <m/>
    <m/>
    <m/>
    <m/>
    <x v="21"/>
    <m/>
    <m/>
    <m/>
    <m/>
    <m/>
    <m/>
    <s v="Joe"/>
    <x v="0"/>
    <x v="34"/>
    <m/>
    <m/>
    <m/>
    <m/>
    <n v="4000000"/>
    <n v="6.9"/>
    <n v="371897"/>
    <n v="0.27086732715189482"/>
    <n v="-3628103"/>
    <m/>
    <x v="8"/>
  </r>
  <r>
    <s v="Color"/>
    <s v="StefanSchwartz"/>
    <x v="1659"/>
    <m/>
    <x v="288"/>
    <n v="99"/>
    <s v="Comedy"/>
    <s v="Crime"/>
    <s v="Romance"/>
    <m/>
    <m/>
    <m/>
    <m/>
    <m/>
    <x v="21"/>
    <m/>
    <m/>
    <m/>
    <m/>
    <m/>
    <m/>
    <s v="ShootingFish"/>
    <x v="0"/>
    <x v="34"/>
    <m/>
    <m/>
    <m/>
    <m/>
    <n v="3000000"/>
    <n v="6.6"/>
    <n v="302204"/>
    <n v="0.27084862940592441"/>
    <n v="-2697796"/>
    <m/>
    <x v="8"/>
  </r>
  <r>
    <s v="Color"/>
    <s v="RennyHarlin"/>
    <x v="1659"/>
    <m/>
    <x v="288"/>
    <n v="102"/>
    <s v="Crime"/>
    <s v="Drama"/>
    <s v="Horror"/>
    <s v="Thriller"/>
    <m/>
    <m/>
    <m/>
    <m/>
    <x v="21"/>
    <m/>
    <m/>
    <m/>
    <m/>
    <m/>
    <m/>
    <s v="Prison"/>
    <x v="0"/>
    <x v="34"/>
    <m/>
    <m/>
    <m/>
    <m/>
    <n v="1300000"/>
    <n v="5.9"/>
    <n v="354704"/>
    <n v="0.27081278006044679"/>
    <n v="-945296"/>
    <m/>
    <x v="8"/>
  </r>
  <r>
    <s v="Color"/>
    <s v="RobertLeeKing"/>
    <x v="1659"/>
    <m/>
    <x v="288"/>
    <n v="85"/>
    <s v="Comedy"/>
    <s v="Horror"/>
    <s v="Mystery"/>
    <m/>
    <m/>
    <m/>
    <m/>
    <m/>
    <x v="21"/>
    <m/>
    <m/>
    <m/>
    <m/>
    <m/>
    <m/>
    <s v="PsychoBeachParty"/>
    <x v="0"/>
    <x v="34"/>
    <m/>
    <m/>
    <m/>
    <m/>
    <n v="1500000"/>
    <n v="6.3"/>
    <n v="265107"/>
    <n v="0.27074800411425798"/>
    <n v="-1234893"/>
    <m/>
    <x v="8"/>
  </r>
  <r>
    <s v="Color"/>
    <s v="KevinAllen"/>
    <x v="1659"/>
    <m/>
    <x v="288"/>
    <n v="86"/>
    <s v="Comedy"/>
    <m/>
    <m/>
    <m/>
    <m/>
    <m/>
    <m/>
    <m/>
    <x v="21"/>
    <m/>
    <m/>
    <m/>
    <m/>
    <m/>
    <m/>
    <s v="TheBigTease"/>
    <x v="0"/>
    <x v="34"/>
    <m/>
    <m/>
    <m/>
    <m/>
    <n v="4000000"/>
    <n v="6.3"/>
    <n v="185577"/>
    <n v="0.27068618624194796"/>
    <n v="-3814423"/>
    <m/>
    <x v="8"/>
  </r>
  <r>
    <s v="Color"/>
    <s v="DavidSchwimmer"/>
    <x v="1659"/>
    <m/>
    <x v="288"/>
    <n v="106"/>
    <s v="Crime"/>
    <s v="Drama"/>
    <s v="Thriller"/>
    <m/>
    <m/>
    <m/>
    <m/>
    <m/>
    <x v="21"/>
    <m/>
    <m/>
    <m/>
    <m/>
    <m/>
    <m/>
    <s v="Trust"/>
    <x v="0"/>
    <x v="34"/>
    <m/>
    <m/>
    <m/>
    <m/>
    <n v="9500000"/>
    <n v="7"/>
    <n v="58214"/>
    <n v="0.27066731452138132"/>
    <n v="-9441786"/>
    <m/>
    <x v="8"/>
  </r>
  <r>
    <s v="Color"/>
    <s v="BarryLevinson"/>
    <x v="1659"/>
    <m/>
    <x v="288"/>
    <n v="103"/>
    <s v="Comedy"/>
    <m/>
    <m/>
    <m/>
    <m/>
    <m/>
    <m/>
    <m/>
    <x v="21"/>
    <m/>
    <m/>
    <m/>
    <m/>
    <m/>
    <m/>
    <s v="AnEverlastingPiece"/>
    <x v="0"/>
    <x v="34"/>
    <m/>
    <m/>
    <m/>
    <m/>
    <n v="14000000"/>
    <n v="6.3"/>
    <n v="75078"/>
    <n v="0.27075016510445632"/>
    <n v="-13924922"/>
    <m/>
    <x v="8"/>
  </r>
  <r>
    <s v="Color"/>
    <s v="AnneFontaine"/>
    <x v="1659"/>
    <m/>
    <x v="288"/>
    <n v="112"/>
    <s v="Drama"/>
    <s v="Romance"/>
    <m/>
    <m/>
    <m/>
    <m/>
    <m/>
    <m/>
    <x v="21"/>
    <m/>
    <m/>
    <m/>
    <m/>
    <m/>
    <m/>
    <s v="Adore"/>
    <x v="0"/>
    <x v="34"/>
    <m/>
    <m/>
    <m/>
    <m/>
    <n v="16000000"/>
    <n v="6.2"/>
    <n v="317125"/>
    <n v="0.27092165753326009"/>
    <n v="-15682875"/>
    <m/>
    <x v="8"/>
  </r>
  <r>
    <s v="Color"/>
    <s v="FernandoLendeAranoa"/>
    <x v="1659"/>
    <m/>
    <x v="288"/>
    <n v="113"/>
    <s v="Comedy"/>
    <s v="Drama"/>
    <m/>
    <m/>
    <m/>
    <m/>
    <m/>
    <m/>
    <x v="21"/>
    <m/>
    <m/>
    <m/>
    <m/>
    <m/>
    <m/>
    <s v="MondaysintheSun"/>
    <x v="3"/>
    <x v="34"/>
    <m/>
    <m/>
    <m/>
    <m/>
    <n v="4000000"/>
    <n v="7.7"/>
    <n v="146402"/>
    <n v="0.27113064726212543"/>
    <n v="-3853598"/>
    <m/>
    <x v="8"/>
  </r>
  <r>
    <s v="Color"/>
    <s v="JimMickle"/>
    <x v="1659"/>
    <m/>
    <x v="288"/>
    <n v="98"/>
    <s v="Drama"/>
    <s v="Horror"/>
    <s v="SciFi"/>
    <m/>
    <m/>
    <m/>
    <m/>
    <m/>
    <x v="21"/>
    <m/>
    <m/>
    <m/>
    <m/>
    <m/>
    <m/>
    <s v="StakeLand"/>
    <x v="0"/>
    <x v="34"/>
    <m/>
    <m/>
    <m/>
    <m/>
    <n v="650000"/>
    <n v="6.5"/>
    <n v="18469"/>
    <n v="0.27111275368162324"/>
    <n v="-631531"/>
    <m/>
    <x v="8"/>
  </r>
  <r>
    <s v="Color"/>
    <s v="StephenKay"/>
    <x v="1659"/>
    <m/>
    <x v="288"/>
    <n v="92"/>
    <s v="Biography"/>
    <s v="Drama"/>
    <m/>
    <m/>
    <m/>
    <m/>
    <m/>
    <m/>
    <x v="21"/>
    <m/>
    <m/>
    <m/>
    <m/>
    <m/>
    <m/>
    <s v="TheLastTimeICommittedSuicide"/>
    <x v="0"/>
    <x v="34"/>
    <m/>
    <m/>
    <m/>
    <m/>
    <n v="4000000"/>
    <n v="5.8"/>
    <n v="12836"/>
    <n v="0.27103589858327887"/>
    <n v="-3987164"/>
    <m/>
    <x v="8"/>
  </r>
  <r>
    <s v="Color"/>
    <s v="KarimAnouz"/>
    <x v="1659"/>
    <m/>
    <x v="288"/>
    <n v="106"/>
    <s v="Drama"/>
    <m/>
    <m/>
    <m/>
    <m/>
    <m/>
    <m/>
    <m/>
    <x v="21"/>
    <m/>
    <m/>
    <m/>
    <m/>
    <m/>
    <m/>
    <s v="FuturoBeach"/>
    <x v="22"/>
    <x v="34"/>
    <m/>
    <m/>
    <m/>
    <m/>
    <n v="4000000"/>
    <n v="6.1"/>
    <n v="20262"/>
    <n v="0.27101802919318968"/>
    <n v="-3979738"/>
    <m/>
    <x v="8"/>
  </r>
  <r>
    <s v="Color"/>
    <s v="VictorFleming"/>
    <x v="1659"/>
    <m/>
    <x v="288"/>
    <n v="226"/>
    <s v="Drama"/>
    <s v="History"/>
    <s v="Romance"/>
    <s v="War"/>
    <m/>
    <m/>
    <m/>
    <m/>
    <x v="21"/>
    <m/>
    <m/>
    <m/>
    <m/>
    <m/>
    <m/>
    <s v="GonewiththeWind"/>
    <x v="0"/>
    <x v="34"/>
    <m/>
    <m/>
    <m/>
    <m/>
    <n v="3977000"/>
    <n v="8.1999999999999993"/>
    <n v="198655278"/>
    <n v="0.27100006312143698"/>
    <n v="194678278"/>
    <m/>
    <x v="8"/>
  </r>
  <r>
    <s v="Color"/>
    <s v="RichardRaymond"/>
    <x v="1659"/>
    <m/>
    <x v="288"/>
    <n v="104"/>
    <s v="Biography"/>
    <s v="Drama"/>
    <m/>
    <m/>
    <m/>
    <m/>
    <m/>
    <m/>
    <x v="21"/>
    <m/>
    <m/>
    <m/>
    <m/>
    <m/>
    <m/>
    <s v="DesertDancer"/>
    <x v="0"/>
    <x v="34"/>
    <m/>
    <m/>
    <m/>
    <m/>
    <n v="4000000"/>
    <n v="6"/>
    <n v="143653"/>
    <n v="0.2809979224624331"/>
    <n v="-3856347"/>
    <m/>
    <x v="8"/>
  </r>
  <r>
    <s v="Color"/>
    <s v="SamPeckinpah"/>
    <x v="1659"/>
    <m/>
    <x v="288"/>
    <n v="152"/>
    <s v="Adventure"/>
    <s v="War"/>
    <s v="Western"/>
    <m/>
    <m/>
    <m/>
    <m/>
    <m/>
    <x v="21"/>
    <m/>
    <m/>
    <m/>
    <m/>
    <m/>
    <m/>
    <s v="MajorDundee"/>
    <x v="0"/>
    <x v="34"/>
    <m/>
    <m/>
    <m/>
    <m/>
    <n v="3800000"/>
    <n v="6.8"/>
    <n v="14873"/>
    <n v="0.28098175147214666"/>
    <n v="-3785127"/>
    <m/>
    <x v="8"/>
  </r>
  <r>
    <s v="Color"/>
    <s v="GeorgeSidney"/>
    <x v="1659"/>
    <m/>
    <x v="288"/>
    <n v="107"/>
    <s v="Biography"/>
    <s v="Comedy"/>
    <s v="Musical"/>
    <s v="Romance"/>
    <s v="Western"/>
    <m/>
    <m/>
    <m/>
    <x v="21"/>
    <m/>
    <m/>
    <m/>
    <m/>
    <m/>
    <m/>
    <s v="AnnieGetYourGun"/>
    <x v="0"/>
    <x v="34"/>
    <m/>
    <m/>
    <m/>
    <m/>
    <n v="3768785"/>
    <n v="7"/>
    <n v="8000000"/>
    <n v="0.28096222981671171"/>
    <n v="4231215"/>
    <m/>
    <x v="8"/>
  </r>
  <r>
    <s v="Color"/>
    <s v="PeterStebbings"/>
    <x v="1659"/>
    <m/>
    <x v="288"/>
    <n v="95"/>
    <s v="Comedy"/>
    <s v="Crime"/>
    <s v="Drama"/>
    <m/>
    <m/>
    <m/>
    <m/>
    <m/>
    <x v="21"/>
    <m/>
    <m/>
    <m/>
    <m/>
    <m/>
    <m/>
    <s v="Defendor"/>
    <x v="0"/>
    <x v="34"/>
    <m/>
    <m/>
    <m/>
    <m/>
    <n v="3500000"/>
    <n v="6.8"/>
    <n v="37606"/>
    <n v="0.28093898381051718"/>
    <n v="-3462394"/>
    <m/>
    <x v="8"/>
  </r>
  <r>
    <s v="Color"/>
    <s v="VincenteMinnelli"/>
    <x v="1659"/>
    <m/>
    <x v="288"/>
    <n v="102"/>
    <s v="Adventure"/>
    <s v="Comedy"/>
    <s v="Musical"/>
    <s v="Romance"/>
    <m/>
    <m/>
    <m/>
    <m/>
    <x v="21"/>
    <m/>
    <m/>
    <m/>
    <m/>
    <m/>
    <m/>
    <s v="ThePirate"/>
    <x v="0"/>
    <x v="34"/>
    <m/>
    <m/>
    <m/>
    <m/>
    <n v="3700000"/>
    <n v="7.1"/>
    <n v="2956000"/>
    <n v="0.28091369572458924"/>
    <n v="-744000"/>
    <m/>
    <x v="8"/>
  </r>
  <r>
    <s v="Color"/>
    <s v="DagurKri"/>
    <x v="1659"/>
    <m/>
    <x v="288"/>
    <n v="99"/>
    <s v="Drama"/>
    <m/>
    <m/>
    <m/>
    <m/>
    <m/>
    <m/>
    <m/>
    <x v="21"/>
    <m/>
    <m/>
    <m/>
    <m/>
    <m/>
    <m/>
    <s v="TheGoodHeart"/>
    <x v="0"/>
    <x v="34"/>
    <m/>
    <m/>
    <m/>
    <m/>
    <n v="3800000"/>
    <n v="6.9"/>
    <n v="19959"/>
    <n v="0.2808869476795563"/>
    <n v="-3780041"/>
    <m/>
    <x v="8"/>
  </r>
  <r>
    <s v="Color"/>
    <s v="NicholasHytner"/>
    <x v="1659"/>
    <m/>
    <x v="288"/>
    <n v="109"/>
    <s v="Comedy"/>
    <s v="Drama"/>
    <m/>
    <m/>
    <m/>
    <m/>
    <m/>
    <m/>
    <x v="21"/>
    <m/>
    <m/>
    <m/>
    <m/>
    <m/>
    <m/>
    <s v="TheHistoryBoys"/>
    <x v="0"/>
    <x v="34"/>
    <m/>
    <m/>
    <m/>
    <m/>
    <n v="2000000"/>
    <n v="6.9"/>
    <n v="2706659"/>
    <n v="0.28086696268818323"/>
    <n v="706659"/>
    <m/>
    <x v="8"/>
  </r>
  <r>
    <s v="Color"/>
    <s v="JaumeColletSerra"/>
    <x v="1659"/>
    <m/>
    <x v="288"/>
    <n v="113"/>
    <s v="Action"/>
    <s v="Mystery"/>
    <s v="Thriller"/>
    <m/>
    <m/>
    <m/>
    <m/>
    <m/>
    <x v="21"/>
    <m/>
    <m/>
    <m/>
    <m/>
    <m/>
    <m/>
    <s v="Unknown"/>
    <x v="0"/>
    <x v="34"/>
    <m/>
    <m/>
    <m/>
    <m/>
    <n v="30000000"/>
    <n v="6.9"/>
    <n v="61094903"/>
    <n v="0.2808152529159671"/>
    <n v="31094903"/>
    <m/>
    <x v="8"/>
  </r>
  <r>
    <s v="Color"/>
    <s v="PeterCattaneo"/>
    <x v="1659"/>
    <m/>
    <x v="288"/>
    <n v="91"/>
    <s v="Comedy"/>
    <s v="Drama"/>
    <s v="Music"/>
    <m/>
    <m/>
    <m/>
    <m/>
    <m/>
    <x v="21"/>
    <m/>
    <m/>
    <m/>
    <m/>
    <m/>
    <m/>
    <s v="TheFullMonty"/>
    <x v="0"/>
    <x v="34"/>
    <m/>
    <m/>
    <m/>
    <m/>
    <n v="3500000"/>
    <n v="7.2"/>
    <n v="45857453"/>
    <n v="0.2801504150210572"/>
    <n v="42357453"/>
    <m/>
    <x v="8"/>
  </r>
  <r>
    <s v="Color"/>
    <s v="JimAbrahams"/>
    <x v="1659"/>
    <m/>
    <x v="288"/>
    <n v="88"/>
    <s v="Comedy"/>
    <m/>
    <m/>
    <m/>
    <m/>
    <m/>
    <m/>
    <m/>
    <x v="21"/>
    <m/>
    <m/>
    <m/>
    <m/>
    <m/>
    <m/>
    <s v="Airplane"/>
    <x v="0"/>
    <x v="34"/>
    <m/>
    <m/>
    <m/>
    <m/>
    <n v="3500000"/>
    <n v="7.8"/>
    <n v="83400000"/>
    <n v="0.28061497712808897"/>
    <n v="79900000"/>
    <m/>
    <x v="8"/>
  </r>
  <r>
    <s v="BlackandWhite"/>
    <s v="F.GaryGray"/>
    <x v="1659"/>
    <m/>
    <x v="288"/>
    <n v="97"/>
    <s v="Comedy"/>
    <s v="Drama"/>
    <m/>
    <m/>
    <m/>
    <m/>
    <m/>
    <m/>
    <x v="21"/>
    <m/>
    <m/>
    <m/>
    <m/>
    <m/>
    <m/>
    <s v="Friday"/>
    <x v="0"/>
    <x v="34"/>
    <m/>
    <m/>
    <m/>
    <m/>
    <n v="3500000"/>
    <n v="7.3"/>
    <n v="27900000"/>
    <n v="0.28238665132105539"/>
    <n v="24400000"/>
    <m/>
    <x v="8"/>
  </r>
  <r>
    <s v="Color"/>
    <s v="AlbertHughes"/>
    <x v="1659"/>
    <m/>
    <x v="288"/>
    <n v="97"/>
    <s v="Crime"/>
    <s v="Drama"/>
    <s v="Thriller"/>
    <m/>
    <m/>
    <m/>
    <m/>
    <m/>
    <x v="21"/>
    <m/>
    <m/>
    <m/>
    <m/>
    <m/>
    <m/>
    <s v="MenaceIISociety"/>
    <x v="0"/>
    <x v="34"/>
    <m/>
    <m/>
    <m/>
    <m/>
    <n v="3500000"/>
    <n v="7.5"/>
    <n v="27900000"/>
    <n v="0.28252238130712909"/>
    <n v="24400000"/>
    <m/>
    <x v="8"/>
  </r>
  <r>
    <s v="Color"/>
    <s v="MichaelGornick"/>
    <x v="1659"/>
    <m/>
    <x v="288"/>
    <n v="85"/>
    <s v="Comedy"/>
    <s v="Fantasy"/>
    <s v="Horror"/>
    <s v="Thriller"/>
    <m/>
    <m/>
    <m/>
    <m/>
    <x v="21"/>
    <m/>
    <m/>
    <m/>
    <m/>
    <m/>
    <m/>
    <s v="Creepshow2"/>
    <x v="0"/>
    <x v="34"/>
    <m/>
    <m/>
    <m/>
    <m/>
    <n v="3500000"/>
    <n v="6"/>
    <n v="14000000"/>
    <n v="0.28265881082641653"/>
    <n v="10500000"/>
    <m/>
    <x v="8"/>
  </r>
  <r>
    <s v="Color"/>
    <s v="RobertEggers"/>
    <x v="1659"/>
    <m/>
    <x v="288"/>
    <n v="92"/>
    <s v="Horror"/>
    <s v="Mystery"/>
    <m/>
    <m/>
    <m/>
    <m/>
    <m/>
    <m/>
    <x v="21"/>
    <m/>
    <m/>
    <m/>
    <m/>
    <m/>
    <m/>
    <s v="TheWitch"/>
    <x v="0"/>
    <x v="34"/>
    <m/>
    <m/>
    <m/>
    <m/>
    <n v="3500000"/>
    <n v="6.8"/>
    <n v="25138292"/>
    <n v="0.28265847569743574"/>
    <n v="21638292"/>
    <m/>
    <x v="8"/>
  </r>
  <r>
    <s v="Color"/>
    <s v="MichaelMartin"/>
    <x v="1659"/>
    <m/>
    <x v="288"/>
    <n v="93"/>
    <s v="Comedy"/>
    <m/>
    <m/>
    <m/>
    <m/>
    <m/>
    <m/>
    <m/>
    <x v="21"/>
    <m/>
    <m/>
    <m/>
    <m/>
    <m/>
    <m/>
    <s v="IGottheHookUp"/>
    <x v="0"/>
    <x v="34"/>
    <m/>
    <m/>
    <m/>
    <m/>
    <n v="3500000"/>
    <n v="3.9"/>
    <n v="10305534"/>
    <n v="0.28275954893667138"/>
    <n v="6805534"/>
    <m/>
    <x v="8"/>
  </r>
  <r>
    <s v="Color"/>
    <s v="EdwardBurns"/>
    <x v="1659"/>
    <m/>
    <x v="288"/>
    <n v="96"/>
    <s v="Comedy"/>
    <s v="Drama"/>
    <s v="Romance"/>
    <m/>
    <m/>
    <m/>
    <m/>
    <m/>
    <x v="21"/>
    <m/>
    <m/>
    <m/>
    <m/>
    <m/>
    <m/>
    <s v="ShestheOne"/>
    <x v="0"/>
    <x v="34"/>
    <m/>
    <m/>
    <m/>
    <m/>
    <n v="3500000"/>
    <n v="6.1"/>
    <n v="9449219"/>
    <n v="0.2827414668699969"/>
    <n v="5949219"/>
    <m/>
    <x v="8"/>
  </r>
  <r>
    <s v="BlackandWhite"/>
    <s v="BillCondon"/>
    <x v="1659"/>
    <m/>
    <x v="288"/>
    <n v="105"/>
    <s v="Biography"/>
    <s v="Drama"/>
    <m/>
    <m/>
    <m/>
    <m/>
    <m/>
    <m/>
    <x v="21"/>
    <m/>
    <m/>
    <m/>
    <m/>
    <m/>
    <m/>
    <s v="GodsandMonsters"/>
    <x v="0"/>
    <x v="34"/>
    <m/>
    <m/>
    <m/>
    <m/>
    <n v="3500000"/>
    <n v="7.5"/>
    <n v="6390032"/>
    <n v="0.28272026813964191"/>
    <n v="2890032"/>
    <m/>
    <x v="8"/>
  </r>
  <r>
    <s v="Color"/>
    <s v="JuanJosCampanella"/>
    <x v="1659"/>
    <m/>
    <x v="288"/>
    <n v="129"/>
    <s v="Drama"/>
    <s v="Mystery"/>
    <s v="Thriller"/>
    <m/>
    <m/>
    <m/>
    <m/>
    <m/>
    <x v="21"/>
    <m/>
    <m/>
    <m/>
    <m/>
    <m/>
    <m/>
    <s v="TheSecretinTheirEyes"/>
    <x v="3"/>
    <x v="34"/>
    <m/>
    <m/>
    <m/>
    <m/>
    <n v="2000000"/>
    <n v="8.1999999999999993"/>
    <n v="20167424"/>
    <n v="0.2826915823909365"/>
    <n v="18167424"/>
    <m/>
    <x v="8"/>
  </r>
  <r>
    <s v="Color"/>
    <s v="SamRaimi"/>
    <x v="1659"/>
    <m/>
    <x v="288"/>
    <n v="37"/>
    <s v="Comedy"/>
    <s v="Fantasy"/>
    <s v="Horror"/>
    <s v="Thriller"/>
    <m/>
    <m/>
    <m/>
    <m/>
    <x v="21"/>
    <m/>
    <m/>
    <m/>
    <m/>
    <m/>
    <m/>
    <s v="EvilDeadII"/>
    <x v="0"/>
    <x v="34"/>
    <m/>
    <m/>
    <m/>
    <m/>
    <n v="3600000"/>
    <n v="7.8"/>
    <n v="5923044"/>
    <n v="0.28275199751867724"/>
    <n v="2323044"/>
    <m/>
    <x v="8"/>
  </r>
  <r>
    <s v="Color"/>
    <s v="LouisC.K."/>
    <x v="1659"/>
    <m/>
    <x v="288"/>
    <n v="81"/>
    <s v="Action"/>
    <s v="Adventure"/>
    <s v="Comedy"/>
    <s v="Musical"/>
    <m/>
    <m/>
    <m/>
    <m/>
    <x v="21"/>
    <m/>
    <m/>
    <m/>
    <m/>
    <m/>
    <m/>
    <s v="PootieTang"/>
    <x v="0"/>
    <x v="34"/>
    <m/>
    <m/>
    <m/>
    <m/>
    <n v="3000000"/>
    <n v="5.2"/>
    <n v="3293258"/>
    <n v="0.2827234099533909"/>
    <n v="293258"/>
    <m/>
    <x v="8"/>
  </r>
  <r>
    <s v="Color"/>
    <s v="SalvadorCarrasco"/>
    <x v="1659"/>
    <m/>
    <x v="288"/>
    <n v="106"/>
    <s v="Drama"/>
    <s v="History"/>
    <m/>
    <m/>
    <m/>
    <m/>
    <m/>
    <m/>
    <x v="21"/>
    <m/>
    <m/>
    <m/>
    <m/>
    <m/>
    <m/>
    <s v="Laotraconquista"/>
    <x v="3"/>
    <x v="34"/>
    <m/>
    <m/>
    <m/>
    <m/>
    <n v="3500000"/>
    <n v="6.8"/>
    <n v="886410"/>
    <n v="0.28268543376027289"/>
    <n v="-2613590"/>
    <m/>
    <x v="8"/>
  </r>
  <r>
    <s v="Color"/>
    <s v="Andrvredal"/>
    <x v="1659"/>
    <m/>
    <x v="288"/>
    <n v="103"/>
    <s v="Comedy"/>
    <s v="Drama"/>
    <s v="Fantasy"/>
    <s v="Horror"/>
    <m/>
    <m/>
    <m/>
    <m/>
    <x v="21"/>
    <m/>
    <m/>
    <m/>
    <m/>
    <m/>
    <m/>
    <s v="Trollhunter"/>
    <x v="23"/>
    <x v="34"/>
    <m/>
    <m/>
    <m/>
    <m/>
    <n v="19900000"/>
    <n v="7"/>
    <n v="252652"/>
    <n v="0.28265633951094449"/>
    <n v="-19647348"/>
    <m/>
    <x v="8"/>
  </r>
  <r>
    <s v="Color"/>
    <s v="RobertCary"/>
    <x v="1659"/>
    <m/>
    <x v="288"/>
    <n v="101"/>
    <s v="Comedy"/>
    <s v="Romance"/>
    <m/>
    <m/>
    <m/>
    <m/>
    <m/>
    <m/>
    <x v="21"/>
    <m/>
    <m/>
    <m/>
    <m/>
    <m/>
    <m/>
    <s v="IraAbby"/>
    <x v="0"/>
    <x v="34"/>
    <m/>
    <m/>
    <m/>
    <m/>
    <n v="3500000"/>
    <n v="6.5"/>
    <n v="220234"/>
    <n v="0.28295308009150993"/>
    <n v="-3279766"/>
    <m/>
    <x v="8"/>
  </r>
  <r>
    <s v="Color"/>
    <s v="AkivaSchaffer"/>
    <x v="1659"/>
    <m/>
    <x v="288"/>
    <n v="102"/>
    <s v="Action"/>
    <s v="Comedy"/>
    <s v="SciFi"/>
    <m/>
    <m/>
    <m/>
    <m/>
    <m/>
    <x v="21"/>
    <m/>
    <m/>
    <m/>
    <m/>
    <m/>
    <m/>
    <s v="TheWatch"/>
    <x v="0"/>
    <x v="34"/>
    <m/>
    <m/>
    <m/>
    <m/>
    <n v="68000000"/>
    <n v="5.7"/>
    <n v="34350553"/>
    <n v="0.28292569531053685"/>
    <n v="-33649447"/>
    <m/>
    <x v="8"/>
  </r>
  <r>
    <s v="Color"/>
    <s v="AdamRapp"/>
    <x v="1659"/>
    <m/>
    <x v="288"/>
    <n v="98"/>
    <s v="Comedy"/>
    <s v="Drama"/>
    <m/>
    <m/>
    <m/>
    <m/>
    <m/>
    <m/>
    <x v="21"/>
    <m/>
    <m/>
    <m/>
    <m/>
    <m/>
    <m/>
    <s v="WinterPassing"/>
    <x v="0"/>
    <x v="34"/>
    <m/>
    <m/>
    <m/>
    <m/>
    <n v="3500000"/>
    <n v="6.4"/>
    <n v="101228"/>
    <n v="0.28190879030647442"/>
    <n v="-3398772"/>
    <m/>
    <x v="8"/>
  </r>
  <r>
    <s v="Color"/>
    <s v="AngelaRobinson"/>
    <x v="1659"/>
    <m/>
    <x v="288"/>
    <n v="91"/>
    <s v="Action"/>
    <s v="Comedy"/>
    <s v="Romance"/>
    <m/>
    <m/>
    <m/>
    <m/>
    <m/>
    <x v="21"/>
    <m/>
    <m/>
    <m/>
    <m/>
    <m/>
    <m/>
    <s v="D.E.B.S."/>
    <x v="0"/>
    <x v="34"/>
    <m/>
    <m/>
    <m/>
    <m/>
    <n v="3500000"/>
    <n v="5.3"/>
    <n v="96793"/>
    <n v="0.28188369617313841"/>
    <n v="-3403207"/>
    <m/>
    <x v="8"/>
  </r>
  <r>
    <s v="Color"/>
    <s v="LucJacquet"/>
    <x v="1659"/>
    <m/>
    <x v="288"/>
    <n v="80"/>
    <s v="Documentary"/>
    <m/>
    <m/>
    <m/>
    <m/>
    <m/>
    <m/>
    <m/>
    <x v="21"/>
    <m/>
    <m/>
    <m/>
    <m/>
    <m/>
    <m/>
    <s v="MarchofthePenguins"/>
    <x v="4"/>
    <x v="34"/>
    <m/>
    <m/>
    <m/>
    <m/>
    <n v="8000000"/>
    <n v="7.6"/>
    <n v="77413017"/>
    <n v="0.28185849085467468"/>
    <n v="69413017"/>
    <m/>
    <x v="8"/>
  </r>
  <r>
    <s v="Color"/>
    <s v="J.C.Chandor"/>
    <x v="1659"/>
    <m/>
    <x v="288"/>
    <n v="107"/>
    <s v="Biography"/>
    <s v="Drama"/>
    <s v="Thriller"/>
    <m/>
    <m/>
    <m/>
    <m/>
    <m/>
    <x v="21"/>
    <m/>
    <m/>
    <m/>
    <m/>
    <m/>
    <m/>
    <s v="MarginCall"/>
    <x v="0"/>
    <x v="34"/>
    <m/>
    <m/>
    <m/>
    <m/>
    <n v="3500000"/>
    <n v="7.1"/>
    <n v="5354039"/>
    <n v="0.28301443487430827"/>
    <n v="1854039"/>
    <m/>
    <x v="8"/>
  </r>
  <r>
    <s v="Color"/>
    <s v="ClarkGregg"/>
    <x v="1659"/>
    <m/>
    <x v="288"/>
    <n v="92"/>
    <s v="Comedy"/>
    <s v="Drama"/>
    <m/>
    <m/>
    <m/>
    <m/>
    <m/>
    <m/>
    <x v="21"/>
    <m/>
    <m/>
    <m/>
    <m/>
    <m/>
    <m/>
    <s v="Choke"/>
    <x v="0"/>
    <x v="34"/>
    <m/>
    <m/>
    <m/>
    <m/>
    <n v="3000000"/>
    <n v="6.5"/>
    <n v="2926565"/>
    <n v="0.28298520513155911"/>
    <n v="-73435"/>
    <m/>
    <x v="8"/>
  </r>
  <r>
    <s v="Color"/>
    <s v="DamienChazelle"/>
    <x v="1659"/>
    <m/>
    <x v="288"/>
    <n v="107"/>
    <s v="Drama"/>
    <s v="Music"/>
    <m/>
    <m/>
    <m/>
    <m/>
    <m/>
    <m/>
    <x v="21"/>
    <m/>
    <m/>
    <m/>
    <m/>
    <m/>
    <m/>
    <s v="Whiplash"/>
    <x v="0"/>
    <x v="34"/>
    <m/>
    <m/>
    <m/>
    <m/>
    <n v="3300000"/>
    <n v="8.5"/>
    <n v="13092000"/>
    <n v="0.28294847937385564"/>
    <n v="9792000"/>
    <m/>
    <x v="8"/>
  </r>
  <r>
    <s v="Color"/>
    <s v="FernandoMeirelles"/>
    <x v="1659"/>
    <m/>
    <x v="288"/>
    <n v="135"/>
    <s v="Crime"/>
    <s v="Drama"/>
    <m/>
    <m/>
    <m/>
    <m/>
    <m/>
    <m/>
    <x v="21"/>
    <m/>
    <m/>
    <m/>
    <m/>
    <m/>
    <m/>
    <s v="CityofGod"/>
    <x v="22"/>
    <x v="34"/>
    <m/>
    <m/>
    <m/>
    <m/>
    <n v="3300000"/>
    <n v="8.6999999999999993"/>
    <n v="7563397"/>
    <n v="0.28294245349578229"/>
    <n v="4263397"/>
    <m/>
    <x v="8"/>
  </r>
  <r>
    <s v="Color"/>
    <s v="JustinKerrigan"/>
    <x v="1659"/>
    <m/>
    <x v="288"/>
    <n v="99"/>
    <s v="Comedy"/>
    <s v="Music"/>
    <m/>
    <m/>
    <m/>
    <m/>
    <m/>
    <m/>
    <x v="21"/>
    <m/>
    <m/>
    <m/>
    <m/>
    <m/>
    <m/>
    <s v="HumanTraffic"/>
    <x v="0"/>
    <x v="34"/>
    <m/>
    <m/>
    <m/>
    <m/>
    <n v="2200000"/>
    <n v="7.1"/>
    <n v="104257"/>
    <n v="0.28291434736277032"/>
    <n v="-2095743"/>
    <m/>
    <x v="8"/>
  </r>
  <r>
    <s v="Color"/>
    <s v="ThomasVinterberg"/>
    <x v="1659"/>
    <m/>
    <x v="288"/>
    <n v="115"/>
    <s v="Drama"/>
    <m/>
    <m/>
    <m/>
    <m/>
    <m/>
    <m/>
    <m/>
    <x v="21"/>
    <m/>
    <m/>
    <m/>
    <m/>
    <m/>
    <m/>
    <s v="TheHunt"/>
    <x v="21"/>
    <x v="34"/>
    <m/>
    <m/>
    <m/>
    <m/>
    <n v="3800000"/>
    <n v="8.3000000000000007"/>
    <n v="610968"/>
    <n v="0.28286488089492068"/>
    <n v="-3189032"/>
    <m/>
    <x v="8"/>
  </r>
  <r>
    <s v="Color"/>
    <s v="AlejandroMonteverde"/>
    <x v="1659"/>
    <m/>
    <x v="288"/>
    <n v="91"/>
    <s v="Drama"/>
    <s v="Romance"/>
    <m/>
    <m/>
    <m/>
    <m/>
    <m/>
    <m/>
    <x v="21"/>
    <m/>
    <m/>
    <m/>
    <m/>
    <m/>
    <m/>
    <s v="Bella"/>
    <x v="0"/>
    <x v="34"/>
    <m/>
    <m/>
    <m/>
    <m/>
    <n v="3300000"/>
    <n v="7.4"/>
    <n v="8108247"/>
    <n v="0.28284286945690978"/>
    <n v="4808247"/>
    <m/>
    <x v="8"/>
  </r>
  <r>
    <s v="Color"/>
    <s v="JoshuaMarston"/>
    <x v="1659"/>
    <m/>
    <x v="288"/>
    <n v="101"/>
    <s v="Crime"/>
    <s v="Drama"/>
    <m/>
    <m/>
    <m/>
    <m/>
    <m/>
    <m/>
    <x v="21"/>
    <m/>
    <m/>
    <m/>
    <m/>
    <m/>
    <m/>
    <s v="MariaFullofGrace"/>
    <x v="3"/>
    <x v="34"/>
    <m/>
    <m/>
    <m/>
    <m/>
    <n v="3000000"/>
    <n v="7.5"/>
    <n v="6517198"/>
    <n v="0.2828156086794863"/>
    <n v="3517198"/>
    <m/>
    <x v="8"/>
  </r>
  <r>
    <s v="Color"/>
    <s v="MikeMills"/>
    <x v="1659"/>
    <m/>
    <x v="288"/>
    <n v="105"/>
    <s v="Comedy"/>
    <s v="Drama"/>
    <s v="Romance"/>
    <m/>
    <m/>
    <m/>
    <m/>
    <m/>
    <x v="21"/>
    <m/>
    <m/>
    <m/>
    <m/>
    <m/>
    <m/>
    <s v="Beginners"/>
    <x v="0"/>
    <x v="34"/>
    <m/>
    <m/>
    <m/>
    <m/>
    <n v="3200000"/>
    <n v="7.2"/>
    <n v="5776314"/>
    <n v="0.28278176660996779"/>
    <n v="2576314"/>
    <m/>
    <x v="8"/>
  </r>
  <r>
    <s v="Color"/>
    <s v="JohnLandis"/>
    <x v="1659"/>
    <m/>
    <x v="288"/>
    <n v="109"/>
    <s v="Comedy"/>
    <m/>
    <m/>
    <m/>
    <m/>
    <m/>
    <m/>
    <m/>
    <x v="21"/>
    <m/>
    <m/>
    <m/>
    <m/>
    <m/>
    <m/>
    <s v="AnimalHouse"/>
    <x v="0"/>
    <x v="34"/>
    <m/>
    <m/>
    <m/>
    <m/>
    <n v="3000000"/>
    <n v="7.6"/>
    <n v="141600000"/>
    <n v="0.28274843770786812"/>
    <n v="138600000"/>
    <m/>
    <x v="8"/>
  </r>
  <r>
    <s v="Color"/>
    <s v="GuyHamilton"/>
    <x v="1659"/>
    <m/>
    <x v="288"/>
    <n v="110"/>
    <s v="Action"/>
    <s v="Adventure"/>
    <s v="Thriller"/>
    <m/>
    <m/>
    <m/>
    <m/>
    <m/>
    <x v="21"/>
    <m/>
    <m/>
    <m/>
    <m/>
    <m/>
    <m/>
    <s v="Goldfinger"/>
    <x v="0"/>
    <x v="34"/>
    <m/>
    <m/>
    <m/>
    <m/>
    <n v="3000000"/>
    <n v="7.8"/>
    <n v="51100000"/>
    <n v="0.28849435074592261"/>
    <n v="48100000"/>
    <m/>
    <x v="8"/>
  </r>
  <r>
    <s v="Color"/>
    <s v="DannyBoyle"/>
    <x v="1659"/>
    <m/>
    <x v="288"/>
    <n v="94"/>
    <s v="Drama"/>
    <m/>
    <m/>
    <m/>
    <m/>
    <m/>
    <m/>
    <m/>
    <x v="21"/>
    <m/>
    <m/>
    <m/>
    <m/>
    <m/>
    <m/>
    <s v="Trainspotting"/>
    <x v="0"/>
    <x v="34"/>
    <m/>
    <m/>
    <m/>
    <m/>
    <n v="3500000"/>
    <n v="8.1999999999999993"/>
    <n v="16501785"/>
    <n v="0.28917711925255041"/>
    <n v="13001785"/>
    <m/>
    <x v="8"/>
  </r>
  <r>
    <s v="Color"/>
    <s v="SpikeLee"/>
    <x v="1659"/>
    <m/>
    <x v="288"/>
    <n v="115"/>
    <s v="Comedy"/>
    <s v="Documentary"/>
    <m/>
    <m/>
    <m/>
    <m/>
    <m/>
    <m/>
    <x v="21"/>
    <m/>
    <m/>
    <m/>
    <m/>
    <m/>
    <m/>
    <s v="TheOriginalKingsofComedy"/>
    <x v="0"/>
    <x v="34"/>
    <m/>
    <m/>
    <m/>
    <m/>
    <n v="3000000"/>
    <n v="6.6"/>
    <n v="38168022"/>
    <n v="0.28919562561340789"/>
    <n v="35168022"/>
    <m/>
    <x v="8"/>
  </r>
  <r>
    <s v="Color"/>
    <s v="TodWilliams"/>
    <x v="1659"/>
    <m/>
    <x v="288"/>
    <n v="98"/>
    <s v="Horror"/>
    <m/>
    <m/>
    <m/>
    <m/>
    <m/>
    <m/>
    <m/>
    <x v="21"/>
    <m/>
    <m/>
    <m/>
    <m/>
    <m/>
    <m/>
    <s v="ParanormalActivity2"/>
    <x v="0"/>
    <x v="34"/>
    <m/>
    <m/>
    <m/>
    <m/>
    <n v="3000000"/>
    <n v="5.7"/>
    <n v="84749884"/>
    <n v="0.28954750825526454"/>
    <n v="81749884"/>
    <m/>
    <x v="8"/>
  </r>
  <r>
    <s v="Color"/>
    <s v="KirkJones"/>
    <x v="1659"/>
    <m/>
    <x v="288"/>
    <n v="91"/>
    <s v="Comedy"/>
    <m/>
    <m/>
    <m/>
    <m/>
    <m/>
    <m/>
    <m/>
    <x v="21"/>
    <m/>
    <m/>
    <m/>
    <m/>
    <m/>
    <m/>
    <s v="WakingNedDevine"/>
    <x v="0"/>
    <x v="34"/>
    <m/>
    <m/>
    <m/>
    <m/>
    <n v="3000000"/>
    <n v="7.4"/>
    <n v="24788807"/>
    <n v="0.29162347309572473"/>
    <n v="21788807"/>
    <m/>
    <x v="8"/>
  </r>
  <r>
    <s v="BlackandWhite"/>
    <s v="MichaelMoore"/>
    <x v="1659"/>
    <m/>
    <x v="288"/>
    <n v="120"/>
    <s v="Crime"/>
    <s v="Documentary"/>
    <s v="Drama"/>
    <m/>
    <m/>
    <m/>
    <m/>
    <m/>
    <x v="21"/>
    <m/>
    <m/>
    <m/>
    <m/>
    <m/>
    <m/>
    <s v="BowlingforColumbine"/>
    <x v="0"/>
    <x v="34"/>
    <m/>
    <m/>
    <m/>
    <m/>
    <n v="4000000"/>
    <n v="8"/>
    <n v="21244913"/>
    <n v="0.29174120900982242"/>
    <n v="17244913"/>
    <m/>
    <x v="8"/>
  </r>
  <r>
    <s v="Color"/>
    <s v="JackSholder"/>
    <x v="1659"/>
    <m/>
    <x v="288"/>
    <n v="87"/>
    <s v="Fantasy"/>
    <s v="Horror"/>
    <m/>
    <m/>
    <m/>
    <m/>
    <m/>
    <m/>
    <x v="21"/>
    <m/>
    <m/>
    <m/>
    <m/>
    <m/>
    <m/>
    <s v="ANightmareonElmStreet2:FreddysRevenge"/>
    <x v="0"/>
    <x v="34"/>
    <m/>
    <m/>
    <m/>
    <m/>
    <n v="2200000"/>
    <n v="5.4"/>
    <n v="30000000"/>
    <n v="0.29180253617255925"/>
    <n v="27800000"/>
    <m/>
    <x v="8"/>
  </r>
  <r>
    <s v="Color"/>
    <s v="JamesIvory"/>
    <x v="1659"/>
    <m/>
    <x v="288"/>
    <n v="117"/>
    <s v="Drama"/>
    <s v="Romance"/>
    <m/>
    <m/>
    <m/>
    <m/>
    <m/>
    <m/>
    <x v="21"/>
    <m/>
    <m/>
    <m/>
    <m/>
    <m/>
    <m/>
    <s v="ARoomwithaView"/>
    <x v="0"/>
    <x v="34"/>
    <m/>
    <m/>
    <m/>
    <m/>
    <n v="3000000"/>
    <n v="7.4"/>
    <n v="20966644"/>
    <n v="0.29202229253096856"/>
    <n v="17966644"/>
    <m/>
    <x v="8"/>
  </r>
  <r>
    <s v="Color"/>
    <s v="JamesDeMonaco"/>
    <x v="1659"/>
    <m/>
    <x v="288"/>
    <n v="85"/>
    <s v="Horror"/>
    <s v="SciFi"/>
    <s v="Thriller"/>
    <m/>
    <m/>
    <m/>
    <m/>
    <m/>
    <x v="21"/>
    <m/>
    <m/>
    <m/>
    <m/>
    <m/>
    <m/>
    <s v="ThePurge"/>
    <x v="0"/>
    <x v="34"/>
    <m/>
    <m/>
    <m/>
    <m/>
    <n v="3000000"/>
    <n v="5.7"/>
    <n v="64423650"/>
    <n v="0.29209244667661943"/>
    <n v="61423650"/>
    <m/>
    <x v="8"/>
  </r>
  <r>
    <s v="Color"/>
    <s v="ScottDerrickson"/>
    <x v="1659"/>
    <m/>
    <x v="288"/>
    <n v="110"/>
    <s v="Horror"/>
    <s v="Mystery"/>
    <m/>
    <m/>
    <m/>
    <m/>
    <m/>
    <m/>
    <x v="21"/>
    <m/>
    <m/>
    <m/>
    <m/>
    <m/>
    <m/>
    <s v="Sinister"/>
    <x v="0"/>
    <x v="34"/>
    <m/>
    <m/>
    <m/>
    <m/>
    <n v="3000000"/>
    <n v="6.8"/>
    <n v="48056940"/>
    <n v="0.29328064620603267"/>
    <n v="45056940"/>
    <m/>
    <x v="8"/>
  </r>
  <r>
    <s v="Color"/>
    <s v="DavidRaynr"/>
    <x v="1659"/>
    <m/>
    <x v="288"/>
    <n v="113"/>
    <s v="Biography"/>
    <s v="Comedy"/>
    <s v="Documentary"/>
    <m/>
    <m/>
    <m/>
    <m/>
    <m/>
    <x v="21"/>
    <m/>
    <m/>
    <m/>
    <m/>
    <m/>
    <m/>
    <s v="MartinLawrenceLive:Runteldat"/>
    <x v="0"/>
    <x v="34"/>
    <m/>
    <m/>
    <m/>
    <m/>
    <n v="3000000"/>
    <n v="5.4"/>
    <n v="19184015"/>
    <n v="0.29391377550294456"/>
    <n v="16184015"/>
    <m/>
    <x v="8"/>
  </r>
  <r>
    <s v="Color"/>
    <s v="CharlesMartinSmith"/>
    <x v="1659"/>
    <m/>
    <x v="288"/>
    <n v="98"/>
    <s v="Comedy"/>
    <s v="Drama"/>
    <s v="Family"/>
    <s v="Sport"/>
    <m/>
    <m/>
    <m/>
    <m/>
    <x v="21"/>
    <m/>
    <m/>
    <m/>
    <m/>
    <m/>
    <m/>
    <s v="AirBud"/>
    <x v="0"/>
    <x v="34"/>
    <m/>
    <m/>
    <m/>
    <m/>
    <n v="3000000"/>
    <n v="5.0999999999999996"/>
    <n v="24629916"/>
    <n v="0.29396719495437279"/>
    <n v="21629916"/>
    <m/>
    <x v="8"/>
  </r>
  <r>
    <s v="Color"/>
    <s v="TomMcLoughlin"/>
    <x v="1659"/>
    <m/>
    <x v="288"/>
    <n v="86"/>
    <s v="Horror"/>
    <s v="Thriller"/>
    <m/>
    <m/>
    <m/>
    <m/>
    <m/>
    <m/>
    <x v="21"/>
    <m/>
    <m/>
    <m/>
    <m/>
    <m/>
    <m/>
    <s v="JasonLives:Fridaythe13thPartVI"/>
    <x v="0"/>
    <x v="34"/>
    <m/>
    <m/>
    <m/>
    <m/>
    <n v="3000000"/>
    <n v="5.9"/>
    <n v="19472057"/>
    <n v="0.29409002415508295"/>
    <n v="16472057"/>
    <m/>
    <x v="8"/>
  </r>
  <r>
    <s v="Color"/>
    <s v="DavidLean"/>
    <x v="1659"/>
    <m/>
    <x v="288"/>
    <n v="161"/>
    <s v="Adventure"/>
    <s v="Drama"/>
    <s v="War"/>
    <m/>
    <m/>
    <m/>
    <m/>
    <m/>
    <x v="21"/>
    <m/>
    <m/>
    <m/>
    <m/>
    <m/>
    <m/>
    <s v="TheBridgeontheRiverKwai"/>
    <x v="0"/>
    <x v="34"/>
    <m/>
    <m/>
    <m/>
    <m/>
    <n v="3000000"/>
    <n v="8.1999999999999993"/>
    <n v="27200000"/>
    <n v="0.294147357035627"/>
    <n v="24200000"/>
    <m/>
    <x v="8"/>
  </r>
  <r>
    <s v="Color"/>
    <s v="PatrickReadJohnson"/>
    <x v="1659"/>
    <m/>
    <x v="288"/>
    <n v="100"/>
    <s v="Adventure"/>
    <s v="Comedy"/>
    <s v="SciFi"/>
    <m/>
    <m/>
    <m/>
    <m/>
    <m/>
    <x v="21"/>
    <m/>
    <m/>
    <m/>
    <m/>
    <m/>
    <m/>
    <s v="SpacedInvaders"/>
    <x v="0"/>
    <x v="34"/>
    <m/>
    <m/>
    <m/>
    <m/>
    <n v="3000000"/>
    <n v="5.3"/>
    <n v="15369573"/>
    <n v="0.29431080761019629"/>
    <n v="12369573"/>
    <m/>
    <x v="8"/>
  </r>
  <r>
    <s v="Color"/>
    <s v="AdamMarcus"/>
    <x v="1659"/>
    <m/>
    <x v="288"/>
    <n v="91"/>
    <s v="Fantasy"/>
    <s v="Horror"/>
    <s v="Thriller"/>
    <m/>
    <m/>
    <m/>
    <m/>
    <m/>
    <x v="21"/>
    <m/>
    <m/>
    <m/>
    <m/>
    <m/>
    <m/>
    <s v="JasonGoestoHell:TheFinalFriday"/>
    <x v="0"/>
    <x v="34"/>
    <m/>
    <m/>
    <m/>
    <m/>
    <n v="2500000"/>
    <n v="4.3"/>
    <n v="15935068"/>
    <n v="0.29432834017450693"/>
    <n v="13435068"/>
    <m/>
    <x v="8"/>
  </r>
  <r>
    <s v="Color"/>
    <s v="MichelGondry"/>
    <x v="1659"/>
    <m/>
    <x v="288"/>
    <n v="100"/>
    <s v="Comedy"/>
    <s v="Documentary"/>
    <s v="Music"/>
    <m/>
    <m/>
    <m/>
    <m/>
    <m/>
    <x v="21"/>
    <m/>
    <m/>
    <m/>
    <m/>
    <m/>
    <m/>
    <s v="DaveChappellesBlockParty"/>
    <x v="0"/>
    <x v="34"/>
    <m/>
    <m/>
    <m/>
    <m/>
    <n v="3000000"/>
    <n v="7.2"/>
    <n v="11694528"/>
    <n v="0.29435322837541256"/>
    <n v="8694528"/>
    <m/>
    <x v="8"/>
  </r>
  <r>
    <s v="Color"/>
    <s v="BennyBoom"/>
    <x v="1659"/>
    <m/>
    <x v="288"/>
    <n v="84"/>
    <s v="Action"/>
    <s v="Comedy"/>
    <s v="Crime"/>
    <m/>
    <m/>
    <m/>
    <m/>
    <m/>
    <x v="21"/>
    <m/>
    <m/>
    <m/>
    <m/>
    <m/>
    <m/>
    <s v="NextDayAir"/>
    <x v="0"/>
    <x v="34"/>
    <m/>
    <m/>
    <m/>
    <m/>
    <n v="3000000"/>
    <n v="5.9"/>
    <n v="10017041"/>
    <n v="0.2943436277085914"/>
    <n v="7017041"/>
    <m/>
    <x v="8"/>
  </r>
  <r>
    <s v="Color"/>
    <s v="NnegestLikk"/>
    <x v="1659"/>
    <m/>
    <x v="288"/>
    <n v="99"/>
    <s v="Comedy"/>
    <m/>
    <m/>
    <m/>
    <m/>
    <m/>
    <m/>
    <m/>
    <x v="21"/>
    <m/>
    <m/>
    <m/>
    <m/>
    <m/>
    <m/>
    <s v="PhatGirlz"/>
    <x v="0"/>
    <x v="34"/>
    <m/>
    <m/>
    <m/>
    <m/>
    <n v="3000000"/>
    <n v="3"/>
    <n v="7059537"/>
    <n v="0.29432437810194834"/>
    <n v="4059537"/>
    <m/>
    <x v="8"/>
  </r>
  <r>
    <s v="Color"/>
    <s v="RichardLinklater"/>
    <x v="1659"/>
    <m/>
    <x v="288"/>
    <n v="109"/>
    <s v="Drama"/>
    <s v="Romance"/>
    <m/>
    <m/>
    <m/>
    <m/>
    <m/>
    <m/>
    <x v="21"/>
    <m/>
    <m/>
    <m/>
    <m/>
    <m/>
    <m/>
    <s v="BeforeMidnight"/>
    <x v="0"/>
    <x v="34"/>
    <m/>
    <m/>
    <m/>
    <m/>
    <n v="3000000"/>
    <n v="7.9"/>
    <n v="8114507"/>
    <n v="0.29429250016635694"/>
    <n v="5114507"/>
    <m/>
    <x v="8"/>
  </r>
  <r>
    <s v="Color"/>
    <s v="ChristopherLeitch"/>
    <x v="1659"/>
    <m/>
    <x v="288"/>
    <n v="95"/>
    <s v="Comedy"/>
    <s v="Fantasy"/>
    <m/>
    <m/>
    <m/>
    <m/>
    <m/>
    <m/>
    <x v="21"/>
    <m/>
    <m/>
    <m/>
    <m/>
    <m/>
    <m/>
    <s v="TeenWolfToo"/>
    <x v="0"/>
    <x v="34"/>
    <m/>
    <m/>
    <m/>
    <m/>
    <n v="3000000"/>
    <n v="3.2"/>
    <n v="7888703"/>
    <n v="0.29426427906483693"/>
    <n v="4888703"/>
    <m/>
    <x v="8"/>
  </r>
  <r>
    <s v="Color"/>
    <s v="DonCoscarelli"/>
    <x v="1659"/>
    <m/>
    <x v="288"/>
    <n v="97"/>
    <s v="Action"/>
    <s v="Fantasy"/>
    <s v="Horror"/>
    <s v="SciFi"/>
    <s v="Thriller"/>
    <m/>
    <m/>
    <m/>
    <x v="21"/>
    <m/>
    <m/>
    <m/>
    <m/>
    <m/>
    <m/>
    <s v="PhantasmII"/>
    <x v="0"/>
    <x v="34"/>
    <m/>
    <m/>
    <m/>
    <m/>
    <n v="3000000"/>
    <n v="6.5"/>
    <n v="7282851"/>
    <n v="0.29423502404761293"/>
    <n v="4282851"/>
    <m/>
    <x v="8"/>
  </r>
  <r>
    <s v="Color"/>
    <s v="PatriciaCardoso"/>
    <x v="1659"/>
    <m/>
    <x v="288"/>
    <n v="90"/>
    <s v="Comedy"/>
    <s v="Drama"/>
    <m/>
    <m/>
    <m/>
    <m/>
    <m/>
    <m/>
    <x v="21"/>
    <m/>
    <m/>
    <m/>
    <m/>
    <m/>
    <m/>
    <s v="RealWomenHaveCurves"/>
    <x v="0"/>
    <x v="34"/>
    <m/>
    <m/>
    <m/>
    <m/>
    <n v="3000000"/>
    <n v="7"/>
    <n v="5844929"/>
    <n v="0.29420340043028465"/>
    <n v="2844929"/>
    <m/>
    <x v="8"/>
  </r>
  <r>
    <s v="Color"/>
    <s v="DamienODonnell"/>
    <x v="1659"/>
    <m/>
    <x v="288"/>
    <n v="96"/>
    <s v="Comedy"/>
    <s v="Drama"/>
    <m/>
    <m/>
    <m/>
    <m/>
    <m/>
    <m/>
    <x v="21"/>
    <m/>
    <m/>
    <m/>
    <m/>
    <m/>
    <m/>
    <s v="EastIsEast"/>
    <x v="0"/>
    <x v="34"/>
    <m/>
    <m/>
    <m/>
    <m/>
    <n v="1900000"/>
    <n v="6.9"/>
    <n v="4170647"/>
    <n v="0.29416729537451075"/>
    <n v="2270647"/>
    <m/>
    <x v="8"/>
  </r>
  <r>
    <s v="Color"/>
    <s v="PeterM.Cohen"/>
    <x v="1659"/>
    <m/>
    <x v="288"/>
    <n v="82"/>
    <s v="Comedy"/>
    <s v="Romance"/>
    <m/>
    <m/>
    <m/>
    <m/>
    <m/>
    <m/>
    <x v="21"/>
    <m/>
    <m/>
    <m/>
    <m/>
    <m/>
    <m/>
    <s v="Whipped"/>
    <x v="0"/>
    <x v="34"/>
    <m/>
    <m/>
    <m/>
    <m/>
    <n v="3000000"/>
    <n v="4.4000000000000004"/>
    <n v="4142507"/>
    <n v="0.29411486750691429"/>
    <n v="1142507"/>
    <m/>
    <x v="8"/>
  </r>
  <r>
    <s v="Color"/>
    <s v="MiraNair"/>
    <x v="1659"/>
    <m/>
    <x v="288"/>
    <n v="109"/>
    <s v="Crime"/>
    <s v="Drama"/>
    <s v="History"/>
    <s v="Romance"/>
    <m/>
    <m/>
    <m/>
    <m/>
    <x v="21"/>
    <m/>
    <m/>
    <m/>
    <m/>
    <m/>
    <m/>
    <s v="KamaSutra:ATaleofLove"/>
    <x v="0"/>
    <x v="34"/>
    <m/>
    <m/>
    <m/>
    <m/>
    <n v="3000000"/>
    <n v="6"/>
    <n v="4109095"/>
    <n v="0.29407492571600591"/>
    <n v="1109095"/>
    <m/>
    <x v="8"/>
  </r>
  <r>
    <s v="Color"/>
    <s v="AnthonyHickox"/>
    <x v="1659"/>
    <m/>
    <x v="288"/>
    <n v="98"/>
    <s v="Fantasy"/>
    <s v="Horror"/>
    <m/>
    <m/>
    <m/>
    <m/>
    <m/>
    <m/>
    <x v="21"/>
    <m/>
    <m/>
    <m/>
    <m/>
    <m/>
    <m/>
    <s v="Warlock:TheArmageddon"/>
    <x v="0"/>
    <x v="34"/>
    <m/>
    <m/>
    <m/>
    <m/>
    <n v="3000000"/>
    <n v="5.3"/>
    <n v="3902679"/>
    <n v="0.29403471528433339"/>
    <n v="902679"/>
    <m/>
    <x v="8"/>
  </r>
  <r>
    <s v="Color"/>
    <s v="TomSchulman"/>
    <x v="1659"/>
    <m/>
    <x v="288"/>
    <n v="95"/>
    <s v="Comedy"/>
    <s v="Crime"/>
    <m/>
    <m/>
    <m/>
    <m/>
    <m/>
    <m/>
    <x v="21"/>
    <m/>
    <m/>
    <m/>
    <m/>
    <m/>
    <m/>
    <s v="8HeadsinaDuffelBag"/>
    <x v="0"/>
    <x v="34"/>
    <m/>
    <m/>
    <m/>
    <m/>
    <n v="3000000"/>
    <n v="5.3"/>
    <n v="3559990"/>
    <n v="0.29399400024483929"/>
    <n v="559990"/>
    <m/>
    <x v="8"/>
  </r>
  <r>
    <s v="Color"/>
    <s v="JillSprecher"/>
    <x v="1659"/>
    <m/>
    <x v="288"/>
    <n v="104"/>
    <s v="Drama"/>
    <m/>
    <m/>
    <m/>
    <m/>
    <m/>
    <m/>
    <m/>
    <x v="21"/>
    <m/>
    <m/>
    <m/>
    <m/>
    <m/>
    <m/>
    <s v="ThirteenConversationsAboutOneThing"/>
    <x v="0"/>
    <x v="34"/>
    <m/>
    <m/>
    <m/>
    <m/>
    <n v="4500000"/>
    <n v="7.1"/>
    <n v="3287435"/>
    <n v="0.29395265050537916"/>
    <n v="-1212565"/>
    <m/>
    <x v="8"/>
  </r>
  <r>
    <s v="Color"/>
    <s v="DarrenStein"/>
    <x v="1659"/>
    <m/>
    <x v="288"/>
    <n v="87"/>
    <s v="Comedy"/>
    <s v="Crime"/>
    <s v="Thriller"/>
    <m/>
    <m/>
    <m/>
    <m/>
    <m/>
    <x v="21"/>
    <m/>
    <m/>
    <m/>
    <m/>
    <m/>
    <m/>
    <s v="Jawbreaker"/>
    <x v="0"/>
    <x v="34"/>
    <m/>
    <m/>
    <m/>
    <m/>
    <n v="3500000"/>
    <n v="5.4"/>
    <n v="3071947"/>
    <n v="0.29393080109448433"/>
    <n v="-428053"/>
    <m/>
    <x v="8"/>
  </r>
  <r>
    <s v="Color"/>
    <s v="JulianSchnabel"/>
    <x v="1659"/>
    <m/>
    <x v="288"/>
    <n v="108"/>
    <s v="Biography"/>
    <s v="Drama"/>
    <m/>
    <m/>
    <m/>
    <m/>
    <m/>
    <m/>
    <x v="21"/>
    <m/>
    <m/>
    <m/>
    <m/>
    <m/>
    <m/>
    <s v="Basquiat"/>
    <x v="0"/>
    <x v="34"/>
    <m/>
    <m/>
    <m/>
    <m/>
    <n v="3300000"/>
    <n v="6.9"/>
    <n v="2961991"/>
    <n v="0.29389536371927677"/>
    <n v="-338009"/>
    <m/>
    <x v="8"/>
  </r>
  <r>
    <s v="Color"/>
    <s v="GavinHood"/>
    <x v="1659"/>
    <m/>
    <x v="288"/>
    <n v="94"/>
    <s v="Crime"/>
    <s v="Drama"/>
    <m/>
    <m/>
    <m/>
    <m/>
    <m/>
    <m/>
    <x v="21"/>
    <m/>
    <m/>
    <m/>
    <m/>
    <m/>
    <m/>
    <s v="Tsotsi"/>
    <x v="27"/>
    <x v="34"/>
    <m/>
    <m/>
    <m/>
    <m/>
    <n v="3000000"/>
    <n v="7.3"/>
    <n v="2912363"/>
    <n v="0.29385696937730066"/>
    <n v="-87637"/>
    <m/>
    <x v="8"/>
  </r>
  <r>
    <s v="Color"/>
    <s v="GeorgeGallo"/>
    <x v="1659"/>
    <m/>
    <x v="288"/>
    <n v="89"/>
    <s v="Comedy"/>
    <s v="Documentary"/>
    <m/>
    <m/>
    <m/>
    <m/>
    <m/>
    <m/>
    <x v="21"/>
    <m/>
    <m/>
    <m/>
    <m/>
    <m/>
    <m/>
    <s v="DysFunktionalFamily"/>
    <x v="0"/>
    <x v="34"/>
    <m/>
    <m/>
    <m/>
    <m/>
    <n v="3000000"/>
    <n v="6.6"/>
    <n v="2223990"/>
    <n v="0.29381420104583089"/>
    <n v="-776010"/>
    <m/>
    <x v="8"/>
  </r>
  <r>
    <s v="Color"/>
    <s v="KevinSmith"/>
    <x v="1659"/>
    <m/>
    <x v="288"/>
    <n v="102"/>
    <s v="Comedy"/>
    <s v="Drama"/>
    <s v="Horror"/>
    <m/>
    <m/>
    <m/>
    <m/>
    <m/>
    <x v="21"/>
    <m/>
    <m/>
    <m/>
    <m/>
    <m/>
    <m/>
    <s v="Tusk"/>
    <x v="0"/>
    <x v="34"/>
    <m/>
    <m/>
    <m/>
    <m/>
    <n v="3000000"/>
    <n v="5.4"/>
    <n v="1821983"/>
    <n v="0.29377088721243816"/>
    <n v="-1178017"/>
    <m/>
    <x v="8"/>
  </r>
  <r>
    <s v="Color"/>
    <s v="ChanwookPark"/>
    <x v="1659"/>
    <m/>
    <x v="288"/>
    <n v="120"/>
    <s v="Drama"/>
    <s v="Mystery"/>
    <s v="Thriller"/>
    <m/>
    <m/>
    <m/>
    <m/>
    <m/>
    <x v="21"/>
    <m/>
    <m/>
    <m/>
    <m/>
    <m/>
    <m/>
    <s v="Oldboy"/>
    <x v="18"/>
    <x v="34"/>
    <m/>
    <m/>
    <m/>
    <m/>
    <n v="3000000"/>
    <n v="8.4"/>
    <n v="2181290"/>
    <n v="0.29372729216400095"/>
    <n v="-818710"/>
    <m/>
    <x v="8"/>
  </r>
  <r>
    <s v="Color"/>
    <s v="DavidNixon"/>
    <x v="1659"/>
    <m/>
    <x v="288"/>
    <n v="110"/>
    <s v="Drama"/>
    <s v="Family"/>
    <m/>
    <m/>
    <m/>
    <m/>
    <m/>
    <m/>
    <x v="21"/>
    <m/>
    <m/>
    <m/>
    <m/>
    <m/>
    <m/>
    <s v="LetterstoGod"/>
    <x v="0"/>
    <x v="34"/>
    <m/>
    <m/>
    <m/>
    <m/>
    <n v="3500000"/>
    <n v="6.3"/>
    <n v="2848578"/>
    <n v="0.29368347612025747"/>
    <n v="-651422"/>
    <m/>
    <x v="8"/>
  </r>
  <r>
    <s v="Color"/>
    <s v="JasonEisener"/>
    <x v="1659"/>
    <m/>
    <x v="288"/>
    <n v="86"/>
    <s v="Action"/>
    <s v="Comedy"/>
    <s v="Thriller"/>
    <m/>
    <m/>
    <m/>
    <m/>
    <m/>
    <x v="21"/>
    <m/>
    <m/>
    <m/>
    <m/>
    <m/>
    <m/>
    <s v="HobowithaShotgun"/>
    <x v="0"/>
    <x v="34"/>
    <m/>
    <m/>
    <m/>
    <m/>
    <n v="3000000"/>
    <n v="6.1"/>
    <n v="703002"/>
    <n v="0.29364673397379032"/>
    <n v="-2296998"/>
    <m/>
    <x v="8"/>
  </r>
  <r>
    <s v="Color"/>
    <s v="LeslyeHeadland"/>
    <x v="1659"/>
    <m/>
    <x v="288"/>
    <n v="87"/>
    <s v="Comedy"/>
    <s v="Romance"/>
    <m/>
    <m/>
    <m/>
    <m/>
    <m/>
    <m/>
    <x v="21"/>
    <m/>
    <m/>
    <m/>
    <m/>
    <m/>
    <m/>
    <s v="Bachelorette"/>
    <x v="0"/>
    <x v="34"/>
    <m/>
    <m/>
    <m/>
    <m/>
    <n v="3000000"/>
    <n v="5.3"/>
    <n v="418268"/>
    <n v="0.29360286414648579"/>
    <n v="-2581732"/>
    <m/>
    <x v="8"/>
  </r>
  <r>
    <s v="Color"/>
    <s v="TimHeidecker"/>
    <x v="1659"/>
    <m/>
    <x v="288"/>
    <n v="93"/>
    <s v="Comedy"/>
    <m/>
    <m/>
    <m/>
    <m/>
    <m/>
    <m/>
    <m/>
    <x v="21"/>
    <m/>
    <m/>
    <m/>
    <m/>
    <m/>
    <m/>
    <s v="TimandEricsBillionDollarMovie"/>
    <x v="0"/>
    <x v="34"/>
    <m/>
    <m/>
    <m/>
    <m/>
    <n v="3000000"/>
    <n v="5.3"/>
    <n v="200803"/>
    <n v="0.29355898876570874"/>
    <n v="-2799197"/>
    <m/>
    <x v="8"/>
  </r>
  <r>
    <s v="Color"/>
    <s v="RupertWyatt"/>
    <x v="1659"/>
    <m/>
    <x v="288"/>
    <n v="111"/>
    <s v="Crime"/>
    <s v="Drama"/>
    <s v="Thriller"/>
    <m/>
    <m/>
    <m/>
    <m/>
    <m/>
    <x v="21"/>
    <m/>
    <m/>
    <m/>
    <m/>
    <m/>
    <m/>
    <s v="TheGambler"/>
    <x v="0"/>
    <x v="34"/>
    <m/>
    <m/>
    <m/>
    <m/>
    <n v="25000000"/>
    <n v="6"/>
    <n v="33631221"/>
    <n v="0.29351508548113259"/>
    <n v="8631221"/>
    <m/>
    <x v="8"/>
  </r>
  <r>
    <s v="Color"/>
    <s v="MarcoKreuzpaintner"/>
    <x v="1659"/>
    <m/>
    <x v="288"/>
    <n v="98"/>
    <s v="Comedy"/>
    <s v="Drama"/>
    <s v="Romance"/>
    <s v="Sport"/>
    <m/>
    <m/>
    <m/>
    <m/>
    <x v="21"/>
    <m/>
    <m/>
    <m/>
    <m/>
    <m/>
    <m/>
    <s v="SummerStorm"/>
    <x v="14"/>
    <x v="34"/>
    <m/>
    <m/>
    <m/>
    <m/>
    <n v="2700000"/>
    <n v="7.4"/>
    <n v="95016"/>
    <n v="0.29323671292416253"/>
    <n v="-2604984"/>
    <m/>
    <x v="8"/>
  </r>
  <r>
    <s v="Color"/>
    <s v="DeonTaylor"/>
    <x v="1659"/>
    <m/>
    <x v="288"/>
    <n v="88"/>
    <s v="Horror"/>
    <s v="Thriller"/>
    <m/>
    <m/>
    <m/>
    <m/>
    <m/>
    <m/>
    <x v="21"/>
    <m/>
    <m/>
    <m/>
    <m/>
    <m/>
    <m/>
    <s v="ChainLetter"/>
    <x v="0"/>
    <x v="34"/>
    <m/>
    <m/>
    <m/>
    <m/>
    <n v="5000000"/>
    <n v="4.0999999999999996"/>
    <n v="143000"/>
    <n v="0.2931879695755048"/>
    <n v="-4857000"/>
    <m/>
    <x v="8"/>
  </r>
  <r>
    <s v="Color"/>
    <s v="JasonAlexander"/>
    <x v="1659"/>
    <m/>
    <x v="288"/>
    <n v="97"/>
    <s v="Comedy"/>
    <s v="Drama"/>
    <m/>
    <m/>
    <m/>
    <m/>
    <m/>
    <m/>
    <x v="21"/>
    <m/>
    <m/>
    <m/>
    <m/>
    <m/>
    <m/>
    <s v="JustLooking"/>
    <x v="0"/>
    <x v="34"/>
    <m/>
    <m/>
    <m/>
    <m/>
    <n v="3000000"/>
    <n v="6.7"/>
    <n v="39852"/>
    <n v="0.29318074030934899"/>
    <n v="-2960148"/>
    <m/>
    <x v="8"/>
  </r>
  <r>
    <s v="Color"/>
    <s v="XavierGens"/>
    <x v="1659"/>
    <m/>
    <x v="288"/>
    <n v="122"/>
    <s v="Drama"/>
    <s v="SciFi"/>
    <s v="Thriller"/>
    <m/>
    <m/>
    <m/>
    <m/>
    <m/>
    <x v="21"/>
    <m/>
    <m/>
    <m/>
    <m/>
    <m/>
    <m/>
    <s v="TheDivide"/>
    <x v="0"/>
    <x v="34"/>
    <m/>
    <m/>
    <m/>
    <m/>
    <n v="3000000"/>
    <n v="5.8"/>
    <n v="22000"/>
    <n v="0.2931370402332919"/>
    <n v="-2978000"/>
    <m/>
    <x v="8"/>
  </r>
  <r>
    <s v="Color"/>
    <s v="TimBurton"/>
    <x v="1659"/>
    <m/>
    <x v="288"/>
    <n v="108"/>
    <s v="Adventure"/>
    <s v="Family"/>
    <s v="Fantasy"/>
    <m/>
    <m/>
    <m/>
    <m/>
    <m/>
    <x v="21"/>
    <m/>
    <m/>
    <m/>
    <m/>
    <m/>
    <m/>
    <s v="AliceinWonderland"/>
    <x v="0"/>
    <x v="34"/>
    <m/>
    <m/>
    <m/>
    <m/>
    <n v="200000000"/>
    <n v="6.5"/>
    <n v="334185206"/>
    <n v="0.29309310903502289"/>
    <n v="134185206"/>
    <m/>
    <x v="8"/>
  </r>
  <r>
    <s v="Color"/>
    <s v="KennethBranagh"/>
    <x v="1659"/>
    <m/>
    <x v="288"/>
    <n v="105"/>
    <s v="Drama"/>
    <s v="Family"/>
    <s v="Fantasy"/>
    <s v="Romance"/>
    <m/>
    <m/>
    <m/>
    <m/>
    <x v="21"/>
    <m/>
    <m/>
    <m/>
    <m/>
    <m/>
    <m/>
    <s v="Cinderella"/>
    <x v="0"/>
    <x v="34"/>
    <m/>
    <m/>
    <m/>
    <m/>
    <n v="95000000"/>
    <n v="7"/>
    <n v="201148159"/>
    <n v="0.24106951942176161"/>
    <n v="106148159"/>
    <m/>
    <x v="8"/>
  </r>
  <r>
    <s v="Color"/>
    <s v="WalterSalles"/>
    <x v="1659"/>
    <m/>
    <x v="288"/>
    <n v="113"/>
    <s v="Drama"/>
    <m/>
    <m/>
    <m/>
    <m/>
    <m/>
    <m/>
    <m/>
    <x v="21"/>
    <m/>
    <m/>
    <m/>
    <m/>
    <m/>
    <m/>
    <s v="CentralStation"/>
    <x v="22"/>
    <x v="34"/>
    <m/>
    <m/>
    <m/>
    <m/>
    <n v="2900000"/>
    <n v="8"/>
    <n v="5595428"/>
    <n v="0.2276081441462392"/>
    <n v="2695428"/>
    <m/>
    <x v="8"/>
  </r>
  <r>
    <s v="Color"/>
    <s v="SusanSeidelman"/>
    <x v="1659"/>
    <m/>
    <x v="288"/>
    <n v="105"/>
    <s v="Comedy"/>
    <s v="Romance"/>
    <m/>
    <m/>
    <m/>
    <m/>
    <m/>
    <m/>
    <x v="21"/>
    <m/>
    <m/>
    <m/>
    <m/>
    <m/>
    <m/>
    <s v="BoyntonBeachClub"/>
    <x v="0"/>
    <x v="34"/>
    <m/>
    <m/>
    <m/>
    <m/>
    <n v="1500000"/>
    <n v="6.5"/>
    <n v="3123749"/>
    <n v="0.22756683931454535"/>
    <n v="1623749"/>
    <m/>
    <x v="8"/>
  </r>
  <r>
    <s v="Color"/>
    <s v="AlexandreAja"/>
    <x v="1659"/>
    <m/>
    <x v="288"/>
    <n v="89"/>
    <s v="Horror"/>
    <m/>
    <m/>
    <m/>
    <m/>
    <m/>
    <m/>
    <m/>
    <x v="21"/>
    <m/>
    <m/>
    <m/>
    <m/>
    <m/>
    <m/>
    <s v="HighTension"/>
    <x v="4"/>
    <x v="34"/>
    <m/>
    <m/>
    <m/>
    <m/>
    <n v="2200000"/>
    <n v="6.8"/>
    <n v="3645438"/>
    <n v="0.2274976429580873"/>
    <n v="1445438"/>
    <m/>
    <x v="8"/>
  </r>
  <r>
    <s v="Color"/>
    <s v="CraigBrewer"/>
    <x v="1659"/>
    <m/>
    <x v="288"/>
    <n v="116"/>
    <s v="Crime"/>
    <s v="Drama"/>
    <s v="Music"/>
    <m/>
    <m/>
    <m/>
    <m/>
    <m/>
    <x v="21"/>
    <m/>
    <m/>
    <m/>
    <m/>
    <m/>
    <m/>
    <s v="HustleFlow"/>
    <x v="0"/>
    <x v="34"/>
    <m/>
    <m/>
    <m/>
    <m/>
    <n v="8000000"/>
    <n v="7.4"/>
    <n v="22201636"/>
    <n v="0.22744032348601309"/>
    <n v="14201636"/>
    <m/>
    <x v="8"/>
  </r>
  <r>
    <s v="BlackandWhite"/>
    <s v="BillyWilder"/>
    <x v="1659"/>
    <m/>
    <x v="288"/>
    <n v="120"/>
    <s v="Comedy"/>
    <s v="Music"/>
    <s v="Romance"/>
    <m/>
    <m/>
    <m/>
    <m/>
    <m/>
    <x v="21"/>
    <m/>
    <m/>
    <m/>
    <m/>
    <m/>
    <m/>
    <s v="SomeLikeItHot"/>
    <x v="0"/>
    <x v="34"/>
    <m/>
    <m/>
    <m/>
    <m/>
    <n v="2883848"/>
    <n v="8.3000000000000007"/>
    <n v="25000000"/>
    <n v="0.22747250887701606"/>
    <n v="22116152"/>
    <m/>
    <x v="8"/>
  </r>
  <r>
    <s v="Color"/>
    <s v="JohnCarlBuechler"/>
    <x v="1659"/>
    <m/>
    <x v="288"/>
    <n v="88"/>
    <s v="Horror"/>
    <m/>
    <m/>
    <m/>
    <m/>
    <m/>
    <m/>
    <m/>
    <x v="21"/>
    <m/>
    <m/>
    <m/>
    <m/>
    <m/>
    <m/>
    <s v="Fridaythe13thPartVII:TheNewBlood"/>
    <x v="0"/>
    <x v="34"/>
    <m/>
    <m/>
    <m/>
    <m/>
    <n v="2800000"/>
    <n v="5.3"/>
    <n v="19170001"/>
    <n v="0.22763392900921905"/>
    <n v="16370001"/>
    <m/>
    <x v="8"/>
  </r>
  <r>
    <s v="BlackandWhite"/>
    <s v="VictorFleming"/>
    <x v="1659"/>
    <m/>
    <x v="288"/>
    <n v="102"/>
    <s v="Adventure"/>
    <s v="Family"/>
    <s v="Fantasy"/>
    <s v="Musical"/>
    <m/>
    <m/>
    <m/>
    <m/>
    <x v="21"/>
    <m/>
    <m/>
    <m/>
    <m/>
    <m/>
    <m/>
    <s v="TheWizardofOz"/>
    <x v="0"/>
    <x v="34"/>
    <m/>
    <m/>
    <m/>
    <m/>
    <n v="2800000"/>
    <n v="8.1"/>
    <n v="22202612"/>
    <n v="0.22770703029003028"/>
    <n v="19402612"/>
    <m/>
    <x v="8"/>
  </r>
  <r>
    <s v="BlackandWhite"/>
    <s v="MelBrooks"/>
    <x v="1659"/>
    <m/>
    <x v="288"/>
    <n v="106"/>
    <s v="Comedy"/>
    <m/>
    <m/>
    <m/>
    <m/>
    <m/>
    <m/>
    <m/>
    <x v="21"/>
    <m/>
    <m/>
    <m/>
    <m/>
    <m/>
    <m/>
    <s v="YoungFrankenstein"/>
    <x v="0"/>
    <x v="34"/>
    <m/>
    <m/>
    <m/>
    <m/>
    <n v="2800000"/>
    <n v="8"/>
    <n v="86300000"/>
    <n v="0.22782500921877138"/>
    <n v="83500000"/>
    <m/>
    <x v="8"/>
  </r>
  <r>
    <s v="Color"/>
    <s v="GeorgeA.Romero"/>
    <x v="1659"/>
    <m/>
    <x v="288"/>
    <n v="95"/>
    <s v="Horror"/>
    <m/>
    <m/>
    <m/>
    <m/>
    <m/>
    <m/>
    <m/>
    <x v="21"/>
    <m/>
    <m/>
    <m/>
    <m/>
    <m/>
    <m/>
    <s v="DiaryoftheDead"/>
    <x v="0"/>
    <x v="34"/>
    <m/>
    <m/>
    <m/>
    <m/>
    <n v="2000000"/>
    <n v="5.7"/>
    <n v="952620"/>
    <n v="0.23048428352251207"/>
    <n v="-1047380"/>
    <m/>
    <x v="8"/>
  </r>
  <r>
    <s v="Color"/>
    <s v="VictorNunez"/>
    <x v="1659"/>
    <m/>
    <x v="288"/>
    <n v="113"/>
    <s v="Drama"/>
    <m/>
    <m/>
    <m/>
    <m/>
    <m/>
    <m/>
    <m/>
    <x v="21"/>
    <m/>
    <m/>
    <m/>
    <m/>
    <m/>
    <m/>
    <s v="UleesGold"/>
    <x v="0"/>
    <x v="34"/>
    <m/>
    <m/>
    <m/>
    <m/>
    <n v="2700000"/>
    <n v="7.1"/>
    <n v="9054736"/>
    <n v="0.2304168179113823"/>
    <n v="6354736"/>
    <m/>
    <x v="8"/>
  </r>
  <r>
    <s v="Color"/>
    <s v="MelBrooks"/>
    <x v="1659"/>
    <m/>
    <x v="288"/>
    <n v="93"/>
    <s v="Comedy"/>
    <s v="Western"/>
    <m/>
    <m/>
    <m/>
    <m/>
    <m/>
    <m/>
    <x v="21"/>
    <m/>
    <m/>
    <m/>
    <m/>
    <m/>
    <m/>
    <s v="BlazingSaddles"/>
    <x v="0"/>
    <x v="34"/>
    <m/>
    <m/>
    <m/>
    <m/>
    <n v="2600000"/>
    <n v="7.8"/>
    <n v="119500000"/>
    <n v="0.23039093862042836"/>
    <n v="116900000"/>
    <m/>
    <x v="8"/>
  </r>
  <r>
    <s v="Color"/>
    <s v="JosephZito"/>
    <x v="1659"/>
    <m/>
    <x v="288"/>
    <n v="97"/>
    <s v="Horror"/>
    <s v="Thriller"/>
    <m/>
    <m/>
    <m/>
    <m/>
    <m/>
    <m/>
    <x v="21"/>
    <m/>
    <m/>
    <m/>
    <m/>
    <m/>
    <m/>
    <s v="Fridaythe13th:TheFinalChapter"/>
    <x v="0"/>
    <x v="34"/>
    <m/>
    <m/>
    <m/>
    <m/>
    <n v="1800000"/>
    <n v="5.9"/>
    <n v="32600000"/>
    <n v="0.23582822680530238"/>
    <n v="30800000"/>
    <m/>
    <x v="8"/>
  </r>
  <r>
    <s v="Color"/>
    <s v="JamesIvory"/>
    <x v="1659"/>
    <m/>
    <x v="288"/>
    <n v="140"/>
    <s v="Drama"/>
    <s v="Romance"/>
    <m/>
    <m/>
    <m/>
    <m/>
    <m/>
    <m/>
    <x v="21"/>
    <m/>
    <m/>
    <m/>
    <m/>
    <m/>
    <m/>
    <s v="Maurice"/>
    <x v="0"/>
    <x v="34"/>
    <m/>
    <m/>
    <m/>
    <m/>
    <n v="2600000"/>
    <n v="7.8"/>
    <n v="3130592"/>
    <n v="0.23622029277249942"/>
    <n v="530592"/>
    <m/>
    <x v="8"/>
  </r>
  <r>
    <s v="Color"/>
    <s v="RandRavich"/>
    <x v="1659"/>
    <m/>
    <x v="288"/>
    <n v="109"/>
    <s v="Drama"/>
    <s v="SciFi"/>
    <s v="Thriller"/>
    <m/>
    <m/>
    <m/>
    <m/>
    <m/>
    <x v="21"/>
    <m/>
    <m/>
    <m/>
    <m/>
    <m/>
    <m/>
    <s v="TheAstronautsWife"/>
    <x v="0"/>
    <x v="34"/>
    <m/>
    <m/>
    <m/>
    <m/>
    <n v="34000000"/>
    <n v="5.3"/>
    <n v="10654581"/>
    <n v="0.23616756871906686"/>
    <n v="-23345419"/>
    <m/>
    <x v="8"/>
  </r>
  <r>
    <s v="Color"/>
    <s v="NachoVigalondo"/>
    <x v="1659"/>
    <m/>
    <x v="288"/>
    <n v="66"/>
    <s v="Horror"/>
    <s v="Mystery"/>
    <s v="SciFi"/>
    <s v="Thriller"/>
    <m/>
    <m/>
    <m/>
    <m/>
    <x v="21"/>
    <m/>
    <m/>
    <m/>
    <m/>
    <m/>
    <m/>
    <s v="Timecrimes"/>
    <x v="3"/>
    <x v="34"/>
    <m/>
    <m/>
    <m/>
    <m/>
    <n v="2600000"/>
    <n v="7.2"/>
    <n v="38108"/>
    <n v="0.23631554775479899"/>
    <n v="-2561892"/>
    <m/>
    <x v="8"/>
  </r>
  <r>
    <s v="Color"/>
    <s v="MichaelTiddes"/>
    <x v="1659"/>
    <m/>
    <x v="288"/>
    <n v="86"/>
    <s v="Comedy"/>
    <s v="Fantasy"/>
    <m/>
    <m/>
    <m/>
    <m/>
    <m/>
    <m/>
    <x v="21"/>
    <m/>
    <m/>
    <m/>
    <m/>
    <m/>
    <m/>
    <s v="AHauntedHouse"/>
    <x v="0"/>
    <x v="34"/>
    <m/>
    <m/>
    <m/>
    <m/>
    <n v="2500000"/>
    <n v="5.0999999999999996"/>
    <n v="40041683"/>
    <n v="0.23626038318467479"/>
    <n v="37541683"/>
    <m/>
    <x v="8"/>
  </r>
  <r>
    <s v="Color"/>
    <s v="DineshDSouza"/>
    <x v="1659"/>
    <m/>
    <x v="288"/>
    <n v="87"/>
    <s v="Documentary"/>
    <m/>
    <m/>
    <m/>
    <m/>
    <m/>
    <m/>
    <m/>
    <x v="21"/>
    <m/>
    <m/>
    <m/>
    <m/>
    <m/>
    <m/>
    <s v="2016:ObamasAmerica"/>
    <x v="0"/>
    <x v="34"/>
    <m/>
    <m/>
    <m/>
    <m/>
    <n v="2500000"/>
    <n v="5.0999999999999996"/>
    <n v="33349949"/>
    <n v="0.23684334147911157"/>
    <n v="30849949"/>
    <m/>
    <x v="8"/>
  </r>
  <r>
    <s v="Color"/>
    <s v="RobZombie"/>
    <x v="1659"/>
    <m/>
    <x v="288"/>
    <n v="119"/>
    <s v="Horror"/>
    <m/>
    <m/>
    <m/>
    <m/>
    <m/>
    <m/>
    <m/>
    <x v="21"/>
    <m/>
    <m/>
    <m/>
    <m/>
    <m/>
    <m/>
    <s v="HalloweenII"/>
    <x v="0"/>
    <x v="34"/>
    <m/>
    <m/>
    <m/>
    <m/>
    <n v="15000000"/>
    <n v="4.9000000000000004"/>
    <n v="33386128"/>
    <n v="0.23723353402082217"/>
    <n v="18386128"/>
    <m/>
    <x v="8"/>
  </r>
  <r>
    <s v="Color"/>
    <s v="TomHanks"/>
    <x v="1659"/>
    <m/>
    <x v="288"/>
    <n v="149"/>
    <s v="Comedy"/>
    <s v="Drama"/>
    <s v="Music"/>
    <m/>
    <m/>
    <m/>
    <m/>
    <m/>
    <x v="21"/>
    <m/>
    <m/>
    <m/>
    <m/>
    <m/>
    <m/>
    <s v="ThatThingYouDo"/>
    <x v="0"/>
    <x v="34"/>
    <m/>
    <m/>
    <m/>
    <m/>
    <n v="26000000"/>
    <n v="6.9"/>
    <n v="25809813"/>
    <n v="0.2371678733030276"/>
    <n v="-190187"/>
    <m/>
    <x v="8"/>
  </r>
  <r>
    <s v="Color"/>
    <s v="TommyLeeWallace"/>
    <x v="1659"/>
    <m/>
    <x v="288"/>
    <n v="98"/>
    <s v="Horror"/>
    <s v="Mystery"/>
    <s v="SciFi"/>
    <m/>
    <m/>
    <m/>
    <m/>
    <m/>
    <x v="21"/>
    <m/>
    <m/>
    <m/>
    <m/>
    <m/>
    <m/>
    <s v="HalloweenIII:SeasonoftheWitch"/>
    <x v="0"/>
    <x v="34"/>
    <m/>
    <m/>
    <m/>
    <m/>
    <n v="2500000"/>
    <n v="4.5999999999999996"/>
    <n v="14400000"/>
    <n v="0.2368525838682381"/>
    <n v="11900000"/>
    <m/>
    <x v="8"/>
  </r>
  <r>
    <s v="Color"/>
    <s v="LeslieSmall"/>
    <x v="1659"/>
    <m/>
    <x v="288"/>
    <n v="75"/>
    <s v="Comedy"/>
    <s v="Documentary"/>
    <m/>
    <m/>
    <m/>
    <m/>
    <m/>
    <m/>
    <x v="21"/>
    <m/>
    <m/>
    <m/>
    <m/>
    <m/>
    <m/>
    <s v="KevinHart:LetMeExplain"/>
    <x v="0"/>
    <x v="34"/>
    <m/>
    <m/>
    <m/>
    <m/>
    <n v="2500000"/>
    <n v="6.7"/>
    <n v="32230907"/>
    <n v="0.23688007505416489"/>
    <n v="29730907"/>
    <m/>
    <x v="8"/>
  </r>
  <r>
    <s v="Color"/>
    <s v="GusVanSant"/>
    <x v="1659"/>
    <m/>
    <x v="288"/>
    <n v="104"/>
    <s v="Drama"/>
    <m/>
    <m/>
    <m/>
    <m/>
    <m/>
    <m/>
    <m/>
    <x v="21"/>
    <m/>
    <m/>
    <m/>
    <m/>
    <m/>
    <m/>
    <s v="MyOwnPrivateIdaho"/>
    <x v="0"/>
    <x v="34"/>
    <m/>
    <m/>
    <m/>
    <m/>
    <n v="2500000"/>
    <n v="7.1"/>
    <n v="6401336"/>
    <n v="0.23724478176288297"/>
    <n v="3901336"/>
    <m/>
    <x v="8"/>
  </r>
  <r>
    <s v="Color"/>
    <s v="ZachBraff"/>
    <x v="1659"/>
    <m/>
    <x v="288"/>
    <n v="102"/>
    <s v="Comedy"/>
    <s v="Drama"/>
    <s v="Romance"/>
    <m/>
    <m/>
    <m/>
    <m/>
    <m/>
    <x v="21"/>
    <m/>
    <m/>
    <m/>
    <m/>
    <m/>
    <m/>
    <s v="GardenState"/>
    <x v="0"/>
    <x v="34"/>
    <m/>
    <m/>
    <m/>
    <m/>
    <n v="2500000"/>
    <n v="7.6"/>
    <n v="26781723"/>
    <n v="0.23720495549079487"/>
    <n v="24281723"/>
    <m/>
    <x v="8"/>
  </r>
  <r>
    <s v="Color"/>
    <s v="RichardLinklater"/>
    <x v="1659"/>
    <m/>
    <x v="288"/>
    <n v="105"/>
    <s v="Drama"/>
    <s v="Romance"/>
    <m/>
    <m/>
    <m/>
    <m/>
    <m/>
    <m/>
    <x v="21"/>
    <m/>
    <m/>
    <m/>
    <m/>
    <m/>
    <m/>
    <s v="BeforeSunrise"/>
    <x v="0"/>
    <x v="34"/>
    <m/>
    <m/>
    <m/>
    <m/>
    <n v="2500000"/>
    <n v="8.1"/>
    <n v="5400000"/>
    <n v="0.23744153266005347"/>
    <n v="2900000"/>
    <m/>
    <x v="8"/>
  </r>
  <r>
    <s v="Color"/>
    <s v="AlisonMaclean"/>
    <x v="1659"/>
    <m/>
    <x v="288"/>
    <n v="107"/>
    <s v="Drama"/>
    <m/>
    <m/>
    <m/>
    <m/>
    <m/>
    <m/>
    <m/>
    <x v="21"/>
    <m/>
    <m/>
    <m/>
    <m/>
    <m/>
    <m/>
    <s v="JesusSon"/>
    <x v="0"/>
    <x v="34"/>
    <m/>
    <m/>
    <m/>
    <m/>
    <n v="2500000"/>
    <n v="7"/>
    <n v="1282084"/>
    <n v="0.2373965708125032"/>
    <n v="-1217916"/>
    <m/>
    <x v="8"/>
  </r>
  <r>
    <s v="Color"/>
    <s v="JakeSchreier"/>
    <x v="1659"/>
    <m/>
    <x v="288"/>
    <n v="89"/>
    <s v="Comedy"/>
    <s v="Crime"/>
    <s v="Drama"/>
    <s v="SciFi"/>
    <m/>
    <m/>
    <m/>
    <m/>
    <x v="21"/>
    <m/>
    <m/>
    <m/>
    <m/>
    <m/>
    <m/>
    <s v="RobotFrank"/>
    <x v="0"/>
    <x v="34"/>
    <m/>
    <m/>
    <m/>
    <m/>
    <n v="2500000"/>
    <n v="7.1"/>
    <n v="3325638"/>
    <n v="0.23733933020199746"/>
    <n v="825638"/>
    <m/>
    <x v="8"/>
  </r>
  <r>
    <s v="Color"/>
    <s v="IsabelCoixet"/>
    <x v="1659"/>
    <m/>
    <x v="288"/>
    <n v="106"/>
    <s v="Drama"/>
    <s v="Romance"/>
    <m/>
    <m/>
    <m/>
    <m/>
    <m/>
    <m/>
    <x v="21"/>
    <m/>
    <m/>
    <m/>
    <m/>
    <m/>
    <m/>
    <s v="MyLifeWithoutMe"/>
    <x v="0"/>
    <x v="34"/>
    <m/>
    <m/>
    <m/>
    <m/>
    <n v="2000000"/>
    <n v="7.6"/>
    <n v="395592"/>
    <n v="0.23728596849280592"/>
    <n v="-1604408"/>
    <m/>
    <x v="8"/>
  </r>
  <r>
    <s v="Color"/>
    <s v="JamesPonsoldt"/>
    <x v="1659"/>
    <m/>
    <x v="288"/>
    <n v="95"/>
    <s v="Comedy"/>
    <s v="Drama"/>
    <s v="Romance"/>
    <m/>
    <m/>
    <m/>
    <m/>
    <m/>
    <x v="21"/>
    <m/>
    <m/>
    <m/>
    <m/>
    <m/>
    <m/>
    <s v="TheSpectacularNow"/>
    <x v="0"/>
    <x v="34"/>
    <m/>
    <m/>
    <m/>
    <m/>
    <n v="2500000"/>
    <n v="7.1"/>
    <n v="6851969"/>
    <n v="0.23721756176437261"/>
    <n v="4351969"/>
    <m/>
    <x v="8"/>
  </r>
  <r>
    <s v="Color"/>
    <s v="LarryCharles"/>
    <x v="1659"/>
    <m/>
    <x v="288"/>
    <n v="101"/>
    <s v="Comedy"/>
    <s v="Documentary"/>
    <s v="War"/>
    <m/>
    <m/>
    <m/>
    <m/>
    <m/>
    <x v="21"/>
    <m/>
    <m/>
    <m/>
    <m/>
    <m/>
    <m/>
    <s v="Religulous"/>
    <x v="0"/>
    <x v="34"/>
    <m/>
    <m/>
    <m/>
    <m/>
    <n v="2500000"/>
    <n v="7.7"/>
    <n v="12995673"/>
    <n v="0.23717881387303075"/>
    <n v="10495673"/>
    <m/>
    <x v="8"/>
  </r>
  <r>
    <s v="Color"/>
    <s v="JoshuaTickell"/>
    <x v="1659"/>
    <m/>
    <x v="288"/>
    <n v="112"/>
    <s v="Documentary"/>
    <m/>
    <m/>
    <m/>
    <m/>
    <m/>
    <m/>
    <m/>
    <x v="21"/>
    <m/>
    <m/>
    <m/>
    <m/>
    <m/>
    <m/>
    <s v="Fuel"/>
    <x v="0"/>
    <x v="34"/>
    <m/>
    <m/>
    <m/>
    <m/>
    <n v="2500000"/>
    <n v="7.6"/>
    <n v="173783"/>
    <n v="0.23719077553648646"/>
    <n v="-2326217"/>
    <m/>
    <x v="8"/>
  </r>
  <r>
    <s v="BlackandWhite"/>
    <s v="RawsonMarshallThurber"/>
    <x v="1659"/>
    <m/>
    <x v="288"/>
    <n v="92"/>
    <s v="Comedy"/>
    <s v="Sport"/>
    <m/>
    <m/>
    <m/>
    <m/>
    <m/>
    <m/>
    <x v="21"/>
    <m/>
    <m/>
    <m/>
    <m/>
    <m/>
    <m/>
    <s v="Dodgeball:ATrueUnderdogStory"/>
    <x v="0"/>
    <x v="34"/>
    <m/>
    <m/>
    <m/>
    <m/>
    <n v="20000000"/>
    <n v="6.7"/>
    <n v="114324072"/>
    <n v="0.23713078193594564"/>
    <n v="94324072"/>
    <m/>
    <x v="8"/>
  </r>
  <r>
    <s v="Color"/>
    <s v="MichaelD.Sellers"/>
    <x v="1659"/>
    <m/>
    <x v="288"/>
    <n v="100"/>
    <s v="Comedy"/>
    <s v="Drama"/>
    <s v="Family"/>
    <m/>
    <m/>
    <m/>
    <m/>
    <m/>
    <x v="21"/>
    <m/>
    <m/>
    <m/>
    <m/>
    <m/>
    <m/>
    <s v="EyeoftheDolphin"/>
    <x v="0"/>
    <x v="34"/>
    <m/>
    <m/>
    <m/>
    <m/>
    <n v="2500000"/>
    <n v="5.7"/>
    <n v="71904"/>
    <n v="0.23936541741509887"/>
    <n v="-2428096"/>
    <m/>
    <x v="8"/>
  </r>
  <r>
    <s v="Color"/>
    <s v="ReedCowan"/>
    <x v="1659"/>
    <m/>
    <x v="288"/>
    <n v="80"/>
    <s v="Documentary"/>
    <m/>
    <m/>
    <m/>
    <m/>
    <m/>
    <m/>
    <m/>
    <x v="21"/>
    <m/>
    <m/>
    <m/>
    <m/>
    <m/>
    <m/>
    <s v="8:TheMormonProposition"/>
    <x v="0"/>
    <x v="34"/>
    <m/>
    <m/>
    <m/>
    <m/>
    <n v="2500000"/>
    <n v="7.1"/>
    <n v="99851"/>
    <n v="0.23930633343952731"/>
    <n v="-2400149"/>
    <m/>
    <x v="8"/>
  </r>
  <r>
    <s v="Color"/>
    <s v="JamesDodson"/>
    <x v="1659"/>
    <m/>
    <x v="288"/>
    <n v="106"/>
    <s v="Comedy"/>
    <s v="Drama"/>
    <s v="Romance"/>
    <m/>
    <m/>
    <m/>
    <m/>
    <m/>
    <x v="21"/>
    <m/>
    <m/>
    <m/>
    <m/>
    <m/>
    <m/>
    <s v="TheOtherEndoftheLine"/>
    <x v="0"/>
    <x v="34"/>
    <m/>
    <m/>
    <m/>
    <m/>
    <n v="14000000"/>
    <n v="6.2"/>
    <n v="115504"/>
    <n v="0.23924687081704299"/>
    <n v="-13884496"/>
    <m/>
    <x v="8"/>
  </r>
  <r>
    <s v="Color"/>
    <s v="StefanRuzowitzky"/>
    <x v="1659"/>
    <m/>
    <x v="288"/>
    <n v="103"/>
    <s v="Horror"/>
    <s v="Thriller"/>
    <m/>
    <m/>
    <m/>
    <m/>
    <m/>
    <m/>
    <x v="21"/>
    <m/>
    <m/>
    <m/>
    <m/>
    <m/>
    <m/>
    <s v="Anatomy"/>
    <x v="14"/>
    <x v="34"/>
    <m/>
    <m/>
    <m/>
    <m/>
    <n v="8400000"/>
    <n v="6.1"/>
    <n v="5725"/>
    <n v="0.23943054846927675"/>
    <n v="-8394275"/>
    <m/>
    <x v="8"/>
  </r>
  <r>
    <s v="Color"/>
    <s v="AlexRivera"/>
    <x v="1659"/>
    <m/>
    <x v="288"/>
    <n v="90"/>
    <s v="Drama"/>
    <s v="Romance"/>
    <s v="SciFi"/>
    <s v="Thriller"/>
    <m/>
    <m/>
    <m/>
    <m/>
    <x v="21"/>
    <m/>
    <m/>
    <m/>
    <m/>
    <m/>
    <m/>
    <s v="SleepDealer"/>
    <x v="3"/>
    <x v="34"/>
    <m/>
    <m/>
    <m/>
    <m/>
    <n v="2500000"/>
    <n v="5.9"/>
    <n v="75727"/>
    <n v="0.23949406704501452"/>
    <n v="-2424273"/>
    <m/>
    <x v="8"/>
  </r>
  <r>
    <s v="Color"/>
    <s v="JamesGunn"/>
    <x v="1659"/>
    <m/>
    <x v="288"/>
    <n v="96"/>
    <s v="Comedy"/>
    <s v="Crime"/>
    <s v="Drama"/>
    <m/>
    <m/>
    <m/>
    <m/>
    <m/>
    <x v="21"/>
    <m/>
    <m/>
    <m/>
    <m/>
    <m/>
    <m/>
    <s v="Super"/>
    <x v="0"/>
    <x v="34"/>
    <m/>
    <m/>
    <m/>
    <m/>
    <n v="2500000"/>
    <n v="6.8"/>
    <n v="322157"/>
    <n v="0.23943461627447279"/>
    <n v="-2177843"/>
    <m/>
    <x v="8"/>
  </r>
  <r>
    <s v="Color"/>
    <s v="SpikeLee"/>
    <x v="1659"/>
    <m/>
    <x v="288"/>
    <n v="120"/>
    <s v="Drama"/>
    <s v="History"/>
    <m/>
    <m/>
    <m/>
    <m/>
    <m/>
    <m/>
    <x v="21"/>
    <m/>
    <m/>
    <m/>
    <m/>
    <m/>
    <m/>
    <s v="GetontheBus"/>
    <x v="0"/>
    <x v="34"/>
    <m/>
    <m/>
    <m/>
    <m/>
    <n v="2400000"/>
    <n v="6.8"/>
    <n v="5731103"/>
    <n v="0.23937483697376044"/>
    <n v="3331103"/>
    <m/>
    <x v="8"/>
  </r>
  <r>
    <s v="Color"/>
    <s v="RobbyHenson"/>
    <x v="1659"/>
    <m/>
    <x v="288"/>
    <n v="101"/>
    <s v="Drama"/>
    <s v="Horror"/>
    <s v="Mystery"/>
    <s v="Thriller"/>
    <m/>
    <m/>
    <m/>
    <m/>
    <x v="21"/>
    <m/>
    <m/>
    <m/>
    <m/>
    <m/>
    <m/>
    <s v="Thr3e"/>
    <x v="0"/>
    <x v="34"/>
    <m/>
    <m/>
    <m/>
    <m/>
    <n v="2400000"/>
    <n v="5.0999999999999996"/>
    <n v="978908"/>
    <n v="0.23932811840467996"/>
    <n v="-1421092"/>
    <m/>
    <x v="8"/>
  </r>
  <r>
    <s v="Color"/>
    <s v="ShaneMeadows"/>
    <x v="1659"/>
    <m/>
    <x v="288"/>
    <n v="101"/>
    <s v="Crime"/>
    <s v="Drama"/>
    <m/>
    <m/>
    <m/>
    <m/>
    <m/>
    <m/>
    <x v="21"/>
    <m/>
    <m/>
    <m/>
    <m/>
    <m/>
    <m/>
    <s v="ThisIsEngland"/>
    <x v="0"/>
    <x v="34"/>
    <m/>
    <m/>
    <m/>
    <m/>
    <n v="1500000"/>
    <n v="7.7"/>
    <n v="327919"/>
    <n v="0.23926611371109199"/>
    <n v="-1172081"/>
    <m/>
    <x v="8"/>
  </r>
  <r>
    <s v="Color"/>
    <s v="CarmenMarron"/>
    <x v="1659"/>
    <m/>
    <x v="288"/>
    <n v="105"/>
    <s v="Drama"/>
    <s v="Musical"/>
    <m/>
    <m/>
    <m/>
    <m/>
    <m/>
    <m/>
    <x v="21"/>
    <m/>
    <m/>
    <m/>
    <m/>
    <m/>
    <m/>
    <s v="GoforIt"/>
    <x v="0"/>
    <x v="34"/>
    <m/>
    <m/>
    <m/>
    <m/>
    <n v="2450000"/>
    <n v="3.9"/>
    <n v="178739"/>
    <n v="0.23918529125315779"/>
    <n v="-2271261"/>
    <m/>
    <x v="8"/>
  </r>
  <r>
    <s v="Color"/>
    <s v="SteveMiner"/>
    <x v="1659"/>
    <m/>
    <x v="288"/>
    <n v="91"/>
    <s v="Horror"/>
    <s v="Thriller"/>
    <m/>
    <m/>
    <m/>
    <m/>
    <m/>
    <m/>
    <x v="21"/>
    <m/>
    <m/>
    <m/>
    <m/>
    <m/>
    <m/>
    <s v="Fridaythe13thPartIII"/>
    <x v="0"/>
    <x v="34"/>
    <m/>
    <m/>
    <m/>
    <m/>
    <n v="4000000"/>
    <n v="5.7"/>
    <n v="36200000"/>
    <n v="0.23912276610470656"/>
    <n v="32200000"/>
    <m/>
    <x v="8"/>
  </r>
  <r>
    <s v="Color"/>
    <s v="DannySteinmann"/>
    <x v="1659"/>
    <m/>
    <x v="288"/>
    <n v="92"/>
    <s v="Horror"/>
    <s v="Mystery"/>
    <s v="Thriller"/>
    <m/>
    <m/>
    <m/>
    <m/>
    <m/>
    <x v="21"/>
    <m/>
    <m/>
    <m/>
    <m/>
    <m/>
    <m/>
    <s v="Fridaythe13th:ANewBeginning"/>
    <x v="0"/>
    <x v="34"/>
    <m/>
    <m/>
    <m/>
    <m/>
    <n v="2200000"/>
    <n v="4.7"/>
    <n v="21300000"/>
    <n v="0.23955885795492973"/>
    <n v="19100000"/>
    <m/>
    <x v="8"/>
  </r>
  <r>
    <s v="Color"/>
    <s v="MichaelLandonJr."/>
    <x v="1659"/>
    <m/>
    <x v="288"/>
    <n v="117"/>
    <s v="Drama"/>
    <m/>
    <m/>
    <m/>
    <m/>
    <m/>
    <m/>
    <m/>
    <x v="21"/>
    <m/>
    <m/>
    <m/>
    <m/>
    <m/>
    <m/>
    <s v="TheLastSinEater"/>
    <x v="0"/>
    <x v="34"/>
    <m/>
    <m/>
    <m/>
    <m/>
    <n v="2200000"/>
    <n v="5.9"/>
    <n v="379643"/>
    <n v="0.23970026639096595"/>
    <n v="-1820357"/>
    <m/>
    <x v="8"/>
  </r>
  <r>
    <s v="BlackandWhite"/>
    <s v="WilliamWyler"/>
    <x v="1659"/>
    <m/>
    <x v="288"/>
    <n v="172"/>
    <s v="Drama"/>
    <s v="Romance"/>
    <s v="War"/>
    <m/>
    <m/>
    <m/>
    <m/>
    <m/>
    <x v="21"/>
    <m/>
    <m/>
    <m/>
    <m/>
    <m/>
    <m/>
    <s v="TheBestYearsofOurLives"/>
    <x v="0"/>
    <x v="34"/>
    <m/>
    <m/>
    <m/>
    <m/>
    <n v="2100000"/>
    <n v="8.1"/>
    <n v="23650000"/>
    <n v="0.23963198922079121"/>
    <n v="21550000"/>
    <m/>
    <x v="8"/>
  </r>
  <r>
    <s v="Color"/>
    <s v="PetterNss"/>
    <x v="1659"/>
    <m/>
    <x v="288"/>
    <n v="89"/>
    <s v="Comedy"/>
    <s v="Drama"/>
    <m/>
    <m/>
    <m/>
    <m/>
    <m/>
    <m/>
    <x v="21"/>
    <m/>
    <m/>
    <m/>
    <m/>
    <m/>
    <m/>
    <s v="Elling"/>
    <x v="23"/>
    <x v="34"/>
    <m/>
    <m/>
    <m/>
    <m/>
    <n v="15500000"/>
    <n v="7.6"/>
    <n v="313436"/>
    <n v="0.23982335207370206"/>
    <n v="-15186564"/>
    <m/>
    <x v="8"/>
  </r>
  <r>
    <s v="Color"/>
    <s v="TerenceYoung"/>
    <x v="1659"/>
    <m/>
    <x v="288"/>
    <n v="115"/>
    <s v="Action"/>
    <s v="Adventure"/>
    <s v="Thriller"/>
    <m/>
    <m/>
    <m/>
    <m/>
    <m/>
    <x v="21"/>
    <m/>
    <m/>
    <m/>
    <m/>
    <m/>
    <m/>
    <s v="FromRussiawithLove"/>
    <x v="0"/>
    <x v="34"/>
    <m/>
    <m/>
    <m/>
    <m/>
    <n v="2000000"/>
    <n v="7.5"/>
    <n v="24800000"/>
    <n v="0.24003763412539839"/>
    <n v="22800000"/>
    <m/>
    <x v="8"/>
  </r>
  <r>
    <s v="Color"/>
    <s v="MichaelHerz"/>
    <x v="1659"/>
    <m/>
    <x v="288"/>
    <n v="96"/>
    <s v="Action"/>
    <s v="Comedy"/>
    <s v="Horror"/>
    <s v="SciFi"/>
    <m/>
    <m/>
    <m/>
    <m/>
    <x v="21"/>
    <m/>
    <m/>
    <m/>
    <m/>
    <m/>
    <m/>
    <s v="TheToxicAvengerPartII"/>
    <x v="0"/>
    <x v="34"/>
    <m/>
    <m/>
    <m/>
    <m/>
    <n v="2300000"/>
    <n v="5.0999999999999996"/>
    <n v="792966"/>
    <n v="0.24025658478405332"/>
    <n v="-1507034"/>
    <m/>
    <x v="8"/>
  </r>
  <r>
    <s v="Color"/>
    <s v="DavidRobertMitchell"/>
    <x v="1659"/>
    <m/>
    <x v="288"/>
    <n v="100"/>
    <s v="Horror"/>
    <s v="Mystery"/>
    <m/>
    <m/>
    <m/>
    <m/>
    <m/>
    <m/>
    <x v="21"/>
    <m/>
    <m/>
    <m/>
    <m/>
    <m/>
    <m/>
    <s v="ItFollows"/>
    <x v="0"/>
    <x v="34"/>
    <m/>
    <m/>
    <m/>
    <m/>
    <n v="2000000"/>
    <n v="6.9"/>
    <n v="14673301"/>
    <n v="0.24019010867800597"/>
    <n v="12673301"/>
    <m/>
    <x v="8"/>
  </r>
  <r>
    <s v="BlackandWhite"/>
    <s v="GeorgeMiller"/>
    <x v="1659"/>
    <m/>
    <x v="288"/>
    <n v="87"/>
    <s v="Action"/>
    <s v="Adventure"/>
    <s v="SciFi"/>
    <s v="Thriller"/>
    <m/>
    <m/>
    <m/>
    <m/>
    <x v="21"/>
    <m/>
    <m/>
    <m/>
    <m/>
    <m/>
    <m/>
    <s v="MadMax2:TheRoadWarrior"/>
    <x v="0"/>
    <x v="34"/>
    <m/>
    <m/>
    <m/>
    <m/>
    <n v="2000000"/>
    <n v="7.6"/>
    <n v="9003011"/>
    <n v="0.24022625937209799"/>
    <n v="7003011"/>
    <m/>
    <x v="8"/>
  </r>
  <r>
    <s v="Color"/>
    <s v="ChiaLiangLiu"/>
    <x v="1659"/>
    <m/>
    <x v="288"/>
    <n v="102"/>
    <s v="Action"/>
    <s v="Comedy"/>
    <m/>
    <m/>
    <m/>
    <m/>
    <m/>
    <m/>
    <x v="21"/>
    <m/>
    <m/>
    <m/>
    <m/>
    <m/>
    <m/>
    <s v="TheLegendofDrunkenMaster"/>
    <x v="8"/>
    <x v="34"/>
    <m/>
    <m/>
    <m/>
    <m/>
    <n v="2000000"/>
    <n v="7.6"/>
    <n v="11546543"/>
    <n v="0.24019790816834991"/>
    <n v="9546543"/>
    <m/>
    <x v="8"/>
  </r>
  <r>
    <s v="Color"/>
    <s v="KimberlyPeirce"/>
    <x v="1659"/>
    <m/>
    <x v="288"/>
    <n v="118"/>
    <s v="Biography"/>
    <s v="Crime"/>
    <s v="Drama"/>
    <s v="Romance"/>
    <m/>
    <m/>
    <m/>
    <m/>
    <x v="21"/>
    <m/>
    <m/>
    <m/>
    <m/>
    <m/>
    <m/>
    <s v="BoysDontCry"/>
    <x v="0"/>
    <x v="34"/>
    <m/>
    <m/>
    <m/>
    <m/>
    <n v="2000000"/>
    <n v="7.6"/>
    <n v="11533945"/>
    <n v="0.24019506248147382"/>
    <n v="9533945"/>
    <m/>
    <x v="8"/>
  </r>
  <r>
    <s v="Color"/>
    <s v="ChrisKentis"/>
    <x v="1659"/>
    <m/>
    <x v="288"/>
    <n v="86"/>
    <s v="Drama"/>
    <s v="Horror"/>
    <s v="Mystery"/>
    <s v="Thriller"/>
    <m/>
    <m/>
    <m/>
    <m/>
    <x v="21"/>
    <m/>
    <m/>
    <m/>
    <m/>
    <m/>
    <m/>
    <s v="SilentHouse"/>
    <x v="0"/>
    <x v="34"/>
    <m/>
    <m/>
    <m/>
    <m/>
    <n v="2000000"/>
    <n v="5.3"/>
    <n v="12555230"/>
    <n v="0.2401920564594181"/>
    <n v="10555230"/>
    <m/>
    <x v="8"/>
  </r>
  <r>
    <s v="Color"/>
    <s v="FlorianHenckelvonDonnersmarck"/>
    <x v="1659"/>
    <m/>
    <x v="288"/>
    <n v="137"/>
    <s v="Drama"/>
    <s v="Thriller"/>
    <m/>
    <m/>
    <m/>
    <m/>
    <m/>
    <m/>
    <x v="21"/>
    <m/>
    <m/>
    <m/>
    <m/>
    <m/>
    <m/>
    <s v="TheLivesofOthers"/>
    <x v="14"/>
    <x v="34"/>
    <m/>
    <m/>
    <m/>
    <m/>
    <n v="2000000"/>
    <n v="8.5"/>
    <n v="11284657"/>
    <n v="0.24020097974351831"/>
    <n v="9284657"/>
    <m/>
    <x v="8"/>
  </r>
  <r>
    <s v="Color"/>
    <s v="AlexKendrick"/>
    <x v="1659"/>
    <m/>
    <x v="288"/>
    <n v="129"/>
    <s v="Drama"/>
    <m/>
    <m/>
    <m/>
    <m/>
    <m/>
    <m/>
    <m/>
    <x v="21"/>
    <m/>
    <m/>
    <m/>
    <m/>
    <m/>
    <m/>
    <s v="Courageous"/>
    <x v="0"/>
    <x v="34"/>
    <m/>
    <m/>
    <m/>
    <m/>
    <n v="2000000"/>
    <n v="7"/>
    <n v="34522221"/>
    <n v="0.24019518154177105"/>
    <n v="32522221"/>
    <m/>
    <x v="8"/>
  </r>
  <r>
    <s v="Color"/>
    <s v="SylvainChomet"/>
    <x v="1659"/>
    <m/>
    <x v="288"/>
    <n v="80"/>
    <s v="Animation"/>
    <s v="Comedy"/>
    <s v="Drama"/>
    <m/>
    <m/>
    <m/>
    <m/>
    <m/>
    <x v="21"/>
    <m/>
    <m/>
    <m/>
    <m/>
    <m/>
    <m/>
    <s v="TheTripletsofBelleville"/>
    <x v="4"/>
    <x v="34"/>
    <m/>
    <m/>
    <m/>
    <m/>
    <n v="9500000"/>
    <n v="7.8"/>
    <n v="7002255"/>
    <n v="0.24068081074317366"/>
    <n v="-2497745"/>
    <m/>
    <x v="8"/>
  </r>
  <r>
    <s v="Color"/>
    <s v="ChrisEyre"/>
    <x v="1659"/>
    <m/>
    <x v="288"/>
    <n v="89"/>
    <s v="Comedy"/>
    <s v="Drama"/>
    <m/>
    <m/>
    <m/>
    <m/>
    <m/>
    <m/>
    <x v="21"/>
    <m/>
    <m/>
    <m/>
    <m/>
    <m/>
    <m/>
    <s v="SmokeSignals"/>
    <x v="0"/>
    <x v="34"/>
    <m/>
    <m/>
    <m/>
    <m/>
    <n v="2000000"/>
    <n v="7.2"/>
    <n v="6719300"/>
    <n v="0.24069992878014218"/>
    <n v="4719300"/>
    <m/>
    <x v="8"/>
  </r>
  <r>
    <s v="Color"/>
    <s v="RichardLinklater"/>
    <x v="1659"/>
    <m/>
    <x v="288"/>
    <n v="80"/>
    <s v="Drama"/>
    <s v="Romance"/>
    <m/>
    <m/>
    <m/>
    <m/>
    <m/>
    <m/>
    <x v="21"/>
    <m/>
    <m/>
    <m/>
    <m/>
    <m/>
    <m/>
    <s v="BeforeSunset"/>
    <x v="0"/>
    <x v="34"/>
    <m/>
    <m/>
    <m/>
    <m/>
    <n v="2700000"/>
    <n v="8"/>
    <n v="5792822"/>
    <n v="0.2406525267189133"/>
    <n v="3092822"/>
    <m/>
    <x v="8"/>
  </r>
  <r>
    <s v="Color"/>
    <s v="AlejandroG.Irritu"/>
    <x v="1659"/>
    <m/>
    <x v="288"/>
    <n v="115"/>
    <s v="Drama"/>
    <s v="Thriller"/>
    <m/>
    <m/>
    <m/>
    <m/>
    <m/>
    <m/>
    <x v="21"/>
    <m/>
    <m/>
    <m/>
    <m/>
    <m/>
    <m/>
    <s v="AmoresPerros"/>
    <x v="3"/>
    <x v="34"/>
    <m/>
    <m/>
    <m/>
    <m/>
    <n v="2000000"/>
    <n v="8.1"/>
    <n v="5383834"/>
    <n v="0.24060545929160063"/>
    <n v="3383834"/>
    <m/>
    <x v="8"/>
  </r>
  <r>
    <s v="Color"/>
    <s v="CatherineHardwicke"/>
    <x v="1659"/>
    <m/>
    <x v="288"/>
    <n v="100"/>
    <s v="Drama"/>
    <m/>
    <m/>
    <m/>
    <m/>
    <m/>
    <m/>
    <m/>
    <x v="21"/>
    <m/>
    <m/>
    <m/>
    <m/>
    <m/>
    <m/>
    <s v="Thirteen"/>
    <x v="0"/>
    <x v="34"/>
    <m/>
    <m/>
    <m/>
    <m/>
    <n v="1500000"/>
    <n v="6.8"/>
    <n v="4599680"/>
    <n v="0.2405483950364691"/>
    <n v="3099680"/>
    <m/>
    <x v="8"/>
  </r>
  <r>
    <s v="Color"/>
    <s v="DebraGranik"/>
    <x v="1659"/>
    <m/>
    <x v="288"/>
    <n v="100"/>
    <s v="Drama"/>
    <m/>
    <m/>
    <m/>
    <m/>
    <m/>
    <m/>
    <m/>
    <x v="21"/>
    <m/>
    <m/>
    <m/>
    <m/>
    <m/>
    <m/>
    <s v="WintersBone"/>
    <x v="0"/>
    <x v="34"/>
    <m/>
    <m/>
    <m/>
    <m/>
    <n v="2000000"/>
    <n v="7.2"/>
    <n v="6531491"/>
    <n v="0.24048026553493781"/>
    <n v="4531491"/>
    <m/>
    <x v="8"/>
  </r>
  <r>
    <s v="Color"/>
    <s v="MirandaJuly"/>
    <x v="1659"/>
    <m/>
    <x v="288"/>
    <n v="91"/>
    <s v="Comedy"/>
    <s v="Drama"/>
    <m/>
    <m/>
    <m/>
    <m/>
    <m/>
    <m/>
    <x v="21"/>
    <m/>
    <m/>
    <m/>
    <m/>
    <m/>
    <m/>
    <s v="MeandYouandEveryoneWeKnow"/>
    <x v="0"/>
    <x v="34"/>
    <m/>
    <m/>
    <m/>
    <m/>
    <n v="2000000"/>
    <n v="7.4"/>
    <n v="3885134"/>
    <n v="0.24043005707747603"/>
    <n v="1885134"/>
    <m/>
    <x v="8"/>
  </r>
  <r>
    <s v="Color"/>
    <s v="MaxJoseph"/>
    <x v="1659"/>
    <m/>
    <x v="288"/>
    <n v="96"/>
    <s v="Drama"/>
    <s v="Music"/>
    <s v="Romance"/>
    <m/>
    <m/>
    <m/>
    <m/>
    <m/>
    <x v="21"/>
    <m/>
    <m/>
    <m/>
    <m/>
    <m/>
    <m/>
    <s v="WeAreYourFriends"/>
    <x v="0"/>
    <x v="34"/>
    <m/>
    <m/>
    <m/>
    <m/>
    <n v="2000000"/>
    <n v="6.1"/>
    <n v="3590010"/>
    <n v="0.24036339613474442"/>
    <n v="1590010"/>
    <m/>
    <x v="8"/>
  </r>
  <r>
    <s v="Color"/>
    <s v="DavidAyer"/>
    <x v="1659"/>
    <m/>
    <x v="288"/>
    <n v="116"/>
    <s v="Action"/>
    <s v="Crime"/>
    <s v="Drama"/>
    <s v="Thriller"/>
    <m/>
    <m/>
    <m/>
    <m/>
    <x v="21"/>
    <m/>
    <m/>
    <m/>
    <m/>
    <m/>
    <m/>
    <s v="HarshTimes"/>
    <x v="0"/>
    <x v="34"/>
    <m/>
    <m/>
    <m/>
    <m/>
    <n v="2000000"/>
    <n v="7"/>
    <n v="3335839"/>
    <n v="0.2402948337920148"/>
    <n v="1335839"/>
    <m/>
    <x v="8"/>
  </r>
  <r>
    <s v="Color"/>
    <s v="JerryJameson"/>
    <x v="1659"/>
    <m/>
    <x v="288"/>
    <n v="97"/>
    <s v="Crime"/>
    <s v="Drama"/>
    <s v="Thriller"/>
    <m/>
    <m/>
    <m/>
    <m/>
    <m/>
    <x v="21"/>
    <m/>
    <m/>
    <m/>
    <m/>
    <m/>
    <m/>
    <s v="Captive"/>
    <x v="0"/>
    <x v="34"/>
    <m/>
    <m/>
    <m/>
    <m/>
    <n v="2000000"/>
    <n v="5.3"/>
    <n v="2557668"/>
    <n v="0.2402246074964591"/>
    <n v="557668"/>
    <m/>
    <x v="8"/>
  </r>
  <r>
    <s v="Color"/>
    <s v="StevenSoderbergh"/>
    <x v="1659"/>
    <m/>
    <x v="288"/>
    <n v="101"/>
    <s v="Comedy"/>
    <s v="Romance"/>
    <m/>
    <m/>
    <m/>
    <m/>
    <m/>
    <m/>
    <x v="21"/>
    <m/>
    <m/>
    <m/>
    <m/>
    <m/>
    <m/>
    <s v="FullFrontal"/>
    <x v="0"/>
    <x v="34"/>
    <m/>
    <m/>
    <m/>
    <m/>
    <n v="2000000"/>
    <n v="4.7"/>
    <n v="2506446"/>
    <n v="0.24015061862224693"/>
    <n v="506446"/>
    <m/>
    <x v="8"/>
  </r>
  <r>
    <s v="Color"/>
    <s v="KevinTenney"/>
    <x v="1659"/>
    <m/>
    <x v="288"/>
    <n v="98"/>
    <s v="Horror"/>
    <s v="Mystery"/>
    <s v="Thriller"/>
    <m/>
    <m/>
    <m/>
    <m/>
    <m/>
    <x v="21"/>
    <m/>
    <m/>
    <m/>
    <m/>
    <m/>
    <m/>
    <s v="Witchboard"/>
    <x v="0"/>
    <x v="34"/>
    <m/>
    <m/>
    <m/>
    <m/>
    <n v="2000000"/>
    <n v="5.7"/>
    <n v="7369373"/>
    <n v="0.24007589576274954"/>
    <n v="5369373"/>
    <m/>
    <x v="8"/>
  </r>
  <r>
    <s v="Color"/>
    <s v="KennethBranagh"/>
    <x v="1659"/>
    <m/>
    <x v="288"/>
    <n v="150"/>
    <s v="Drama"/>
    <m/>
    <m/>
    <m/>
    <m/>
    <m/>
    <m/>
    <m/>
    <x v="21"/>
    <m/>
    <m/>
    <m/>
    <m/>
    <m/>
    <m/>
    <s v="Hamlet"/>
    <x v="0"/>
    <x v="34"/>
    <m/>
    <m/>
    <m/>
    <m/>
    <n v="18000000"/>
    <n v="7.8"/>
    <n v="4414535"/>
    <n v="0.24002949706858642"/>
    <n v="-13585465"/>
    <m/>
    <x v="8"/>
  </r>
  <r>
    <s v="Color"/>
    <s v="JohnCameronMitchell"/>
    <x v="1659"/>
    <m/>
    <x v="288"/>
    <n v="101"/>
    <s v="Comedy"/>
    <s v="Drama"/>
    <s v="Romance"/>
    <m/>
    <m/>
    <m/>
    <m/>
    <m/>
    <x v="21"/>
    <m/>
    <m/>
    <m/>
    <m/>
    <m/>
    <m/>
    <s v="Shortbus"/>
    <x v="0"/>
    <x v="34"/>
    <m/>
    <m/>
    <m/>
    <m/>
    <n v="2000000"/>
    <n v="6.5"/>
    <n v="1984378"/>
    <n v="0.24019708699657666"/>
    <n v="-15622"/>
    <m/>
    <x v="8"/>
  </r>
  <r>
    <s v="Color"/>
    <s v="AriFolman"/>
    <x v="1659"/>
    <m/>
    <x v="288"/>
    <n v="90"/>
    <s v="Animation"/>
    <s v="Biography"/>
    <s v="Documentary"/>
    <s v="Drama"/>
    <s v="History"/>
    <s v="War"/>
    <m/>
    <m/>
    <x v="21"/>
    <m/>
    <m/>
    <m/>
    <m/>
    <m/>
    <m/>
    <s v="WaltzwithBashir"/>
    <x v="28"/>
    <x v="34"/>
    <m/>
    <m/>
    <m/>
    <m/>
    <n v="1500000"/>
    <n v="8"/>
    <n v="2283276"/>
    <n v="0.24011992772390206"/>
    <n v="783276"/>
    <m/>
    <x v="8"/>
  </r>
  <r>
    <s v="Color"/>
    <s v="GaryRogers"/>
    <x v="1659"/>
    <m/>
    <x v="288"/>
    <n v="120"/>
    <s v="Adventure"/>
    <m/>
    <m/>
    <m/>
    <m/>
    <m/>
    <m/>
    <m/>
    <x v="21"/>
    <m/>
    <m/>
    <m/>
    <m/>
    <m/>
    <m/>
    <s v="TheBookofMormonMovieVolume1:TheJourney"/>
    <x v="0"/>
    <x v="34"/>
    <m/>
    <m/>
    <m/>
    <m/>
    <n v="2000000"/>
    <n v="3.3"/>
    <n v="1098224"/>
    <n v="0.24003482073846108"/>
    <n v="-901776"/>
    <m/>
    <x v="8"/>
  </r>
  <r>
    <s v="Color"/>
    <s v="MarielleHeller"/>
    <x v="1659"/>
    <m/>
    <x v="288"/>
    <n v="102"/>
    <s v="Drama"/>
    <s v="Romance"/>
    <m/>
    <m/>
    <m/>
    <m/>
    <m/>
    <m/>
    <x v="21"/>
    <m/>
    <m/>
    <m/>
    <m/>
    <m/>
    <m/>
    <s v="TheDiaryofaTeenageGirl"/>
    <x v="0"/>
    <x v="34"/>
    <m/>
    <m/>
    <m/>
    <m/>
    <n v="2000000"/>
    <n v="6.9"/>
    <n v="1477002"/>
    <n v="0.23995384987625817"/>
    <n v="-522998"/>
    <m/>
    <x v="8"/>
  </r>
  <r>
    <s v="BlackandWhite"/>
    <s v="DavidSington"/>
    <x v="1659"/>
    <m/>
    <x v="288"/>
    <n v="100"/>
    <s v="Documentary"/>
    <s v="History"/>
    <m/>
    <m/>
    <m/>
    <m/>
    <m/>
    <m/>
    <x v="21"/>
    <m/>
    <m/>
    <m/>
    <m/>
    <m/>
    <m/>
    <s v="IntheShadowoftheMoon"/>
    <x v="0"/>
    <x v="34"/>
    <m/>
    <m/>
    <m/>
    <m/>
    <n v="2000000"/>
    <n v="8.1"/>
    <n v="1134049"/>
    <n v="0.23987332172895617"/>
    <n v="-865951"/>
    <m/>
    <x v="8"/>
  </r>
  <r>
    <s v="BlackandWhite"/>
    <s v="FentonBailey"/>
    <x v="1659"/>
    <m/>
    <x v="288"/>
    <n v="89"/>
    <s v="Biography"/>
    <s v="Documentary"/>
    <s v="History"/>
    <m/>
    <m/>
    <m/>
    <m/>
    <m/>
    <x v="21"/>
    <m/>
    <m/>
    <m/>
    <m/>
    <m/>
    <m/>
    <s v="InsideDeepThroat"/>
    <x v="0"/>
    <x v="34"/>
    <m/>
    <m/>
    <m/>
    <m/>
    <n v="2000000"/>
    <n v="6.8"/>
    <n v="653621"/>
    <n v="0.23979123201614261"/>
    <n v="-1346379"/>
    <m/>
    <x v="8"/>
  </r>
  <r>
    <s v="Color"/>
    <s v="HuckBotko"/>
    <x v="1659"/>
    <m/>
    <x v="288"/>
    <n v="86"/>
    <s v="Comedy"/>
    <m/>
    <m/>
    <m/>
    <m/>
    <m/>
    <m/>
    <m/>
    <x v="21"/>
    <m/>
    <m/>
    <m/>
    <m/>
    <m/>
    <m/>
    <s v="TheVirginityHit"/>
    <x v="0"/>
    <x v="34"/>
    <m/>
    <m/>
    <m/>
    <m/>
    <n v="3400000"/>
    <n v="4.5999999999999996"/>
    <n v="535249"/>
    <n v="0.23970734722632808"/>
    <n v="-2864751"/>
    <m/>
    <x v="8"/>
  </r>
  <r>
    <s v="Color"/>
    <s v="DavidDuchovny"/>
    <x v="1659"/>
    <m/>
    <x v="288"/>
    <n v="96"/>
    <s v="Comedy"/>
    <s v="Drama"/>
    <m/>
    <m/>
    <m/>
    <m/>
    <m/>
    <m/>
    <x v="21"/>
    <m/>
    <m/>
    <m/>
    <m/>
    <m/>
    <m/>
    <s v="HouseofD"/>
    <x v="0"/>
    <x v="34"/>
    <m/>
    <m/>
    <m/>
    <m/>
    <n v="6000000"/>
    <n v="7"/>
    <n v="371081"/>
    <n v="0.23965132749396509"/>
    <n v="-5628919"/>
    <m/>
    <x v="8"/>
  </r>
  <r>
    <s v="Color"/>
    <s v="LanceMungia"/>
    <x v="1659"/>
    <m/>
    <x v="288"/>
    <n v="91"/>
    <s v="Action"/>
    <s v="Adventure"/>
    <s v="Comedy"/>
    <s v="Drama"/>
    <s v="Music"/>
    <s v="SciFi"/>
    <m/>
    <m/>
    <x v="21"/>
    <m/>
    <m/>
    <m/>
    <m/>
    <m/>
    <m/>
    <s v="SixStringSamurai"/>
    <x v="0"/>
    <x v="34"/>
    <m/>
    <m/>
    <m/>
    <m/>
    <n v="2000000"/>
    <n v="6.7"/>
    <n v="124494"/>
    <n v="0.23965047378433441"/>
    <n v="-1875506"/>
    <m/>
    <x v="8"/>
  </r>
  <r>
    <s v="Color"/>
    <s v="HueRhodes"/>
    <x v="1659"/>
    <m/>
    <x v="288"/>
    <n v="85"/>
    <s v="Comedy"/>
    <s v="Drama"/>
    <m/>
    <m/>
    <m/>
    <m/>
    <m/>
    <m/>
    <x v="21"/>
    <m/>
    <m/>
    <m/>
    <m/>
    <m/>
    <m/>
    <s v="SaintJohnofLasVegas"/>
    <x v="0"/>
    <x v="34"/>
    <m/>
    <m/>
    <m/>
    <m/>
    <n v="3800000"/>
    <n v="5.8"/>
    <n v="100669"/>
    <n v="0.23956402992268885"/>
    <n v="-3699331"/>
    <m/>
    <x v="8"/>
  </r>
  <r>
    <s v="Color"/>
    <s v="RolandEmmerich"/>
    <x v="1659"/>
    <m/>
    <x v="288"/>
    <n v="129"/>
    <s v="Drama"/>
    <m/>
    <m/>
    <m/>
    <m/>
    <m/>
    <m/>
    <m/>
    <x v="21"/>
    <m/>
    <m/>
    <m/>
    <m/>
    <m/>
    <m/>
    <s v="Stonewall"/>
    <x v="0"/>
    <x v="34"/>
    <m/>
    <m/>
    <m/>
    <m/>
    <n v="13500000"/>
    <n v="4.5"/>
    <n v="186354"/>
    <n v="0.23951579723545027"/>
    <n v="-13313646"/>
    <m/>
    <x v="8"/>
  </r>
  <r>
    <s v="Color"/>
    <s v="HunterRichards"/>
    <x v="1659"/>
    <m/>
    <x v="288"/>
    <n v="92"/>
    <s v="Drama"/>
    <s v="Romance"/>
    <m/>
    <m/>
    <m/>
    <m/>
    <m/>
    <m/>
    <x v="21"/>
    <m/>
    <m/>
    <m/>
    <m/>
    <m/>
    <m/>
    <s v="London"/>
    <x v="0"/>
    <x v="34"/>
    <m/>
    <m/>
    <m/>
    <m/>
    <n v="14000"/>
    <n v="6.6"/>
    <n v="12667"/>
    <n v="0.23968813789430668"/>
    <n v="-1333"/>
    <m/>
    <x v="8"/>
  </r>
  <r>
    <s v="Color"/>
    <s v="LaurieCollyer"/>
    <x v="1659"/>
    <m/>
    <x v="288"/>
    <n v="96"/>
    <s v="Drama"/>
    <m/>
    <m/>
    <m/>
    <m/>
    <m/>
    <m/>
    <m/>
    <x v="21"/>
    <m/>
    <m/>
    <m/>
    <m/>
    <m/>
    <m/>
    <s v="Sherrybaby"/>
    <x v="0"/>
    <x v="34"/>
    <m/>
    <m/>
    <m/>
    <m/>
    <n v="2000000"/>
    <n v="6.6"/>
    <n v="198407"/>
    <n v="0.23955783582668591"/>
    <n v="-1801593"/>
    <m/>
    <x v="8"/>
  </r>
  <r>
    <s v="Color"/>
    <s v="BruceMcCulloch"/>
    <x v="1659"/>
    <m/>
    <x v="288"/>
    <n v="85"/>
    <s v="Comedy"/>
    <s v="Crime"/>
    <m/>
    <m/>
    <m/>
    <m/>
    <m/>
    <m/>
    <x v="21"/>
    <m/>
    <m/>
    <m/>
    <m/>
    <m/>
    <m/>
    <s v="StealingHarvard"/>
    <x v="0"/>
    <x v="34"/>
    <m/>
    <m/>
    <m/>
    <m/>
    <n v="25000000"/>
    <n v="5.0999999999999996"/>
    <n v="13973532"/>
    <n v="0.23946979755238704"/>
    <n v="-11026468"/>
    <m/>
    <x v="8"/>
  </r>
  <r>
    <s v="Color"/>
    <s v="RalphZiman"/>
    <x v="1659"/>
    <m/>
    <x v="288"/>
    <n v="119"/>
    <s v="Action"/>
    <s v="Crime"/>
    <s v="Drama"/>
    <m/>
    <m/>
    <m/>
    <m/>
    <m/>
    <x v="21"/>
    <m/>
    <m/>
    <m/>
    <m/>
    <m/>
    <m/>
    <s v="GangstersParadise:Jerusalema"/>
    <x v="0"/>
    <x v="34"/>
    <m/>
    <m/>
    <m/>
    <m/>
    <n v="2000000"/>
    <n v="7.8"/>
    <n v="4958"/>
    <n v="0.23946978470918945"/>
    <n v="-1995042"/>
    <m/>
    <x v="8"/>
  </r>
  <r>
    <s v="BlackandWhite"/>
    <s v="OrsonWelles"/>
    <x v="1659"/>
    <m/>
    <x v="288"/>
    <n v="92"/>
    <s v="Crime"/>
    <s v="Drama"/>
    <s v="FilmNoir"/>
    <s v="Mystery"/>
    <s v="Thriller"/>
    <m/>
    <m/>
    <m/>
    <x v="21"/>
    <m/>
    <m/>
    <m/>
    <m/>
    <m/>
    <m/>
    <s v="TheLadyfromShanghai"/>
    <x v="0"/>
    <x v="34"/>
    <m/>
    <m/>
    <m/>
    <m/>
    <n v="2300000"/>
    <n v="7.7"/>
    <n v="7927"/>
    <n v="0.23938199639235394"/>
    <n v="-2292073"/>
    <m/>
    <x v="8"/>
  </r>
  <r>
    <s v="BlackandWhite"/>
    <s v="PaulBunnell"/>
    <x v="1659"/>
    <m/>
    <x v="288"/>
    <n v="106"/>
    <s v="Comedy"/>
    <s v="Fantasy"/>
    <s v="Musical"/>
    <s v="SciFi"/>
    <m/>
    <m/>
    <m/>
    <m/>
    <x v="21"/>
    <m/>
    <m/>
    <m/>
    <m/>
    <m/>
    <m/>
    <s v="TheGhastlyLoveofJohnnyX"/>
    <x v="0"/>
    <x v="34"/>
    <m/>
    <m/>
    <m/>
    <m/>
    <n v="2000000"/>
    <n v="5.7"/>
    <n v="2436"/>
    <n v="0.23930014700218377"/>
    <n v="-1997564"/>
    <m/>
    <x v="8"/>
  </r>
  <r>
    <s v="BlackandWhite"/>
    <s v="TimHunter"/>
    <x v="1659"/>
    <m/>
    <x v="288"/>
    <n v="99"/>
    <s v="Crime"/>
    <s v="Drama"/>
    <m/>
    <m/>
    <m/>
    <m/>
    <m/>
    <m/>
    <x v="21"/>
    <m/>
    <m/>
    <m/>
    <m/>
    <m/>
    <m/>
    <s v="RiversEdge"/>
    <x v="0"/>
    <x v="34"/>
    <m/>
    <m/>
    <m/>
    <m/>
    <n v="1900000"/>
    <n v="7.1"/>
    <n v="4600000"/>
    <n v="0.23921099532098891"/>
    <n v="2700000"/>
    <m/>
    <x v="8"/>
  </r>
  <r>
    <s v="Color"/>
    <s v="MichaelPolish"/>
    <x v="1659"/>
    <m/>
    <x v="288"/>
    <n v="103"/>
    <s v="Drama"/>
    <s v="Fantasy"/>
    <m/>
    <m/>
    <m/>
    <m/>
    <m/>
    <m/>
    <x v="21"/>
    <m/>
    <m/>
    <m/>
    <m/>
    <m/>
    <m/>
    <s v="Northfork"/>
    <x v="0"/>
    <x v="34"/>
    <m/>
    <m/>
    <m/>
    <m/>
    <n v="1900000"/>
    <n v="6.4"/>
    <n v="1420578"/>
    <n v="0.23913600166753257"/>
    <n v="-479422"/>
    <m/>
    <x v="8"/>
  </r>
  <r>
    <s v="Color"/>
    <s v="RodrigoCorts"/>
    <x v="1659"/>
    <m/>
    <x v="288"/>
    <n v="95"/>
    <s v="Drama"/>
    <s v="Mystery"/>
    <s v="Thriller"/>
    <m/>
    <m/>
    <m/>
    <m/>
    <m/>
    <x v="21"/>
    <m/>
    <m/>
    <m/>
    <m/>
    <m/>
    <m/>
    <s v="Buried"/>
    <x v="0"/>
    <x v="34"/>
    <m/>
    <m/>
    <m/>
    <m/>
    <n v="3000000"/>
    <n v="7"/>
    <n v="1028658"/>
    <n v="0.23904657399141749"/>
    <n v="-1971342"/>
    <m/>
    <x v="8"/>
  </r>
  <r>
    <s v="Color"/>
    <s v="PascalArnold"/>
    <x v="1659"/>
    <m/>
    <x v="288"/>
    <n v="95"/>
    <s v="Drama"/>
    <m/>
    <m/>
    <m/>
    <m/>
    <m/>
    <m/>
    <m/>
    <x v="21"/>
    <m/>
    <m/>
    <m/>
    <m/>
    <m/>
    <m/>
    <s v="OnetoAnother"/>
    <x v="4"/>
    <x v="34"/>
    <m/>
    <m/>
    <m/>
    <m/>
    <n v="1400000"/>
    <n v="5.8"/>
    <n v="18435"/>
    <n v="0.23897800876668043"/>
    <n v="-1381565"/>
    <m/>
    <x v="8"/>
  </r>
  <r>
    <s v="Color"/>
    <s v="KimberlyPeirce"/>
    <x v="1659"/>
    <m/>
    <x v="288"/>
    <n v="100"/>
    <s v="Drama"/>
    <s v="Fantasy"/>
    <s v="Horror"/>
    <m/>
    <m/>
    <m/>
    <m/>
    <m/>
    <x v="21"/>
    <m/>
    <m/>
    <m/>
    <m/>
    <m/>
    <m/>
    <s v="Carrie"/>
    <x v="0"/>
    <x v="34"/>
    <m/>
    <m/>
    <m/>
    <m/>
    <n v="30000000"/>
    <n v="5.9"/>
    <n v="35266619"/>
    <n v="0.2388727178815388"/>
    <n v="5266619"/>
    <m/>
    <x v="8"/>
  </r>
  <r>
    <s v="Color"/>
    <s v="WesCraven"/>
    <x v="1659"/>
    <m/>
    <x v="288"/>
    <n v="101"/>
    <s v="Horror"/>
    <m/>
    <m/>
    <m/>
    <m/>
    <m/>
    <m/>
    <m/>
    <x v="21"/>
    <m/>
    <m/>
    <m/>
    <m/>
    <m/>
    <m/>
    <s v="ANightmareonElmStreet"/>
    <x v="0"/>
    <x v="34"/>
    <m/>
    <m/>
    <m/>
    <m/>
    <n v="1800000"/>
    <n v="7.5"/>
    <n v="26505000"/>
    <n v="0.23830509405852005"/>
    <n v="24705000"/>
    <m/>
    <x v="8"/>
  </r>
  <r>
    <s v="Color"/>
    <s v="JamesMarsh"/>
    <x v="1659"/>
    <m/>
    <x v="288"/>
    <n v="90"/>
    <s v="Biography"/>
    <s v="Crime"/>
    <s v="Documentary"/>
    <s v="History"/>
    <s v="Thriller"/>
    <m/>
    <m/>
    <m/>
    <x v="21"/>
    <m/>
    <m/>
    <m/>
    <m/>
    <m/>
    <m/>
    <s v="ManonWire"/>
    <x v="0"/>
    <x v="34"/>
    <m/>
    <m/>
    <m/>
    <m/>
    <n v="1000000"/>
    <n v="7.8"/>
    <n v="2957978"/>
    <n v="0.23856527513054426"/>
    <n v="1957978"/>
    <m/>
    <x v="8"/>
  </r>
  <r>
    <s v="Color"/>
    <s v="JamalHill"/>
    <x v="1659"/>
    <m/>
    <x v="288"/>
    <n v="89"/>
    <s v="Drama"/>
    <m/>
    <m/>
    <m/>
    <m/>
    <m/>
    <m/>
    <m/>
    <x v="21"/>
    <m/>
    <m/>
    <m/>
    <m/>
    <m/>
    <m/>
    <s v="BrotherlyLove"/>
    <x v="0"/>
    <x v="34"/>
    <m/>
    <m/>
    <m/>
    <m/>
    <n v="1900000"/>
    <n v="7.2"/>
    <n v="444044"/>
    <n v="0.23846546190575313"/>
    <n v="-1455956"/>
    <m/>
    <x v="8"/>
  </r>
  <r>
    <s v="Color"/>
    <s v="DanielStamm"/>
    <x v="1659"/>
    <m/>
    <x v="288"/>
    <n v="87"/>
    <s v="Drama"/>
    <s v="Horror"/>
    <s v="Thriller"/>
    <m/>
    <m/>
    <m/>
    <m/>
    <m/>
    <x v="21"/>
    <m/>
    <m/>
    <m/>
    <m/>
    <m/>
    <m/>
    <s v="TheLastExorcism"/>
    <x v="0"/>
    <x v="34"/>
    <m/>
    <m/>
    <m/>
    <m/>
    <n v="1800000"/>
    <n v="5.6"/>
    <n v="40990055"/>
    <n v="0.23837178529806541"/>
    <n v="39190055"/>
    <m/>
    <x v="8"/>
  </r>
  <r>
    <s v="Color"/>
    <s v="CarlosCarrera"/>
    <x v="1659"/>
    <m/>
    <x v="288"/>
    <n v="118"/>
    <s v="Drama"/>
    <s v="Romance"/>
    <m/>
    <m/>
    <m/>
    <m/>
    <m/>
    <m/>
    <x v="21"/>
    <m/>
    <m/>
    <m/>
    <m/>
    <m/>
    <m/>
    <s v="ElcrimendelpadreAmaro"/>
    <x v="3"/>
    <x v="34"/>
    <m/>
    <m/>
    <m/>
    <m/>
    <n v="1800000"/>
    <n v="6.8"/>
    <n v="5709616"/>
    <n v="0.23908955045158037"/>
    <n v="3909616"/>
    <m/>
    <x v="8"/>
  </r>
  <r>
    <s v="Color"/>
    <s v="BenhZeitlin"/>
    <x v="1659"/>
    <m/>
    <x v="288"/>
    <n v="93"/>
    <s v="Drama"/>
    <s v="Fantasy"/>
    <m/>
    <m/>
    <m/>
    <m/>
    <m/>
    <m/>
    <x v="21"/>
    <m/>
    <m/>
    <m/>
    <m/>
    <m/>
    <m/>
    <s v="BeastsoftheSouthernWild"/>
    <x v="0"/>
    <x v="34"/>
    <m/>
    <m/>
    <m/>
    <m/>
    <n v="1800000"/>
    <n v="7.3"/>
    <n v="12784397"/>
    <n v="0.23901809951160932"/>
    <n v="10984397"/>
    <m/>
    <x v="8"/>
  </r>
  <r>
    <s v="Color"/>
    <s v="MaggieGreenwald"/>
    <x v="1659"/>
    <m/>
    <x v="288"/>
    <n v="109"/>
    <s v="Drama"/>
    <s v="Music"/>
    <m/>
    <m/>
    <m/>
    <m/>
    <m/>
    <m/>
    <x v="21"/>
    <m/>
    <m/>
    <m/>
    <m/>
    <m/>
    <m/>
    <s v="Songcatcher"/>
    <x v="0"/>
    <x v="34"/>
    <m/>
    <m/>
    <m/>
    <m/>
    <n v="1800000"/>
    <n v="7.3"/>
    <n v="3050934"/>
    <n v="0.23901854577290113"/>
    <n v="1250934"/>
    <m/>
    <x v="8"/>
  </r>
  <r>
    <s v="BlackandWhite"/>
    <s v="TomTykwer"/>
    <x v="1659"/>
    <m/>
    <x v="288"/>
    <n v="81"/>
    <s v="Crime"/>
    <s v="Drama"/>
    <m/>
    <m/>
    <m/>
    <m/>
    <m/>
    <m/>
    <x v="21"/>
    <m/>
    <m/>
    <m/>
    <m/>
    <m/>
    <m/>
    <s v="RunLolaRun"/>
    <x v="14"/>
    <x v="34"/>
    <m/>
    <m/>
    <m/>
    <m/>
    <n v="3500000"/>
    <n v="7.8"/>
    <n v="7267324"/>
    <n v="0.23893011251303661"/>
    <n v="3767324"/>
    <m/>
    <x v="8"/>
  </r>
  <r>
    <s v="Color"/>
    <s v="LuckyMcKee"/>
    <x v="1659"/>
    <m/>
    <x v="288"/>
    <n v="93"/>
    <s v="Drama"/>
    <s v="Horror"/>
    <m/>
    <m/>
    <m/>
    <m/>
    <m/>
    <m/>
    <x v="21"/>
    <m/>
    <m/>
    <m/>
    <m/>
    <m/>
    <m/>
    <s v="May"/>
    <x v="0"/>
    <x v="34"/>
    <m/>
    <m/>
    <m/>
    <m/>
    <n v="500000"/>
    <n v="6.7"/>
    <n v="145540"/>
    <n v="0.23888536253163439"/>
    <n v="-354460"/>
    <m/>
    <x v="8"/>
  </r>
  <r>
    <s v="Color"/>
    <s v="ToddField"/>
    <x v="1659"/>
    <m/>
    <x v="288"/>
    <n v="138"/>
    <s v="Crime"/>
    <s v="Drama"/>
    <m/>
    <m/>
    <m/>
    <m/>
    <m/>
    <m/>
    <x v="21"/>
    <m/>
    <m/>
    <m/>
    <m/>
    <m/>
    <m/>
    <s v="IntheBedroom"/>
    <x v="0"/>
    <x v="34"/>
    <m/>
    <m/>
    <m/>
    <m/>
    <n v="1700000"/>
    <n v="7.5"/>
    <n v="35918429"/>
    <n v="0.23875640890638661"/>
    <n v="34218429"/>
    <m/>
    <x v="8"/>
  </r>
  <r>
    <s v="Color"/>
    <s v="StevenR.Monroe"/>
    <x v="1659"/>
    <m/>
    <x v="288"/>
    <n v="105"/>
    <s v="Horror"/>
    <s v="Thriller"/>
    <m/>
    <m/>
    <m/>
    <m/>
    <m/>
    <m/>
    <x v="21"/>
    <m/>
    <m/>
    <m/>
    <m/>
    <m/>
    <m/>
    <s v="ISpitonYourGrave"/>
    <x v="0"/>
    <x v="34"/>
    <m/>
    <m/>
    <m/>
    <m/>
    <n v="2000000"/>
    <n v="6.3"/>
    <n v="92401"/>
    <n v="0.23930601633197976"/>
    <n v="-1907599"/>
    <m/>
    <x v="8"/>
  </r>
  <r>
    <s v="Color"/>
    <s v="MarkIllsley"/>
    <x v="1659"/>
    <m/>
    <x v="288"/>
    <n v="98"/>
    <s v="Comedy"/>
    <s v="Crime"/>
    <s v="Romance"/>
    <m/>
    <m/>
    <m/>
    <m/>
    <m/>
    <x v="21"/>
    <m/>
    <m/>
    <m/>
    <m/>
    <m/>
    <m/>
    <s v="HappyTexas"/>
    <x v="0"/>
    <x v="34"/>
    <m/>
    <m/>
    <m/>
    <m/>
    <n v="1700000"/>
    <n v="6.3"/>
    <n v="1943649"/>
    <n v="0.23920880086276408"/>
    <n v="243649"/>
    <m/>
    <x v="8"/>
  </r>
  <r>
    <s v="Color"/>
    <s v="PawelPawlikowski"/>
    <x v="1659"/>
    <m/>
    <x v="288"/>
    <n v="86"/>
    <s v="Drama"/>
    <s v="Romance"/>
    <m/>
    <m/>
    <m/>
    <m/>
    <m/>
    <m/>
    <x v="21"/>
    <m/>
    <m/>
    <m/>
    <m/>
    <m/>
    <m/>
    <s v="MySummerofLove"/>
    <x v="0"/>
    <x v="34"/>
    <m/>
    <m/>
    <m/>
    <m/>
    <n v="1700000"/>
    <n v="6.8"/>
    <n v="992238"/>
    <n v="0.23911045290949548"/>
    <n v="-707762"/>
    <m/>
    <x v="8"/>
  </r>
  <r>
    <s v="Color"/>
    <s v="RiteshBatra"/>
    <x v="1659"/>
    <m/>
    <x v="288"/>
    <n v="104"/>
    <s v="Drama"/>
    <s v="Romance"/>
    <m/>
    <m/>
    <m/>
    <m/>
    <m/>
    <m/>
    <x v="21"/>
    <m/>
    <m/>
    <m/>
    <m/>
    <m/>
    <m/>
    <s v="TheLunchbox"/>
    <x v="20"/>
    <x v="34"/>
    <m/>
    <m/>
    <m/>
    <m/>
    <n v="1000000"/>
    <n v="7.8"/>
    <n v="4231500"/>
    <n v="0.23900759758147752"/>
    <n v="3231500"/>
    <m/>
    <x v="8"/>
  </r>
  <r>
    <s v="Color"/>
    <s v="SallyPotter"/>
    <x v="1659"/>
    <m/>
    <x v="288"/>
    <n v="100"/>
    <s v="Drama"/>
    <s v="Romance"/>
    <m/>
    <m/>
    <m/>
    <m/>
    <m/>
    <m/>
    <x v="21"/>
    <m/>
    <m/>
    <m/>
    <m/>
    <m/>
    <m/>
    <s v="Yes"/>
    <x v="0"/>
    <x v="34"/>
    <m/>
    <m/>
    <m/>
    <m/>
    <n v="1000000"/>
    <n v="6.9"/>
    <n v="396035"/>
    <n v="0.23890930239243252"/>
    <n v="-603965"/>
    <m/>
    <x v="8"/>
  </r>
  <r>
    <s v="Color"/>
    <s v="NadineLabaki"/>
    <x v="1659"/>
    <m/>
    <x v="288"/>
    <n v="95"/>
    <s v="Comedy"/>
    <s v="Drama"/>
    <s v="Romance"/>
    <m/>
    <m/>
    <m/>
    <m/>
    <m/>
    <x v="21"/>
    <m/>
    <m/>
    <m/>
    <m/>
    <m/>
    <m/>
    <s v="Caramel"/>
    <x v="29"/>
    <x v="34"/>
    <m/>
    <m/>
    <m/>
    <m/>
    <n v="1300000"/>
    <n v="7.2"/>
    <n v="1060591"/>
    <n v="0.2387873983563891"/>
    <n v="-239409"/>
    <m/>
    <x v="8"/>
  </r>
  <r>
    <s v="Color"/>
    <s v="FranoisTruffaut"/>
    <x v="1659"/>
    <m/>
    <x v="288"/>
    <n v="123"/>
    <s v="Crime"/>
    <s v="Drama"/>
    <s v="Romance"/>
    <m/>
    <m/>
    <m/>
    <m/>
    <m/>
    <x v="21"/>
    <m/>
    <m/>
    <m/>
    <m/>
    <m/>
    <m/>
    <s v="MississippiMermaid"/>
    <x v="4"/>
    <x v="34"/>
    <m/>
    <m/>
    <m/>
    <m/>
    <n v="1600000"/>
    <n v="7.2"/>
    <n v="26893"/>
    <n v="0.2386737137561864"/>
    <n v="-1573107"/>
    <m/>
    <x v="8"/>
  </r>
  <r>
    <s v="Color"/>
    <s v="AdamGoldberg"/>
    <x v="1659"/>
    <m/>
    <x v="288"/>
    <n v="111"/>
    <s v="Drama"/>
    <s v="Mystery"/>
    <m/>
    <m/>
    <m/>
    <m/>
    <m/>
    <m/>
    <x v="21"/>
    <m/>
    <m/>
    <m/>
    <m/>
    <m/>
    <m/>
    <s v="ILoveYourWork"/>
    <x v="0"/>
    <x v="34"/>
    <m/>
    <m/>
    <m/>
    <m/>
    <n v="1650000"/>
    <n v="5.4"/>
    <n v="2580"/>
    <n v="0.23856188813614801"/>
    <n v="-1647420"/>
    <m/>
    <x v="8"/>
  </r>
  <r>
    <s v="Color"/>
    <s v="ZackSnyder"/>
    <x v="1659"/>
    <m/>
    <x v="288"/>
    <n v="110"/>
    <s v="Action"/>
    <s v="Horror"/>
    <s v="Thriller"/>
    <m/>
    <m/>
    <m/>
    <m/>
    <m/>
    <x v="21"/>
    <m/>
    <m/>
    <m/>
    <m/>
    <m/>
    <m/>
    <s v="DawnoftheDead"/>
    <x v="0"/>
    <x v="34"/>
    <m/>
    <m/>
    <m/>
    <m/>
    <n v="26000000"/>
    <n v="7.4"/>
    <n v="58885635"/>
    <n v="0.23845017358888362"/>
    <n v="32885635"/>
    <m/>
    <x v="8"/>
  </r>
  <r>
    <s v="Color"/>
    <s v="AdrienneShelly"/>
    <x v="1659"/>
    <m/>
    <x v="288"/>
    <n v="108"/>
    <s v="Comedy"/>
    <s v="Drama"/>
    <s v="Romance"/>
    <m/>
    <m/>
    <m/>
    <m/>
    <m/>
    <x v="21"/>
    <m/>
    <m/>
    <m/>
    <m/>
    <m/>
    <m/>
    <s v="Waitress"/>
    <x v="0"/>
    <x v="34"/>
    <m/>
    <m/>
    <m/>
    <m/>
    <n v="2000000"/>
    <n v="7.1"/>
    <n v="19067631"/>
    <n v="0.23803936404454179"/>
    <n v="17067631"/>
    <m/>
    <x v="8"/>
  </r>
  <r>
    <s v="Color"/>
    <s v="NewtArnold"/>
    <x v="1659"/>
    <m/>
    <x v="288"/>
    <n v="92"/>
    <s v="Action"/>
    <s v="Biography"/>
    <s v="Drama"/>
    <s v="Sport"/>
    <m/>
    <m/>
    <m/>
    <m/>
    <x v="21"/>
    <m/>
    <m/>
    <m/>
    <m/>
    <m/>
    <m/>
    <s v="Bloodsport"/>
    <x v="0"/>
    <x v="34"/>
    <m/>
    <m/>
    <m/>
    <m/>
    <n v="1100000"/>
    <n v="6.8"/>
    <n v="11806119"/>
    <n v="0.23813894446280268"/>
    <n v="10706119"/>
    <m/>
    <x v="8"/>
  </r>
  <r>
    <s v="Color"/>
    <s v="NoahBaumbach"/>
    <x v="1659"/>
    <m/>
    <x v="288"/>
    <n v="88"/>
    <s v="Comedy"/>
    <s v="Drama"/>
    <m/>
    <m/>
    <m/>
    <m/>
    <m/>
    <m/>
    <x v="21"/>
    <m/>
    <m/>
    <m/>
    <m/>
    <m/>
    <m/>
    <s v="TheSquidandtheWhale"/>
    <x v="0"/>
    <x v="34"/>
    <m/>
    <m/>
    <m/>
    <m/>
    <n v="1500000"/>
    <n v="7.4"/>
    <n v="7362100"/>
    <n v="0.23812261532606496"/>
    <n v="5862100"/>
    <m/>
    <x v="8"/>
  </r>
  <r>
    <s v="Color"/>
    <s v="CharlesHermanWurmfeld"/>
    <x v="1659"/>
    <m/>
    <x v="288"/>
    <n v="97"/>
    <s v="Comedy"/>
    <s v="Drama"/>
    <s v="Romance"/>
    <m/>
    <m/>
    <m/>
    <m/>
    <m/>
    <x v="21"/>
    <m/>
    <m/>
    <m/>
    <m/>
    <m/>
    <m/>
    <s v="KissingJessicaStein"/>
    <x v="0"/>
    <x v="34"/>
    <m/>
    <m/>
    <m/>
    <m/>
    <n v="1000000"/>
    <n v="6.7"/>
    <n v="7022940"/>
    <n v="0.23805453183823205"/>
    <n v="6022940"/>
    <m/>
    <x v="8"/>
  </r>
  <r>
    <s v="Color"/>
    <s v="AtomEgoyan"/>
    <x v="1659"/>
    <m/>
    <x v="288"/>
    <n v="103"/>
    <s v="Drama"/>
    <s v="Mystery"/>
    <s v="Romance"/>
    <m/>
    <m/>
    <m/>
    <m/>
    <m/>
    <x v="21"/>
    <m/>
    <m/>
    <m/>
    <m/>
    <m/>
    <m/>
    <s v="Exotica"/>
    <x v="0"/>
    <x v="34"/>
    <m/>
    <m/>
    <m/>
    <m/>
    <n v="2000000"/>
    <n v="7.2"/>
    <n v="5132222"/>
    <n v="0.23797762898395031"/>
    <n v="3132222"/>
    <m/>
    <x v="8"/>
  </r>
  <r>
    <s v="Color"/>
    <s v="VincentGallo"/>
    <x v="1659"/>
    <m/>
    <x v="288"/>
    <n v="110"/>
    <s v="Comedy"/>
    <s v="Crime"/>
    <s v="Drama"/>
    <s v="Romance"/>
    <m/>
    <m/>
    <m/>
    <m/>
    <x v="21"/>
    <m/>
    <m/>
    <m/>
    <m/>
    <m/>
    <m/>
    <s v="Buffalo66"/>
    <x v="0"/>
    <x v="34"/>
    <m/>
    <m/>
    <m/>
    <m/>
    <n v="1500000"/>
    <n v="7.5"/>
    <n v="2365931"/>
    <n v="0.23789538371692268"/>
    <n v="865931"/>
    <m/>
    <x v="8"/>
  </r>
  <r>
    <s v="Color"/>
    <s v="JamesWan"/>
    <x v="1659"/>
    <m/>
    <x v="288"/>
    <n v="103"/>
    <s v="Fantasy"/>
    <s v="Horror"/>
    <s v="Mystery"/>
    <s v="Thriller"/>
    <m/>
    <m/>
    <m/>
    <m/>
    <x v="21"/>
    <m/>
    <m/>
    <m/>
    <m/>
    <m/>
    <m/>
    <s v="Insidious"/>
    <x v="0"/>
    <x v="34"/>
    <m/>
    <m/>
    <m/>
    <m/>
    <n v="1500000"/>
    <n v="6.8"/>
    <n v="53991137"/>
    <n v="0.2377871592783683"/>
    <n v="52491137"/>
    <m/>
    <x v="8"/>
  </r>
  <r>
    <s v="Color"/>
    <s v="FabinBielinsky"/>
    <x v="1659"/>
    <m/>
    <x v="288"/>
    <n v="114"/>
    <s v="Crime"/>
    <s v="Drama"/>
    <s v="Thriller"/>
    <m/>
    <m/>
    <m/>
    <m/>
    <m/>
    <x v="21"/>
    <m/>
    <m/>
    <m/>
    <m/>
    <m/>
    <m/>
    <s v="NineQueens"/>
    <x v="3"/>
    <x v="34"/>
    <m/>
    <m/>
    <m/>
    <m/>
    <n v="1500000"/>
    <n v="7.9"/>
    <n v="1221261"/>
    <n v="0.23914601341465946"/>
    <n v="-278739"/>
    <m/>
    <x v="8"/>
  </r>
  <r>
    <s v="Color"/>
    <s v="RebeccaMiller"/>
    <x v="1659"/>
    <m/>
    <x v="288"/>
    <n v="112"/>
    <s v="Drama"/>
    <m/>
    <m/>
    <m/>
    <m/>
    <m/>
    <m/>
    <m/>
    <x v="21"/>
    <m/>
    <m/>
    <m/>
    <m/>
    <m/>
    <m/>
    <s v="TheBalladofJackandRose"/>
    <x v="0"/>
    <x v="34"/>
    <m/>
    <m/>
    <m/>
    <m/>
    <n v="1500000"/>
    <n v="6.7"/>
    <n v="712294"/>
    <n v="0.23903143181345882"/>
    <n v="-787706"/>
    <m/>
    <x v="8"/>
  </r>
  <r>
    <s v="Color"/>
    <s v="MaggieCarey"/>
    <x v="1659"/>
    <m/>
    <x v="288"/>
    <n v="104"/>
    <s v="Comedy"/>
    <s v="Romance"/>
    <m/>
    <m/>
    <m/>
    <m/>
    <m/>
    <m/>
    <x v="21"/>
    <m/>
    <m/>
    <m/>
    <m/>
    <m/>
    <m/>
    <s v="TheToDoList"/>
    <x v="0"/>
    <x v="34"/>
    <m/>
    <m/>
    <m/>
    <m/>
    <n v="1500000"/>
    <n v="5.8"/>
    <n v="3447339"/>
    <n v="0.23891358674719379"/>
    <n v="1947339"/>
    <m/>
    <x v="8"/>
  </r>
  <r>
    <s v="Color"/>
    <s v="RogerAvary"/>
    <x v="1659"/>
    <m/>
    <x v="288"/>
    <n v="99"/>
    <s v="Crime"/>
    <s v="Drama"/>
    <s v="Thriller"/>
    <m/>
    <m/>
    <m/>
    <m/>
    <m/>
    <x v="21"/>
    <m/>
    <m/>
    <m/>
    <m/>
    <m/>
    <m/>
    <s v="KillingZoe"/>
    <x v="0"/>
    <x v="34"/>
    <m/>
    <m/>
    <m/>
    <m/>
    <n v="1500000"/>
    <n v="6.5"/>
    <n v="418953"/>
    <n v="0.23880947598595081"/>
    <n v="-1081047"/>
    <m/>
    <x v="8"/>
  </r>
  <r>
    <s v="BlackandWhite"/>
    <s v="HenryBean"/>
    <x v="1659"/>
    <m/>
    <x v="288"/>
    <n v="98"/>
    <s v="Drama"/>
    <m/>
    <m/>
    <m/>
    <m/>
    <m/>
    <m/>
    <m/>
    <x v="21"/>
    <m/>
    <m/>
    <m/>
    <m/>
    <m/>
    <m/>
    <s v="TheBeliever"/>
    <x v="0"/>
    <x v="34"/>
    <m/>
    <m/>
    <m/>
    <m/>
    <n v="1500000"/>
    <n v="7.2"/>
    <n v="406035"/>
    <n v="0.23868834745250384"/>
    <n v="-1093965"/>
    <m/>
    <x v="8"/>
  </r>
  <r>
    <s v="Color"/>
    <s v="BradAnderson"/>
    <x v="1659"/>
    <m/>
    <x v="288"/>
    <n v="100"/>
    <s v="Horror"/>
    <s v="Mystery"/>
    <m/>
    <m/>
    <m/>
    <m/>
    <m/>
    <m/>
    <x v="21"/>
    <m/>
    <m/>
    <m/>
    <m/>
    <m/>
    <m/>
    <s v="Session9"/>
    <x v="0"/>
    <x v="34"/>
    <m/>
    <m/>
    <m/>
    <m/>
    <n v="1500000"/>
    <n v="6.5"/>
    <n v="373967"/>
    <n v="0.23856606089120427"/>
    <n v="-1126033"/>
    <m/>
    <x v="8"/>
  </r>
  <r>
    <s v="Color"/>
    <s v="JeffGarlin"/>
    <x v="1659"/>
    <m/>
    <x v="288"/>
    <n v="80"/>
    <s v="Comedy"/>
    <s v="Romance"/>
    <m/>
    <m/>
    <m/>
    <m/>
    <m/>
    <m/>
    <x v="21"/>
    <m/>
    <m/>
    <m/>
    <m/>
    <m/>
    <m/>
    <s v="IWantSomeonetoEatCheeseWith"/>
    <x v="0"/>
    <x v="34"/>
    <m/>
    <m/>
    <m/>
    <m/>
    <n v="1500000"/>
    <n v="6.2"/>
    <n v="194568"/>
    <n v="0.23844252443762198"/>
    <n v="-1305432"/>
    <m/>
    <x v="8"/>
  </r>
  <r>
    <s v="BlackandWhite"/>
    <s v="CharlesChaplin"/>
    <x v="1659"/>
    <m/>
    <x v="288"/>
    <n v="87"/>
    <s v="Comedy"/>
    <s v="Drama"/>
    <s v="Family"/>
    <m/>
    <m/>
    <m/>
    <m/>
    <m/>
    <x v="21"/>
    <m/>
    <m/>
    <m/>
    <m/>
    <m/>
    <m/>
    <s v="ModernTimes"/>
    <x v="0"/>
    <x v="34"/>
    <m/>
    <m/>
    <m/>
    <m/>
    <n v="1500000"/>
    <n v="8.6"/>
    <n v="163245"/>
    <n v="0.23831714936170134"/>
    <n v="-1336755"/>
    <m/>
    <x v="8"/>
  </r>
  <r>
    <s v="Color"/>
    <s v="PeteJones"/>
    <x v="1659"/>
    <m/>
    <x v="288"/>
    <n v="91"/>
    <s v="Drama"/>
    <m/>
    <m/>
    <m/>
    <m/>
    <m/>
    <m/>
    <m/>
    <x v="21"/>
    <m/>
    <m/>
    <m/>
    <m/>
    <m/>
    <m/>
    <s v="StolenSummer"/>
    <x v="0"/>
    <x v="34"/>
    <m/>
    <m/>
    <m/>
    <m/>
    <n v="1500000"/>
    <n v="6.5"/>
    <n v="119841"/>
    <n v="0.23819049160998237"/>
    <n v="-1380159"/>
    <m/>
    <x v="8"/>
  </r>
  <r>
    <s v="Color"/>
    <s v="BruceCampbell"/>
    <x v="1659"/>
    <m/>
    <x v="288"/>
    <n v="84"/>
    <s v="Comedy"/>
    <s v="Fantasy"/>
    <m/>
    <m/>
    <m/>
    <m/>
    <m/>
    <m/>
    <x v="21"/>
    <m/>
    <m/>
    <m/>
    <m/>
    <m/>
    <m/>
    <s v="MyNameIsBruce"/>
    <x v="0"/>
    <x v="34"/>
    <m/>
    <m/>
    <m/>
    <m/>
    <n v="1500000"/>
    <n v="6.3"/>
    <n v="173066"/>
    <n v="0.2380624879516956"/>
    <n v="-1326934"/>
    <m/>
    <x v="8"/>
  </r>
  <r>
    <s v="Color"/>
    <s v="BruceMcDonald"/>
    <x v="1659"/>
    <m/>
    <x v="288"/>
    <n v="95"/>
    <s v="Fantasy"/>
    <s v="Horror"/>
    <m/>
    <m/>
    <m/>
    <m/>
    <m/>
    <m/>
    <x v="21"/>
    <m/>
    <m/>
    <m/>
    <m/>
    <m/>
    <m/>
    <s v="Pontypool"/>
    <x v="0"/>
    <x v="34"/>
    <m/>
    <m/>
    <m/>
    <m/>
    <n v="1500000"/>
    <n v="6.7"/>
    <n v="3478"/>
    <n v="0.237933489511618"/>
    <n v="-1496522"/>
    <m/>
    <x v="8"/>
  </r>
  <r>
    <s v="Color"/>
    <s v="JamesMottern"/>
    <x v="1659"/>
    <m/>
    <x v="288"/>
    <n v="90"/>
    <s v="Drama"/>
    <m/>
    <m/>
    <m/>
    <m/>
    <m/>
    <m/>
    <m/>
    <x v="21"/>
    <m/>
    <m/>
    <m/>
    <m/>
    <m/>
    <m/>
    <s v="Trucker"/>
    <x v="0"/>
    <x v="34"/>
    <m/>
    <m/>
    <m/>
    <m/>
    <n v="2000000"/>
    <n v="6.7"/>
    <n v="52166"/>
    <n v="0.23780263216256534"/>
    <n v="-1947834"/>
    <m/>
    <x v="8"/>
  </r>
  <r>
    <s v="Color"/>
    <s v="RobZombie"/>
    <x v="1659"/>
    <m/>
    <x v="288"/>
    <n v="101"/>
    <s v="Drama"/>
    <s v="Fantasy"/>
    <s v="Horror"/>
    <s v="Thriller"/>
    <m/>
    <m/>
    <m/>
    <m/>
    <x v="21"/>
    <m/>
    <m/>
    <m/>
    <m/>
    <m/>
    <m/>
    <s v="TheLordsofSalem"/>
    <x v="0"/>
    <x v="34"/>
    <m/>
    <m/>
    <m/>
    <m/>
    <n v="2500000"/>
    <n v="5.0999999999999996"/>
    <n v="1163508"/>
    <n v="0.23768268160166575"/>
    <n v="-1336492"/>
    <m/>
    <x v="8"/>
  </r>
  <r>
    <s v="Color"/>
    <s v="ChristopherMcQuarrie"/>
    <x v="1659"/>
    <m/>
    <x v="288"/>
    <n v="130"/>
    <s v="Action"/>
    <s v="Crime"/>
    <s v="Mystery"/>
    <s v="Thriller"/>
    <m/>
    <m/>
    <m/>
    <m/>
    <x v="21"/>
    <m/>
    <m/>
    <m/>
    <m/>
    <m/>
    <m/>
    <s v="JackReacher"/>
    <x v="0"/>
    <x v="34"/>
    <m/>
    <m/>
    <m/>
    <m/>
    <n v="60000000"/>
    <n v="7"/>
    <n v="80033643"/>
    <n v="0.23757640291838097"/>
    <n v="20033643"/>
    <m/>
    <x v="8"/>
  </r>
  <r>
    <s v="Color"/>
    <s v="WilliamCottrell"/>
    <x v="1659"/>
    <m/>
    <x v="288"/>
    <n v="83"/>
    <s v="Animation"/>
    <s v="Family"/>
    <s v="Fantasy"/>
    <s v="Musical"/>
    <m/>
    <m/>
    <m/>
    <m/>
    <x v="21"/>
    <m/>
    <m/>
    <m/>
    <m/>
    <m/>
    <m/>
    <s v="SnowWhiteandtheSevenDwarfs"/>
    <x v="0"/>
    <x v="34"/>
    <m/>
    <m/>
    <m/>
    <m/>
    <n v="2000000"/>
    <n v="7.7"/>
    <n v="184925485"/>
    <n v="0.23372336057287024"/>
    <n v="182925485"/>
    <m/>
    <x v="8"/>
  </r>
  <r>
    <s v="Color"/>
    <s v="LucreciaMartel"/>
    <x v="1659"/>
    <m/>
    <x v="288"/>
    <n v="106"/>
    <s v="Drama"/>
    <m/>
    <m/>
    <m/>
    <m/>
    <m/>
    <m/>
    <m/>
    <x v="21"/>
    <m/>
    <m/>
    <m/>
    <m/>
    <m/>
    <m/>
    <s v="TheHolyGirl"/>
    <x v="3"/>
    <x v="34"/>
    <m/>
    <m/>
    <m/>
    <m/>
    <n v="1400000"/>
    <n v="6.7"/>
    <n v="304124"/>
    <n v="0.25087767524119853"/>
    <n v="-1095876"/>
    <m/>
    <x v="8"/>
  </r>
  <r>
    <s v="Color"/>
    <s v="ZakPenn"/>
    <x v="1659"/>
    <m/>
    <x v="288"/>
    <n v="94"/>
    <s v="Adventure"/>
    <s v="Comedy"/>
    <s v="Horror"/>
    <m/>
    <m/>
    <m/>
    <m/>
    <m/>
    <x v="21"/>
    <m/>
    <m/>
    <m/>
    <m/>
    <m/>
    <m/>
    <s v="IncidentatLochNess"/>
    <x v="0"/>
    <x v="34"/>
    <m/>
    <m/>
    <m/>
    <m/>
    <n v="1400000"/>
    <n v="6.6"/>
    <n v="36830"/>
    <n v="0.25075200456079721"/>
    <n v="-1363170"/>
    <m/>
    <x v="8"/>
  </r>
  <r>
    <s v="Color"/>
    <s v="GuyRitchie"/>
    <x v="1659"/>
    <m/>
    <x v="288"/>
    <n v="120"/>
    <s v="Comedy"/>
    <s v="Crime"/>
    <m/>
    <m/>
    <m/>
    <m/>
    <m/>
    <m/>
    <x v="21"/>
    <m/>
    <m/>
    <m/>
    <m/>
    <m/>
    <m/>
    <s v="LockStockandTwoSmokingBarrels"/>
    <x v="0"/>
    <x v="34"/>
    <m/>
    <m/>
    <m/>
    <m/>
    <n v="960000"/>
    <n v="8.1999999999999993"/>
    <n v="3650677"/>
    <n v="0.2506241911550991"/>
    <n v="2690677"/>
    <m/>
    <x v="8"/>
  </r>
  <r>
    <s v="Color"/>
    <s v="ThomasVinterberg"/>
    <x v="1659"/>
    <m/>
    <x v="288"/>
    <n v="105"/>
    <s v="Drama"/>
    <m/>
    <m/>
    <m/>
    <m/>
    <m/>
    <m/>
    <m/>
    <x v="21"/>
    <m/>
    <m/>
    <m/>
    <m/>
    <m/>
    <m/>
    <s v="TheCelebration"/>
    <x v="21"/>
    <x v="34"/>
    <m/>
    <m/>
    <m/>
    <m/>
    <n v="1300000"/>
    <n v="8.1"/>
    <n v="1647780"/>
    <n v="0.25050698843163988"/>
    <n v="347780"/>
    <m/>
    <x v="8"/>
  </r>
  <r>
    <s v="Color"/>
    <s v="SteveBuscemi"/>
    <x v="1659"/>
    <m/>
    <x v="288"/>
    <n v="95"/>
    <s v="Comedy"/>
    <s v="Drama"/>
    <m/>
    <m/>
    <m/>
    <m/>
    <m/>
    <m/>
    <x v="21"/>
    <m/>
    <m/>
    <m/>
    <m/>
    <m/>
    <m/>
    <s v="TreesLounge"/>
    <x v="0"/>
    <x v="34"/>
    <m/>
    <m/>
    <m/>
    <m/>
    <n v="1300000"/>
    <n v="7.2"/>
    <n v="695229"/>
    <n v="0.2503815026251327"/>
    <n v="-604771"/>
    <m/>
    <x v="8"/>
  </r>
  <r>
    <s v="Color"/>
    <s v="HamTran"/>
    <x v="1659"/>
    <m/>
    <x v="288"/>
    <n v="135"/>
    <s v="Drama"/>
    <m/>
    <m/>
    <m/>
    <m/>
    <m/>
    <m/>
    <m/>
    <x v="21"/>
    <m/>
    <m/>
    <m/>
    <m/>
    <m/>
    <m/>
    <s v="JourneyfromtheFall"/>
    <x v="30"/>
    <x v="34"/>
    <m/>
    <m/>
    <m/>
    <m/>
    <n v="1592000"/>
    <n v="7.4"/>
    <n v="638951"/>
    <n v="0.25025016389140653"/>
    <n v="-953049"/>
    <m/>
    <x v="8"/>
  </r>
  <r>
    <s v="Color"/>
    <s v="RichCowan"/>
    <x v="1659"/>
    <m/>
    <x v="288"/>
    <n v="105"/>
    <s v="Drama"/>
    <m/>
    <m/>
    <m/>
    <m/>
    <m/>
    <m/>
    <m/>
    <x v="21"/>
    <m/>
    <m/>
    <m/>
    <m/>
    <m/>
    <m/>
    <s v="TheBasket"/>
    <x v="0"/>
    <x v="34"/>
    <m/>
    <m/>
    <m/>
    <m/>
    <n v="1300000"/>
    <n v="6.5"/>
    <n v="609042"/>
    <n v="0.25012405241245761"/>
    <n v="-690958"/>
    <m/>
    <x v="8"/>
  </r>
  <r>
    <s v="Color"/>
    <s v="HaroldBecker"/>
    <x v="1659"/>
    <m/>
    <x v="288"/>
    <n v="111"/>
    <s v="Action"/>
    <s v="Crime"/>
    <s v="Drama"/>
    <s v="Thriller"/>
    <m/>
    <m/>
    <m/>
    <m/>
    <x v="21"/>
    <m/>
    <m/>
    <m/>
    <m/>
    <m/>
    <m/>
    <s v="MercuryRising"/>
    <x v="0"/>
    <x v="34"/>
    <m/>
    <m/>
    <m/>
    <m/>
    <n v="60000000"/>
    <n v="6.1"/>
    <n v="32940507"/>
    <n v="0.24998977632803204"/>
    <n v="-27059493"/>
    <m/>
    <x v="8"/>
  </r>
  <r>
    <s v="BlackandWhite"/>
    <s v="JonathanKesselman"/>
    <x v="1659"/>
    <m/>
    <x v="288"/>
    <n v="87"/>
    <s v="Comedy"/>
    <m/>
    <m/>
    <m/>
    <m/>
    <m/>
    <m/>
    <m/>
    <x v="21"/>
    <m/>
    <m/>
    <m/>
    <m/>
    <m/>
    <m/>
    <s v="TheHebrewHammer"/>
    <x v="0"/>
    <x v="34"/>
    <m/>
    <m/>
    <m/>
    <m/>
    <n v="1000000"/>
    <n v="6.2"/>
    <n v="19539"/>
    <n v="0.24855655019015685"/>
    <n v="-980461"/>
    <m/>
    <x v="8"/>
  </r>
  <r>
    <s v="Color"/>
    <s v="SteveMiner"/>
    <x v="1659"/>
    <m/>
    <x v="288"/>
    <n v="87"/>
    <s v="Horror"/>
    <s v="Mystery"/>
    <s v="Thriller"/>
    <m/>
    <m/>
    <m/>
    <m/>
    <m/>
    <x v="21"/>
    <m/>
    <m/>
    <m/>
    <m/>
    <m/>
    <m/>
    <s v="Fridaythe13thPart2"/>
    <x v="0"/>
    <x v="34"/>
    <m/>
    <m/>
    <m/>
    <m/>
    <n v="1250000"/>
    <n v="6.1"/>
    <n v="19100000"/>
    <n v="0.24841630725126176"/>
    <n v="17850000"/>
    <m/>
    <x v="8"/>
  </r>
  <r>
    <s v="Color"/>
    <s v="StevenSoderbergh"/>
    <x v="1659"/>
    <m/>
    <x v="288"/>
    <n v="100"/>
    <s v="Drama"/>
    <m/>
    <m/>
    <m/>
    <m/>
    <m/>
    <m/>
    <m/>
    <x v="21"/>
    <m/>
    <m/>
    <m/>
    <m/>
    <m/>
    <m/>
    <s v="SexLiesandVideotape"/>
    <x v="0"/>
    <x v="34"/>
    <m/>
    <m/>
    <m/>
    <m/>
    <n v="1200000"/>
    <n v="7.2"/>
    <n v="24741700"/>
    <n v="0.2485456040214275"/>
    <n v="23541700"/>
    <m/>
    <x v="8"/>
  </r>
  <r>
    <s v="Color"/>
    <s v="JamesWan"/>
    <x v="1659"/>
    <m/>
    <x v="288"/>
    <n v="103"/>
    <s v="Horror"/>
    <s v="Mystery"/>
    <s v="Thriller"/>
    <m/>
    <m/>
    <m/>
    <m/>
    <m/>
    <x v="21"/>
    <m/>
    <m/>
    <m/>
    <m/>
    <m/>
    <m/>
    <s v="Saw"/>
    <x v="0"/>
    <x v="34"/>
    <m/>
    <m/>
    <m/>
    <m/>
    <n v="1200000"/>
    <n v="7.7"/>
    <n v="55153403"/>
    <n v="0.24883199795426916"/>
    <n v="53953403"/>
    <m/>
    <x v="8"/>
  </r>
  <r>
    <s v="Color"/>
    <s v="JayChandrasekhar"/>
    <x v="1659"/>
    <m/>
    <x v="288"/>
    <n v="100"/>
    <s v="Comedy"/>
    <s v="Crime"/>
    <s v="Mystery"/>
    <m/>
    <m/>
    <m/>
    <m/>
    <m/>
    <x v="21"/>
    <m/>
    <m/>
    <m/>
    <m/>
    <m/>
    <m/>
    <s v="SuperTroopers"/>
    <x v="0"/>
    <x v="34"/>
    <m/>
    <m/>
    <m/>
    <m/>
    <n v="1200000"/>
    <n v="7.1"/>
    <n v="18488314"/>
    <n v="0.25056625205358879"/>
    <n v="17288314"/>
    <m/>
    <x v="8"/>
  </r>
  <r>
    <s v="Color"/>
    <s v="ScottDerrickson"/>
    <x v="1659"/>
    <m/>
    <x v="288"/>
    <n v="104"/>
    <s v="Drama"/>
    <s v="SciFi"/>
    <s v="Thriller"/>
    <m/>
    <m/>
    <m/>
    <m/>
    <m/>
    <x v="21"/>
    <m/>
    <m/>
    <m/>
    <m/>
    <m/>
    <m/>
    <s v="TheDaytheEarthStoodStill"/>
    <x v="0"/>
    <x v="34"/>
    <m/>
    <m/>
    <m/>
    <m/>
    <n v="80000000"/>
    <n v="5.5"/>
    <n v="79363785"/>
    <n v="0.25069059882984973"/>
    <n v="-636215"/>
    <m/>
    <x v="8"/>
  </r>
  <r>
    <s v="Color"/>
    <s v="MiraNair"/>
    <x v="1659"/>
    <m/>
    <x v="288"/>
    <n v="114"/>
    <s v="Comedy"/>
    <s v="Drama"/>
    <s v="Romance"/>
    <m/>
    <m/>
    <m/>
    <m/>
    <m/>
    <x v="21"/>
    <m/>
    <m/>
    <m/>
    <m/>
    <m/>
    <m/>
    <s v="MonsoonWedding"/>
    <x v="20"/>
    <x v="34"/>
    <m/>
    <m/>
    <m/>
    <m/>
    <n v="7000000"/>
    <n v="7.4"/>
    <n v="13876974"/>
    <n v="0.24439165474127253"/>
    <n v="6876974"/>
    <m/>
    <x v="8"/>
  </r>
  <r>
    <s v="Color"/>
    <s v="KennethLonergan"/>
    <x v="1659"/>
    <m/>
    <x v="288"/>
    <n v="111"/>
    <s v="Drama"/>
    <m/>
    <m/>
    <m/>
    <m/>
    <m/>
    <m/>
    <m/>
    <x v="21"/>
    <m/>
    <m/>
    <m/>
    <m/>
    <m/>
    <m/>
    <s v="YouCanCountonMe"/>
    <x v="0"/>
    <x v="34"/>
    <m/>
    <m/>
    <m/>
    <m/>
    <n v="1200000"/>
    <n v="7.7"/>
    <n v="9180275"/>
    <n v="0.24440029593741028"/>
    <n v="7980275"/>
    <m/>
    <x v="8"/>
  </r>
  <r>
    <s v="Color"/>
    <s v="PaulMcGuigan"/>
    <x v="1659"/>
    <m/>
    <x v="288"/>
    <n v="110"/>
    <s v="Crime"/>
    <s v="Drama"/>
    <s v="Mystery"/>
    <s v="Thriller"/>
    <m/>
    <m/>
    <m/>
    <m/>
    <x v="21"/>
    <m/>
    <m/>
    <m/>
    <m/>
    <m/>
    <m/>
    <s v="LuckyNumberSlevin"/>
    <x v="0"/>
    <x v="34"/>
    <m/>
    <m/>
    <m/>
    <m/>
    <n v="27000000"/>
    <n v="7.8"/>
    <n v="22494487"/>
    <n v="0.24435073633517143"/>
    <n v="-4505513"/>
    <m/>
    <x v="8"/>
  </r>
  <r>
    <s v="Color"/>
    <s v="JamieBabbit"/>
    <x v="1659"/>
    <m/>
    <x v="288"/>
    <n v="85"/>
    <s v="Comedy"/>
    <s v="Drama"/>
    <m/>
    <m/>
    <m/>
    <m/>
    <m/>
    <m/>
    <x v="21"/>
    <m/>
    <m/>
    <m/>
    <m/>
    <m/>
    <m/>
    <s v="ButImaCheerleader"/>
    <x v="0"/>
    <x v="34"/>
    <m/>
    <m/>
    <m/>
    <m/>
    <n v="1200000"/>
    <n v="6.6"/>
    <n v="2199853"/>
    <n v="0.24410495088075215"/>
    <n v="999853"/>
    <m/>
    <x v="8"/>
  </r>
  <r>
    <s v="Color"/>
    <s v="DavidBoyd"/>
    <x v="1659"/>
    <m/>
    <x v="288"/>
    <n v="113"/>
    <s v="Drama"/>
    <s v="Sport"/>
    <m/>
    <m/>
    <m/>
    <m/>
    <m/>
    <m/>
    <x v="21"/>
    <m/>
    <m/>
    <m/>
    <m/>
    <m/>
    <m/>
    <s v="HomeRun"/>
    <x v="0"/>
    <x v="34"/>
    <m/>
    <m/>
    <m/>
    <m/>
    <n v="1200000"/>
    <n v="6"/>
    <n v="2859955"/>
    <n v="0.24398370895696661"/>
    <n v="1659955"/>
    <m/>
    <x v="8"/>
  </r>
  <r>
    <s v="Color"/>
    <s v="QuentinTarantino"/>
    <x v="1659"/>
    <m/>
    <x v="288"/>
    <n v="99"/>
    <s v="Crime"/>
    <s v="Drama"/>
    <s v="Thriller"/>
    <m/>
    <m/>
    <m/>
    <m/>
    <m/>
    <x v="21"/>
    <m/>
    <m/>
    <m/>
    <m/>
    <m/>
    <m/>
    <s v="ReservoirDogs"/>
    <x v="0"/>
    <x v="34"/>
    <m/>
    <m/>
    <m/>
    <m/>
    <n v="1200000"/>
    <n v="8.4"/>
    <n v="2812029"/>
    <n v="0.24386579219823096"/>
    <n v="1612029"/>
    <m/>
    <x v="8"/>
  </r>
  <r>
    <s v="Color"/>
    <s v="SergioLeone"/>
    <x v="1659"/>
    <m/>
    <x v="288"/>
    <n v="142"/>
    <s v="Western"/>
    <m/>
    <m/>
    <m/>
    <m/>
    <m/>
    <m/>
    <m/>
    <x v="21"/>
    <m/>
    <m/>
    <m/>
    <m/>
    <m/>
    <m/>
    <s v="TheGoodtheBadandtheUgly"/>
    <x v="11"/>
    <x v="34"/>
    <m/>
    <m/>
    <m/>
    <m/>
    <n v="1200000"/>
    <n v="8.9"/>
    <n v="6100000"/>
    <n v="0.2437463100196175"/>
    <n v="4900000"/>
    <m/>
    <x v="8"/>
  </r>
  <r>
    <s v="Color"/>
    <s v="AnnaMuylaert"/>
    <x v="1659"/>
    <m/>
    <x v="288"/>
    <n v="112"/>
    <s v="Comedy"/>
    <s v="Drama"/>
    <m/>
    <m/>
    <m/>
    <m/>
    <m/>
    <m/>
    <x v="21"/>
    <m/>
    <m/>
    <m/>
    <m/>
    <m/>
    <m/>
    <s v="TheSecondMother"/>
    <x v="22"/>
    <x v="34"/>
    <m/>
    <m/>
    <m/>
    <m/>
    <n v="4000000"/>
    <n v="7.9"/>
    <n v="375723"/>
    <n v="0.24365557654135067"/>
    <n v="-3624277"/>
    <m/>
    <x v="8"/>
  </r>
  <r>
    <s v="Color"/>
    <s v="SteveTaylor"/>
    <x v="1659"/>
    <m/>
    <x v="288"/>
    <n v="108"/>
    <s v="Comedy"/>
    <s v="Drama"/>
    <m/>
    <m/>
    <m/>
    <m/>
    <m/>
    <m/>
    <x v="21"/>
    <m/>
    <m/>
    <m/>
    <m/>
    <m/>
    <m/>
    <s v="BlueLikeJazz"/>
    <x v="0"/>
    <x v="34"/>
    <m/>
    <m/>
    <m/>
    <m/>
    <n v="1200000"/>
    <n v="6"/>
    <n v="594904"/>
    <n v="0.24358555724301958"/>
    <n v="-605096"/>
    <m/>
    <x v="8"/>
  </r>
  <r>
    <s v="Color"/>
    <s v="KurtVoss"/>
    <x v="1659"/>
    <m/>
    <x v="288"/>
    <n v="88"/>
    <s v="Comedy"/>
    <s v="Music"/>
    <m/>
    <m/>
    <m/>
    <m/>
    <m/>
    <m/>
    <x v="21"/>
    <m/>
    <m/>
    <m/>
    <m/>
    <m/>
    <m/>
    <s v="DownandOutwiththeDolls"/>
    <x v="0"/>
    <x v="34"/>
    <m/>
    <m/>
    <m/>
    <m/>
    <n v="1200000"/>
    <n v="6.1"/>
    <n v="58936"/>
    <n v="0.24344895933395932"/>
    <n v="-1141064"/>
    <m/>
    <x v="8"/>
  </r>
  <r>
    <s v="Color"/>
    <s v="RobBowman"/>
    <x v="1659"/>
    <m/>
    <x v="288"/>
    <n v="91"/>
    <s v="Adventure"/>
    <s v="Comedy"/>
    <s v="Sport"/>
    <m/>
    <m/>
    <m/>
    <m/>
    <m/>
    <x v="21"/>
    <m/>
    <m/>
    <m/>
    <m/>
    <m/>
    <m/>
    <s v="Airborne"/>
    <x v="0"/>
    <x v="34"/>
    <m/>
    <m/>
    <m/>
    <m/>
    <n v="2600000"/>
    <n v="6.2"/>
    <n v="2850263"/>
    <n v="0.24330839578101493"/>
    <n v="250263"/>
    <m/>
    <x v="8"/>
  </r>
  <r>
    <s v="Color"/>
    <s v="RobMcKittrick"/>
    <x v="1659"/>
    <m/>
    <x v="288"/>
    <n v="94"/>
    <s v="Comedy"/>
    <m/>
    <m/>
    <m/>
    <m/>
    <m/>
    <m/>
    <m/>
    <x v="21"/>
    <m/>
    <m/>
    <m/>
    <m/>
    <m/>
    <m/>
    <s v="Waiting..."/>
    <x v="0"/>
    <x v="34"/>
    <m/>
    <m/>
    <m/>
    <m/>
    <n v="3000000"/>
    <n v="6.8"/>
    <n v="16101109"/>
    <n v="0.24320949159616623"/>
    <n v="13101109"/>
    <m/>
    <x v="8"/>
  </r>
  <r>
    <s v="Color"/>
    <s v="JeffBurr"/>
    <x v="1659"/>
    <m/>
    <x v="288"/>
    <n v="92"/>
    <s v="Action"/>
    <s v="Drama"/>
    <s v="Horror"/>
    <s v="Thriller"/>
    <m/>
    <m/>
    <m/>
    <m/>
    <x v="21"/>
    <m/>
    <m/>
    <m/>
    <m/>
    <m/>
    <m/>
    <s v="FromaWhispertoaScream"/>
    <x v="0"/>
    <x v="34"/>
    <m/>
    <m/>
    <m/>
    <m/>
    <n v="1100000"/>
    <n v="5.9"/>
    <n v="1400000"/>
    <n v="0.2432645188525368"/>
    <n v="300000"/>
    <m/>
    <x v="8"/>
  </r>
  <r>
    <s v="Color"/>
    <s v="PanosCosmatos"/>
    <x v="1659"/>
    <m/>
    <x v="288"/>
    <n v="110"/>
    <s v="SciFi"/>
    <s v="Thriller"/>
    <m/>
    <m/>
    <m/>
    <m/>
    <m/>
    <m/>
    <x v="21"/>
    <m/>
    <m/>
    <m/>
    <m/>
    <m/>
    <m/>
    <s v="BeyondtheBlackRainbow"/>
    <x v="0"/>
    <x v="34"/>
    <m/>
    <m/>
    <m/>
    <m/>
    <n v="1100000"/>
    <n v="6.1"/>
    <n v="56129"/>
    <n v="0.24312520486858075"/>
    <n v="-1043871"/>
    <m/>
    <x v="8"/>
  </r>
  <r>
    <s v="Color"/>
    <s v="GarethEvans"/>
    <x v="1659"/>
    <m/>
    <x v="288"/>
    <n v="102"/>
    <s v="Action"/>
    <s v="Crime"/>
    <s v="Thriller"/>
    <m/>
    <m/>
    <m/>
    <m/>
    <m/>
    <x v="21"/>
    <m/>
    <m/>
    <m/>
    <m/>
    <m/>
    <m/>
    <s v="TheRaid:Redemption"/>
    <x v="31"/>
    <x v="34"/>
    <m/>
    <m/>
    <m/>
    <m/>
    <n v="1100000"/>
    <n v="7.6"/>
    <n v="4105123"/>
    <n v="0.24297697683374447"/>
    <n v="3005123"/>
    <m/>
    <x v="8"/>
  </r>
  <r>
    <s v="Color"/>
    <s v="JohnG.Avildsen"/>
    <x v="1659"/>
    <m/>
    <x v="288"/>
    <n v="145"/>
    <s v="Drama"/>
    <s v="Sport"/>
    <m/>
    <m/>
    <m/>
    <m/>
    <m/>
    <m/>
    <x v="21"/>
    <m/>
    <m/>
    <m/>
    <m/>
    <m/>
    <m/>
    <s v="Rocky"/>
    <x v="0"/>
    <x v="34"/>
    <m/>
    <m/>
    <m/>
    <m/>
    <n v="960000"/>
    <n v="8.1"/>
    <n v="117235247"/>
    <n v="0.24285555950489521"/>
    <n v="116275247"/>
    <m/>
    <x v="8"/>
  </r>
  <r>
    <s v="Color"/>
    <s v="JohnCarpenter"/>
    <x v="1659"/>
    <m/>
    <x v="288"/>
    <n v="89"/>
    <s v="Fantasy"/>
    <s v="Horror"/>
    <m/>
    <m/>
    <m/>
    <m/>
    <m/>
    <m/>
    <x v="21"/>
    <m/>
    <m/>
    <m/>
    <m/>
    <m/>
    <m/>
    <s v="TheFog"/>
    <x v="0"/>
    <x v="34"/>
    <m/>
    <m/>
    <m/>
    <m/>
    <n v="1000000"/>
    <n v="6.8"/>
    <n v="21378000"/>
    <n v="0.25111215433066048"/>
    <n v="20378000"/>
    <m/>
    <x v="8"/>
  </r>
  <r>
    <s v="Color"/>
    <s v="LevanGabriadze"/>
    <x v="1659"/>
    <m/>
    <x v="288"/>
    <n v="83"/>
    <s v="Horror"/>
    <s v="Mystery"/>
    <s v="Thriller"/>
    <m/>
    <m/>
    <m/>
    <m/>
    <m/>
    <x v="21"/>
    <m/>
    <m/>
    <m/>
    <m/>
    <m/>
    <m/>
    <s v="Unfriended"/>
    <x v="0"/>
    <x v="34"/>
    <m/>
    <m/>
    <m/>
    <m/>
    <n v="1000000"/>
    <n v="5.7"/>
    <n v="31537320"/>
    <n v="0.25134011062073541"/>
    <n v="30537320"/>
    <m/>
    <x v="8"/>
  </r>
  <r>
    <s v="Color"/>
    <s v="JoeDante"/>
    <x v="1659"/>
    <m/>
    <x v="288"/>
    <n v="91"/>
    <s v="Horror"/>
    <m/>
    <m/>
    <m/>
    <m/>
    <m/>
    <m/>
    <m/>
    <x v="21"/>
    <m/>
    <m/>
    <m/>
    <m/>
    <m/>
    <m/>
    <s v="TheHowling"/>
    <x v="0"/>
    <x v="34"/>
    <m/>
    <m/>
    <m/>
    <m/>
    <n v="1000000"/>
    <n v="6.6"/>
    <n v="17986000"/>
    <n v="0.25194394797194281"/>
    <n v="16986000"/>
    <m/>
    <x v="8"/>
  </r>
  <r>
    <s v="Color"/>
    <s v="TerenceYoung"/>
    <x v="1659"/>
    <m/>
    <x v="288"/>
    <n v="110"/>
    <s v="Action"/>
    <s v="Adventure"/>
    <s v="Thriller"/>
    <m/>
    <m/>
    <m/>
    <m/>
    <m/>
    <x v="21"/>
    <m/>
    <m/>
    <m/>
    <m/>
    <m/>
    <m/>
    <s v="Dr.No"/>
    <x v="0"/>
    <x v="34"/>
    <m/>
    <m/>
    <m/>
    <m/>
    <n v="1100000"/>
    <n v="7.3"/>
    <n v="16067035"/>
    <n v="0.25208081592039588"/>
    <n v="14967035"/>
    <m/>
    <x v="8"/>
  </r>
  <r>
    <s v="Color"/>
    <s v="BradleyParker"/>
    <x v="1659"/>
    <m/>
    <x v="288"/>
    <n v="86"/>
    <s v="Horror"/>
    <s v="Mystery"/>
    <s v="SciFi"/>
    <s v="Thriller"/>
    <m/>
    <m/>
    <m/>
    <m/>
    <x v="21"/>
    <m/>
    <m/>
    <m/>
    <m/>
    <m/>
    <m/>
    <s v="ChernobylDiaries"/>
    <x v="0"/>
    <x v="34"/>
    <m/>
    <m/>
    <m/>
    <m/>
    <n v="1000000"/>
    <n v="5"/>
    <n v="18112929"/>
    <n v="0.25216861111469829"/>
    <n v="17112929"/>
    <m/>
    <x v="8"/>
  </r>
  <r>
    <s v="Color"/>
    <s v="CliveBarker"/>
    <x v="1659"/>
    <m/>
    <x v="288"/>
    <n v="86"/>
    <s v="Fantasy"/>
    <s v="Horror"/>
    <m/>
    <m/>
    <m/>
    <m/>
    <m/>
    <m/>
    <x v="21"/>
    <m/>
    <m/>
    <m/>
    <m/>
    <m/>
    <m/>
    <s v="Hellraiser"/>
    <x v="0"/>
    <x v="34"/>
    <m/>
    <m/>
    <m/>
    <m/>
    <n v="1000000"/>
    <n v="7"/>
    <n v="14564027"/>
    <n v="0.25231162223773901"/>
    <n v="13564027"/>
    <m/>
    <x v="8"/>
  </r>
  <r>
    <s v="Color"/>
    <s v="HaroldCronk"/>
    <x v="1659"/>
    <m/>
    <x v="288"/>
    <n v="120"/>
    <s v="Drama"/>
    <m/>
    <m/>
    <m/>
    <m/>
    <m/>
    <m/>
    <m/>
    <x v="21"/>
    <m/>
    <m/>
    <m/>
    <m/>
    <m/>
    <m/>
    <s v="GodsNotDead2"/>
    <x v="0"/>
    <x v="34"/>
    <m/>
    <m/>
    <m/>
    <m/>
    <n v="5000000"/>
    <n v="3.4"/>
    <n v="20773070"/>
    <n v="0.25236636644179605"/>
    <n v="15773070"/>
    <m/>
    <x v="8"/>
  </r>
  <r>
    <s v="Color"/>
    <s v="JeffWadlow"/>
    <x v="1659"/>
    <m/>
    <x v="288"/>
    <n v="90"/>
    <s v="Drama"/>
    <s v="Horror"/>
    <s v="Mystery"/>
    <s v="Thriller"/>
    <m/>
    <m/>
    <m/>
    <m/>
    <x v="21"/>
    <m/>
    <m/>
    <m/>
    <m/>
    <m/>
    <m/>
    <s v="CryWolf"/>
    <x v="0"/>
    <x v="34"/>
    <m/>
    <m/>
    <m/>
    <m/>
    <n v="1000000"/>
    <n v="5.9"/>
    <n v="10042266"/>
    <n v="0.25251386205332077"/>
    <n v="9042266"/>
    <m/>
    <x v="8"/>
  </r>
  <r>
    <s v="Color"/>
    <s v="TakaoOkawara"/>
    <x v="1659"/>
    <m/>
    <x v="288"/>
    <n v="99"/>
    <s v="Action"/>
    <s v="Adventure"/>
    <s v="Drama"/>
    <s v="SciFi"/>
    <s v="Thriller"/>
    <m/>
    <m/>
    <m/>
    <x v="21"/>
    <m/>
    <m/>
    <m/>
    <m/>
    <m/>
    <m/>
    <s v="Godzilla2000"/>
    <x v="9"/>
    <x v="34"/>
    <m/>
    <m/>
    <m/>
    <m/>
    <n v="1000000000"/>
    <n v="6"/>
    <n v="10037390"/>
    <n v="0.25247680261234734"/>
    <n v="-989962610"/>
    <m/>
    <x v="8"/>
  </r>
  <r>
    <s v="Color"/>
    <s v="DerekCianfrance"/>
    <x v="1659"/>
    <m/>
    <x v="288"/>
    <n v="112"/>
    <s v="Drama"/>
    <s v="Romance"/>
    <m/>
    <m/>
    <m/>
    <m/>
    <m/>
    <m/>
    <x v="21"/>
    <m/>
    <m/>
    <m/>
    <m/>
    <m/>
    <m/>
    <s v="BlueValentine"/>
    <x v="0"/>
    <x v="34"/>
    <m/>
    <m/>
    <m/>
    <m/>
    <n v="3500000"/>
    <n v="7.4"/>
    <n v="9701559"/>
    <n v="0.79126910438466869"/>
    <n v="6201559"/>
    <m/>
    <x v="8"/>
  </r>
  <r>
    <s v="Color"/>
    <s v="DuncanTucker"/>
    <x v="1659"/>
    <m/>
    <x v="288"/>
    <n v="103"/>
    <s v="Adventure"/>
    <s v="Comedy"/>
    <s v="Drama"/>
    <m/>
    <m/>
    <m/>
    <m/>
    <m/>
    <x v="21"/>
    <m/>
    <m/>
    <m/>
    <m/>
    <m/>
    <m/>
    <s v="Transamerica"/>
    <x v="0"/>
    <x v="34"/>
    <m/>
    <m/>
    <m/>
    <m/>
    <n v="1000000"/>
    <n v="7.4"/>
    <n v="9013113"/>
    <n v="0.79126053633971949"/>
    <n v="8013113"/>
    <m/>
    <x v="8"/>
  </r>
  <r>
    <s v="Color"/>
    <s v="WilliamBrentBell"/>
    <x v="1659"/>
    <m/>
    <x v="288"/>
    <n v="83"/>
    <s v="Horror"/>
    <m/>
    <m/>
    <m/>
    <m/>
    <m/>
    <m/>
    <m/>
    <x v="21"/>
    <m/>
    <m/>
    <m/>
    <m/>
    <m/>
    <m/>
    <s v="TheDevilInside"/>
    <x v="0"/>
    <x v="34"/>
    <m/>
    <m/>
    <m/>
    <m/>
    <n v="1000000"/>
    <n v="4.2"/>
    <n v="53245055"/>
    <n v="0.79125286351888746"/>
    <n v="52245055"/>
    <m/>
    <x v="8"/>
  </r>
  <r>
    <s v="Color"/>
    <s v="RussMeyer"/>
    <x v="1659"/>
    <m/>
    <x v="288"/>
    <n v="109"/>
    <s v="Comedy"/>
    <s v="Drama"/>
    <s v="Music"/>
    <m/>
    <m/>
    <m/>
    <m/>
    <m/>
    <x v="21"/>
    <m/>
    <m/>
    <m/>
    <m/>
    <m/>
    <m/>
    <s v="BeyondtheValleyoftheDolls"/>
    <x v="0"/>
    <x v="34"/>
    <m/>
    <m/>
    <m/>
    <m/>
    <n v="900000"/>
    <n v="6.2"/>
    <n v="9000000"/>
    <n v="0.79571352454706201"/>
    <n v="8100000"/>
    <m/>
    <x v="8"/>
  </r>
  <r>
    <s v="Color"/>
    <s v="EliRoth"/>
    <x v="1659"/>
    <m/>
    <x v="288"/>
    <n v="100"/>
    <s v="Adventure"/>
    <s v="Horror"/>
    <m/>
    <m/>
    <m/>
    <m/>
    <m/>
    <m/>
    <x v="21"/>
    <m/>
    <m/>
    <m/>
    <m/>
    <m/>
    <m/>
    <s v="TheGreenInferno"/>
    <x v="0"/>
    <x v="34"/>
    <m/>
    <m/>
    <m/>
    <m/>
    <n v="6000000"/>
    <n v="5.4"/>
    <n v="7186670"/>
    <n v="0.79571125457379233"/>
    <n v="1186670"/>
    <m/>
    <x v="8"/>
  </r>
  <r>
    <s v="Color"/>
    <s v="BenLewin"/>
    <x v="1659"/>
    <m/>
    <x v="288"/>
    <n v="95"/>
    <s v="Biography"/>
    <s v="Comedy"/>
    <s v="Drama"/>
    <s v="Romance"/>
    <m/>
    <m/>
    <m/>
    <m/>
    <x v="21"/>
    <m/>
    <m/>
    <m/>
    <m/>
    <m/>
    <m/>
    <s v="TheSessions"/>
    <x v="0"/>
    <x v="34"/>
    <m/>
    <m/>
    <m/>
    <m/>
    <n v="1000000"/>
    <n v="7.2"/>
    <n v="5997134"/>
    <n v="0.79576875598222774"/>
    <n v="4997134"/>
    <m/>
    <x v="8"/>
  </r>
  <r>
    <s v="Color"/>
    <s v="BradAnderson"/>
    <x v="1659"/>
    <m/>
    <x v="288"/>
    <n v="104"/>
    <s v="Comedy"/>
    <s v="Drama"/>
    <s v="Romance"/>
    <m/>
    <m/>
    <m/>
    <m/>
    <m/>
    <x v="21"/>
    <m/>
    <m/>
    <m/>
    <m/>
    <m/>
    <m/>
    <s v="NextStopWonderland"/>
    <x v="0"/>
    <x v="34"/>
    <m/>
    <m/>
    <m/>
    <m/>
    <n v="1000000"/>
    <n v="6.7"/>
    <n v="3386698"/>
    <n v="0.79572786562722209"/>
    <n v="2386698"/>
    <m/>
    <x v="8"/>
  </r>
  <r>
    <s v="Color"/>
    <s v="JasonReitman"/>
    <x v="1659"/>
    <m/>
    <x v="288"/>
    <n v="96"/>
    <s v="Comedy"/>
    <s v="Drama"/>
    <s v="Romance"/>
    <m/>
    <m/>
    <m/>
    <m/>
    <m/>
    <x v="21"/>
    <m/>
    <m/>
    <m/>
    <m/>
    <m/>
    <m/>
    <s v="Juno"/>
    <x v="0"/>
    <x v="34"/>
    <m/>
    <m/>
    <m/>
    <m/>
    <n v="7500000"/>
    <n v="7.5"/>
    <n v="143492840"/>
    <n v="0.79568232970106978"/>
    <n v="135992840"/>
    <m/>
    <x v="8"/>
  </r>
  <r>
    <s v="Color"/>
    <s v="CourtneyHunt"/>
    <x v="1659"/>
    <m/>
    <x v="288"/>
    <n v="97"/>
    <s v="Crime"/>
    <s v="Drama"/>
    <m/>
    <m/>
    <m/>
    <m/>
    <m/>
    <m/>
    <x v="21"/>
    <m/>
    <m/>
    <m/>
    <m/>
    <m/>
    <m/>
    <s v="FrozenRiver"/>
    <x v="0"/>
    <x v="34"/>
    <m/>
    <m/>
    <m/>
    <m/>
    <n v="1000000"/>
    <n v="7.2"/>
    <n v="2508841"/>
    <n v="0.82925585834725413"/>
    <n v="1508841"/>
    <m/>
    <x v="8"/>
  </r>
  <r>
    <s v="Color"/>
    <s v="MorganNeville"/>
    <x v="1659"/>
    <m/>
    <x v="288"/>
    <n v="91"/>
    <s v="Documentary"/>
    <s v="Music"/>
    <m/>
    <m/>
    <m/>
    <m/>
    <m/>
    <m/>
    <x v="21"/>
    <m/>
    <m/>
    <m/>
    <m/>
    <m/>
    <m/>
    <s v="20FeetfromStardom"/>
    <x v="0"/>
    <x v="34"/>
    <m/>
    <m/>
    <m/>
    <m/>
    <n v="1000000"/>
    <n v="7.4"/>
    <n v="4946250"/>
    <n v="0.82922345477449466"/>
    <n v="3946250"/>
    <m/>
    <x v="8"/>
  </r>
  <r>
    <s v="Color"/>
    <s v="JamesToback"/>
    <x v="1659"/>
    <m/>
    <x v="288"/>
    <n v="84"/>
    <s v="Comedy"/>
    <s v="Drama"/>
    <m/>
    <m/>
    <m/>
    <m/>
    <m/>
    <m/>
    <x v="21"/>
    <m/>
    <m/>
    <m/>
    <m/>
    <m/>
    <m/>
    <s v="TwoGirlsandaGuy"/>
    <x v="0"/>
    <x v="34"/>
    <m/>
    <m/>
    <m/>
    <m/>
    <n v="1000000"/>
    <n v="5.6"/>
    <n v="1950218"/>
    <n v="0.82918538146375309"/>
    <n v="950218"/>
    <m/>
    <x v="8"/>
  </r>
  <r>
    <s v="Color"/>
    <s v="NicoleHolofcener"/>
    <x v="1659"/>
    <m/>
    <x v="288"/>
    <n v="86"/>
    <s v="Comedy"/>
    <s v="Drama"/>
    <s v="Romance"/>
    <m/>
    <m/>
    <m/>
    <m/>
    <m/>
    <x v="21"/>
    <m/>
    <m/>
    <m/>
    <m/>
    <m/>
    <m/>
    <s v="WalkingandTalking"/>
    <x v="0"/>
    <x v="34"/>
    <m/>
    <m/>
    <m/>
    <m/>
    <n v="1000000"/>
    <n v="6.8"/>
    <n v="1277257"/>
    <n v="0.82915693675938507"/>
    <n v="277257"/>
    <m/>
    <x v="8"/>
  </r>
  <r>
    <s v="Color"/>
    <s v="PeterCattaneo"/>
    <x v="1659"/>
    <m/>
    <x v="288"/>
    <n v="91"/>
    <s v="Comedy"/>
    <s v="Drama"/>
    <s v="Music"/>
    <m/>
    <m/>
    <m/>
    <m/>
    <m/>
    <x v="21"/>
    <m/>
    <m/>
    <m/>
    <m/>
    <m/>
    <m/>
    <s v="TheFullMonty"/>
    <x v="0"/>
    <x v="34"/>
    <m/>
    <m/>
    <m/>
    <m/>
    <n v="3500000"/>
    <n v="7.2"/>
    <n v="45857453"/>
    <n v="0.82913584241536809"/>
    <n v="42357453"/>
    <m/>
    <x v="8"/>
  </r>
  <r>
    <s v="Color"/>
    <s v="ChrisPaine"/>
    <x v="1659"/>
    <m/>
    <x v="288"/>
    <n v="92"/>
    <s v="Documentary"/>
    <m/>
    <m/>
    <m/>
    <m/>
    <m/>
    <m/>
    <m/>
    <x v="21"/>
    <m/>
    <m/>
    <m/>
    <m/>
    <m/>
    <m/>
    <s v="WhoKilledtheElectricCar"/>
    <x v="0"/>
    <x v="34"/>
    <m/>
    <m/>
    <m/>
    <m/>
    <n v="1000000"/>
    <n v="7.7"/>
    <n v="1677838"/>
    <n v="0.83223707382402901"/>
    <n v="677838"/>
    <m/>
    <x v="8"/>
  </r>
  <r>
    <s v="Color"/>
    <s v="GregBerlanti"/>
    <x v="1659"/>
    <m/>
    <x v="288"/>
    <n v="94"/>
    <s v="Comedy"/>
    <s v="Drama"/>
    <s v="Romance"/>
    <s v="Sport"/>
    <m/>
    <m/>
    <m/>
    <m/>
    <x v="21"/>
    <m/>
    <m/>
    <m/>
    <m/>
    <m/>
    <m/>
    <s v="TheBrokenHeartsClub:ARomanticComedy"/>
    <x v="0"/>
    <x v="34"/>
    <m/>
    <m/>
    <m/>
    <m/>
    <n v="1000000"/>
    <n v="7"/>
    <n v="1744858"/>
    <n v="0.83220977557488041"/>
    <n v="744858"/>
    <m/>
    <x v="8"/>
  </r>
  <r>
    <s v="Color"/>
    <s v="RobLetterman"/>
    <x v="1659"/>
    <m/>
    <x v="288"/>
    <n v="103"/>
    <s v="Adventure"/>
    <s v="Comedy"/>
    <s v="Family"/>
    <s v="Fantasy"/>
    <s v="Horror"/>
    <m/>
    <m/>
    <m/>
    <x v="21"/>
    <m/>
    <m/>
    <m/>
    <m/>
    <m/>
    <m/>
    <s v="Goosebumps"/>
    <x v="0"/>
    <x v="34"/>
    <m/>
    <m/>
    <m/>
    <m/>
    <n v="58000000"/>
    <n v="6.4"/>
    <n v="80021740"/>
    <n v="0.832181450447811"/>
    <n v="22021740"/>
    <m/>
    <x v="8"/>
  </r>
  <r>
    <s v="Color"/>
    <s v="MarcLevin"/>
    <x v="1659"/>
    <m/>
    <x v="288"/>
    <n v="100"/>
    <s v="Drama"/>
    <m/>
    <m/>
    <m/>
    <m/>
    <m/>
    <m/>
    <m/>
    <x v="21"/>
    <m/>
    <m/>
    <m/>
    <m/>
    <m/>
    <m/>
    <s v="Slam"/>
    <x v="0"/>
    <x v="34"/>
    <m/>
    <m/>
    <m/>
    <m/>
    <n v="1000000"/>
    <n v="7.2"/>
    <n v="982214"/>
    <n v="0.82807642865701436"/>
    <n v="-17786"/>
    <m/>
    <x v="8"/>
  </r>
  <r>
    <s v="Color"/>
    <s v="RichardDutcher"/>
    <x v="1659"/>
    <m/>
    <x v="288"/>
    <n v="119"/>
    <s v="Crime"/>
    <s v="Drama"/>
    <s v="Mystery"/>
    <m/>
    <m/>
    <m/>
    <m/>
    <m/>
    <x v="21"/>
    <m/>
    <m/>
    <m/>
    <m/>
    <m/>
    <m/>
    <s v="BrighamCity"/>
    <x v="0"/>
    <x v="34"/>
    <m/>
    <m/>
    <m/>
    <m/>
    <n v="1000000"/>
    <n v="7.2"/>
    <n v="798341"/>
    <n v="0.82806096041028687"/>
    <n v="-201659"/>
    <m/>
    <x v="8"/>
  </r>
  <r>
    <s v="Color"/>
    <s v="TreyParker"/>
    <x v="1659"/>
    <m/>
    <x v="288"/>
    <n v="92"/>
    <s v="Comedy"/>
    <s v="SciFi"/>
    <m/>
    <m/>
    <m/>
    <m/>
    <m/>
    <m/>
    <x v="21"/>
    <m/>
    <m/>
    <m/>
    <m/>
    <m/>
    <m/>
    <s v="Orgazmo"/>
    <x v="0"/>
    <x v="34"/>
    <m/>
    <m/>
    <m/>
    <m/>
    <n v="1000000"/>
    <n v="6.2"/>
    <n v="582024"/>
    <n v="0.82804804120741926"/>
    <n v="-417976"/>
    <m/>
    <x v="8"/>
  </r>
  <r>
    <s v="Color"/>
    <s v="DavidGordonGreen"/>
    <x v="1659"/>
    <m/>
    <x v="288"/>
    <n v="108"/>
    <s v="Drama"/>
    <s v="Romance"/>
    <m/>
    <m/>
    <m/>
    <m/>
    <m/>
    <m/>
    <x v="21"/>
    <m/>
    <m/>
    <m/>
    <m/>
    <m/>
    <m/>
    <s v="AlltheRealGirls"/>
    <x v="0"/>
    <x v="34"/>
    <m/>
    <m/>
    <m/>
    <m/>
    <n v="2500000"/>
    <n v="6.9"/>
    <n v="548712"/>
    <n v="0.82803840419538366"/>
    <n v="-1951288"/>
    <m/>
    <x v="8"/>
  </r>
  <r>
    <s v="Color"/>
    <s v="FinnTaylor"/>
    <x v="1659"/>
    <m/>
    <x v="288"/>
    <n v="97"/>
    <s v="Comedy"/>
    <s v="Drama"/>
    <m/>
    <m/>
    <m/>
    <m/>
    <m/>
    <m/>
    <x v="21"/>
    <m/>
    <m/>
    <m/>
    <m/>
    <m/>
    <m/>
    <s v="DreamwiththeFishes"/>
    <x v="0"/>
    <x v="34"/>
    <m/>
    <m/>
    <m/>
    <m/>
    <n v="1000000"/>
    <n v="7"/>
    <n v="464655"/>
    <n v="0.82810016007239085"/>
    <n v="-535345"/>
    <m/>
    <x v="8"/>
  </r>
  <r>
    <s v="Color"/>
    <s v="KarenMoncrieff"/>
    <x v="1659"/>
    <m/>
    <x v="288"/>
    <n v="88"/>
    <s v="Drama"/>
    <m/>
    <m/>
    <m/>
    <m/>
    <m/>
    <m/>
    <m/>
    <x v="21"/>
    <m/>
    <m/>
    <m/>
    <m/>
    <m/>
    <m/>
    <s v="BlueCar"/>
    <x v="0"/>
    <x v="34"/>
    <m/>
    <m/>
    <m/>
    <m/>
    <n v="1000000"/>
    <n v="6.7"/>
    <n v="464126"/>
    <n v="0.82809276311705649"/>
    <n v="-535874"/>
    <m/>
    <x v="8"/>
  </r>
  <r>
    <s v="Color"/>
    <s v="GoranDukic"/>
    <x v="1659"/>
    <m/>
    <x v="288"/>
    <n v="88"/>
    <s v="Comedy"/>
    <s v="Drama"/>
    <s v="Fantasy"/>
    <s v="Romance"/>
    <m/>
    <m/>
    <m/>
    <m/>
    <x v="21"/>
    <m/>
    <m/>
    <m/>
    <m/>
    <m/>
    <m/>
    <s v="Wristcutters:ALoveStory"/>
    <x v="0"/>
    <x v="34"/>
    <m/>
    <m/>
    <m/>
    <m/>
    <n v="1000000"/>
    <n v="7.4"/>
    <n v="104077"/>
    <n v="0.82808532660356426"/>
    <n v="-895923"/>
    <m/>
    <x v="8"/>
  </r>
  <r>
    <s v="Color"/>
    <s v="EframPotelle"/>
    <x v="1659"/>
    <m/>
    <x v="288"/>
    <n v="79"/>
    <s v="Comedy"/>
    <s v="Drama"/>
    <s v="Romance"/>
    <m/>
    <m/>
    <m/>
    <m/>
    <m/>
    <x v="21"/>
    <m/>
    <m/>
    <m/>
    <m/>
    <m/>
    <m/>
    <s v="TheBattleofShakerHeights"/>
    <x v="0"/>
    <x v="34"/>
    <m/>
    <m/>
    <m/>
    <m/>
    <n v="1000000"/>
    <n v="6.1"/>
    <n v="279282"/>
    <n v="0.82808438084913449"/>
    <n v="-720718"/>
    <m/>
    <x v="8"/>
  </r>
  <r>
    <s v="Color"/>
    <s v="PeterJackson"/>
    <x v="1659"/>
    <m/>
    <x v="288"/>
    <n v="135"/>
    <s v="Drama"/>
    <s v="Fantasy"/>
    <s v="Thriller"/>
    <m/>
    <m/>
    <m/>
    <m/>
    <m/>
    <x v="21"/>
    <m/>
    <m/>
    <m/>
    <m/>
    <m/>
    <m/>
    <s v="TheLovelyBones"/>
    <x v="0"/>
    <x v="34"/>
    <m/>
    <m/>
    <m/>
    <m/>
    <n v="65000000"/>
    <n v="6.7"/>
    <n v="43982842"/>
    <n v="0.82808020435684471"/>
    <n v="-21017158"/>
    <m/>
    <x v="8"/>
  </r>
  <r>
    <s v="Color"/>
    <s v="JoshuaOppenheimer"/>
    <x v="1659"/>
    <m/>
    <x v="288"/>
    <n v="96"/>
    <s v="Biography"/>
    <s v="Crime"/>
    <s v="Documentary"/>
    <s v="History"/>
    <m/>
    <m/>
    <m/>
    <m/>
    <x v="21"/>
    <m/>
    <m/>
    <m/>
    <m/>
    <m/>
    <m/>
    <s v="TheActofKilling"/>
    <x v="31"/>
    <x v="34"/>
    <m/>
    <m/>
    <m/>
    <m/>
    <n v="1000000"/>
    <n v="8.1999999999999993"/>
    <n v="484221"/>
    <n v="0.83017188745346682"/>
    <n v="-515779"/>
    <m/>
    <x v="8"/>
  </r>
  <r>
    <s v="Color"/>
    <s v="AlexGibney"/>
    <x v="1659"/>
    <m/>
    <x v="288"/>
    <n v="53"/>
    <s v="Crime"/>
    <s v="Documentary"/>
    <s v="War"/>
    <m/>
    <m/>
    <m/>
    <m/>
    <m/>
    <x v="21"/>
    <m/>
    <m/>
    <m/>
    <m/>
    <m/>
    <m/>
    <s v="TaxitotheDarkSide"/>
    <x v="0"/>
    <x v="34"/>
    <m/>
    <m/>
    <m/>
    <m/>
    <n v="1000000"/>
    <n v="7.7"/>
    <n v="274661"/>
    <n v="0.83017510202350042"/>
    <n v="-725339"/>
    <m/>
    <x v="8"/>
  </r>
  <r>
    <s v="Color"/>
    <s v="PaulCrowder"/>
    <x v="1659"/>
    <m/>
    <x v="288"/>
    <n v="97"/>
    <s v="Documentary"/>
    <s v="Sport"/>
    <m/>
    <m/>
    <m/>
    <m/>
    <m/>
    <m/>
    <x v="21"/>
    <m/>
    <m/>
    <m/>
    <m/>
    <m/>
    <m/>
    <s v="OnceinaLifetime:TheExtraordinaryStoryoftheNewYorkCosmos"/>
    <x v="0"/>
    <x v="34"/>
    <m/>
    <m/>
    <m/>
    <m/>
    <n v="1000000"/>
    <n v="7.3"/>
    <n v="144431"/>
    <n v="0.83018253476735415"/>
    <n v="-855569"/>
    <m/>
    <x v="8"/>
  </r>
  <r>
    <s v="Color"/>
    <s v="AnthonyPowell"/>
    <x v="1659"/>
    <m/>
    <x v="288"/>
    <n v="91"/>
    <s v="Adventure"/>
    <s v="Biography"/>
    <s v="Documentary"/>
    <s v="Drama"/>
    <m/>
    <m/>
    <m/>
    <m/>
    <x v="21"/>
    <m/>
    <m/>
    <m/>
    <m/>
    <m/>
    <m/>
    <s v="Antarctica:AYearonIce"/>
    <x v="0"/>
    <x v="34"/>
    <m/>
    <m/>
    <m/>
    <m/>
    <n v="1000000"/>
    <n v="7.6"/>
    <n v="287761"/>
    <n v="0.83019281371591469"/>
    <n v="-712239"/>
    <m/>
    <x v="8"/>
  </r>
  <r>
    <s v="Color"/>
    <s v="JohnnyRemo"/>
    <x v="1659"/>
    <m/>
    <x v="288"/>
    <n v="112"/>
    <s v="Action"/>
    <s v="Drama"/>
    <m/>
    <m/>
    <m/>
    <m/>
    <m/>
    <m/>
    <x v="21"/>
    <m/>
    <m/>
    <m/>
    <m/>
    <m/>
    <m/>
    <s v="Hardflip"/>
    <x v="0"/>
    <x v="34"/>
    <m/>
    <m/>
    <m/>
    <m/>
    <n v="1000000"/>
    <n v="5.6"/>
    <n v="96734"/>
    <n v="0.83020033557673101"/>
    <n v="-903266"/>
    <m/>
    <x v="8"/>
  </r>
  <r>
    <s v="Color"/>
    <s v="TiWest"/>
    <x v="1659"/>
    <m/>
    <x v="288"/>
    <n v="95"/>
    <s v="Horror"/>
    <m/>
    <m/>
    <m/>
    <m/>
    <m/>
    <m/>
    <m/>
    <x v="21"/>
    <m/>
    <m/>
    <m/>
    <m/>
    <m/>
    <m/>
    <s v="TheHouseoftheDevil"/>
    <x v="0"/>
    <x v="34"/>
    <m/>
    <m/>
    <m/>
    <m/>
    <n v="900000"/>
    <n v="6.4"/>
    <n v="100659"/>
    <n v="0.83021203712377833"/>
    <n v="-799341"/>
    <m/>
    <x v="8"/>
  </r>
  <r>
    <s v="Color"/>
    <s v="NickTomnay"/>
    <x v="1659"/>
    <m/>
    <x v="288"/>
    <n v="93"/>
    <s v="Comedy"/>
    <s v="Crime"/>
    <s v="Thriller"/>
    <m/>
    <m/>
    <m/>
    <m/>
    <m/>
    <x v="21"/>
    <m/>
    <m/>
    <m/>
    <m/>
    <m/>
    <m/>
    <s v="ThePerfectHost"/>
    <x v="0"/>
    <x v="34"/>
    <m/>
    <m/>
    <m/>
    <m/>
    <n v="500000"/>
    <n v="6.8"/>
    <n v="48430"/>
    <n v="0.8302189453961526"/>
    <n v="-451570"/>
    <m/>
    <x v="8"/>
  </r>
  <r>
    <s v="Color"/>
    <s v="JohnHamburg"/>
    <x v="1659"/>
    <m/>
    <x v="288"/>
    <n v="88"/>
    <s v="Comedy"/>
    <s v="Crime"/>
    <m/>
    <m/>
    <m/>
    <m/>
    <m/>
    <m/>
    <x v="21"/>
    <m/>
    <m/>
    <m/>
    <m/>
    <m/>
    <m/>
    <s v="SafeMen"/>
    <x v="0"/>
    <x v="34"/>
    <m/>
    <m/>
    <m/>
    <m/>
    <n v="1000000"/>
    <n v="6.1"/>
    <n v="21210"/>
    <n v="0.83020780636278391"/>
    <n v="-978790"/>
    <m/>
    <x v="8"/>
  </r>
  <r>
    <s v="Color"/>
    <s v="CraigMazin"/>
    <x v="1659"/>
    <m/>
    <x v="288"/>
    <n v="82"/>
    <s v="Action"/>
    <s v="Comedy"/>
    <s v="Fantasy"/>
    <s v="SciFi"/>
    <m/>
    <m/>
    <m/>
    <m/>
    <x v="21"/>
    <m/>
    <m/>
    <m/>
    <m/>
    <m/>
    <m/>
    <s v="TheSpecials"/>
    <x v="0"/>
    <x v="34"/>
    <m/>
    <m/>
    <m/>
    <m/>
    <n v="1000000"/>
    <n v="6"/>
    <n v="12996"/>
    <n v="0.83022169988666894"/>
    <n v="-987004"/>
    <m/>
    <x v="8"/>
  </r>
  <r>
    <s v="BlackandWhite"/>
    <s v="EricNicholas"/>
    <x v="1659"/>
    <m/>
    <x v="288"/>
    <n v="78"/>
    <s v="Crime"/>
    <s v="Drama"/>
    <s v="Thriller"/>
    <m/>
    <m/>
    <m/>
    <m/>
    <m/>
    <x v="21"/>
    <m/>
    <m/>
    <m/>
    <m/>
    <m/>
    <m/>
    <s v="AlonewithHer"/>
    <x v="0"/>
    <x v="34"/>
    <m/>
    <m/>
    <m/>
    <m/>
    <n v="1000000"/>
    <n v="6.1"/>
    <n v="10018"/>
    <n v="0.83023606184554821"/>
    <n v="-989982"/>
    <m/>
    <x v="8"/>
  </r>
  <r>
    <s v="Color"/>
    <s v="BenjaminDickinson"/>
    <x v="1659"/>
    <m/>
    <x v="288"/>
    <n v="97"/>
    <s v="Drama"/>
    <s v="SciFi"/>
    <m/>
    <m/>
    <m/>
    <m/>
    <m/>
    <m/>
    <x v="21"/>
    <m/>
    <m/>
    <m/>
    <m/>
    <m/>
    <m/>
    <s v="CreativeControl"/>
    <x v="0"/>
    <x v="34"/>
    <m/>
    <m/>
    <m/>
    <m/>
    <n v="1000000"/>
    <n v="5.5"/>
    <n v="62480"/>
    <n v="0.83025078635159344"/>
    <n v="-937520"/>
    <m/>
    <x v="8"/>
  </r>
  <r>
    <s v="Color"/>
    <s v="HalHaberman"/>
    <x v="1659"/>
    <m/>
    <x v="288"/>
    <n v="81"/>
    <s v="Comedy"/>
    <s v="Drama"/>
    <s v="SciFi"/>
    <m/>
    <m/>
    <m/>
    <m/>
    <m/>
    <x v="21"/>
    <m/>
    <m/>
    <m/>
    <m/>
    <m/>
    <m/>
    <s v="Special"/>
    <x v="0"/>
    <x v="34"/>
    <m/>
    <m/>
    <m/>
    <m/>
    <n v="1000000"/>
    <n v="6.9"/>
    <n v="6387"/>
    <n v="0.83026462306896176"/>
    <n v="-993613"/>
    <m/>
    <x v="8"/>
  </r>
  <r>
    <s v="Color"/>
    <s v="BrianTrenchardSmith"/>
    <x v="1659"/>
    <m/>
    <x v="288"/>
    <n v="88"/>
    <s v="Action"/>
    <s v="Drama"/>
    <m/>
    <m/>
    <m/>
    <m/>
    <m/>
    <m/>
    <x v="21"/>
    <m/>
    <m/>
    <m/>
    <m/>
    <m/>
    <m/>
    <s v="InHerLineofFire"/>
    <x v="0"/>
    <x v="34"/>
    <m/>
    <m/>
    <m/>
    <m/>
    <n v="1000000"/>
    <n v="4.0999999999999996"/>
    <n v="721"/>
    <n v="0.83028003921521942"/>
    <n v="-999279"/>
    <m/>
    <x v="8"/>
  </r>
  <r>
    <s v="Color"/>
    <s v="FrankWhaley"/>
    <x v="1659"/>
    <m/>
    <x v="288"/>
    <n v="96"/>
    <s v="Comedy"/>
    <s v="Drama"/>
    <m/>
    <m/>
    <m/>
    <m/>
    <m/>
    <m/>
    <x v="21"/>
    <m/>
    <m/>
    <m/>
    <m/>
    <m/>
    <m/>
    <s v="TheJimmyShow"/>
    <x v="0"/>
    <x v="34"/>
    <m/>
    <m/>
    <m/>
    <m/>
    <n v="1500000"/>
    <n v="5.4"/>
    <n v="703"/>
    <n v="0.83029591070821906"/>
    <n v="-1499297"/>
    <m/>
    <x v="8"/>
  </r>
  <r>
    <s v="Color"/>
    <s v="DannyBoyle"/>
    <x v="1659"/>
    <m/>
    <x v="288"/>
    <n v="101"/>
    <s v="Crime"/>
    <s v="Drama"/>
    <s v="Mystery"/>
    <s v="Thriller"/>
    <m/>
    <m/>
    <m/>
    <m/>
    <x v="21"/>
    <m/>
    <m/>
    <m/>
    <m/>
    <m/>
    <m/>
    <s v="Trance"/>
    <x v="0"/>
    <x v="34"/>
    <m/>
    <m/>
    <m/>
    <m/>
    <n v="20000000"/>
    <n v="7"/>
    <n v="2319187"/>
    <n v="0.83033989491111559"/>
    <n v="-17680813"/>
    <m/>
    <x v="8"/>
  </r>
  <r>
    <s v="BlackandWhite"/>
    <s v="EliaKazan"/>
    <x v="1659"/>
    <m/>
    <x v="288"/>
    <n v="108"/>
    <s v="Crime"/>
    <s v="Drama"/>
    <s v="Romance"/>
    <m/>
    <m/>
    <m/>
    <m/>
    <m/>
    <x v="21"/>
    <m/>
    <m/>
    <m/>
    <m/>
    <m/>
    <m/>
    <s v="OntheWaterfront"/>
    <x v="0"/>
    <x v="34"/>
    <m/>
    <m/>
    <m/>
    <m/>
    <n v="910000"/>
    <n v="8.1999999999999993"/>
    <n v="9600000"/>
    <n v="0.83240570603941988"/>
    <n v="8690000"/>
    <m/>
    <x v="8"/>
  </r>
  <r>
    <s v="Color"/>
    <s v="KatCoiro"/>
    <x v="1659"/>
    <m/>
    <x v="288"/>
    <n v="100"/>
    <s v="Comedy"/>
    <m/>
    <m/>
    <m/>
    <m/>
    <m/>
    <m/>
    <m/>
    <x v="21"/>
    <m/>
    <m/>
    <m/>
    <m/>
    <m/>
    <m/>
    <s v="LfeHappens"/>
    <x v="0"/>
    <x v="34"/>
    <m/>
    <m/>
    <m/>
    <m/>
    <n v="930000"/>
    <n v="5.7"/>
    <n v="20186"/>
    <n v="0.83240635721567235"/>
    <n v="-909814"/>
    <m/>
    <x v="8"/>
  </r>
  <r>
    <s v="Color"/>
    <s v="CristianMungiu"/>
    <x v="1659"/>
    <m/>
    <x v="288"/>
    <n v="113"/>
    <s v="Drama"/>
    <m/>
    <m/>
    <m/>
    <m/>
    <m/>
    <m/>
    <m/>
    <x v="21"/>
    <m/>
    <m/>
    <m/>
    <m/>
    <m/>
    <m/>
    <s v="4Months3Weeksand2Days"/>
    <x v="32"/>
    <x v="34"/>
    <m/>
    <m/>
    <m/>
    <m/>
    <n v="590000"/>
    <n v="7.9"/>
    <n v="1185783"/>
    <n v="0.83242558359753815"/>
    <n v="595783"/>
    <m/>
    <x v="8"/>
  </r>
  <r>
    <s v="Color"/>
    <s v="DavidSlade"/>
    <x v="1659"/>
    <m/>
    <x v="288"/>
    <n v="104"/>
    <s v="Crime"/>
    <s v="Drama"/>
    <s v="Thriller"/>
    <m/>
    <m/>
    <m/>
    <m/>
    <m/>
    <x v="21"/>
    <m/>
    <m/>
    <m/>
    <m/>
    <m/>
    <m/>
    <s v="HardCandy"/>
    <x v="0"/>
    <x v="34"/>
    <m/>
    <m/>
    <m/>
    <m/>
    <n v="950000"/>
    <n v="7.1"/>
    <n v="1007962"/>
    <n v="0.8324045725695991"/>
    <n v="57962"/>
    <m/>
    <x v="8"/>
  </r>
  <r>
    <s v="Color"/>
    <s v="JamieBabbit"/>
    <x v="1659"/>
    <m/>
    <x v="288"/>
    <n v="91"/>
    <s v="Drama"/>
    <s v="Thriller"/>
    <m/>
    <m/>
    <m/>
    <m/>
    <m/>
    <m/>
    <x v="21"/>
    <m/>
    <m/>
    <m/>
    <m/>
    <m/>
    <m/>
    <s v="TheQuiet"/>
    <x v="0"/>
    <x v="34"/>
    <m/>
    <m/>
    <m/>
    <m/>
    <n v="900000"/>
    <n v="6.4"/>
    <n v="381186"/>
    <n v="0.83240326087095562"/>
    <n v="-518814"/>
    <m/>
    <x v="8"/>
  </r>
  <r>
    <s v="Color"/>
    <s v="RyanCoogler"/>
    <x v="1659"/>
    <m/>
    <x v="288"/>
    <n v="85"/>
    <s v="Biography"/>
    <s v="Drama"/>
    <s v="Romance"/>
    <m/>
    <m/>
    <m/>
    <m/>
    <m/>
    <x v="21"/>
    <m/>
    <m/>
    <m/>
    <m/>
    <m/>
    <m/>
    <s v="FruitvaleStation"/>
    <x v="0"/>
    <x v="34"/>
    <m/>
    <m/>
    <m/>
    <m/>
    <n v="900000"/>
    <n v="7.5"/>
    <n v="16097842"/>
    <n v="0.83241293846508979"/>
    <n v="15197842"/>
    <m/>
    <x v="8"/>
  </r>
  <r>
    <s v="Color"/>
    <s v="RamaaMosley"/>
    <x v="1659"/>
    <m/>
    <x v="288"/>
    <n v="101"/>
    <s v="Comedy"/>
    <s v="Fantasy"/>
    <s v="Thriller"/>
    <m/>
    <m/>
    <m/>
    <m/>
    <m/>
    <x v="21"/>
    <m/>
    <m/>
    <m/>
    <m/>
    <m/>
    <m/>
    <s v="TheBrassTeapot"/>
    <x v="0"/>
    <x v="34"/>
    <m/>
    <m/>
    <m/>
    <m/>
    <n v="900000"/>
    <n v="6.4"/>
    <n v="6643"/>
    <n v="0.83263531311019545"/>
    <n v="-893357"/>
    <m/>
    <x v="8"/>
  </r>
  <r>
    <s v="Color"/>
    <s v="RicRomanWaugh"/>
    <x v="1659"/>
    <m/>
    <x v="288"/>
    <n v="112"/>
    <s v="Action"/>
    <s v="Drama"/>
    <s v="Thriller"/>
    <m/>
    <m/>
    <m/>
    <m/>
    <m/>
    <x v="21"/>
    <m/>
    <m/>
    <m/>
    <m/>
    <m/>
    <m/>
    <s v="Snitch"/>
    <x v="0"/>
    <x v="34"/>
    <m/>
    <m/>
    <m/>
    <m/>
    <n v="15000000"/>
    <n v="6.5"/>
    <n v="42919096"/>
    <n v="0.83265168979405446"/>
    <n v="27919096"/>
    <m/>
    <x v="8"/>
  </r>
  <r>
    <s v="Color"/>
    <s v="C.JayCox"/>
    <x v="1659"/>
    <m/>
    <x v="288"/>
    <n v="107"/>
    <s v="Comedy"/>
    <s v="Drama"/>
    <s v="Romance"/>
    <m/>
    <m/>
    <m/>
    <m/>
    <m/>
    <x v="21"/>
    <m/>
    <m/>
    <m/>
    <m/>
    <m/>
    <m/>
    <s v="LatterDays"/>
    <x v="0"/>
    <x v="34"/>
    <m/>
    <m/>
    <m/>
    <m/>
    <n v="850000"/>
    <n v="7.2"/>
    <n v="819939"/>
    <n v="0.8331085196565664"/>
    <n v="-30061"/>
    <m/>
    <x v="8"/>
  </r>
  <r>
    <s v="Color"/>
    <s v="JamieTravis"/>
    <x v="1659"/>
    <m/>
    <x v="288"/>
    <n v="88"/>
    <s v="Comedy"/>
    <m/>
    <m/>
    <m/>
    <m/>
    <m/>
    <m/>
    <m/>
    <x v="21"/>
    <m/>
    <m/>
    <m/>
    <m/>
    <m/>
    <m/>
    <s v="ForaGoodTimeCall..."/>
    <x v="0"/>
    <x v="34"/>
    <m/>
    <m/>
    <m/>
    <m/>
    <n v="850000"/>
    <n v="6"/>
    <n v="1243961"/>
    <n v="0.83310390172864013"/>
    <n v="393961"/>
    <m/>
    <x v="8"/>
  </r>
  <r>
    <s v="Color"/>
    <s v="RichChristiano"/>
    <x v="1659"/>
    <m/>
    <x v="288"/>
    <n v="95"/>
    <s v="Drama"/>
    <s v="Fantasy"/>
    <s v="SciFi"/>
    <m/>
    <m/>
    <m/>
    <m/>
    <m/>
    <x v="21"/>
    <m/>
    <m/>
    <m/>
    <m/>
    <m/>
    <m/>
    <s v="TimeChanger"/>
    <x v="0"/>
    <x v="34"/>
    <m/>
    <m/>
    <m/>
    <m/>
    <n v="825000"/>
    <n v="5.6"/>
    <n v="15278"/>
    <n v="0.83309110705242895"/>
    <n v="-809722"/>
    <m/>
    <x v="8"/>
  </r>
  <r>
    <s v="Color"/>
    <s v="AsgharFarhadi"/>
    <x v="1659"/>
    <m/>
    <x v="288"/>
    <n v="123"/>
    <s v="Drama"/>
    <s v="Mystery"/>
    <m/>
    <m/>
    <m/>
    <m/>
    <m/>
    <m/>
    <x v="21"/>
    <m/>
    <m/>
    <m/>
    <m/>
    <m/>
    <m/>
    <s v="ASeparation"/>
    <x v="33"/>
    <x v="34"/>
    <m/>
    <m/>
    <m/>
    <m/>
    <n v="500000"/>
    <n v="8.4"/>
    <n v="7098492"/>
    <n v="0.83310301896813566"/>
    <n v="6598492"/>
    <m/>
    <x v="8"/>
  </r>
  <r>
    <s v="Color"/>
    <s v="ToddSolondz"/>
    <x v="1659"/>
    <m/>
    <x v="288"/>
    <n v="88"/>
    <s v="Comedy"/>
    <s v="Drama"/>
    <m/>
    <m/>
    <m/>
    <m/>
    <m/>
    <m/>
    <x v="21"/>
    <m/>
    <m/>
    <m/>
    <m/>
    <m/>
    <m/>
    <s v="WelcometotheDollhouse"/>
    <x v="0"/>
    <x v="34"/>
    <m/>
    <m/>
    <m/>
    <m/>
    <n v="800000"/>
    <n v="7.5"/>
    <n v="4771000"/>
    <n v="0.83305991616803099"/>
    <n v="3971000"/>
    <m/>
    <x v="8"/>
  </r>
  <r>
    <s v="Color"/>
    <s v="VictorNunez"/>
    <x v="1659"/>
    <m/>
    <x v="288"/>
    <n v="114"/>
    <s v="Drama"/>
    <s v="Romance"/>
    <m/>
    <m/>
    <m/>
    <m/>
    <m/>
    <m/>
    <x v="21"/>
    <m/>
    <m/>
    <m/>
    <m/>
    <m/>
    <m/>
    <s v="RubyinParadise"/>
    <x v="0"/>
    <x v="34"/>
    <m/>
    <m/>
    <m/>
    <m/>
    <n v="800000"/>
    <n v="7.2"/>
    <n v="1001437"/>
    <n v="0.83300837284799978"/>
    <n v="201437"/>
    <m/>
    <x v="8"/>
  </r>
  <r>
    <s v="Color"/>
    <s v="PeterSollett"/>
    <x v="1659"/>
    <m/>
    <x v="288"/>
    <n v="88"/>
    <s v="Drama"/>
    <s v="Romance"/>
    <m/>
    <m/>
    <m/>
    <m/>
    <m/>
    <m/>
    <x v="21"/>
    <m/>
    <m/>
    <m/>
    <m/>
    <m/>
    <m/>
    <s v="RaisingVictorVargas"/>
    <x v="0"/>
    <x v="34"/>
    <m/>
    <m/>
    <m/>
    <m/>
    <n v="800000"/>
    <n v="7.2"/>
    <n v="2073984"/>
    <n v="0.83299576204386339"/>
    <n v="1273984"/>
    <m/>
    <x v="8"/>
  </r>
  <r>
    <s v="Color"/>
    <s v="RodLurie"/>
    <x v="1659"/>
    <m/>
    <x v="288"/>
    <n v="104"/>
    <s v="Drama"/>
    <s v="Thriller"/>
    <m/>
    <m/>
    <m/>
    <m/>
    <m/>
    <m/>
    <x v="21"/>
    <m/>
    <m/>
    <m/>
    <m/>
    <m/>
    <m/>
    <s v="Deterrence"/>
    <x v="0"/>
    <x v="34"/>
    <m/>
    <m/>
    <m/>
    <m/>
    <n v="800000"/>
    <n v="6.5"/>
    <n v="144583"/>
    <n v="0.83296472681752376"/>
    <n v="-655417"/>
    <m/>
    <x v="8"/>
  </r>
  <r>
    <s v="Color"/>
    <s v="TommyWirkola"/>
    <x v="1659"/>
    <m/>
    <x v="288"/>
    <n v="91"/>
    <s v="Comedy"/>
    <s v="Horror"/>
    <m/>
    <m/>
    <m/>
    <m/>
    <m/>
    <m/>
    <x v="21"/>
    <m/>
    <m/>
    <m/>
    <m/>
    <m/>
    <m/>
    <s v="DeadSnow"/>
    <x v="23"/>
    <x v="34"/>
    <m/>
    <m/>
    <m/>
    <m/>
    <n v="800000"/>
    <n v="6.4"/>
    <n v="41709"/>
    <n v="0.83297028780725479"/>
    <n v="-758291"/>
    <m/>
    <x v="8"/>
  </r>
  <r>
    <s v="Color"/>
    <s v="GeorgeLucas"/>
    <x v="1659"/>
    <m/>
    <x v="288"/>
    <n v="112"/>
    <s v="Comedy"/>
    <s v="Drama"/>
    <s v="Music"/>
    <m/>
    <m/>
    <m/>
    <m/>
    <m/>
    <x v="21"/>
    <m/>
    <m/>
    <m/>
    <m/>
    <m/>
    <m/>
    <s v="AmericanGraffiti"/>
    <x v="0"/>
    <x v="34"/>
    <m/>
    <m/>
    <m/>
    <m/>
    <n v="777000"/>
    <n v="7.5"/>
    <n v="115000000"/>
    <n v="0.83297856291981964"/>
    <n v="114223000"/>
    <m/>
    <x v="8"/>
  </r>
  <r>
    <s v="Color"/>
    <s v="MattMaiellaro"/>
    <x v="1659"/>
    <m/>
    <x v="288"/>
    <n v="86"/>
    <s v="Action"/>
    <s v="Adventure"/>
    <s v="Animation"/>
    <s v="Comedy"/>
    <s v="Fantasy"/>
    <s v="SciFi"/>
    <m/>
    <m/>
    <x v="21"/>
    <m/>
    <m/>
    <m/>
    <m/>
    <m/>
    <m/>
    <s v="AquaTeenHungerForceColonMovieFilmforTheaters"/>
    <x v="0"/>
    <x v="34"/>
    <m/>
    <m/>
    <m/>
    <m/>
    <n v="750000"/>
    <n v="6.9"/>
    <n v="5518918"/>
    <n v="0.86249455957666943"/>
    <n v="4768918"/>
    <m/>
    <x v="8"/>
  </r>
  <r>
    <s v="Color"/>
    <s v="ColinTrevorrow"/>
    <x v="1659"/>
    <m/>
    <x v="288"/>
    <n v="86"/>
    <s v="Comedy"/>
    <s v="Drama"/>
    <s v="Romance"/>
    <m/>
    <m/>
    <m/>
    <m/>
    <m/>
    <x v="21"/>
    <m/>
    <m/>
    <m/>
    <m/>
    <m/>
    <m/>
    <s v="SafetyNotGuaranteed"/>
    <x v="0"/>
    <x v="34"/>
    <m/>
    <m/>
    <m/>
    <m/>
    <n v="750000"/>
    <n v="7"/>
    <n v="4007792"/>
    <n v="0.86244868194599089"/>
    <n v="3257792"/>
    <m/>
    <x v="8"/>
  </r>
  <r>
    <s v="Color"/>
    <s v="BenWheatley"/>
    <x v="1659"/>
    <m/>
    <x v="288"/>
    <n v="95"/>
    <s v="Crime"/>
    <s v="Horror"/>
    <s v="Thriller"/>
    <m/>
    <m/>
    <m/>
    <m/>
    <m/>
    <x v="21"/>
    <m/>
    <m/>
    <m/>
    <m/>
    <m/>
    <m/>
    <s v="KillList"/>
    <x v="0"/>
    <x v="34"/>
    <m/>
    <m/>
    <m/>
    <m/>
    <n v="500000"/>
    <n v="6.3"/>
    <n v="26297"/>
    <n v="0.86240299222995453"/>
    <n v="-473703"/>
    <m/>
    <x v="8"/>
  </r>
  <r>
    <s v="Color"/>
    <s v="TiWest"/>
    <x v="1659"/>
    <m/>
    <x v="288"/>
    <n v="101"/>
    <s v="Horror"/>
    <m/>
    <m/>
    <m/>
    <m/>
    <m/>
    <m/>
    <m/>
    <x v="21"/>
    <m/>
    <m/>
    <m/>
    <m/>
    <m/>
    <m/>
    <s v="TheInnkeepers"/>
    <x v="0"/>
    <x v="34"/>
    <m/>
    <m/>
    <m/>
    <m/>
    <n v="750000"/>
    <n v="5.5"/>
    <n v="77501"/>
    <n v="0.86240298138075777"/>
    <n v="-672499"/>
    <m/>
    <x v="8"/>
  </r>
  <r>
    <s v="Color"/>
    <s v="DavidS.Goyer"/>
    <x v="1659"/>
    <m/>
    <x v="288"/>
    <n v="89"/>
    <s v="Drama"/>
    <s v="Fantasy"/>
    <s v="Horror"/>
    <s v="Mystery"/>
    <s v="Thriller"/>
    <m/>
    <m/>
    <m/>
    <x v="21"/>
    <m/>
    <m/>
    <m/>
    <m/>
    <m/>
    <m/>
    <s v="TheUnborn"/>
    <x v="0"/>
    <x v="34"/>
    <m/>
    <m/>
    <m/>
    <m/>
    <n v="16000000"/>
    <n v="4.8"/>
    <n v="42638165"/>
    <n v="0.86241483166919986"/>
    <n v="26638165"/>
    <m/>
    <x v="8"/>
  </r>
  <r>
    <s v="Color"/>
    <s v="NeilBurger"/>
    <x v="1659"/>
    <m/>
    <x v="288"/>
    <n v="88"/>
    <s v="Drama"/>
    <m/>
    <m/>
    <m/>
    <m/>
    <m/>
    <m/>
    <m/>
    <x v="21"/>
    <m/>
    <m/>
    <m/>
    <m/>
    <m/>
    <m/>
    <s v="InterviewwiththeAssassin"/>
    <x v="0"/>
    <x v="34"/>
    <m/>
    <m/>
    <m/>
    <m/>
    <n v="750000"/>
    <n v="6.6"/>
    <n v="47329"/>
    <n v="0.86294149326252578"/>
    <n v="-702671"/>
    <m/>
    <x v="8"/>
  </r>
  <r>
    <s v="Color"/>
    <s v="OliverBlackburn"/>
    <x v="1659"/>
    <m/>
    <x v="288"/>
    <n v="99"/>
    <s v="Crime"/>
    <s v="Drama"/>
    <s v="Horror"/>
    <s v="Thriller"/>
    <m/>
    <m/>
    <m/>
    <m/>
    <x v="21"/>
    <m/>
    <m/>
    <m/>
    <m/>
    <m/>
    <m/>
    <s v="DonkeyPunch"/>
    <x v="0"/>
    <x v="34"/>
    <m/>
    <m/>
    <m/>
    <m/>
    <n v="900000"/>
    <n v="5.2"/>
    <n v="18378"/>
    <n v="0.86295352862157559"/>
    <n v="-881622"/>
    <m/>
    <x v="8"/>
  </r>
  <r>
    <s v="Color"/>
    <s v="SteveJames"/>
    <x v="1659"/>
    <m/>
    <x v="288"/>
    <n v="170"/>
    <s v="Documentary"/>
    <s v="Drama"/>
    <s v="Sport"/>
    <m/>
    <m/>
    <m/>
    <m/>
    <m/>
    <x v="21"/>
    <m/>
    <m/>
    <m/>
    <m/>
    <m/>
    <m/>
    <s v="HoopDreams"/>
    <x v="0"/>
    <x v="34"/>
    <m/>
    <m/>
    <m/>
    <m/>
    <n v="700000"/>
    <n v="8.3000000000000007"/>
    <n v="7830611"/>
    <n v="0.8629747292347717"/>
    <n v="7130611"/>
    <m/>
    <x v="8"/>
  </r>
  <r>
    <s v="Color"/>
    <s v="MichaelCuesta"/>
    <x v="1659"/>
    <m/>
    <x v="288"/>
    <n v="97"/>
    <s v="Crime"/>
    <s v="Drama"/>
    <m/>
    <m/>
    <m/>
    <m/>
    <m/>
    <m/>
    <x v="21"/>
    <m/>
    <m/>
    <m/>
    <m/>
    <m/>
    <m/>
    <s v="L.I.E."/>
    <x v="0"/>
    <x v="34"/>
    <m/>
    <m/>
    <m/>
    <m/>
    <n v="700000"/>
    <n v="7.2"/>
    <n v="1141829"/>
    <n v="0.86294614086503119"/>
    <n v="441829"/>
    <m/>
    <x v="8"/>
  </r>
  <r>
    <s v="Color"/>
    <s v="PeterJackson"/>
    <x v="1659"/>
    <m/>
    <x v="288"/>
    <n v="201"/>
    <s v="Action"/>
    <s v="Adventure"/>
    <s v="Drama"/>
    <s v="Romance"/>
    <m/>
    <m/>
    <m/>
    <m/>
    <x v="21"/>
    <m/>
    <m/>
    <m/>
    <m/>
    <m/>
    <m/>
    <s v="KingKong"/>
    <x v="0"/>
    <x v="34"/>
    <m/>
    <m/>
    <m/>
    <m/>
    <n v="207000000"/>
    <n v="7.2"/>
    <n v="218051260"/>
    <n v="0.86293026387813687"/>
    <n v="11051260"/>
    <m/>
    <x v="8"/>
  </r>
  <r>
    <s v="Color"/>
    <s v="JaumeColletSerra"/>
    <x v="1659"/>
    <m/>
    <x v="288"/>
    <n v="108"/>
    <s v="Horror"/>
    <m/>
    <m/>
    <m/>
    <m/>
    <m/>
    <m/>
    <m/>
    <x v="21"/>
    <m/>
    <m/>
    <m/>
    <m/>
    <m/>
    <m/>
    <s v="HouseofWax"/>
    <x v="0"/>
    <x v="34"/>
    <m/>
    <m/>
    <m/>
    <m/>
    <n v="30000000"/>
    <n v="5.3"/>
    <n v="32048809"/>
    <n v="0.81192106715602597"/>
    <n v="2048809"/>
    <m/>
    <x v="8"/>
  </r>
  <r>
    <s v="Color"/>
    <s v="RyanFleck"/>
    <x v="1659"/>
    <m/>
    <x v="288"/>
    <n v="106"/>
    <s v="Drama"/>
    <m/>
    <m/>
    <m/>
    <m/>
    <m/>
    <m/>
    <m/>
    <x v="21"/>
    <m/>
    <m/>
    <m/>
    <m/>
    <m/>
    <m/>
    <s v="HalfNelson"/>
    <x v="0"/>
    <x v="34"/>
    <m/>
    <m/>
    <m/>
    <m/>
    <n v="700000"/>
    <n v="7.2"/>
    <n v="2694973"/>
    <n v="0.811498011191496"/>
    <n v="1994973"/>
    <m/>
    <x v="8"/>
  </r>
  <r>
    <s v="BlackandWhite"/>
    <s v="MarkSandrich"/>
    <x v="1659"/>
    <m/>
    <x v="288"/>
    <n v="81"/>
    <s v="Comedy"/>
    <s v="Musical"/>
    <s v="Romance"/>
    <m/>
    <m/>
    <m/>
    <m/>
    <m/>
    <x v="21"/>
    <m/>
    <m/>
    <m/>
    <m/>
    <m/>
    <m/>
    <s v="TopHat"/>
    <x v="0"/>
    <x v="34"/>
    <m/>
    <m/>
    <m/>
    <m/>
    <n v="609000"/>
    <n v="7.8"/>
    <n v="3000000"/>
    <n v="0.81145459677636034"/>
    <n v="2391000"/>
    <m/>
    <x v="8"/>
  </r>
  <r>
    <s v="BlackandWhite"/>
    <s v="DanielMyrick"/>
    <x v="1659"/>
    <m/>
    <x v="288"/>
    <n v="81"/>
    <s v="Horror"/>
    <m/>
    <m/>
    <m/>
    <m/>
    <m/>
    <m/>
    <m/>
    <x v="21"/>
    <m/>
    <m/>
    <m/>
    <m/>
    <m/>
    <m/>
    <s v="TheBlairWitchProject"/>
    <x v="0"/>
    <x v="34"/>
    <m/>
    <m/>
    <m/>
    <m/>
    <n v="60000"/>
    <n v="6.4"/>
    <n v="140530114"/>
    <n v="0.81140233340963486"/>
    <n v="140470114"/>
    <m/>
    <x v="8"/>
  </r>
  <r>
    <s v="Color"/>
    <s v="MichaelWadleigh"/>
    <x v="1659"/>
    <m/>
    <x v="288"/>
    <n v="215"/>
    <s v="Documentary"/>
    <s v="History"/>
    <s v="Music"/>
    <m/>
    <m/>
    <m/>
    <m/>
    <m/>
    <x v="21"/>
    <m/>
    <m/>
    <m/>
    <m/>
    <m/>
    <m/>
    <s v="Woodstock"/>
    <x v="0"/>
    <x v="34"/>
    <m/>
    <m/>
    <m/>
    <m/>
    <n v="600000"/>
    <n v="8.1"/>
    <n v="13300000"/>
    <n v="0.88014370506860717"/>
    <n v="12700000"/>
    <m/>
    <x v="8"/>
  </r>
  <r>
    <s v="Color"/>
    <s v="JonGunn"/>
    <x v="1659"/>
    <m/>
    <x v="288"/>
    <n v="106"/>
    <s v="Action"/>
    <s v="Crime"/>
    <s v="Drama"/>
    <m/>
    <m/>
    <m/>
    <m/>
    <m/>
    <x v="21"/>
    <m/>
    <m/>
    <m/>
    <m/>
    <m/>
    <m/>
    <s v="MercyStreets"/>
    <x v="0"/>
    <x v="34"/>
    <m/>
    <m/>
    <m/>
    <m/>
    <n v="600000"/>
    <n v="5.6"/>
    <n v="171988"/>
    <n v="0.88042999115291587"/>
    <n v="-428012"/>
    <m/>
    <x v="8"/>
  </r>
  <r>
    <s v="Color"/>
    <s v="ScottZiehl"/>
    <x v="1659"/>
    <m/>
    <x v="288"/>
    <n v="90"/>
    <s v="Drama"/>
    <m/>
    <m/>
    <m/>
    <m/>
    <m/>
    <m/>
    <m/>
    <x v="21"/>
    <m/>
    <m/>
    <m/>
    <m/>
    <m/>
    <m/>
    <s v="BrokenVessels"/>
    <x v="0"/>
    <x v="34"/>
    <m/>
    <m/>
    <m/>
    <m/>
    <n v="600000"/>
    <n v="6.6"/>
    <n v="13493"/>
    <n v="0.88046444499744869"/>
    <n v="-586507"/>
    <m/>
    <x v="8"/>
  </r>
  <r>
    <s v="BlackandWhite"/>
    <s v="RichardLester"/>
    <x v="1659"/>
    <m/>
    <x v="288"/>
    <n v="87"/>
    <s v="Comedy"/>
    <s v="Musical"/>
    <m/>
    <m/>
    <m/>
    <m/>
    <m/>
    <m/>
    <x v="21"/>
    <m/>
    <m/>
    <m/>
    <m/>
    <m/>
    <m/>
    <s v="AHardDaysNight"/>
    <x v="0"/>
    <x v="34"/>
    <m/>
    <m/>
    <m/>
    <m/>
    <n v="560000"/>
    <n v="7.7"/>
    <n v="515005"/>
    <n v="0.88050543642990764"/>
    <n v="-44995"/>
    <m/>
    <x v="8"/>
  </r>
  <r>
    <s v="Color"/>
    <s v="AlexKendrick"/>
    <x v="1659"/>
    <m/>
    <x v="288"/>
    <n v="122"/>
    <s v="Drama"/>
    <s v="Romance"/>
    <m/>
    <m/>
    <m/>
    <m/>
    <m/>
    <m/>
    <x v="21"/>
    <m/>
    <m/>
    <m/>
    <m/>
    <m/>
    <m/>
    <s v="Fireproof"/>
    <x v="0"/>
    <x v="34"/>
    <m/>
    <m/>
    <m/>
    <m/>
    <n v="500000"/>
    <n v="6.5"/>
    <n v="33451479"/>
    <n v="0.88052723172067082"/>
    <n v="32951479"/>
    <m/>
    <x v="8"/>
  </r>
  <r>
    <s v="Color"/>
    <s v="JoeCamp"/>
    <x v="1659"/>
    <m/>
    <x v="288"/>
    <n v="86"/>
    <s v="Adventure"/>
    <s v="Family"/>
    <s v="Romance"/>
    <m/>
    <m/>
    <m/>
    <m/>
    <m/>
    <x v="21"/>
    <m/>
    <m/>
    <m/>
    <m/>
    <m/>
    <m/>
    <s v="Benji"/>
    <x v="0"/>
    <x v="34"/>
    <m/>
    <m/>
    <m/>
    <m/>
    <n v="500000"/>
    <n v="6.1"/>
    <n v="39552600"/>
    <n v="0.88402610955086536"/>
    <n v="39052600"/>
    <m/>
    <x v="8"/>
  </r>
  <r>
    <s v="Color"/>
    <s v="ChrisKentis"/>
    <x v="1659"/>
    <m/>
    <x v="288"/>
    <n v="79"/>
    <s v="Adventure"/>
    <s v="Biography"/>
    <s v="Drama"/>
    <s v="Horror"/>
    <s v="Thriller"/>
    <m/>
    <m/>
    <m/>
    <x v="21"/>
    <m/>
    <m/>
    <m/>
    <m/>
    <m/>
    <m/>
    <s v="OpenWater"/>
    <x v="0"/>
    <x v="34"/>
    <m/>
    <m/>
    <m/>
    <m/>
    <n v="500000"/>
    <n v="5.7"/>
    <n v="30500882"/>
    <n v="0.88929251760902528"/>
    <n v="30000882"/>
    <m/>
    <x v="8"/>
  </r>
  <r>
    <s v="Color"/>
    <s v="JohnBudCardos"/>
    <x v="1659"/>
    <m/>
    <x v="288"/>
    <n v="97"/>
    <s v="Horror"/>
    <s v="SciFi"/>
    <m/>
    <m/>
    <m/>
    <m/>
    <m/>
    <m/>
    <x v="21"/>
    <m/>
    <m/>
    <m/>
    <m/>
    <m/>
    <m/>
    <s v="KingdomoftheSpiders"/>
    <x v="0"/>
    <x v="34"/>
    <m/>
    <m/>
    <m/>
    <m/>
    <n v="500000"/>
    <n v="5.9"/>
    <n v="17000000"/>
    <n v="0.89228713540989302"/>
    <n v="16500000"/>
    <m/>
    <x v="8"/>
  </r>
  <r>
    <s v="Color"/>
    <s v="TomMcCarthy"/>
    <x v="1659"/>
    <m/>
    <x v="288"/>
    <n v="89"/>
    <s v="Comedy"/>
    <s v="Drama"/>
    <m/>
    <m/>
    <m/>
    <m/>
    <m/>
    <m/>
    <x v="21"/>
    <m/>
    <m/>
    <m/>
    <m/>
    <m/>
    <m/>
    <s v="TheStationAgent"/>
    <x v="0"/>
    <x v="34"/>
    <m/>
    <m/>
    <m/>
    <m/>
    <n v="500000"/>
    <n v="7.7"/>
    <n v="5739376"/>
    <n v="0.89301327852125045"/>
    <n v="5239376"/>
    <m/>
    <x v="8"/>
  </r>
  <r>
    <s v="Color"/>
    <s v="BrianBaugh"/>
    <x v="1659"/>
    <m/>
    <x v="288"/>
    <n v="120"/>
    <s v="Drama"/>
    <m/>
    <m/>
    <m/>
    <m/>
    <m/>
    <m/>
    <m/>
    <x v="21"/>
    <m/>
    <m/>
    <m/>
    <m/>
    <m/>
    <m/>
    <s v="ToSaveaLife"/>
    <x v="0"/>
    <x v="34"/>
    <m/>
    <m/>
    <m/>
    <m/>
    <n v="1000000"/>
    <n v="7.1"/>
    <n v="3773863"/>
    <n v="0.8929929041792164"/>
    <n v="2773863"/>
    <m/>
    <x v="8"/>
  </r>
  <r>
    <s v="Color"/>
    <s v="BarryW.Blaustein"/>
    <x v="1659"/>
    <m/>
    <x v="288"/>
    <n v="108"/>
    <s v="Biography"/>
    <s v="Documentary"/>
    <s v="Sport"/>
    <m/>
    <m/>
    <m/>
    <m/>
    <m/>
    <x v="21"/>
    <m/>
    <m/>
    <m/>
    <m/>
    <m/>
    <m/>
    <s v="BeyondtheMat"/>
    <x v="0"/>
    <x v="34"/>
    <m/>
    <m/>
    <m/>
    <m/>
    <n v="500000"/>
    <n v="7.6"/>
    <n v="2047570"/>
    <n v="0.89295934515975517"/>
    <n v="1547570"/>
    <m/>
    <x v="8"/>
  </r>
  <r>
    <s v="Color"/>
    <s v="SiddiqBarmak"/>
    <x v="1659"/>
    <m/>
    <x v="288"/>
    <n v="83"/>
    <s v="Drama"/>
    <m/>
    <m/>
    <m/>
    <m/>
    <m/>
    <m/>
    <m/>
    <x v="21"/>
    <m/>
    <m/>
    <m/>
    <m/>
    <m/>
    <m/>
    <s v="Osama"/>
    <x v="13"/>
    <x v="34"/>
    <m/>
    <m/>
    <m/>
    <m/>
    <n v="46000"/>
    <n v="7.4"/>
    <n v="1127331"/>
    <n v="0.89292528602283849"/>
    <n v="1081331"/>
    <m/>
    <x v="8"/>
  </r>
  <r>
    <s v="Color"/>
    <s v="JosephDorman"/>
    <x v="1659"/>
    <m/>
    <x v="288"/>
    <n v="93"/>
    <s v="Documentary"/>
    <m/>
    <m/>
    <m/>
    <m/>
    <m/>
    <m/>
    <m/>
    <x v="21"/>
    <m/>
    <m/>
    <m/>
    <m/>
    <m/>
    <m/>
    <s v="SholemAleichem:LaughingintheDarkness"/>
    <x v="0"/>
    <x v="34"/>
    <m/>
    <m/>
    <m/>
    <m/>
    <n v="500000"/>
    <n v="6.8"/>
    <n v="906666"/>
    <n v="0.89288628027115213"/>
    <n v="406666"/>
    <m/>
    <x v="8"/>
  </r>
  <r>
    <s v="Color"/>
    <s v="GregHarrison"/>
    <x v="1659"/>
    <m/>
    <x v="288"/>
    <n v="86"/>
    <s v="Drama"/>
    <s v="Music"/>
    <m/>
    <m/>
    <m/>
    <m/>
    <m/>
    <m/>
    <x v="21"/>
    <m/>
    <m/>
    <m/>
    <m/>
    <m/>
    <m/>
    <s v="Groove"/>
    <x v="0"/>
    <x v="34"/>
    <m/>
    <m/>
    <m/>
    <m/>
    <n v="500000"/>
    <n v="6.5"/>
    <n v="1114943"/>
    <n v="0.89287107661180742"/>
    <n v="614943"/>
    <m/>
    <x v="8"/>
  </r>
  <r>
    <s v="Color"/>
    <s v="MichaelPolish"/>
    <x v="1659"/>
    <m/>
    <x v="288"/>
    <n v="111"/>
    <s v="Drama"/>
    <m/>
    <m/>
    <m/>
    <m/>
    <m/>
    <m/>
    <m/>
    <x v="21"/>
    <m/>
    <m/>
    <m/>
    <m/>
    <m/>
    <m/>
    <s v="TwinFallsIdaho"/>
    <x v="0"/>
    <x v="34"/>
    <m/>
    <m/>
    <m/>
    <m/>
    <n v="500000"/>
    <n v="7.3"/>
    <n v="985341"/>
    <n v="0.89285100344719048"/>
    <n v="485341"/>
    <m/>
    <x v="8"/>
  </r>
  <r>
    <s v="Color"/>
    <s v="JacobAaronEstes"/>
    <x v="1659"/>
    <m/>
    <x v="288"/>
    <n v="90"/>
    <s v="Crime"/>
    <s v="Drama"/>
    <m/>
    <m/>
    <m/>
    <m/>
    <m/>
    <m/>
    <x v="21"/>
    <m/>
    <m/>
    <m/>
    <m/>
    <m/>
    <m/>
    <s v="MeanCreek"/>
    <x v="0"/>
    <x v="34"/>
    <m/>
    <m/>
    <m/>
    <m/>
    <n v="500000"/>
    <n v="7.3"/>
    <n v="603943"/>
    <n v="0.89283340156761792"/>
    <n v="103943"/>
    <m/>
    <x v="8"/>
  </r>
  <r>
    <s v="BlackandWhite"/>
    <s v="MorganJ.Freeman"/>
    <x v="1659"/>
    <m/>
    <x v="288"/>
    <n v="86"/>
    <s v="Crime"/>
    <s v="Drama"/>
    <s v="Romance"/>
    <m/>
    <m/>
    <m/>
    <m/>
    <m/>
    <x v="21"/>
    <m/>
    <m/>
    <m/>
    <m/>
    <m/>
    <m/>
    <s v="HurricaneStreets"/>
    <x v="0"/>
    <x v="34"/>
    <m/>
    <m/>
    <m/>
    <m/>
    <n v="500000"/>
    <n v="6.5"/>
    <n v="334041"/>
    <n v="0.89282482297295973"/>
    <n v="-165959"/>
    <m/>
    <x v="8"/>
  </r>
  <r>
    <s v="Color"/>
    <s v="EricSchaeffer"/>
    <x v="1659"/>
    <m/>
    <x v="288"/>
    <n v="98"/>
    <s v="Comedy"/>
    <s v="Romance"/>
    <m/>
    <m/>
    <m/>
    <m/>
    <m/>
    <m/>
    <x v="21"/>
    <m/>
    <m/>
    <m/>
    <m/>
    <m/>
    <m/>
    <s v="NeverAgain"/>
    <x v="0"/>
    <x v="34"/>
    <m/>
    <m/>
    <m/>
    <m/>
    <n v="500000"/>
    <n v="6"/>
    <n v="295468"/>
    <n v="0.8928236074446243"/>
    <n v="-204532"/>
    <m/>
    <x v="8"/>
  </r>
  <r>
    <s v="Color"/>
    <s v="NeemaBarnette"/>
    <x v="1659"/>
    <m/>
    <x v="288"/>
    <n v="91"/>
    <s v="Crime"/>
    <s v="Drama"/>
    <s v="Thriller"/>
    <m/>
    <m/>
    <m/>
    <m/>
    <m/>
    <x v="21"/>
    <m/>
    <m/>
    <m/>
    <m/>
    <m/>
    <m/>
    <s v="CivilBrand"/>
    <x v="0"/>
    <x v="34"/>
    <m/>
    <m/>
    <m/>
    <m/>
    <n v="500000"/>
    <n v="5.3"/>
    <n v="243347"/>
    <n v="0.8928236095846328"/>
    <n v="-256653"/>
    <m/>
    <x v="8"/>
  </r>
  <r>
    <s v="Color"/>
    <s v="SteveBuscemi"/>
    <x v="1659"/>
    <m/>
    <x v="288"/>
    <n v="91"/>
    <s v="Comedy"/>
    <s v="Drama"/>
    <m/>
    <m/>
    <m/>
    <m/>
    <m/>
    <m/>
    <x v="21"/>
    <m/>
    <m/>
    <m/>
    <m/>
    <m/>
    <m/>
    <s v="LonesomeJim"/>
    <x v="0"/>
    <x v="34"/>
    <m/>
    <m/>
    <m/>
    <m/>
    <n v="500000"/>
    <n v="6.6"/>
    <n v="154077"/>
    <n v="0.8928253033653557"/>
    <n v="-345923"/>
    <m/>
    <x v="8"/>
  </r>
  <r>
    <s v="BlackandWhite"/>
    <s v="AkiraKurosawa"/>
    <x v="1659"/>
    <m/>
    <x v="288"/>
    <n v="202"/>
    <s v="Action"/>
    <s v="Adventure"/>
    <s v="Drama"/>
    <m/>
    <m/>
    <m/>
    <m/>
    <m/>
    <x v="21"/>
    <m/>
    <m/>
    <m/>
    <m/>
    <m/>
    <m/>
    <s v="SevenSamurai"/>
    <x v="9"/>
    <x v="34"/>
    <m/>
    <m/>
    <m/>
    <m/>
    <n v="2000000"/>
    <n v="8.6999999999999993"/>
    <n v="269061"/>
    <n v="0.89282994782303993"/>
    <n v="-1730939"/>
    <m/>
    <x v="8"/>
  </r>
  <r>
    <s v="Color"/>
    <s v="JustinLin"/>
    <x v="1659"/>
    <m/>
    <x v="288"/>
    <n v="84"/>
    <s v="Comedy"/>
    <m/>
    <m/>
    <m/>
    <m/>
    <m/>
    <m/>
    <m/>
    <x v="21"/>
    <m/>
    <m/>
    <m/>
    <m/>
    <m/>
    <m/>
    <s v="FinishingtheGame:TheSearchforaNewBruceLee"/>
    <x v="0"/>
    <x v="34"/>
    <m/>
    <m/>
    <m/>
    <m/>
    <n v="500000"/>
    <n v="6.2"/>
    <n v="52850"/>
    <n v="0.8929398525763893"/>
    <n v="-447150"/>
    <m/>
    <x v="8"/>
  </r>
  <r>
    <s v="Color"/>
    <s v="QuentinDupieux"/>
    <x v="1659"/>
    <m/>
    <x v="288"/>
    <n v="82"/>
    <s v="Comedy"/>
    <s v="Fantasy"/>
    <s v="Horror"/>
    <m/>
    <m/>
    <m/>
    <m/>
    <m/>
    <x v="21"/>
    <m/>
    <m/>
    <m/>
    <m/>
    <m/>
    <m/>
    <s v="Rubber"/>
    <x v="0"/>
    <x v="34"/>
    <m/>
    <m/>
    <m/>
    <m/>
    <n v="500000"/>
    <n v="5.8"/>
    <n v="98017"/>
    <n v="0.89294951564518932"/>
    <n v="-401983"/>
    <m/>
    <x v="8"/>
  </r>
  <r>
    <s v="Color"/>
    <s v="TimJohnson"/>
    <x v="1659"/>
    <m/>
    <x v="288"/>
    <n v="94"/>
    <s v="Adventure"/>
    <s v="Animation"/>
    <s v="Comedy"/>
    <s v="Family"/>
    <s v="Fantasy"/>
    <s v="SciFi"/>
    <m/>
    <m/>
    <x v="21"/>
    <m/>
    <m/>
    <m/>
    <m/>
    <m/>
    <m/>
    <s v="Home"/>
    <x v="0"/>
    <x v="34"/>
    <m/>
    <m/>
    <m/>
    <m/>
    <n v="135000000"/>
    <n v="6.7"/>
    <n v="177343675"/>
    <n v="0.89295805865049249"/>
    <n v="42343675"/>
    <m/>
    <x v="8"/>
  </r>
  <r>
    <s v="Color"/>
    <s v="C.JayCox"/>
    <x v="1659"/>
    <m/>
    <x v="288"/>
    <n v="100"/>
    <s v="Comedy"/>
    <s v="Romance"/>
    <m/>
    <m/>
    <m/>
    <m/>
    <m/>
    <m/>
    <x v="21"/>
    <m/>
    <m/>
    <m/>
    <m/>
    <m/>
    <m/>
    <s v="KisstheBride"/>
    <x v="0"/>
    <x v="34"/>
    <m/>
    <m/>
    <m/>
    <m/>
    <n v="500000"/>
    <n v="5.7"/>
    <n v="31937"/>
    <n v="0.85571084144139742"/>
    <n v="-468063"/>
    <m/>
    <x v="8"/>
  </r>
  <r>
    <s v="Color"/>
    <s v="AlexSmith"/>
    <x v="1659"/>
    <m/>
    <x v="288"/>
    <n v="112"/>
    <s v="Drama"/>
    <s v="Sport"/>
    <m/>
    <m/>
    <m/>
    <m/>
    <m/>
    <m/>
    <x v="21"/>
    <m/>
    <m/>
    <m/>
    <m/>
    <m/>
    <m/>
    <s v="TheSlaughterRule"/>
    <x v="0"/>
    <x v="34"/>
    <m/>
    <m/>
    <m/>
    <m/>
    <n v="500000"/>
    <n v="6.1"/>
    <n v="13134"/>
    <n v="0.85574030234926435"/>
    <n v="-486866"/>
    <m/>
    <x v="8"/>
  </r>
  <r>
    <s v="Color"/>
    <s v="GarethEdwards"/>
    <x v="1659"/>
    <m/>
    <x v="288"/>
    <n v="94"/>
    <s v="Drama"/>
    <s v="SciFi"/>
    <s v="Thriller"/>
    <m/>
    <m/>
    <m/>
    <m/>
    <m/>
    <x v="21"/>
    <m/>
    <m/>
    <m/>
    <m/>
    <m/>
    <m/>
    <s v="Monsters"/>
    <x v="0"/>
    <x v="34"/>
    <m/>
    <m/>
    <m/>
    <m/>
    <n v="500000"/>
    <n v="6.4"/>
    <n v="237301"/>
    <n v="0.85577157543272053"/>
    <n v="-262699"/>
    <m/>
    <x v="8"/>
  </r>
  <r>
    <s v="Color"/>
    <s v="AlexCraigMann"/>
    <x v="1659"/>
    <m/>
    <x v="288"/>
    <n v="87"/>
    <s v="Comedy"/>
    <s v="Horror"/>
    <m/>
    <m/>
    <m/>
    <m/>
    <m/>
    <m/>
    <x v="21"/>
    <m/>
    <m/>
    <m/>
    <m/>
    <m/>
    <m/>
    <s v="DetentionoftheDead"/>
    <x v="0"/>
    <x v="34"/>
    <m/>
    <m/>
    <m/>
    <m/>
    <n v="500000"/>
    <n v="4.5999999999999996"/>
    <n v="1332"/>
    <n v="0.85579376386752337"/>
    <n v="-498668"/>
    <m/>
    <x v="8"/>
  </r>
  <r>
    <s v="Color"/>
    <s v="TamraDavis"/>
    <x v="1659"/>
    <m/>
    <x v="288"/>
    <n v="93"/>
    <s v="Comedy"/>
    <s v="Drama"/>
    <m/>
    <m/>
    <m/>
    <m/>
    <m/>
    <m/>
    <x v="21"/>
    <m/>
    <m/>
    <m/>
    <m/>
    <m/>
    <m/>
    <s v="Crossroads"/>
    <x v="0"/>
    <x v="34"/>
    <m/>
    <m/>
    <m/>
    <m/>
    <n v="12000000"/>
    <n v="3.3"/>
    <n v="37188667"/>
    <n v="0.85582753870382655"/>
    <n v="25188667"/>
    <m/>
    <x v="8"/>
  </r>
  <r>
    <s v="Color"/>
    <s v="SamRaimi"/>
    <x v="1659"/>
    <m/>
    <x v="288"/>
    <n v="130"/>
    <s v="Adventure"/>
    <s v="Family"/>
    <s v="Fantasy"/>
    <m/>
    <m/>
    <m/>
    <m/>
    <m/>
    <x v="21"/>
    <m/>
    <m/>
    <m/>
    <m/>
    <m/>
    <m/>
    <s v="OztheGreatandPowerful"/>
    <x v="0"/>
    <x v="34"/>
    <m/>
    <m/>
    <m/>
    <m/>
    <n v="215000000"/>
    <n v="6.4"/>
    <n v="234903076"/>
    <n v="0.85727149783770951"/>
    <n v="19903076"/>
    <m/>
    <x v="8"/>
  </r>
  <r>
    <s v="Color"/>
    <s v="MattyRich"/>
    <x v="1659"/>
    <m/>
    <x v="288"/>
    <n v="91"/>
    <s v="Crime"/>
    <s v="Drama"/>
    <m/>
    <m/>
    <m/>
    <m/>
    <m/>
    <m/>
    <x v="21"/>
    <m/>
    <m/>
    <m/>
    <m/>
    <m/>
    <m/>
    <s v="StraightOutofBrooklyn"/>
    <x v="0"/>
    <x v="34"/>
    <m/>
    <m/>
    <m/>
    <m/>
    <n v="450000"/>
    <n v="5.9"/>
    <n v="2712293"/>
    <n v="0.40491474910646319"/>
    <n v="2262293"/>
    <m/>
    <x v="8"/>
  </r>
  <r>
    <s v="Color"/>
    <s v="PaulGreengrass"/>
    <x v="1659"/>
    <m/>
    <x v="288"/>
    <n v="107"/>
    <s v="Drama"/>
    <s v="History"/>
    <s v="War"/>
    <m/>
    <m/>
    <m/>
    <m/>
    <m/>
    <x v="21"/>
    <m/>
    <m/>
    <m/>
    <m/>
    <m/>
    <m/>
    <s v="BloodySunday"/>
    <x v="0"/>
    <x v="34"/>
    <m/>
    <m/>
    <m/>
    <m/>
    <n v="2000000"/>
    <n v="7.7"/>
    <n v="768045"/>
    <n v="0.40442307623198037"/>
    <n v="-1231955"/>
    <m/>
    <x v="8"/>
  </r>
  <r>
    <s v="Color"/>
    <s v="HansCanosa"/>
    <x v="1659"/>
    <m/>
    <x v="288"/>
    <n v="84"/>
    <s v="Comedy"/>
    <s v="Drama"/>
    <s v="Romance"/>
    <m/>
    <m/>
    <m/>
    <m/>
    <m/>
    <x v="21"/>
    <m/>
    <m/>
    <m/>
    <m/>
    <m/>
    <m/>
    <s v="ConversationswithOtherWomen"/>
    <x v="0"/>
    <x v="34"/>
    <m/>
    <m/>
    <m/>
    <m/>
    <n v="450000"/>
    <n v="7.1"/>
    <n v="379122"/>
    <n v="0.40460375034364898"/>
    <n v="-70878"/>
    <m/>
    <x v="8"/>
  </r>
  <r>
    <s v="Color"/>
    <s v="LloydKaufman"/>
    <x v="1659"/>
    <m/>
    <x v="288"/>
    <n v="103"/>
    <s v="Comedy"/>
    <s v="Horror"/>
    <s v="Musical"/>
    <m/>
    <m/>
    <m/>
    <m/>
    <m/>
    <x v="21"/>
    <m/>
    <m/>
    <m/>
    <m/>
    <m/>
    <m/>
    <s v="Poultrygeist:NightoftheChickenDead"/>
    <x v="0"/>
    <x v="34"/>
    <m/>
    <m/>
    <m/>
    <m/>
    <n v="500000"/>
    <n v="6.2"/>
    <n v="23000"/>
    <n v="0.40392849751612558"/>
    <n v="-477000"/>
    <m/>
    <x v="8"/>
  </r>
  <r>
    <s v="BlackandWhite"/>
    <s v="LloydBacon"/>
    <x v="1659"/>
    <m/>
    <x v="288"/>
    <n v="89"/>
    <s v="Comedy"/>
    <s v="Musical"/>
    <s v="Romance"/>
    <m/>
    <m/>
    <m/>
    <m/>
    <m/>
    <x v="21"/>
    <m/>
    <m/>
    <m/>
    <m/>
    <m/>
    <m/>
    <s v="42ndStreet"/>
    <x v="0"/>
    <x v="34"/>
    <m/>
    <m/>
    <m/>
    <m/>
    <n v="439000"/>
    <n v="7.7"/>
    <n v="2300000"/>
    <n v="0.40324568706980263"/>
    <n v="1861000"/>
    <m/>
    <x v="8"/>
  </r>
  <r>
    <s v="Color"/>
    <s v="WhitStillman"/>
    <x v="1659"/>
    <m/>
    <x v="288"/>
    <n v="98"/>
    <s v="Comedy"/>
    <s v="Drama"/>
    <s v="Romance"/>
    <m/>
    <m/>
    <m/>
    <m/>
    <m/>
    <x v="21"/>
    <m/>
    <m/>
    <m/>
    <m/>
    <m/>
    <m/>
    <s v="Metropolitan"/>
    <x v="0"/>
    <x v="34"/>
    <m/>
    <m/>
    <m/>
    <m/>
    <n v="225000"/>
    <n v="7.5"/>
    <n v="2938208"/>
    <n v="0.40265593967702268"/>
    <n v="2713208"/>
    <m/>
    <x v="8"/>
  </r>
  <r>
    <s v="Color"/>
    <s v="JaredHess"/>
    <x v="1659"/>
    <m/>
    <x v="288"/>
    <n v="92"/>
    <s v="Comedy"/>
    <m/>
    <m/>
    <m/>
    <m/>
    <m/>
    <m/>
    <m/>
    <x v="21"/>
    <m/>
    <m/>
    <m/>
    <m/>
    <m/>
    <m/>
    <s v="NapoleonDynamite"/>
    <x v="0"/>
    <x v="34"/>
    <m/>
    <m/>
    <m/>
    <m/>
    <n v="400000"/>
    <n v="6.9"/>
    <n v="44540956"/>
    <n v="0.40204490381820041"/>
    <n v="44140956"/>
    <m/>
    <x v="8"/>
  </r>
  <r>
    <s v="Color"/>
    <s v="JeremySaulnier"/>
    <x v="1659"/>
    <m/>
    <x v="288"/>
    <n v="90"/>
    <s v="Crime"/>
    <s v="Drama"/>
    <s v="Thriller"/>
    <m/>
    <m/>
    <m/>
    <m/>
    <m/>
    <x v="21"/>
    <m/>
    <m/>
    <m/>
    <m/>
    <m/>
    <m/>
    <s v="BlueRuin"/>
    <x v="0"/>
    <x v="34"/>
    <m/>
    <m/>
    <m/>
    <m/>
    <n v="1066167"/>
    <n v="7.1"/>
    <n v="258113"/>
    <n v="0.42177696432179201"/>
    <n v="-808054"/>
    <m/>
    <x v="8"/>
  </r>
  <r>
    <s v="Color"/>
    <s v="OrenPeli"/>
    <x v="1659"/>
    <m/>
    <x v="288"/>
    <n v="84"/>
    <s v="Horror"/>
    <m/>
    <m/>
    <m/>
    <m/>
    <m/>
    <m/>
    <m/>
    <x v="21"/>
    <m/>
    <m/>
    <m/>
    <m/>
    <m/>
    <m/>
    <s v="ParanormalActivity"/>
    <x v="0"/>
    <x v="34"/>
    <m/>
    <m/>
    <m/>
    <m/>
    <n v="15000"/>
    <n v="6.3"/>
    <n v="107917283"/>
    <n v="0.42138399998856663"/>
    <n v="107902283"/>
    <m/>
    <x v="8"/>
  </r>
  <r>
    <s v="Color"/>
    <s v="TerryGilliam"/>
    <x v="1659"/>
    <m/>
    <x v="288"/>
    <n v="91"/>
    <s v="Adventure"/>
    <s v="Comedy"/>
    <s v="Fantasy"/>
    <m/>
    <m/>
    <m/>
    <m/>
    <m/>
    <x v="21"/>
    <m/>
    <m/>
    <m/>
    <m/>
    <m/>
    <m/>
    <s v="MontyPythonandtheHolyGrail"/>
    <x v="0"/>
    <x v="34"/>
    <m/>
    <m/>
    <m/>
    <m/>
    <n v="229575"/>
    <n v="8.3000000000000007"/>
    <n v="1229197"/>
    <n v="0.61243458828200492"/>
    <n v="999622"/>
    <m/>
    <x v="8"/>
  </r>
  <r>
    <s v="Color"/>
    <s v="RichardGlatzer"/>
    <x v="1659"/>
    <m/>
    <x v="288"/>
    <n v="90"/>
    <s v="Drama"/>
    <m/>
    <m/>
    <m/>
    <m/>
    <m/>
    <m/>
    <m/>
    <x v="21"/>
    <m/>
    <m/>
    <m/>
    <m/>
    <m/>
    <m/>
    <s v="Quinceaera"/>
    <x v="3"/>
    <x v="34"/>
    <m/>
    <m/>
    <m/>
    <m/>
    <n v="400000"/>
    <n v="7.1"/>
    <n v="1689999"/>
    <n v="0.61190577083738751"/>
    <n v="1289999"/>
    <m/>
    <x v="8"/>
  </r>
  <r>
    <s v="Color"/>
    <s v="JonathanCaouette"/>
    <x v="1659"/>
    <m/>
    <x v="288"/>
    <n v="88"/>
    <s v="Biography"/>
    <s v="Documentary"/>
    <m/>
    <m/>
    <m/>
    <m/>
    <m/>
    <m/>
    <x v="21"/>
    <m/>
    <m/>
    <m/>
    <m/>
    <m/>
    <m/>
    <s v="Tarnation"/>
    <x v="0"/>
    <x v="34"/>
    <m/>
    <m/>
    <m/>
    <m/>
    <n v="218"/>
    <n v="7.2"/>
    <n v="592014"/>
    <n v="0.61143968365062951"/>
    <n v="591796"/>
    <m/>
    <x v="8"/>
  </r>
  <r>
    <s v="BlackandWhite"/>
    <s v="LucioFulci"/>
    <x v="1659"/>
    <m/>
    <x v="288"/>
    <n v="82"/>
    <s v="Horror"/>
    <m/>
    <m/>
    <m/>
    <m/>
    <m/>
    <m/>
    <m/>
    <x v="21"/>
    <m/>
    <m/>
    <m/>
    <m/>
    <m/>
    <m/>
    <s v="TheBeyond"/>
    <x v="11"/>
    <x v="34"/>
    <m/>
    <m/>
    <m/>
    <m/>
    <n v="400000"/>
    <n v="6.9"/>
    <n v="126387"/>
    <n v="0.61076057448675314"/>
    <n v="-273613"/>
    <m/>
    <x v="8"/>
  </r>
  <r>
    <s v="Color"/>
    <s v="TomVaughan"/>
    <x v="1659"/>
    <m/>
    <x v="288"/>
    <n v="101"/>
    <s v="Comedy"/>
    <s v="Romance"/>
    <m/>
    <m/>
    <m/>
    <m/>
    <m/>
    <m/>
    <x v="21"/>
    <m/>
    <m/>
    <m/>
    <m/>
    <m/>
    <m/>
    <s v="WhatHappensinVegas"/>
    <x v="0"/>
    <x v="34"/>
    <m/>
    <m/>
    <m/>
    <m/>
    <n v="35000000"/>
    <n v="6.1"/>
    <n v="80276912"/>
    <n v="0.61026614537896673"/>
    <n v="45276912"/>
    <m/>
    <x v="8"/>
  </r>
  <r>
    <s v="BlackandWhite"/>
    <s v="HarryBeaumont"/>
    <x v="1659"/>
    <m/>
    <x v="288"/>
    <n v="100"/>
    <s v="Musical"/>
    <s v="Romance"/>
    <m/>
    <m/>
    <m/>
    <m/>
    <m/>
    <m/>
    <x v="21"/>
    <m/>
    <m/>
    <m/>
    <m/>
    <m/>
    <m/>
    <s v="TheBroadwayMelody"/>
    <x v="0"/>
    <x v="34"/>
    <m/>
    <m/>
    <m/>
    <m/>
    <n v="379000"/>
    <n v="6.3"/>
    <n v="2808000"/>
    <n v="0.46230964366440513"/>
    <n v="2429000"/>
    <m/>
    <x v="8"/>
  </r>
  <r>
    <s v="Color"/>
    <s v="FranckKhalfoun"/>
    <x v="1659"/>
    <m/>
    <x v="288"/>
    <n v="89"/>
    <s v="Horror"/>
    <s v="Thriller"/>
    <m/>
    <m/>
    <m/>
    <m/>
    <m/>
    <m/>
    <x v="21"/>
    <m/>
    <m/>
    <m/>
    <m/>
    <m/>
    <m/>
    <s v="Maniac"/>
    <x v="0"/>
    <x v="34"/>
    <m/>
    <m/>
    <m/>
    <m/>
    <n v="6000000"/>
    <n v="6.1"/>
    <n v="12843"/>
    <n v="0.46177621836690413"/>
    <n v="-5987157"/>
    <m/>
    <x v="8"/>
  </r>
  <r>
    <s v="Color"/>
    <s v="HenryAlexRubin"/>
    <x v="1659"/>
    <m/>
    <x v="288"/>
    <n v="88"/>
    <s v="Documentary"/>
    <s v="Sport"/>
    <m/>
    <m/>
    <m/>
    <m/>
    <m/>
    <m/>
    <x v="21"/>
    <m/>
    <m/>
    <m/>
    <m/>
    <m/>
    <m/>
    <s v="Murderball"/>
    <x v="0"/>
    <x v="34"/>
    <m/>
    <m/>
    <m/>
    <m/>
    <n v="1750211"/>
    <n v="7.8"/>
    <n v="1523883"/>
    <n v="0.46805210588879825"/>
    <n v="-226328"/>
    <m/>
    <x v="8"/>
  </r>
  <r>
    <s v="Color"/>
    <s v="SamFirstenberg"/>
    <x v="1659"/>
    <m/>
    <x v="288"/>
    <n v="90"/>
    <s v="Action"/>
    <s v="Drama"/>
    <m/>
    <m/>
    <m/>
    <m/>
    <m/>
    <m/>
    <x v="21"/>
    <m/>
    <m/>
    <m/>
    <m/>
    <m/>
    <m/>
    <s v="AmericanNinja2:TheConfrontation"/>
    <x v="0"/>
    <x v="34"/>
    <m/>
    <m/>
    <m/>
    <m/>
    <n v="350000"/>
    <n v="4.7"/>
    <n v="4000000"/>
    <n v="0.46836453910140935"/>
    <n v="3650000"/>
    <m/>
    <x v="8"/>
  </r>
  <r>
    <s v="Color"/>
    <s v="JohnCarpenter"/>
    <x v="1659"/>
    <m/>
    <x v="288"/>
    <n v="101"/>
    <s v="Horror"/>
    <s v="Thriller"/>
    <m/>
    <m/>
    <m/>
    <m/>
    <m/>
    <m/>
    <x v="21"/>
    <m/>
    <m/>
    <m/>
    <m/>
    <m/>
    <m/>
    <s v="Halloween"/>
    <x v="0"/>
    <x v="34"/>
    <m/>
    <m/>
    <m/>
    <m/>
    <n v="300000"/>
    <n v="7.9"/>
    <n v="47000000"/>
    <n v="0.46804142877992916"/>
    <n v="46700000"/>
    <m/>
    <x v="8"/>
  </r>
  <r>
    <s v="Color"/>
    <s v="GavinOConnor"/>
    <x v="1659"/>
    <m/>
    <x v="288"/>
    <n v="102"/>
    <s v="Comedy"/>
    <s v="Drama"/>
    <m/>
    <m/>
    <m/>
    <m/>
    <m/>
    <m/>
    <x v="21"/>
    <m/>
    <m/>
    <m/>
    <m/>
    <m/>
    <m/>
    <s v="Tumbleweeds"/>
    <x v="0"/>
    <x v="34"/>
    <m/>
    <m/>
    <m/>
    <m/>
    <n v="312000"/>
    <n v="6.7"/>
    <n v="1281176"/>
    <n v="0.57950042809987501"/>
    <n v="969176"/>
    <m/>
    <x v="8"/>
  </r>
  <r>
    <s v="Color"/>
    <s v="GregoryWiden"/>
    <x v="1659"/>
    <m/>
    <x v="288"/>
    <n v="98"/>
    <s v="Action"/>
    <s v="Fantasy"/>
    <s v="Horror"/>
    <s v="Mystery"/>
    <s v="Thriller"/>
    <m/>
    <m/>
    <m/>
    <x v="21"/>
    <m/>
    <m/>
    <m/>
    <m/>
    <m/>
    <m/>
    <s v="TheProphecy"/>
    <x v="0"/>
    <x v="34"/>
    <m/>
    <m/>
    <m/>
    <m/>
    <n v="8000000"/>
    <n v="6.6"/>
    <n v="16115878"/>
    <n v="0.57897495546191424"/>
    <n v="8115878"/>
    <m/>
    <x v="8"/>
  </r>
  <r>
    <s v="Color"/>
    <s v="CdricKlapisch"/>
    <x v="1659"/>
    <m/>
    <x v="288"/>
    <n v="91"/>
    <s v="Comedy"/>
    <s v="Romance"/>
    <m/>
    <m/>
    <m/>
    <m/>
    <m/>
    <m/>
    <x v="21"/>
    <m/>
    <m/>
    <m/>
    <m/>
    <m/>
    <m/>
    <s v="WhentheCatsAway"/>
    <x v="4"/>
    <x v="34"/>
    <m/>
    <m/>
    <m/>
    <m/>
    <n v="300000"/>
    <n v="6.9"/>
    <n v="1652472"/>
    <n v="0.57442321405336727"/>
    <n v="1352472"/>
    <m/>
    <x v="8"/>
  </r>
  <r>
    <s v="Color"/>
    <s v="PeterHedges"/>
    <x v="1659"/>
    <m/>
    <x v="288"/>
    <n v="80"/>
    <s v="Comedy"/>
    <s v="Drama"/>
    <m/>
    <m/>
    <m/>
    <m/>
    <m/>
    <m/>
    <x v="21"/>
    <m/>
    <m/>
    <m/>
    <m/>
    <m/>
    <m/>
    <s v="PiecesofApril"/>
    <x v="0"/>
    <x v="34"/>
    <m/>
    <m/>
    <m/>
    <m/>
    <n v="300000"/>
    <n v="7.1"/>
    <n v="2360184"/>
    <n v="0.57389956304141165"/>
    <n v="2060184"/>
    <m/>
    <x v="8"/>
  </r>
  <r>
    <s v="Color"/>
    <s v="KellyReichardt"/>
    <x v="1659"/>
    <m/>
    <x v="288"/>
    <n v="76"/>
    <s v="Drama"/>
    <m/>
    <m/>
    <m/>
    <m/>
    <m/>
    <m/>
    <m/>
    <x v="21"/>
    <m/>
    <m/>
    <m/>
    <m/>
    <m/>
    <m/>
    <s v="OldJoy"/>
    <x v="0"/>
    <x v="34"/>
    <m/>
    <m/>
    <m/>
    <m/>
    <n v="300000"/>
    <n v="6.7"/>
    <n v="255352"/>
    <n v="0.57339390572805071"/>
    <n v="-44648"/>
    <m/>
    <x v="8"/>
  </r>
  <r>
    <s v="Color"/>
    <s v="KellyReichardt"/>
    <x v="1659"/>
    <m/>
    <x v="288"/>
    <n v="80"/>
    <s v="Drama"/>
    <m/>
    <m/>
    <m/>
    <m/>
    <m/>
    <m/>
    <m/>
    <x v="21"/>
    <m/>
    <m/>
    <m/>
    <m/>
    <m/>
    <m/>
    <s v="WendyandLucy"/>
    <x v="0"/>
    <x v="34"/>
    <m/>
    <m/>
    <m/>
    <m/>
    <n v="200000"/>
    <n v="7.1"/>
    <n v="856942"/>
    <n v="0.57297593554378301"/>
    <n v="656942"/>
    <m/>
    <x v="8"/>
  </r>
  <r>
    <s v="Color"/>
    <s v="EddieOFlaherty"/>
    <x v="1659"/>
    <m/>
    <x v="288"/>
    <n v="109"/>
    <s v="Drama"/>
    <s v="Sport"/>
    <m/>
    <m/>
    <m/>
    <m/>
    <m/>
    <m/>
    <x v="21"/>
    <m/>
    <m/>
    <m/>
    <m/>
    <m/>
    <m/>
    <s v="FightingTommyRiley"/>
    <x v="0"/>
    <x v="34"/>
    <m/>
    <m/>
    <m/>
    <m/>
    <n v="200000"/>
    <n v="6.6"/>
    <n v="5199"/>
    <n v="0.57236300341128976"/>
    <n v="-194801"/>
    <m/>
    <x v="8"/>
  </r>
  <r>
    <s v="Color"/>
    <s v="JulieTaymor"/>
    <x v="1659"/>
    <m/>
    <x v="288"/>
    <n v="133"/>
    <s v="Drama"/>
    <s v="Fantasy"/>
    <s v="Musical"/>
    <s v="Romance"/>
    <m/>
    <m/>
    <m/>
    <m/>
    <x v="21"/>
    <m/>
    <m/>
    <m/>
    <m/>
    <m/>
    <m/>
    <s v="AcrosstheUniverse"/>
    <x v="0"/>
    <x v="34"/>
    <m/>
    <m/>
    <m/>
    <m/>
    <n v="45000000"/>
    <n v="7.4"/>
    <n v="24343673"/>
    <n v="0.57186741407666697"/>
    <n v="-20656327"/>
    <m/>
    <x v="8"/>
  </r>
  <r>
    <s v="Color"/>
    <s v="BruceDellis"/>
    <x v="1659"/>
    <m/>
    <x v="288"/>
    <n v="95"/>
    <s v="Thriller"/>
    <m/>
    <m/>
    <m/>
    <m/>
    <m/>
    <m/>
    <m/>
    <x v="21"/>
    <m/>
    <m/>
    <m/>
    <m/>
    <m/>
    <m/>
    <s v="Locker13"/>
    <x v="0"/>
    <x v="34"/>
    <m/>
    <m/>
    <m/>
    <m/>
    <n v="300000"/>
    <n v="4.8"/>
    <n v="2468"/>
    <n v="0.51557985352340152"/>
    <n v="-297532"/>
    <m/>
    <x v="8"/>
  </r>
  <r>
    <s v="Color"/>
    <s v="CraigZobel"/>
    <x v="1659"/>
    <m/>
    <x v="288"/>
    <n v="90"/>
    <s v="Biography"/>
    <s v="Crime"/>
    <s v="Drama"/>
    <s v="Thriller"/>
    <m/>
    <m/>
    <m/>
    <m/>
    <x v="21"/>
    <m/>
    <m/>
    <m/>
    <m/>
    <m/>
    <m/>
    <s v="Compliance"/>
    <x v="0"/>
    <x v="34"/>
    <m/>
    <m/>
    <m/>
    <m/>
    <n v="270000"/>
    <n v="6.4"/>
    <n v="318622"/>
    <n v="0.5152621262111261"/>
    <n v="48622"/>
    <m/>
    <x v="8"/>
  </r>
  <r>
    <s v="Color"/>
    <s v="KevinSmith"/>
    <x v="1659"/>
    <m/>
    <x v="288"/>
    <n v="113"/>
    <s v="Comedy"/>
    <s v="Drama"/>
    <s v="Romance"/>
    <m/>
    <m/>
    <m/>
    <m/>
    <m/>
    <x v="21"/>
    <m/>
    <m/>
    <m/>
    <m/>
    <m/>
    <m/>
    <s v="ChasingAmy"/>
    <x v="0"/>
    <x v="34"/>
    <m/>
    <m/>
    <m/>
    <m/>
    <n v="250000"/>
    <n v="7.3"/>
    <n v="12006514"/>
    <n v="0.51481326604955613"/>
    <n v="11756514"/>
    <m/>
    <x v="8"/>
  </r>
  <r>
    <s v="Color"/>
    <s v="NicoleHolofcener"/>
    <x v="1659"/>
    <m/>
    <x v="288"/>
    <n v="91"/>
    <s v="Comedy"/>
    <s v="Drama"/>
    <s v="Romance"/>
    <m/>
    <m/>
    <m/>
    <m/>
    <m/>
    <x v="21"/>
    <m/>
    <m/>
    <m/>
    <m/>
    <m/>
    <m/>
    <s v="LovelyAmazing"/>
    <x v="0"/>
    <x v="34"/>
    <m/>
    <m/>
    <m/>
    <m/>
    <n v="250000"/>
    <n v="6.9"/>
    <n v="4186931"/>
    <n v="0.52242054810009109"/>
    <n v="3936931"/>
    <m/>
    <x v="8"/>
  </r>
  <r>
    <s v="Color"/>
    <s v="JustinLin"/>
    <x v="1659"/>
    <m/>
    <x v="288"/>
    <n v="98"/>
    <s v="Crime"/>
    <s v="Drama"/>
    <s v="Romance"/>
    <m/>
    <m/>
    <m/>
    <m/>
    <m/>
    <x v="21"/>
    <m/>
    <m/>
    <m/>
    <m/>
    <m/>
    <m/>
    <s v="BetterLuckTomorrow"/>
    <x v="0"/>
    <x v="34"/>
    <m/>
    <m/>
    <m/>
    <m/>
    <n v="250000"/>
    <n v="7.2"/>
    <n v="3799339"/>
    <n v="0.5223119498576575"/>
    <n v="3549339"/>
    <m/>
    <x v="8"/>
  </r>
  <r>
    <s v="Color"/>
    <s v="MariaMaggenti"/>
    <x v="1659"/>
    <m/>
    <x v="288"/>
    <n v="94"/>
    <s v="Comedy"/>
    <s v="Drama"/>
    <s v="Romance"/>
    <m/>
    <m/>
    <m/>
    <m/>
    <m/>
    <x v="21"/>
    <m/>
    <m/>
    <m/>
    <m/>
    <m/>
    <m/>
    <s v="TheIncrediblyTrueAdventureofTwoGirlsinLove"/>
    <x v="0"/>
    <x v="34"/>
    <m/>
    <m/>
    <m/>
    <m/>
    <n v="250000"/>
    <n v="6.5"/>
    <n v="1977544"/>
    <n v="0.52204680008710103"/>
    <n v="1727544"/>
    <m/>
    <x v="8"/>
  </r>
  <r>
    <s v="Color"/>
    <s v="MiguelArteta"/>
    <x v="1659"/>
    <m/>
    <x v="288"/>
    <n v="96"/>
    <s v="Comedy"/>
    <s v="Drama"/>
    <m/>
    <m/>
    <m/>
    <m/>
    <m/>
    <m/>
    <x v="21"/>
    <m/>
    <m/>
    <m/>
    <m/>
    <m/>
    <m/>
    <s v="ChuckBuck"/>
    <x v="0"/>
    <x v="34"/>
    <m/>
    <m/>
    <m/>
    <m/>
    <n v="250000"/>
    <n v="6.6"/>
    <n v="1050600"/>
    <n v="0.52136013945052573"/>
    <n v="800600"/>
    <m/>
    <x v="8"/>
  </r>
  <r>
    <s v="Color"/>
    <s v="PiyushDinkerPandya"/>
    <x v="1659"/>
    <m/>
    <x v="288"/>
    <n v="100"/>
    <s v="Comedy"/>
    <s v="Drama"/>
    <s v="Romance"/>
    <m/>
    <m/>
    <m/>
    <m/>
    <m/>
    <x v="21"/>
    <m/>
    <m/>
    <m/>
    <m/>
    <m/>
    <m/>
    <s v="AmericanDesi"/>
    <x v="0"/>
    <x v="34"/>
    <m/>
    <m/>
    <m/>
    <m/>
    <n v="250000"/>
    <n v="6.7"/>
    <n v="902835"/>
    <n v="0.52063456087921556"/>
    <n v="652835"/>
    <m/>
    <x v="8"/>
  </r>
  <r>
    <s v="Color"/>
    <s v="VincenzoNatali"/>
    <x v="1659"/>
    <m/>
    <x v="288"/>
    <n v="90"/>
    <s v="Mystery"/>
    <s v="SciFi"/>
    <s v="Thriller"/>
    <m/>
    <m/>
    <m/>
    <m/>
    <m/>
    <x v="21"/>
    <m/>
    <m/>
    <m/>
    <m/>
    <m/>
    <m/>
    <s v="Cube"/>
    <x v="0"/>
    <x v="34"/>
    <m/>
    <m/>
    <m/>
    <m/>
    <n v="365000"/>
    <n v="7.3"/>
    <n v="489220"/>
    <n v="0.51988726801846086"/>
    <n v="124220"/>
    <m/>
    <x v="8"/>
  </r>
  <r>
    <s v="Color"/>
    <s v="BillPlympton"/>
    <x v="1659"/>
    <m/>
    <x v="288"/>
    <n v="75"/>
    <s v="Animation"/>
    <s v="Comedy"/>
    <s v="Drama"/>
    <s v="Fantasy"/>
    <s v="SciFi"/>
    <m/>
    <m/>
    <m/>
    <x v="21"/>
    <m/>
    <m/>
    <m/>
    <m/>
    <m/>
    <m/>
    <s v="IMarriedaStrangePerson"/>
    <x v="0"/>
    <x v="34"/>
    <m/>
    <m/>
    <m/>
    <m/>
    <n v="250000"/>
    <n v="7"/>
    <n v="203134"/>
    <n v="0.51932172467263993"/>
    <n v="-46866"/>
    <m/>
    <x v="8"/>
  </r>
  <r>
    <s v="Color"/>
    <s v="GregHarrison"/>
    <x v="1659"/>
    <m/>
    <x v="288"/>
    <n v="78"/>
    <s v="Drama"/>
    <s v="Mystery"/>
    <s v="Thriller"/>
    <m/>
    <m/>
    <m/>
    <m/>
    <m/>
    <x v="21"/>
    <m/>
    <m/>
    <m/>
    <m/>
    <m/>
    <m/>
    <s v="November"/>
    <x v="0"/>
    <x v="34"/>
    <m/>
    <m/>
    <m/>
    <m/>
    <n v="150000"/>
    <n v="5.5"/>
    <n v="191309"/>
    <n v="0.51861738121936207"/>
    <n v="41309"/>
    <m/>
    <x v="8"/>
  </r>
  <r>
    <s v="Color"/>
    <s v="DrakeDoremus"/>
    <x v="1659"/>
    <m/>
    <x v="288"/>
    <n v="90"/>
    <s v="Drama"/>
    <s v="Romance"/>
    <m/>
    <m/>
    <m/>
    <m/>
    <m/>
    <m/>
    <x v="21"/>
    <m/>
    <m/>
    <m/>
    <m/>
    <m/>
    <m/>
    <s v="LikeCrazy"/>
    <x v="0"/>
    <x v="34"/>
    <m/>
    <m/>
    <m/>
    <m/>
    <n v="250000"/>
    <n v="6.7"/>
    <n v="3388210"/>
    <n v="0.51772332181839598"/>
    <n v="3138210"/>
    <m/>
    <x v="8"/>
  </r>
  <r>
    <s v="Color"/>
    <s v="PaulSchrader"/>
    <x v="1659"/>
    <m/>
    <x v="288"/>
    <n v="99"/>
    <s v="Drama"/>
    <s v="Thriller"/>
    <m/>
    <m/>
    <m/>
    <m/>
    <m/>
    <m/>
    <x v="21"/>
    <m/>
    <m/>
    <m/>
    <m/>
    <m/>
    <m/>
    <s v="TheCanyons"/>
    <x v="0"/>
    <x v="34"/>
    <m/>
    <m/>
    <m/>
    <m/>
    <n v="250000"/>
    <n v="3.9"/>
    <n v="49494"/>
    <n v="0.51705367401390723"/>
    <n v="-200506"/>
    <m/>
    <x v="8"/>
  </r>
  <r>
    <s v="Color"/>
    <s v="TomPutnam"/>
    <x v="1659"/>
    <m/>
    <x v="288"/>
    <n v="86"/>
    <s v="Documentary"/>
    <m/>
    <m/>
    <m/>
    <m/>
    <m/>
    <m/>
    <m/>
    <x v="21"/>
    <m/>
    <m/>
    <m/>
    <m/>
    <m/>
    <m/>
    <s v="Burn"/>
    <x v="0"/>
    <x v="34"/>
    <m/>
    <m/>
    <m/>
    <m/>
    <n v="225000"/>
    <n v="7.5"/>
    <n v="111300"/>
    <n v="0.51625532343179825"/>
    <n v="-113700"/>
    <m/>
    <x v="8"/>
  </r>
  <r>
    <s v="Color"/>
    <s v="JonShear"/>
    <x v="1659"/>
    <m/>
    <x v="288"/>
    <n v="106"/>
    <s v="Drama"/>
    <m/>
    <m/>
    <m/>
    <m/>
    <m/>
    <m/>
    <m/>
    <x v="21"/>
    <m/>
    <m/>
    <m/>
    <m/>
    <m/>
    <m/>
    <s v="Urbania"/>
    <x v="0"/>
    <x v="34"/>
    <m/>
    <m/>
    <m/>
    <m/>
    <n v="225000"/>
    <n v="7"/>
    <n v="1027119"/>
    <n v="0.51535866991685086"/>
    <n v="802119"/>
    <m/>
    <x v="8"/>
  </r>
  <r>
    <s v="BlackandWhite"/>
    <s v="EugneLouri"/>
    <x v="1659"/>
    <m/>
    <x v="288"/>
    <n v="80"/>
    <s v="Adventure"/>
    <s v="Horror"/>
    <s v="SciFi"/>
    <m/>
    <m/>
    <m/>
    <m/>
    <m/>
    <x v="21"/>
    <m/>
    <m/>
    <m/>
    <m/>
    <m/>
    <m/>
    <s v="TheBeastfrom20000Fathoms"/>
    <x v="0"/>
    <x v="34"/>
    <m/>
    <m/>
    <m/>
    <m/>
    <n v="210000"/>
    <n v="6.7"/>
    <n v="5000000"/>
    <n v="0.5142601801902722"/>
    <n v="4790000"/>
    <m/>
    <x v="8"/>
  </r>
  <r>
    <s v="Color"/>
    <s v="DougLiman"/>
    <x v="1659"/>
    <m/>
    <x v="288"/>
    <n v="96"/>
    <s v="Comedy"/>
    <s v="Drama"/>
    <m/>
    <m/>
    <m/>
    <m/>
    <m/>
    <m/>
    <x v="21"/>
    <m/>
    <m/>
    <m/>
    <m/>
    <m/>
    <m/>
    <s v="Swingers"/>
    <x v="0"/>
    <x v="34"/>
    <m/>
    <m/>
    <m/>
    <m/>
    <n v="200000"/>
    <n v="7.4"/>
    <n v="4505922"/>
    <n v="0.51404918070537153"/>
    <n v="4305922"/>
    <m/>
    <x v="8"/>
  </r>
  <r>
    <s v="Color"/>
    <s v="SergioLeone"/>
    <x v="1659"/>
    <m/>
    <x v="288"/>
    <n v="99"/>
    <s v="Action"/>
    <s v="Drama"/>
    <s v="Western"/>
    <m/>
    <m/>
    <m/>
    <m/>
    <m/>
    <x v="21"/>
    <m/>
    <m/>
    <m/>
    <m/>
    <m/>
    <m/>
    <s v="AFistfulofDollars"/>
    <x v="11"/>
    <x v="34"/>
    <m/>
    <m/>
    <m/>
    <m/>
    <n v="200000"/>
    <n v="8"/>
    <n v="3500000"/>
    <n v="0.51355273145308244"/>
    <n v="3300000"/>
    <m/>
    <x v="8"/>
  </r>
  <r>
    <s v="Color"/>
    <s v="StevenSoderbergh"/>
    <x v="1659"/>
    <m/>
    <x v="288"/>
    <n v="106"/>
    <s v="Crime"/>
    <s v="Drama"/>
    <s v="Thriller"/>
    <m/>
    <m/>
    <m/>
    <m/>
    <m/>
    <x v="21"/>
    <m/>
    <m/>
    <m/>
    <m/>
    <m/>
    <m/>
    <s v="SideEffects"/>
    <x v="0"/>
    <x v="34"/>
    <m/>
    <m/>
    <m/>
    <m/>
    <n v="30000000"/>
    <n v="7.1"/>
    <n v="32154410"/>
    <n v="0.51257970489510607"/>
    <n v="2154410"/>
    <m/>
    <x v="8"/>
  </r>
  <r>
    <s v="Color"/>
    <s v="RickiStern"/>
    <x v="1659"/>
    <m/>
    <x v="288"/>
    <n v="106"/>
    <s v="Crime"/>
    <s v="Documentary"/>
    <m/>
    <m/>
    <m/>
    <m/>
    <m/>
    <m/>
    <x v="21"/>
    <m/>
    <m/>
    <m/>
    <m/>
    <m/>
    <m/>
    <s v="TheTrialsofDarrylHunt"/>
    <x v="0"/>
    <x v="34"/>
    <m/>
    <m/>
    <m/>
    <m/>
    <n v="200000"/>
    <n v="7.7"/>
    <n v="1111"/>
    <n v="0.32372770275652857"/>
    <n v="-198889"/>
    <m/>
    <x v="8"/>
  </r>
  <r>
    <s v="Color"/>
    <s v="MajidMajidi"/>
    <x v="1659"/>
    <m/>
    <x v="288"/>
    <n v="89"/>
    <s v="Drama"/>
    <s v="Family"/>
    <m/>
    <m/>
    <m/>
    <m/>
    <m/>
    <m/>
    <x v="21"/>
    <m/>
    <m/>
    <m/>
    <m/>
    <m/>
    <m/>
    <s v="ChildrenofHeaven"/>
    <x v="33"/>
    <x v="34"/>
    <m/>
    <m/>
    <m/>
    <m/>
    <n v="180000"/>
    <n v="8.5"/>
    <n v="925402"/>
    <n v="0.32201765083714695"/>
    <n v="745402"/>
    <m/>
    <x v="8"/>
  </r>
  <r>
    <s v="Color"/>
    <s v="AndrewHaigh"/>
    <x v="1659"/>
    <m/>
    <x v="288"/>
    <n v="97"/>
    <s v="Drama"/>
    <s v="Romance"/>
    <m/>
    <m/>
    <m/>
    <m/>
    <m/>
    <m/>
    <x v="21"/>
    <m/>
    <m/>
    <m/>
    <m/>
    <m/>
    <m/>
    <s v="Weekend"/>
    <x v="0"/>
    <x v="34"/>
    <m/>
    <m/>
    <m/>
    <m/>
    <n v="120000"/>
    <n v="7.7"/>
    <n v="469947"/>
    <n v="0.32019173414355545"/>
    <n v="349947"/>
    <m/>
    <x v="8"/>
  </r>
  <r>
    <s v="BlackandWhite"/>
    <s v="SpikeLee"/>
    <x v="1659"/>
    <m/>
    <x v="288"/>
    <n v="88"/>
    <s v="Comedy"/>
    <s v="Romance"/>
    <m/>
    <m/>
    <m/>
    <m/>
    <m/>
    <m/>
    <x v="21"/>
    <m/>
    <m/>
    <m/>
    <m/>
    <m/>
    <m/>
    <s v="ShesGottaHaveIt"/>
    <x v="0"/>
    <x v="34"/>
    <m/>
    <m/>
    <m/>
    <m/>
    <n v="175000"/>
    <n v="6.5"/>
    <n v="7137502"/>
    <n v="0.31803520734902113"/>
    <n v="6962502"/>
    <m/>
    <x v="8"/>
  </r>
  <r>
    <s v="Color"/>
    <s v="MikeCahill"/>
    <x v="1659"/>
    <m/>
    <x v="288"/>
    <n v="92"/>
    <s v="Drama"/>
    <s v="Romance"/>
    <s v="SciFi"/>
    <m/>
    <m/>
    <m/>
    <m/>
    <m/>
    <x v="21"/>
    <m/>
    <m/>
    <m/>
    <m/>
    <m/>
    <m/>
    <s v="AnotherEarth"/>
    <x v="0"/>
    <x v="34"/>
    <m/>
    <m/>
    <m/>
    <m/>
    <n v="100000"/>
    <n v="7"/>
    <n v="1316074"/>
    <n v="0.31946826951311319"/>
    <n v="1216074"/>
    <m/>
    <x v="8"/>
  </r>
  <r>
    <s v="Color"/>
    <s v="MelvinVanPeebles"/>
    <x v="1659"/>
    <m/>
    <x v="288"/>
    <n v="97"/>
    <s v="Crime"/>
    <s v="Drama"/>
    <s v="Thriller"/>
    <m/>
    <m/>
    <m/>
    <m/>
    <m/>
    <x v="21"/>
    <m/>
    <m/>
    <m/>
    <m/>
    <m/>
    <m/>
    <s v="SweetSweetbacksBaadasssssSong"/>
    <x v="0"/>
    <x v="34"/>
    <m/>
    <m/>
    <m/>
    <m/>
    <n v="500000"/>
    <n v="5.5"/>
    <n v="15180000"/>
    <n v="0.31716348913527675"/>
    <n v="14680000"/>
    <m/>
    <x v="8"/>
  </r>
  <r>
    <s v="Color"/>
    <s v="GaryWinick"/>
    <x v="1659"/>
    <m/>
    <x v="288"/>
    <n v="78"/>
    <s v="Comedy"/>
    <s v="Drama"/>
    <s v="Romance"/>
    <m/>
    <m/>
    <m/>
    <m/>
    <m/>
    <x v="21"/>
    <m/>
    <m/>
    <m/>
    <m/>
    <m/>
    <m/>
    <s v="Tadpole"/>
    <x v="0"/>
    <x v="34"/>
    <m/>
    <m/>
    <m/>
    <m/>
    <n v="150000"/>
    <n v="6.3"/>
    <n v="2882062"/>
    <n v="0.3300438316427422"/>
    <n v="2732062"/>
    <m/>
    <x v="8"/>
  </r>
  <r>
    <s v="Color"/>
    <s v="JohnCarney"/>
    <x v="1659"/>
    <m/>
    <x v="288"/>
    <n v="85"/>
    <s v="Drama"/>
    <s v="Music"/>
    <s v="Romance"/>
    <m/>
    <m/>
    <m/>
    <m/>
    <m/>
    <x v="21"/>
    <m/>
    <m/>
    <m/>
    <m/>
    <m/>
    <m/>
    <s v="Once"/>
    <x v="0"/>
    <x v="34"/>
    <m/>
    <m/>
    <m/>
    <m/>
    <n v="180000"/>
    <n v="7.9"/>
    <n v="9437933"/>
    <n v="0.32835007639488006"/>
    <n v="9257933"/>
    <m/>
    <x v="8"/>
  </r>
  <r>
    <s v="Color"/>
    <s v="MichelOrionScott"/>
    <x v="1659"/>
    <m/>
    <x v="288"/>
    <n v="93"/>
    <s v="Documentary"/>
    <m/>
    <m/>
    <m/>
    <m/>
    <m/>
    <m/>
    <m/>
    <x v="21"/>
    <m/>
    <m/>
    <m/>
    <m/>
    <m/>
    <m/>
    <s v="TheHorseBoy"/>
    <x v="0"/>
    <x v="34"/>
    <m/>
    <m/>
    <m/>
    <m/>
    <n v="160000"/>
    <n v="7.4"/>
    <n v="155984"/>
    <n v="0.33329764774312176"/>
    <n v="-4016"/>
    <m/>
    <x v="8"/>
  </r>
  <r>
    <s v="Color"/>
    <s v="TobeHooper"/>
    <x v="1659"/>
    <m/>
    <x v="288"/>
    <n v="88"/>
    <s v="Horror"/>
    <s v="Thriller"/>
    <m/>
    <m/>
    <m/>
    <m/>
    <m/>
    <m/>
    <x v="21"/>
    <m/>
    <m/>
    <m/>
    <m/>
    <m/>
    <m/>
    <s v="TheTexasChainSawMassacre"/>
    <x v="0"/>
    <x v="34"/>
    <m/>
    <m/>
    <m/>
    <m/>
    <n v="83532"/>
    <n v="7.5"/>
    <n v="30859000"/>
    <n v="0.33045775673217448"/>
    <n v="30775468"/>
    <m/>
    <x v="8"/>
  </r>
  <r>
    <s v="Color"/>
    <s v="MichaelMoore"/>
    <x v="1659"/>
    <m/>
    <x v="288"/>
    <n v="91"/>
    <s v="Documentary"/>
    <m/>
    <m/>
    <m/>
    <m/>
    <m/>
    <m/>
    <m/>
    <x v="21"/>
    <m/>
    <m/>
    <m/>
    <m/>
    <m/>
    <m/>
    <s v="RogerMe"/>
    <x v="0"/>
    <x v="34"/>
    <m/>
    <m/>
    <m/>
    <m/>
    <n v="160000"/>
    <n v="7.5"/>
    <n v="6706368"/>
    <n v="0.42772347329015525"/>
    <n v="6546368"/>
    <m/>
    <x v="8"/>
  </r>
  <r>
    <s v="Color"/>
    <s v="AlexKendrick"/>
    <x v="1659"/>
    <m/>
    <x v="288"/>
    <n v="111"/>
    <s v="Drama"/>
    <s v="Sport"/>
    <m/>
    <m/>
    <m/>
    <m/>
    <m/>
    <m/>
    <x v="21"/>
    <m/>
    <m/>
    <m/>
    <m/>
    <m/>
    <m/>
    <s v="FacingtheGiants"/>
    <x v="0"/>
    <x v="34"/>
    <m/>
    <m/>
    <m/>
    <m/>
    <n v="100000"/>
    <n v="6.7"/>
    <n v="10174663"/>
    <n v="0.43125433900171339"/>
    <n v="10074663"/>
    <m/>
    <x v="8"/>
  </r>
  <r>
    <s v="Color"/>
    <s v="TravisCluff"/>
    <x v="1659"/>
    <m/>
    <x v="288"/>
    <n v="81"/>
    <s v="Horror"/>
    <s v="Thriller"/>
    <m/>
    <m/>
    <m/>
    <m/>
    <m/>
    <m/>
    <x v="21"/>
    <m/>
    <m/>
    <m/>
    <m/>
    <m/>
    <m/>
    <s v="TheGallows"/>
    <x v="0"/>
    <x v="34"/>
    <m/>
    <m/>
    <m/>
    <m/>
    <n v="100000"/>
    <n v="4.2"/>
    <n v="22757819"/>
    <n v="0.44401703826848249"/>
    <n v="22657819"/>
    <m/>
    <x v="8"/>
  </r>
  <r>
    <s v="Color"/>
    <s v="RobertTownsend"/>
    <x v="1659"/>
    <m/>
    <x v="288"/>
    <n v="81"/>
    <s v="Comedy"/>
    <m/>
    <m/>
    <m/>
    <m/>
    <m/>
    <m/>
    <m/>
    <x v="21"/>
    <m/>
    <m/>
    <m/>
    <m/>
    <m/>
    <m/>
    <s v="HollywoodShuffle"/>
    <x v="0"/>
    <x v="34"/>
    <m/>
    <m/>
    <m/>
    <m/>
    <n v="100000"/>
    <n v="7"/>
    <n v="5228617"/>
    <n v="0.53791827822060378"/>
    <n v="5128617"/>
    <m/>
    <x v="8"/>
  </r>
  <r>
    <s v="BlackandWhite"/>
    <s v="LarryBlamire"/>
    <x v="1659"/>
    <m/>
    <x v="288"/>
    <n v="90"/>
    <s v="Comedy"/>
    <s v="Horror"/>
    <s v="SciFi"/>
    <m/>
    <m/>
    <m/>
    <m/>
    <m/>
    <x v="21"/>
    <m/>
    <m/>
    <m/>
    <m/>
    <m/>
    <m/>
    <s v="TheLostSkeletonofCadavra"/>
    <x v="0"/>
    <x v="34"/>
    <m/>
    <m/>
    <m/>
    <m/>
    <n v="40000"/>
    <n v="7"/>
    <n v="110536"/>
    <n v="0.54208175467121844"/>
    <n v="70536"/>
    <m/>
    <x v="8"/>
  </r>
  <r>
    <s v="Color"/>
    <s v="E.L.Katz"/>
    <x v="1659"/>
    <m/>
    <x v="288"/>
    <n v="88"/>
    <s v="Comedy"/>
    <s v="Crime"/>
    <s v="Drama"/>
    <s v="Horror"/>
    <s v="Thriller"/>
    <m/>
    <m/>
    <m/>
    <x v="21"/>
    <m/>
    <m/>
    <m/>
    <m/>
    <m/>
    <m/>
    <s v="CheapThrills"/>
    <x v="0"/>
    <x v="34"/>
    <m/>
    <m/>
    <m/>
    <m/>
    <n v="200000"/>
    <n v="6.8"/>
    <n v="59379"/>
    <n v="0.53943370731166362"/>
    <n v="-140621"/>
    <m/>
    <x v="8"/>
  </r>
  <r>
    <s v="Color"/>
    <s v="DennisIliadis"/>
    <x v="1659"/>
    <m/>
    <x v="288"/>
    <n v="114"/>
    <s v="Crime"/>
    <s v="Horror"/>
    <s v="Thriller"/>
    <m/>
    <m/>
    <m/>
    <m/>
    <m/>
    <x v="21"/>
    <m/>
    <m/>
    <m/>
    <m/>
    <m/>
    <m/>
    <s v="TheLastHouseontheLeft"/>
    <x v="0"/>
    <x v="34"/>
    <m/>
    <m/>
    <m/>
    <m/>
    <n v="15000000"/>
    <n v="6.6"/>
    <n v="32721635"/>
    <n v="0.53683363060363221"/>
    <n v="17721635"/>
    <m/>
    <x v="8"/>
  </r>
  <r>
    <s v="BlackandWhite"/>
    <s v="DarrenAronofsky"/>
    <x v="1659"/>
    <m/>
    <x v="288"/>
    <n v="84"/>
    <s v="Drama"/>
    <s v="Mystery"/>
    <s v="Thriller"/>
    <m/>
    <m/>
    <m/>
    <m/>
    <m/>
    <x v="21"/>
    <m/>
    <m/>
    <m/>
    <m/>
    <m/>
    <m/>
    <s v="Pi"/>
    <x v="0"/>
    <x v="34"/>
    <m/>
    <m/>
    <m/>
    <m/>
    <n v="60000"/>
    <n v="7.5"/>
    <n v="3216970"/>
    <n v="0.50634518279554253"/>
    <n v="3156970"/>
    <m/>
    <x v="8"/>
  </r>
  <r>
    <s v="Color"/>
    <s v="MylesBerkowitz"/>
    <x v="1659"/>
    <m/>
    <x v="288"/>
    <n v="87"/>
    <s v="Biography"/>
    <s v="Comedy"/>
    <s v="Romance"/>
    <m/>
    <m/>
    <m/>
    <m/>
    <m/>
    <x v="21"/>
    <m/>
    <m/>
    <m/>
    <m/>
    <m/>
    <m/>
    <s v="20Dates"/>
    <x v="0"/>
    <x v="34"/>
    <m/>
    <m/>
    <m/>
    <m/>
    <n v="60000"/>
    <n v="5.3"/>
    <n v="536767"/>
    <n v="0.51007118769064663"/>
    <n v="476767"/>
    <m/>
    <x v="8"/>
  </r>
  <r>
    <s v="Color"/>
    <s v="MorganSpurlock"/>
    <x v="1659"/>
    <m/>
    <x v="288"/>
    <n v="100"/>
    <s v="Comedy"/>
    <s v="Documentary"/>
    <s v="Drama"/>
    <m/>
    <m/>
    <m/>
    <m/>
    <m/>
    <x v="21"/>
    <m/>
    <m/>
    <m/>
    <m/>
    <m/>
    <m/>
    <s v="SuperSizeMe"/>
    <x v="0"/>
    <x v="34"/>
    <m/>
    <m/>
    <m/>
    <m/>
    <n v="65000"/>
    <n v="7.3"/>
    <n v="11529368"/>
    <n v="0.50760897142849304"/>
    <n v="11464368"/>
    <m/>
    <x v="8"/>
  </r>
  <r>
    <s v="Color"/>
    <s v="BrandonTrost"/>
    <x v="1659"/>
    <m/>
    <x v="288"/>
    <n v="82"/>
    <s v="Comedy"/>
    <m/>
    <m/>
    <m/>
    <m/>
    <m/>
    <m/>
    <m/>
    <x v="21"/>
    <m/>
    <m/>
    <m/>
    <m/>
    <m/>
    <m/>
    <s v="TheFP"/>
    <x v="0"/>
    <x v="34"/>
    <m/>
    <m/>
    <m/>
    <m/>
    <n v="60000"/>
    <n v="5.6"/>
    <n v="40557"/>
    <n v="0.66367448601205326"/>
    <n v="-19443"/>
    <m/>
    <x v="8"/>
  </r>
  <r>
    <s v="Color"/>
    <s v="JoeSwanberg"/>
    <x v="1659"/>
    <m/>
    <x v="288"/>
    <n v="82"/>
    <s v="Comedy"/>
    <s v="Drama"/>
    <m/>
    <m/>
    <m/>
    <m/>
    <m/>
    <m/>
    <x v="21"/>
    <m/>
    <m/>
    <m/>
    <m/>
    <m/>
    <m/>
    <s v="HappyChristmas"/>
    <x v="0"/>
    <x v="34"/>
    <m/>
    <m/>
    <m/>
    <m/>
    <n v="70000"/>
    <n v="5.6"/>
    <n v="30084"/>
    <n v="0.66290731524253832"/>
    <n v="-39916"/>
    <m/>
    <x v="8"/>
  </r>
  <r>
    <s v="Color"/>
    <s v="EdwardBurns"/>
    <x v="1659"/>
    <m/>
    <x v="288"/>
    <n v="98"/>
    <s v="Comedy"/>
    <s v="Drama"/>
    <s v="Romance"/>
    <m/>
    <m/>
    <m/>
    <m/>
    <m/>
    <x v="21"/>
    <m/>
    <m/>
    <m/>
    <m/>
    <m/>
    <m/>
    <s v="TheBrothersMcMullen"/>
    <x v="0"/>
    <x v="34"/>
    <m/>
    <m/>
    <m/>
    <m/>
    <n v="25000"/>
    <n v="6.6"/>
    <n v="10246600"/>
    <n v="0.66216409775516827"/>
    <n v="10221600"/>
    <m/>
    <x v="8"/>
  </r>
  <r>
    <s v="Color"/>
    <s v="LenaDunham"/>
    <x v="1659"/>
    <m/>
    <x v="288"/>
    <n v="98"/>
    <s v="Comedy"/>
    <s v="Drama"/>
    <s v="Romance"/>
    <m/>
    <m/>
    <m/>
    <m/>
    <m/>
    <x v="21"/>
    <m/>
    <m/>
    <m/>
    <m/>
    <m/>
    <m/>
    <s v="TinyFurniture"/>
    <x v="0"/>
    <x v="34"/>
    <m/>
    <m/>
    <m/>
    <m/>
    <n v="65000"/>
    <n v="6.3"/>
    <n v="389804"/>
    <n v="0.92999233051708152"/>
    <n v="324804"/>
    <m/>
    <x v="8"/>
  </r>
  <r>
    <s v="Color"/>
    <s v="DavidGordonGreen"/>
    <x v="1659"/>
    <m/>
    <x v="288"/>
    <n v="90"/>
    <s v="Drama"/>
    <m/>
    <m/>
    <m/>
    <m/>
    <m/>
    <m/>
    <m/>
    <x v="21"/>
    <m/>
    <m/>
    <m/>
    <m/>
    <m/>
    <m/>
    <s v="GeorgeWashington"/>
    <x v="0"/>
    <x v="34"/>
    <m/>
    <m/>
    <m/>
    <m/>
    <n v="42000"/>
    <n v="7.5"/>
    <n v="241816"/>
    <n v="0.93070350240194932"/>
    <n v="199816"/>
    <m/>
    <x v="8"/>
  </r>
  <r>
    <s v="Color"/>
    <s v="KevinJordan"/>
    <x v="1659"/>
    <m/>
    <x v="288"/>
    <n v="90"/>
    <s v="Comedy"/>
    <s v="Romance"/>
    <m/>
    <m/>
    <m/>
    <m/>
    <m/>
    <m/>
    <x v="21"/>
    <m/>
    <m/>
    <m/>
    <m/>
    <m/>
    <m/>
    <s v="SmilingFishGoatonFire"/>
    <x v="0"/>
    <x v="34"/>
    <m/>
    <m/>
    <m/>
    <m/>
    <n v="40000"/>
    <n v="7.6"/>
    <n v="277233"/>
    <n v="0.93254024629346222"/>
    <n v="237233"/>
    <m/>
    <x v="8"/>
  </r>
  <r>
    <s v="BlackandWhite"/>
    <s v="KevinSmith"/>
    <x v="1659"/>
    <m/>
    <x v="288"/>
    <n v="102"/>
    <s v="Comedy"/>
    <m/>
    <m/>
    <m/>
    <m/>
    <m/>
    <m/>
    <m/>
    <x v="21"/>
    <m/>
    <m/>
    <m/>
    <m/>
    <m/>
    <m/>
    <s v="Clerks"/>
    <x v="0"/>
    <x v="34"/>
    <m/>
    <m/>
    <m/>
    <m/>
    <n v="230000"/>
    <n v="7.8"/>
    <n v="3151130"/>
    <n v="0.93467136408964213"/>
    <n v="2921130"/>
    <m/>
    <x v="8"/>
  </r>
  <r>
    <s v="Color"/>
    <s v="NeilLaBute"/>
    <x v="1659"/>
    <m/>
    <x v="288"/>
    <n v="97"/>
    <s v="Comedy"/>
    <s v="Drama"/>
    <m/>
    <m/>
    <m/>
    <m/>
    <m/>
    <m/>
    <x v="21"/>
    <m/>
    <m/>
    <m/>
    <m/>
    <m/>
    <m/>
    <s v="IntheCompanyofMen"/>
    <x v="0"/>
    <x v="34"/>
    <m/>
    <m/>
    <m/>
    <m/>
    <n v="25000"/>
    <n v="7.3"/>
    <n v="2856622"/>
    <n v="0.95814987280493846"/>
    <n v="2831622"/>
    <m/>
    <x v="8"/>
  </r>
  <r>
    <s v="Color"/>
    <s v="DavidAyer"/>
    <x v="1659"/>
    <m/>
    <x v="288"/>
    <n v="109"/>
    <s v="Action"/>
    <s v="Crime"/>
    <s v="Drama"/>
    <s v="Thriller"/>
    <m/>
    <m/>
    <m/>
    <m/>
    <x v="21"/>
    <m/>
    <m/>
    <m/>
    <m/>
    <m/>
    <m/>
    <s v="Sabotage"/>
    <x v="0"/>
    <x v="34"/>
    <m/>
    <m/>
    <m/>
    <m/>
    <n v="35000000"/>
    <n v="5.7"/>
    <n v="10499968"/>
    <n v="0.98206514957363411"/>
    <n v="-24500032"/>
    <m/>
    <x v="8"/>
  </r>
  <r>
    <s v="BlackandWhite"/>
    <s v="RichardLinklater"/>
    <x v="1659"/>
    <m/>
    <x v="288"/>
    <n v="100"/>
    <s v="Comedy"/>
    <s v="Drama"/>
    <m/>
    <m/>
    <m/>
    <m/>
    <m/>
    <m/>
    <x v="21"/>
    <m/>
    <m/>
    <m/>
    <m/>
    <m/>
    <m/>
    <s v="Slacker"/>
    <x v="0"/>
    <x v="34"/>
    <m/>
    <m/>
    <m/>
    <m/>
    <n v="23000"/>
    <n v="7.1"/>
    <n v="1227508"/>
    <n v="0.40329395634250526"/>
    <n v="1204508"/>
    <m/>
    <x v="8"/>
  </r>
  <r>
    <s v="Color"/>
    <s v="JohnWaters"/>
    <x v="1659"/>
    <m/>
    <x v="288"/>
    <n v="108"/>
    <s v="Comedy"/>
    <s v="Crime"/>
    <s v="Horror"/>
    <m/>
    <m/>
    <m/>
    <m/>
    <m/>
    <x v="21"/>
    <m/>
    <m/>
    <m/>
    <m/>
    <m/>
    <m/>
    <s v="PinkFlamingos"/>
    <x v="0"/>
    <x v="34"/>
    <m/>
    <m/>
    <m/>
    <m/>
    <n v="10000"/>
    <n v="6.1"/>
    <n v="180483"/>
    <n v="0.24731826780276636"/>
    <n v="170483"/>
    <m/>
    <x v="8"/>
  </r>
  <r>
    <s v="Color"/>
    <s v="OlivierAssayas"/>
    <x v="1659"/>
    <m/>
    <x v="288"/>
    <n v="110"/>
    <s v="Drama"/>
    <s v="Music"/>
    <s v="Romance"/>
    <m/>
    <m/>
    <m/>
    <m/>
    <m/>
    <x v="21"/>
    <m/>
    <m/>
    <m/>
    <m/>
    <m/>
    <m/>
    <s v="Clean"/>
    <x v="4"/>
    <x v="34"/>
    <m/>
    <m/>
    <m/>
    <m/>
    <n v="4500"/>
    <n v="6.9"/>
    <n v="136007"/>
    <n v="0.45126947697904329"/>
    <n v="131507"/>
    <m/>
    <x v="8"/>
  </r>
  <r>
    <s v="Color"/>
    <s v="JafarPanahi"/>
    <x v="1659"/>
    <m/>
    <x v="288"/>
    <n v="90"/>
    <s v="Drama"/>
    <m/>
    <m/>
    <m/>
    <m/>
    <m/>
    <m/>
    <m/>
    <x v="21"/>
    <m/>
    <m/>
    <m/>
    <m/>
    <m/>
    <m/>
    <s v="TheCircle"/>
    <x v="33"/>
    <x v="34"/>
    <m/>
    <m/>
    <m/>
    <m/>
    <n v="10000"/>
    <n v="7.5"/>
    <n v="673780"/>
    <n v="0.40192015189534502"/>
    <n v="663780"/>
    <m/>
    <x v="8"/>
  </r>
  <r>
    <s v="Color"/>
    <s v="ShaneCarruth"/>
    <x v="1659"/>
    <m/>
    <x v="288"/>
    <n v="77"/>
    <s v="Drama"/>
    <s v="SciFi"/>
    <s v="Thriller"/>
    <m/>
    <m/>
    <m/>
    <m/>
    <m/>
    <x v="21"/>
    <m/>
    <m/>
    <m/>
    <m/>
    <m/>
    <m/>
    <s v="Primer"/>
    <x v="0"/>
    <x v="34"/>
    <m/>
    <m/>
    <m/>
    <m/>
    <n v="7000"/>
    <n v="7"/>
    <n v="424760"/>
    <n v="0.63405210000721235"/>
    <n v="417760"/>
    <m/>
    <x v="8"/>
  </r>
  <r>
    <s v="Color"/>
    <s v="RobertRodriguez"/>
    <x v="1659"/>
    <m/>
    <x v="288"/>
    <n v="81"/>
    <s v="Action"/>
    <s v="Crime"/>
    <s v="Drama"/>
    <s v="Romance"/>
    <s v="Thriller"/>
    <m/>
    <m/>
    <m/>
    <x v="21"/>
    <m/>
    <m/>
    <m/>
    <m/>
    <m/>
    <m/>
    <s v="ElMariachi"/>
    <x v="3"/>
    <x v="34"/>
    <m/>
    <m/>
    <m/>
    <m/>
    <n v="7000"/>
    <n v="6.9"/>
    <n v="2040920"/>
    <n v="1"/>
    <n v="2033920"/>
    <m/>
    <x v="8"/>
  </r>
  <r>
    <s v="Color"/>
    <s v="JonGunn"/>
    <x v="1659"/>
    <m/>
    <x v="288"/>
    <n v="90"/>
    <s v="Documentary"/>
    <m/>
    <m/>
    <m/>
    <m/>
    <m/>
    <m/>
    <m/>
    <x v="21"/>
    <m/>
    <m/>
    <m/>
    <m/>
    <m/>
    <m/>
    <s v="MyDatewithDrew"/>
    <x v="0"/>
    <x v="34"/>
    <m/>
    <m/>
    <m/>
    <m/>
    <n v="1100"/>
    <n v="6.6"/>
    <n v="85222"/>
    <n v="0"/>
    <n v="84122"/>
    <m/>
    <x v="8"/>
  </r>
  <r>
    <m/>
    <m/>
    <x v="1659"/>
    <m/>
    <x v="288"/>
    <m/>
    <m/>
    <m/>
    <m/>
    <m/>
    <m/>
    <m/>
    <m/>
    <m/>
    <x v="21"/>
    <m/>
    <m/>
    <m/>
    <m/>
    <m/>
    <m/>
    <m/>
    <x v="34"/>
    <x v="34"/>
    <m/>
    <m/>
    <m/>
    <m/>
    <m/>
    <m/>
    <m/>
    <m/>
    <m/>
    <m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523505847"/>
    <x v="0"/>
  </r>
  <r>
    <n v="458672302"/>
    <x v="1"/>
  </r>
  <r>
    <n v="449935665"/>
    <x v="2"/>
  </r>
  <r>
    <n v="424449459"/>
    <x v="3"/>
  </r>
  <r>
    <n v="403279547"/>
    <x v="4"/>
  </r>
  <r>
    <n v="403279547"/>
    <x v="4"/>
  </r>
  <r>
    <n v="377783777"/>
    <x v="5"/>
  </r>
  <r>
    <n v="359544677"/>
    <x v="6"/>
  </r>
  <r>
    <n v="348316061"/>
    <x v="7"/>
  </r>
  <r>
    <n v="329999255"/>
    <x v="8"/>
  </r>
  <r>
    <n v="305024263"/>
    <x v="9"/>
  </r>
  <r>
    <n v="294645577"/>
    <x v="10"/>
  </r>
  <r>
    <n v="293784000"/>
    <x v="11"/>
  </r>
  <r>
    <n v="292049635"/>
    <x v="12"/>
  </r>
  <r>
    <n v="291323553"/>
    <x v="13"/>
  </r>
  <r>
    <n v="286838870"/>
    <x v="14"/>
  </r>
  <r>
    <n v="286471036"/>
    <x v="15"/>
  </r>
  <r>
    <n v="276625409"/>
    <x v="16"/>
  </r>
  <r>
    <n v="274691196"/>
    <x v="17"/>
  </r>
  <r>
    <m/>
    <x v="1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7">
  <r>
    <x v="0"/>
    <x v="0"/>
  </r>
  <r>
    <x v="1"/>
    <x v="1"/>
  </r>
  <r>
    <x v="1"/>
    <x v="2"/>
  </r>
  <r>
    <x v="2"/>
    <x v="3"/>
  </r>
  <r>
    <x v="2"/>
    <x v="4"/>
  </r>
  <r>
    <x v="2"/>
    <x v="5"/>
  </r>
  <r>
    <x v="2"/>
    <x v="6"/>
  </r>
  <r>
    <x v="3"/>
    <x v="7"/>
  </r>
  <r>
    <x v="4"/>
    <x v="8"/>
  </r>
  <r>
    <x v="4"/>
    <x v="9"/>
  </r>
  <r>
    <x v="5"/>
    <x v="10"/>
  </r>
  <r>
    <x v="5"/>
    <x v="11"/>
  </r>
  <r>
    <x v="5"/>
    <x v="12"/>
  </r>
  <r>
    <x v="5"/>
    <x v="13"/>
  </r>
  <r>
    <x v="6"/>
    <x v="14"/>
  </r>
  <r>
    <x v="7"/>
    <x v="15"/>
  </r>
  <r>
    <x v="8"/>
    <x v="16"/>
  </r>
  <r>
    <x v="9"/>
    <x v="17"/>
  </r>
  <r>
    <x v="9"/>
    <x v="18"/>
  </r>
  <r>
    <x v="9"/>
    <x v="19"/>
  </r>
  <r>
    <x v="9"/>
    <x v="20"/>
  </r>
  <r>
    <x v="10"/>
    <x v="21"/>
  </r>
  <r>
    <x v="10"/>
    <x v="22"/>
  </r>
  <r>
    <x v="11"/>
    <x v="23"/>
  </r>
  <r>
    <x v="12"/>
    <x v="24"/>
  </r>
  <r>
    <x v="12"/>
    <x v="24"/>
  </r>
  <r>
    <x v="12"/>
    <x v="24"/>
  </r>
  <r>
    <x v="12"/>
    <x v="24"/>
  </r>
  <r>
    <x v="12"/>
    <x v="24"/>
  </r>
  <r>
    <x v="12"/>
    <x v="24"/>
  </r>
  <r>
    <x v="13"/>
    <x v="24"/>
  </r>
  <r>
    <x v="13"/>
    <x v="24"/>
  </r>
  <r>
    <x v="13"/>
    <x v="24"/>
  </r>
  <r>
    <x v="13"/>
    <x v="24"/>
  </r>
  <r>
    <x v="13"/>
    <x v="24"/>
  </r>
  <r>
    <x v="14"/>
    <x v="24"/>
  </r>
  <r>
    <x v="15"/>
    <x v="24"/>
  </r>
  <r>
    <x v="16"/>
    <x v="24"/>
  </r>
  <r>
    <x v="17"/>
    <x v="24"/>
  </r>
  <r>
    <x v="18"/>
    <x v="24"/>
  </r>
  <r>
    <x v="18"/>
    <x v="24"/>
  </r>
  <r>
    <x v="18"/>
    <x v="24"/>
  </r>
  <r>
    <x v="18"/>
    <x v="24"/>
  </r>
  <r>
    <x v="18"/>
    <x v="24"/>
  </r>
  <r>
    <x v="18"/>
    <x v="24"/>
  </r>
  <r>
    <x v="18"/>
    <x v="24"/>
  </r>
  <r>
    <x v="18"/>
    <x v="24"/>
  </r>
  <r>
    <x v="18"/>
    <x v="24"/>
  </r>
  <r>
    <x v="18"/>
    <x v="24"/>
  </r>
  <r>
    <x v="19"/>
    <x v="24"/>
  </r>
  <r>
    <x v="20"/>
    <x v="24"/>
  </r>
  <r>
    <x v="21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2"/>
    <x v="24"/>
  </r>
  <r>
    <x v="23"/>
    <x v="24"/>
  </r>
  <r>
    <x v="24"/>
    <x v="24"/>
  </r>
  <r>
    <x v="25"/>
    <x v="24"/>
  </r>
  <r>
    <x v="25"/>
    <x v="24"/>
  </r>
  <r>
    <x v="25"/>
    <x v="24"/>
  </r>
  <r>
    <x v="26"/>
    <x v="24"/>
  </r>
  <r>
    <x v="27"/>
    <x v="24"/>
  </r>
  <r>
    <x v="28"/>
    <x v="24"/>
  </r>
  <r>
    <x v="28"/>
    <x v="24"/>
  </r>
  <r>
    <x v="29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0"/>
    <x v="24"/>
  </r>
  <r>
    <x v="31"/>
    <x v="24"/>
  </r>
  <r>
    <x v="31"/>
    <x v="24"/>
  </r>
  <r>
    <x v="32"/>
    <x v="24"/>
  </r>
  <r>
    <x v="33"/>
    <x v="24"/>
  </r>
  <r>
    <x v="34"/>
    <x v="24"/>
  </r>
  <r>
    <x v="35"/>
    <x v="24"/>
  </r>
  <r>
    <x v="36"/>
    <x v="24"/>
  </r>
  <r>
    <x v="36"/>
    <x v="24"/>
  </r>
  <r>
    <x v="36"/>
    <x v="24"/>
  </r>
  <r>
    <x v="36"/>
    <x v="24"/>
  </r>
  <r>
    <x v="37"/>
    <x v="24"/>
  </r>
  <r>
    <x v="37"/>
    <x v="24"/>
  </r>
  <r>
    <x v="37"/>
    <x v="24"/>
  </r>
  <r>
    <x v="38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39"/>
    <x v="24"/>
  </r>
  <r>
    <x v="40"/>
    <x v="24"/>
  </r>
  <r>
    <x v="41"/>
    <x v="24"/>
  </r>
  <r>
    <x v="42"/>
    <x v="24"/>
  </r>
  <r>
    <x v="43"/>
    <x v="24"/>
  </r>
  <r>
    <x v="44"/>
    <x v="24"/>
  </r>
  <r>
    <x v="45"/>
    <x v="24"/>
  </r>
  <r>
    <x v="46"/>
    <x v="24"/>
  </r>
  <r>
    <x v="46"/>
    <x v="24"/>
  </r>
  <r>
    <x v="46"/>
    <x v="24"/>
  </r>
  <r>
    <x v="47"/>
    <x v="24"/>
  </r>
  <r>
    <x v="48"/>
    <x v="24"/>
  </r>
  <r>
    <x v="49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0"/>
    <x v="24"/>
  </r>
  <r>
    <x v="51"/>
    <x v="24"/>
  </r>
  <r>
    <x v="52"/>
    <x v="24"/>
  </r>
  <r>
    <x v="53"/>
    <x v="24"/>
  </r>
  <r>
    <x v="54"/>
    <x v="24"/>
  </r>
  <r>
    <x v="54"/>
    <x v="24"/>
  </r>
  <r>
    <x v="54"/>
    <x v="24"/>
  </r>
  <r>
    <x v="55"/>
    <x v="24"/>
  </r>
  <r>
    <x v="55"/>
    <x v="24"/>
  </r>
  <r>
    <x v="56"/>
    <x v="24"/>
  </r>
  <r>
    <x v="57"/>
    <x v="24"/>
  </r>
  <r>
    <x v="58"/>
    <x v="24"/>
  </r>
  <r>
    <x v="59"/>
    <x v="24"/>
  </r>
  <r>
    <x v="60"/>
    <x v="24"/>
  </r>
  <r>
    <x v="60"/>
    <x v="24"/>
  </r>
  <r>
    <x v="60"/>
    <x v="24"/>
  </r>
  <r>
    <x v="60"/>
    <x v="24"/>
  </r>
  <r>
    <x v="60"/>
    <x v="24"/>
  </r>
  <r>
    <x v="60"/>
    <x v="24"/>
  </r>
  <r>
    <x v="60"/>
    <x v="24"/>
  </r>
  <r>
    <x v="60"/>
    <x v="24"/>
  </r>
  <r>
    <x v="60"/>
    <x v="24"/>
  </r>
  <r>
    <x v="60"/>
    <x v="24"/>
  </r>
  <r>
    <x v="60"/>
    <x v="24"/>
  </r>
  <r>
    <x v="60"/>
    <x v="24"/>
  </r>
  <r>
    <x v="60"/>
    <x v="24"/>
  </r>
  <r>
    <x v="60"/>
    <x v="24"/>
  </r>
  <r>
    <x v="60"/>
    <x v="24"/>
  </r>
  <r>
    <x v="61"/>
    <x v="24"/>
  </r>
  <r>
    <x v="61"/>
    <x v="24"/>
  </r>
  <r>
    <x v="62"/>
    <x v="24"/>
  </r>
  <r>
    <x v="63"/>
    <x v="24"/>
  </r>
  <r>
    <x v="64"/>
    <x v="24"/>
  </r>
  <r>
    <x v="65"/>
    <x v="24"/>
  </r>
  <r>
    <x v="65"/>
    <x v="24"/>
  </r>
  <r>
    <x v="66"/>
    <x v="24"/>
  </r>
  <r>
    <x v="67"/>
    <x v="24"/>
  </r>
  <r>
    <x v="68"/>
    <x v="24"/>
  </r>
  <r>
    <x v="69"/>
    <x v="24"/>
  </r>
  <r>
    <x v="69"/>
    <x v="24"/>
  </r>
  <r>
    <x v="69"/>
    <x v="24"/>
  </r>
  <r>
    <x v="70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1"/>
    <x v="24"/>
  </r>
  <r>
    <x v="72"/>
    <x v="24"/>
  </r>
  <r>
    <x v="73"/>
    <x v="24"/>
  </r>
  <r>
    <x v="74"/>
    <x v="24"/>
  </r>
  <r>
    <x v="75"/>
    <x v="24"/>
  </r>
  <r>
    <x v="75"/>
    <x v="24"/>
  </r>
  <r>
    <x v="75"/>
    <x v="24"/>
  </r>
  <r>
    <x v="76"/>
    <x v="24"/>
  </r>
  <r>
    <x v="77"/>
    <x v="24"/>
  </r>
  <r>
    <x v="78"/>
    <x v="24"/>
  </r>
  <r>
    <x v="78"/>
    <x v="24"/>
  </r>
  <r>
    <x v="78"/>
    <x v="24"/>
  </r>
  <r>
    <x v="78"/>
    <x v="24"/>
  </r>
  <r>
    <x v="79"/>
    <x v="24"/>
  </r>
  <r>
    <x v="80"/>
    <x v="24"/>
  </r>
  <r>
    <x v="81"/>
    <x v="24"/>
  </r>
  <r>
    <x v="82"/>
    <x v="24"/>
  </r>
  <r>
    <x v="83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4"/>
    <x v="24"/>
  </r>
  <r>
    <x v="85"/>
    <x v="24"/>
  </r>
  <r>
    <x v="86"/>
    <x v="24"/>
  </r>
  <r>
    <x v="87"/>
    <x v="24"/>
  </r>
  <r>
    <x v="87"/>
    <x v="24"/>
  </r>
  <r>
    <x v="87"/>
    <x v="24"/>
  </r>
  <r>
    <x v="88"/>
    <x v="24"/>
  </r>
  <r>
    <x v="89"/>
    <x v="24"/>
  </r>
  <r>
    <x v="89"/>
    <x v="24"/>
  </r>
  <r>
    <x v="89"/>
    <x v="24"/>
  </r>
  <r>
    <x v="89"/>
    <x v="24"/>
  </r>
  <r>
    <x v="89"/>
    <x v="24"/>
  </r>
  <r>
    <x v="89"/>
    <x v="24"/>
  </r>
  <r>
    <x v="90"/>
    <x v="24"/>
  </r>
  <r>
    <x v="91"/>
    <x v="24"/>
  </r>
  <r>
    <x v="91"/>
    <x v="24"/>
  </r>
  <r>
    <x v="91"/>
    <x v="24"/>
  </r>
  <r>
    <x v="92"/>
    <x v="24"/>
  </r>
  <r>
    <x v="92"/>
    <x v="24"/>
  </r>
  <r>
    <x v="93"/>
    <x v="24"/>
  </r>
  <r>
    <x v="94"/>
    <x v="24"/>
  </r>
  <r>
    <x v="95"/>
    <x v="24"/>
  </r>
  <r>
    <x v="95"/>
    <x v="24"/>
  </r>
  <r>
    <x v="95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6"/>
    <x v="24"/>
  </r>
  <r>
    <x v="97"/>
    <x v="24"/>
  </r>
  <r>
    <x v="98"/>
    <x v="24"/>
  </r>
  <r>
    <x v="99"/>
    <x v="24"/>
  </r>
  <r>
    <x v="99"/>
    <x v="24"/>
  </r>
  <r>
    <x v="100"/>
    <x v="24"/>
  </r>
  <r>
    <x v="101"/>
    <x v="24"/>
  </r>
  <r>
    <x v="102"/>
    <x v="24"/>
  </r>
  <r>
    <x v="103"/>
    <x v="24"/>
  </r>
  <r>
    <x v="104"/>
    <x v="24"/>
  </r>
  <r>
    <x v="104"/>
    <x v="24"/>
  </r>
  <r>
    <x v="104"/>
    <x v="24"/>
  </r>
  <r>
    <x v="105"/>
    <x v="24"/>
  </r>
  <r>
    <x v="105"/>
    <x v="24"/>
  </r>
  <r>
    <x v="105"/>
    <x v="24"/>
  </r>
  <r>
    <x v="106"/>
    <x v="24"/>
  </r>
  <r>
    <x v="106"/>
    <x v="24"/>
  </r>
  <r>
    <x v="107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8"/>
    <x v="24"/>
  </r>
  <r>
    <x v="109"/>
    <x v="24"/>
  </r>
  <r>
    <x v="110"/>
    <x v="24"/>
  </r>
  <r>
    <x v="111"/>
    <x v="24"/>
  </r>
  <r>
    <x v="111"/>
    <x v="24"/>
  </r>
  <r>
    <x v="112"/>
    <x v="24"/>
  </r>
  <r>
    <x v="113"/>
    <x v="24"/>
  </r>
  <r>
    <x v="114"/>
    <x v="24"/>
  </r>
  <r>
    <x v="114"/>
    <x v="24"/>
  </r>
  <r>
    <x v="115"/>
    <x v="24"/>
  </r>
  <r>
    <x v="116"/>
    <x v="24"/>
  </r>
  <r>
    <x v="117"/>
    <x v="24"/>
  </r>
  <r>
    <x v="118"/>
    <x v="24"/>
  </r>
  <r>
    <x v="118"/>
    <x v="24"/>
  </r>
  <r>
    <x v="118"/>
    <x v="24"/>
  </r>
  <r>
    <x v="119"/>
    <x v="24"/>
  </r>
  <r>
    <x v="120"/>
    <x v="24"/>
  </r>
  <r>
    <x v="121"/>
    <x v="24"/>
  </r>
  <r>
    <x v="122"/>
    <x v="24"/>
  </r>
  <r>
    <x v="123"/>
    <x v="24"/>
  </r>
  <r>
    <x v="123"/>
    <x v="24"/>
  </r>
  <r>
    <x v="123"/>
    <x v="24"/>
  </r>
  <r>
    <x v="124"/>
    <x v="24"/>
  </r>
  <r>
    <x v="125"/>
    <x v="24"/>
  </r>
  <r>
    <x v="126"/>
    <x v="24"/>
  </r>
  <r>
    <x v="127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8"/>
    <x v="24"/>
  </r>
  <r>
    <x v="129"/>
    <x v="24"/>
  </r>
  <r>
    <x v="129"/>
    <x v="24"/>
  </r>
  <r>
    <x v="129"/>
    <x v="24"/>
  </r>
  <r>
    <x v="130"/>
    <x v="24"/>
  </r>
  <r>
    <x v="131"/>
    <x v="24"/>
  </r>
  <r>
    <x v="132"/>
    <x v="24"/>
  </r>
  <r>
    <x v="132"/>
    <x v="24"/>
  </r>
  <r>
    <x v="132"/>
    <x v="24"/>
  </r>
  <r>
    <x v="132"/>
    <x v="24"/>
  </r>
  <r>
    <x v="133"/>
    <x v="24"/>
  </r>
  <r>
    <x v="134"/>
    <x v="24"/>
  </r>
  <r>
    <x v="134"/>
    <x v="24"/>
  </r>
  <r>
    <x v="135"/>
    <x v="24"/>
  </r>
  <r>
    <x v="135"/>
    <x v="24"/>
  </r>
  <r>
    <x v="135"/>
    <x v="24"/>
  </r>
  <r>
    <x v="135"/>
    <x v="24"/>
  </r>
  <r>
    <x v="135"/>
    <x v="24"/>
  </r>
  <r>
    <x v="135"/>
    <x v="24"/>
  </r>
  <r>
    <x v="135"/>
    <x v="24"/>
  </r>
  <r>
    <x v="135"/>
    <x v="24"/>
  </r>
  <r>
    <x v="135"/>
    <x v="24"/>
  </r>
  <r>
    <x v="135"/>
    <x v="24"/>
  </r>
  <r>
    <x v="135"/>
    <x v="24"/>
  </r>
  <r>
    <x v="135"/>
    <x v="24"/>
  </r>
  <r>
    <x v="136"/>
    <x v="24"/>
  </r>
  <r>
    <x v="137"/>
    <x v="24"/>
  </r>
  <r>
    <x v="137"/>
    <x v="24"/>
  </r>
  <r>
    <x v="137"/>
    <x v="24"/>
  </r>
  <r>
    <x v="138"/>
    <x v="24"/>
  </r>
  <r>
    <x v="139"/>
    <x v="24"/>
  </r>
  <r>
    <x v="139"/>
    <x v="24"/>
  </r>
  <r>
    <x v="139"/>
    <x v="24"/>
  </r>
  <r>
    <x v="139"/>
    <x v="24"/>
  </r>
  <r>
    <x v="139"/>
    <x v="24"/>
  </r>
  <r>
    <x v="140"/>
    <x v="24"/>
  </r>
  <r>
    <x v="141"/>
    <x v="24"/>
  </r>
  <r>
    <x v="142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3"/>
    <x v="24"/>
  </r>
  <r>
    <x v="144"/>
    <x v="24"/>
  </r>
  <r>
    <x v="145"/>
    <x v="24"/>
  </r>
  <r>
    <x v="146"/>
    <x v="24"/>
  </r>
  <r>
    <x v="146"/>
    <x v="24"/>
  </r>
  <r>
    <x v="147"/>
    <x v="24"/>
  </r>
  <r>
    <x v="148"/>
    <x v="24"/>
  </r>
  <r>
    <x v="149"/>
    <x v="24"/>
  </r>
  <r>
    <x v="150"/>
    <x v="24"/>
  </r>
  <r>
    <x v="151"/>
    <x v="24"/>
  </r>
  <r>
    <x v="151"/>
    <x v="24"/>
  </r>
  <r>
    <x v="152"/>
    <x v="24"/>
  </r>
  <r>
    <x v="152"/>
    <x v="24"/>
  </r>
  <r>
    <x v="153"/>
    <x v="24"/>
  </r>
  <r>
    <x v="154"/>
    <x v="24"/>
  </r>
  <r>
    <x v="154"/>
    <x v="24"/>
  </r>
  <r>
    <x v="155"/>
    <x v="24"/>
  </r>
  <r>
    <x v="156"/>
    <x v="24"/>
  </r>
  <r>
    <x v="156"/>
    <x v="24"/>
  </r>
  <r>
    <x v="156"/>
    <x v="24"/>
  </r>
  <r>
    <x v="156"/>
    <x v="24"/>
  </r>
  <r>
    <x v="157"/>
    <x v="24"/>
  </r>
  <r>
    <x v="158"/>
    <x v="24"/>
  </r>
  <r>
    <x v="158"/>
    <x v="24"/>
  </r>
  <r>
    <x v="158"/>
    <x v="24"/>
  </r>
  <r>
    <x v="158"/>
    <x v="24"/>
  </r>
  <r>
    <x v="159"/>
    <x v="24"/>
  </r>
  <r>
    <x v="160"/>
    <x v="24"/>
  </r>
  <r>
    <x v="161"/>
    <x v="24"/>
  </r>
  <r>
    <x v="162"/>
    <x v="24"/>
  </r>
  <r>
    <x v="163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4"/>
    <x v="24"/>
  </r>
  <r>
    <x v="165"/>
    <x v="24"/>
  </r>
  <r>
    <x v="166"/>
    <x v="24"/>
  </r>
  <r>
    <x v="167"/>
    <x v="24"/>
  </r>
  <r>
    <x v="167"/>
    <x v="24"/>
  </r>
  <r>
    <x v="168"/>
    <x v="24"/>
  </r>
  <r>
    <x v="168"/>
    <x v="24"/>
  </r>
  <r>
    <x v="169"/>
    <x v="24"/>
  </r>
  <r>
    <x v="170"/>
    <x v="24"/>
  </r>
  <r>
    <x v="170"/>
    <x v="24"/>
  </r>
  <r>
    <x v="170"/>
    <x v="24"/>
  </r>
  <r>
    <x v="170"/>
    <x v="24"/>
  </r>
  <r>
    <x v="170"/>
    <x v="24"/>
  </r>
  <r>
    <x v="170"/>
    <x v="24"/>
  </r>
  <r>
    <x v="171"/>
    <x v="24"/>
  </r>
  <r>
    <x v="172"/>
    <x v="24"/>
  </r>
  <r>
    <x v="173"/>
    <x v="24"/>
  </r>
  <r>
    <x v="173"/>
    <x v="24"/>
  </r>
  <r>
    <x v="173"/>
    <x v="24"/>
  </r>
  <r>
    <x v="173"/>
    <x v="24"/>
  </r>
  <r>
    <x v="173"/>
    <x v="24"/>
  </r>
  <r>
    <x v="173"/>
    <x v="24"/>
  </r>
  <r>
    <x v="174"/>
    <x v="24"/>
  </r>
  <r>
    <x v="175"/>
    <x v="24"/>
  </r>
  <r>
    <x v="176"/>
    <x v="24"/>
  </r>
  <r>
    <x v="177"/>
    <x v="24"/>
  </r>
  <r>
    <x v="177"/>
    <x v="24"/>
  </r>
  <r>
    <x v="178"/>
    <x v="24"/>
  </r>
  <r>
    <x v="179"/>
    <x v="24"/>
  </r>
  <r>
    <x v="180"/>
    <x v="24"/>
  </r>
  <r>
    <x v="181"/>
    <x v="24"/>
  </r>
  <r>
    <x v="181"/>
    <x v="24"/>
  </r>
  <r>
    <x v="181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2"/>
    <x v="24"/>
  </r>
  <r>
    <x v="183"/>
    <x v="24"/>
  </r>
  <r>
    <x v="184"/>
    <x v="24"/>
  </r>
  <r>
    <x v="184"/>
    <x v="24"/>
  </r>
  <r>
    <x v="185"/>
    <x v="24"/>
  </r>
  <r>
    <x v="186"/>
    <x v="24"/>
  </r>
  <r>
    <x v="187"/>
    <x v="24"/>
  </r>
  <r>
    <x v="187"/>
    <x v="24"/>
  </r>
  <r>
    <x v="187"/>
    <x v="24"/>
  </r>
  <r>
    <x v="188"/>
    <x v="24"/>
  </r>
  <r>
    <x v="188"/>
    <x v="24"/>
  </r>
  <r>
    <x v="189"/>
    <x v="24"/>
  </r>
  <r>
    <x v="189"/>
    <x v="24"/>
  </r>
  <r>
    <x v="189"/>
    <x v="24"/>
  </r>
  <r>
    <x v="189"/>
    <x v="24"/>
  </r>
  <r>
    <x v="189"/>
    <x v="24"/>
  </r>
  <r>
    <x v="189"/>
    <x v="24"/>
  </r>
  <r>
    <x v="190"/>
    <x v="24"/>
  </r>
  <r>
    <x v="191"/>
    <x v="24"/>
  </r>
  <r>
    <x v="192"/>
    <x v="24"/>
  </r>
  <r>
    <x v="193"/>
    <x v="24"/>
  </r>
  <r>
    <x v="193"/>
    <x v="24"/>
  </r>
  <r>
    <x v="193"/>
    <x v="24"/>
  </r>
  <r>
    <x v="194"/>
    <x v="24"/>
  </r>
  <r>
    <x v="194"/>
    <x v="24"/>
  </r>
  <r>
    <x v="195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6"/>
    <x v="24"/>
  </r>
  <r>
    <x v="197"/>
    <x v="24"/>
  </r>
  <r>
    <x v="198"/>
    <x v="24"/>
  </r>
  <r>
    <x v="198"/>
    <x v="24"/>
  </r>
  <r>
    <x v="199"/>
    <x v="24"/>
  </r>
  <r>
    <x v="199"/>
    <x v="24"/>
  </r>
  <r>
    <x v="200"/>
    <x v="24"/>
  </r>
  <r>
    <x v="201"/>
    <x v="24"/>
  </r>
  <r>
    <x v="202"/>
    <x v="24"/>
  </r>
  <r>
    <x v="202"/>
    <x v="24"/>
  </r>
  <r>
    <x v="202"/>
    <x v="24"/>
  </r>
  <r>
    <x v="202"/>
    <x v="24"/>
  </r>
  <r>
    <x v="202"/>
    <x v="24"/>
  </r>
  <r>
    <x v="202"/>
    <x v="24"/>
  </r>
  <r>
    <x v="203"/>
    <x v="24"/>
  </r>
  <r>
    <x v="203"/>
    <x v="24"/>
  </r>
  <r>
    <x v="203"/>
    <x v="24"/>
  </r>
  <r>
    <x v="203"/>
    <x v="24"/>
  </r>
  <r>
    <x v="203"/>
    <x v="24"/>
  </r>
  <r>
    <x v="203"/>
    <x v="24"/>
  </r>
  <r>
    <x v="203"/>
    <x v="24"/>
  </r>
  <r>
    <x v="203"/>
    <x v="24"/>
  </r>
  <r>
    <x v="204"/>
    <x v="24"/>
  </r>
  <r>
    <x v="204"/>
    <x v="24"/>
  </r>
  <r>
    <x v="205"/>
    <x v="24"/>
  </r>
  <r>
    <x v="205"/>
    <x v="24"/>
  </r>
  <r>
    <x v="206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7"/>
    <x v="24"/>
  </r>
  <r>
    <x v="208"/>
    <x v="24"/>
  </r>
  <r>
    <x v="208"/>
    <x v="24"/>
  </r>
  <r>
    <x v="208"/>
    <x v="24"/>
  </r>
  <r>
    <x v="208"/>
    <x v="24"/>
  </r>
  <r>
    <x v="208"/>
    <x v="24"/>
  </r>
  <r>
    <x v="209"/>
    <x v="24"/>
  </r>
  <r>
    <x v="210"/>
    <x v="24"/>
  </r>
  <r>
    <x v="210"/>
    <x v="24"/>
  </r>
  <r>
    <x v="210"/>
    <x v="24"/>
  </r>
  <r>
    <x v="210"/>
    <x v="24"/>
  </r>
  <r>
    <x v="211"/>
    <x v="24"/>
  </r>
  <r>
    <x v="211"/>
    <x v="24"/>
  </r>
  <r>
    <x v="211"/>
    <x v="24"/>
  </r>
  <r>
    <x v="211"/>
    <x v="24"/>
  </r>
  <r>
    <x v="211"/>
    <x v="24"/>
  </r>
  <r>
    <x v="211"/>
    <x v="24"/>
  </r>
  <r>
    <x v="212"/>
    <x v="24"/>
  </r>
  <r>
    <x v="213"/>
    <x v="24"/>
  </r>
  <r>
    <x v="214"/>
    <x v="24"/>
  </r>
  <r>
    <x v="215"/>
    <x v="24"/>
  </r>
  <r>
    <x v="215"/>
    <x v="24"/>
  </r>
  <r>
    <x v="216"/>
    <x v="24"/>
  </r>
  <r>
    <x v="217"/>
    <x v="24"/>
  </r>
  <r>
    <x v="218"/>
    <x v="24"/>
  </r>
  <r>
    <x v="219"/>
    <x v="24"/>
  </r>
  <r>
    <x v="219"/>
    <x v="24"/>
  </r>
  <r>
    <x v="219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0"/>
    <x v="24"/>
  </r>
  <r>
    <x v="221"/>
    <x v="24"/>
  </r>
  <r>
    <x v="222"/>
    <x v="24"/>
  </r>
  <r>
    <x v="223"/>
    <x v="24"/>
  </r>
  <r>
    <x v="224"/>
    <x v="24"/>
  </r>
  <r>
    <x v="225"/>
    <x v="24"/>
  </r>
  <r>
    <x v="225"/>
    <x v="24"/>
  </r>
  <r>
    <x v="225"/>
    <x v="24"/>
  </r>
  <r>
    <x v="226"/>
    <x v="24"/>
  </r>
  <r>
    <x v="227"/>
    <x v="24"/>
  </r>
  <r>
    <x v="228"/>
    <x v="24"/>
  </r>
  <r>
    <x v="228"/>
    <x v="24"/>
  </r>
  <r>
    <x v="229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0"/>
    <x v="24"/>
  </r>
  <r>
    <x v="231"/>
    <x v="24"/>
  </r>
  <r>
    <x v="231"/>
    <x v="24"/>
  </r>
  <r>
    <x v="231"/>
    <x v="24"/>
  </r>
  <r>
    <x v="232"/>
    <x v="24"/>
  </r>
  <r>
    <x v="233"/>
    <x v="24"/>
  </r>
  <r>
    <x v="234"/>
    <x v="24"/>
  </r>
  <r>
    <x v="234"/>
    <x v="24"/>
  </r>
  <r>
    <x v="234"/>
    <x v="24"/>
  </r>
  <r>
    <x v="234"/>
    <x v="24"/>
  </r>
  <r>
    <x v="235"/>
    <x v="24"/>
  </r>
  <r>
    <x v="235"/>
    <x v="24"/>
  </r>
  <r>
    <x v="235"/>
    <x v="24"/>
  </r>
  <r>
    <x v="236"/>
    <x v="24"/>
  </r>
  <r>
    <x v="237"/>
    <x v="24"/>
  </r>
  <r>
    <x v="238"/>
    <x v="24"/>
  </r>
  <r>
    <x v="239"/>
    <x v="24"/>
  </r>
  <r>
    <x v="240"/>
    <x v="24"/>
  </r>
  <r>
    <x v="241"/>
    <x v="24"/>
  </r>
  <r>
    <x v="241"/>
    <x v="24"/>
  </r>
  <r>
    <x v="241"/>
    <x v="24"/>
  </r>
  <r>
    <x v="242"/>
    <x v="24"/>
  </r>
  <r>
    <x v="242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3"/>
    <x v="24"/>
  </r>
  <r>
    <x v="244"/>
    <x v="24"/>
  </r>
  <r>
    <x v="245"/>
    <x v="24"/>
  </r>
  <r>
    <x v="245"/>
    <x v="24"/>
  </r>
  <r>
    <x v="246"/>
    <x v="24"/>
  </r>
  <r>
    <x v="247"/>
    <x v="24"/>
  </r>
  <r>
    <x v="247"/>
    <x v="24"/>
  </r>
  <r>
    <x v="247"/>
    <x v="24"/>
  </r>
  <r>
    <x v="248"/>
    <x v="24"/>
  </r>
  <r>
    <x v="249"/>
    <x v="24"/>
  </r>
  <r>
    <x v="249"/>
    <x v="24"/>
  </r>
  <r>
    <x v="249"/>
    <x v="24"/>
  </r>
  <r>
    <x v="249"/>
    <x v="24"/>
  </r>
  <r>
    <x v="249"/>
    <x v="24"/>
  </r>
  <r>
    <x v="250"/>
    <x v="24"/>
  </r>
  <r>
    <x v="250"/>
    <x v="24"/>
  </r>
  <r>
    <x v="250"/>
    <x v="24"/>
  </r>
  <r>
    <x v="250"/>
    <x v="24"/>
  </r>
  <r>
    <x v="250"/>
    <x v="24"/>
  </r>
  <r>
    <x v="250"/>
    <x v="24"/>
  </r>
  <r>
    <x v="251"/>
    <x v="24"/>
  </r>
  <r>
    <x v="252"/>
    <x v="24"/>
  </r>
  <r>
    <x v="252"/>
    <x v="24"/>
  </r>
  <r>
    <x v="253"/>
    <x v="24"/>
  </r>
  <r>
    <x v="253"/>
    <x v="24"/>
  </r>
  <r>
    <x v="254"/>
    <x v="24"/>
  </r>
  <r>
    <x v="255"/>
    <x v="24"/>
  </r>
  <r>
    <x v="255"/>
    <x v="24"/>
  </r>
  <r>
    <x v="256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7"/>
    <x v="24"/>
  </r>
  <r>
    <x v="258"/>
    <x v="24"/>
  </r>
  <r>
    <x v="259"/>
    <x v="24"/>
  </r>
  <r>
    <x v="259"/>
    <x v="24"/>
  </r>
  <r>
    <x v="260"/>
    <x v="24"/>
  </r>
  <r>
    <x v="261"/>
    <x v="24"/>
  </r>
  <r>
    <x v="261"/>
    <x v="24"/>
  </r>
  <r>
    <x v="261"/>
    <x v="24"/>
  </r>
  <r>
    <x v="261"/>
    <x v="24"/>
  </r>
  <r>
    <x v="261"/>
    <x v="24"/>
  </r>
  <r>
    <x v="261"/>
    <x v="24"/>
  </r>
  <r>
    <x v="261"/>
    <x v="24"/>
  </r>
  <r>
    <x v="262"/>
    <x v="24"/>
  </r>
  <r>
    <x v="262"/>
    <x v="24"/>
  </r>
  <r>
    <x v="262"/>
    <x v="24"/>
  </r>
  <r>
    <x v="262"/>
    <x v="24"/>
  </r>
  <r>
    <x v="263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4"/>
    <x v="24"/>
  </r>
  <r>
    <x v="265"/>
    <x v="24"/>
  </r>
  <r>
    <x v="266"/>
    <x v="24"/>
  </r>
  <r>
    <x v="267"/>
    <x v="24"/>
  </r>
  <r>
    <x v="267"/>
    <x v="24"/>
  </r>
  <r>
    <x v="267"/>
    <x v="24"/>
  </r>
  <r>
    <x v="268"/>
    <x v="24"/>
  </r>
  <r>
    <x v="269"/>
    <x v="24"/>
  </r>
  <r>
    <x v="270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1"/>
    <x v="24"/>
  </r>
  <r>
    <x v="272"/>
    <x v="24"/>
  </r>
  <r>
    <x v="273"/>
    <x v="24"/>
  </r>
  <r>
    <x v="274"/>
    <x v="24"/>
  </r>
  <r>
    <x v="275"/>
    <x v="24"/>
  </r>
  <r>
    <x v="276"/>
    <x v="24"/>
  </r>
  <r>
    <x v="277"/>
    <x v="24"/>
  </r>
  <r>
    <x v="278"/>
    <x v="24"/>
  </r>
  <r>
    <x v="279"/>
    <x v="24"/>
  </r>
  <r>
    <x v="280"/>
    <x v="24"/>
  </r>
  <r>
    <x v="281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2"/>
    <x v="24"/>
  </r>
  <r>
    <x v="283"/>
    <x v="24"/>
  </r>
  <r>
    <x v="283"/>
    <x v="24"/>
  </r>
  <r>
    <x v="283"/>
    <x v="24"/>
  </r>
  <r>
    <x v="283"/>
    <x v="24"/>
  </r>
  <r>
    <x v="283"/>
    <x v="24"/>
  </r>
  <r>
    <x v="284"/>
    <x v="24"/>
  </r>
  <r>
    <x v="285"/>
    <x v="24"/>
  </r>
  <r>
    <x v="286"/>
    <x v="24"/>
  </r>
  <r>
    <x v="287"/>
    <x v="24"/>
  </r>
  <r>
    <x v="288"/>
    <x v="24"/>
  </r>
  <r>
    <x v="289"/>
    <x v="24"/>
  </r>
  <r>
    <x v="289"/>
    <x v="24"/>
  </r>
  <r>
    <x v="289"/>
    <x v="24"/>
  </r>
  <r>
    <x v="289"/>
    <x v="24"/>
  </r>
  <r>
    <x v="289"/>
    <x v="24"/>
  </r>
  <r>
    <x v="289"/>
    <x v="24"/>
  </r>
  <r>
    <x v="290"/>
    <x v="24"/>
  </r>
  <r>
    <x v="290"/>
    <x v="24"/>
  </r>
  <r>
    <x v="290"/>
    <x v="24"/>
  </r>
  <r>
    <x v="291"/>
    <x v="24"/>
  </r>
  <r>
    <x v="292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3"/>
    <x v="24"/>
  </r>
  <r>
    <x v="294"/>
    <x v="24"/>
  </r>
  <r>
    <x v="295"/>
    <x v="24"/>
  </r>
  <r>
    <x v="295"/>
    <x v="24"/>
  </r>
  <r>
    <x v="296"/>
    <x v="24"/>
  </r>
  <r>
    <x v="297"/>
    <x v="24"/>
  </r>
  <r>
    <x v="297"/>
    <x v="24"/>
  </r>
  <r>
    <x v="298"/>
    <x v="24"/>
  </r>
  <r>
    <x v="298"/>
    <x v="24"/>
  </r>
  <r>
    <x v="299"/>
    <x v="24"/>
  </r>
  <r>
    <x v="300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1"/>
    <x v="24"/>
  </r>
  <r>
    <x v="302"/>
    <x v="24"/>
  </r>
  <r>
    <x v="303"/>
    <x v="24"/>
  </r>
  <r>
    <x v="303"/>
    <x v="24"/>
  </r>
  <r>
    <x v="303"/>
    <x v="24"/>
  </r>
  <r>
    <x v="303"/>
    <x v="24"/>
  </r>
  <r>
    <x v="303"/>
    <x v="24"/>
  </r>
  <r>
    <x v="303"/>
    <x v="24"/>
  </r>
  <r>
    <x v="303"/>
    <x v="24"/>
  </r>
  <r>
    <x v="304"/>
    <x v="24"/>
  </r>
  <r>
    <x v="304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5"/>
    <x v="24"/>
  </r>
  <r>
    <x v="306"/>
    <x v="24"/>
  </r>
  <r>
    <x v="306"/>
    <x v="24"/>
  </r>
  <r>
    <x v="307"/>
    <x v="24"/>
  </r>
  <r>
    <x v="307"/>
    <x v="24"/>
  </r>
  <r>
    <x v="307"/>
    <x v="24"/>
  </r>
  <r>
    <x v="308"/>
    <x v="24"/>
  </r>
  <r>
    <x v="309"/>
    <x v="24"/>
  </r>
  <r>
    <x v="309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0"/>
    <x v="24"/>
  </r>
  <r>
    <x v="311"/>
    <x v="24"/>
  </r>
  <r>
    <x v="312"/>
    <x v="24"/>
  </r>
  <r>
    <x v="312"/>
    <x v="24"/>
  </r>
  <r>
    <x v="313"/>
    <x v="24"/>
  </r>
  <r>
    <x v="313"/>
    <x v="24"/>
  </r>
  <r>
    <x v="314"/>
    <x v="24"/>
  </r>
  <r>
    <x v="314"/>
    <x v="24"/>
  </r>
  <r>
    <x v="314"/>
    <x v="24"/>
  </r>
  <r>
    <x v="314"/>
    <x v="24"/>
  </r>
  <r>
    <x v="314"/>
    <x v="24"/>
  </r>
  <r>
    <x v="314"/>
    <x v="24"/>
  </r>
  <r>
    <x v="315"/>
    <x v="24"/>
  </r>
  <r>
    <x v="316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7"/>
    <x v="24"/>
  </r>
  <r>
    <x v="318"/>
    <x v="24"/>
  </r>
  <r>
    <x v="318"/>
    <x v="24"/>
  </r>
  <r>
    <x v="319"/>
    <x v="24"/>
  </r>
  <r>
    <x v="320"/>
    <x v="24"/>
  </r>
  <r>
    <x v="321"/>
    <x v="24"/>
  </r>
  <r>
    <x v="322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3"/>
    <x v="24"/>
  </r>
  <r>
    <x v="324"/>
    <x v="24"/>
  </r>
  <r>
    <x v="325"/>
    <x v="24"/>
  </r>
  <r>
    <x v="326"/>
    <x v="24"/>
  </r>
  <r>
    <x v="326"/>
    <x v="24"/>
  </r>
  <r>
    <x v="326"/>
    <x v="24"/>
  </r>
  <r>
    <x v="326"/>
    <x v="24"/>
  </r>
  <r>
    <x v="326"/>
    <x v="24"/>
  </r>
  <r>
    <x v="326"/>
    <x v="24"/>
  </r>
  <r>
    <x v="326"/>
    <x v="24"/>
  </r>
  <r>
    <x v="326"/>
    <x v="24"/>
  </r>
  <r>
    <x v="326"/>
    <x v="24"/>
  </r>
  <r>
    <x v="326"/>
    <x v="24"/>
  </r>
  <r>
    <x v="326"/>
    <x v="24"/>
  </r>
  <r>
    <x v="326"/>
    <x v="24"/>
  </r>
  <r>
    <x v="327"/>
    <x v="24"/>
  </r>
  <r>
    <x v="328"/>
    <x v="24"/>
  </r>
  <r>
    <x v="328"/>
    <x v="24"/>
  </r>
  <r>
    <x v="328"/>
    <x v="24"/>
  </r>
  <r>
    <x v="328"/>
    <x v="24"/>
  </r>
  <r>
    <x v="328"/>
    <x v="24"/>
  </r>
  <r>
    <x v="328"/>
    <x v="24"/>
  </r>
  <r>
    <x v="328"/>
    <x v="24"/>
  </r>
  <r>
    <x v="328"/>
    <x v="24"/>
  </r>
  <r>
    <x v="328"/>
    <x v="24"/>
  </r>
  <r>
    <x v="329"/>
    <x v="24"/>
  </r>
  <r>
    <x v="330"/>
    <x v="24"/>
  </r>
  <r>
    <x v="331"/>
    <x v="24"/>
  </r>
  <r>
    <x v="331"/>
    <x v="24"/>
  </r>
  <r>
    <x v="331"/>
    <x v="24"/>
  </r>
  <r>
    <x v="331"/>
    <x v="24"/>
  </r>
  <r>
    <x v="331"/>
    <x v="24"/>
  </r>
  <r>
    <x v="331"/>
    <x v="24"/>
  </r>
  <r>
    <x v="331"/>
    <x v="24"/>
  </r>
  <r>
    <x v="331"/>
    <x v="24"/>
  </r>
  <r>
    <x v="331"/>
    <x v="24"/>
  </r>
  <r>
    <x v="331"/>
    <x v="24"/>
  </r>
  <r>
    <x v="331"/>
    <x v="24"/>
  </r>
  <r>
    <x v="331"/>
    <x v="24"/>
  </r>
  <r>
    <x v="332"/>
    <x v="24"/>
  </r>
  <r>
    <x v="333"/>
    <x v="24"/>
  </r>
  <r>
    <x v="334"/>
    <x v="24"/>
  </r>
  <r>
    <x v="334"/>
    <x v="24"/>
  </r>
  <r>
    <x v="334"/>
    <x v="24"/>
  </r>
  <r>
    <x v="334"/>
    <x v="24"/>
  </r>
  <r>
    <x v="334"/>
    <x v="24"/>
  </r>
  <r>
    <x v="334"/>
    <x v="24"/>
  </r>
  <r>
    <x v="334"/>
    <x v="24"/>
  </r>
  <r>
    <x v="334"/>
    <x v="24"/>
  </r>
  <r>
    <x v="334"/>
    <x v="24"/>
  </r>
  <r>
    <x v="335"/>
    <x v="24"/>
  </r>
  <r>
    <x v="335"/>
    <x v="24"/>
  </r>
  <r>
    <x v="335"/>
    <x v="24"/>
  </r>
  <r>
    <x v="335"/>
    <x v="24"/>
  </r>
  <r>
    <x v="335"/>
    <x v="24"/>
  </r>
  <r>
    <x v="335"/>
    <x v="24"/>
  </r>
  <r>
    <x v="335"/>
    <x v="24"/>
  </r>
  <r>
    <x v="335"/>
    <x v="24"/>
  </r>
  <r>
    <x v="335"/>
    <x v="24"/>
  </r>
  <r>
    <x v="335"/>
    <x v="24"/>
  </r>
  <r>
    <x v="335"/>
    <x v="24"/>
  </r>
  <r>
    <x v="336"/>
    <x v="24"/>
  </r>
  <r>
    <x v="336"/>
    <x v="24"/>
  </r>
  <r>
    <x v="337"/>
    <x v="24"/>
  </r>
  <r>
    <x v="337"/>
    <x v="24"/>
  </r>
  <r>
    <x v="337"/>
    <x v="24"/>
  </r>
  <r>
    <x v="337"/>
    <x v="24"/>
  </r>
  <r>
    <x v="337"/>
    <x v="24"/>
  </r>
  <r>
    <x v="337"/>
    <x v="24"/>
  </r>
  <r>
    <x v="338"/>
    <x v="24"/>
  </r>
  <r>
    <x v="339"/>
    <x v="24"/>
  </r>
  <r>
    <x v="340"/>
    <x v="24"/>
  </r>
  <r>
    <x v="340"/>
    <x v="24"/>
  </r>
  <r>
    <x v="340"/>
    <x v="24"/>
  </r>
  <r>
    <x v="340"/>
    <x v="24"/>
  </r>
  <r>
    <x v="340"/>
    <x v="24"/>
  </r>
  <r>
    <x v="340"/>
    <x v="24"/>
  </r>
  <r>
    <x v="341"/>
    <x v="24"/>
  </r>
  <r>
    <x v="342"/>
    <x v="24"/>
  </r>
  <r>
    <x v="342"/>
    <x v="24"/>
  </r>
  <r>
    <x v="342"/>
    <x v="24"/>
  </r>
  <r>
    <x v="342"/>
    <x v="24"/>
  </r>
  <r>
    <x v="342"/>
    <x v="24"/>
  </r>
  <r>
    <x v="342"/>
    <x v="24"/>
  </r>
  <r>
    <x v="343"/>
    <x v="24"/>
  </r>
  <r>
    <x v="343"/>
    <x v="24"/>
  </r>
  <r>
    <x v="343"/>
    <x v="24"/>
  </r>
  <r>
    <x v="344"/>
    <x v="24"/>
  </r>
  <r>
    <x v="344"/>
    <x v="24"/>
  </r>
  <r>
    <x v="344"/>
    <x v="24"/>
  </r>
  <r>
    <x v="344"/>
    <x v="24"/>
  </r>
  <r>
    <x v="344"/>
    <x v="24"/>
  </r>
  <r>
    <x v="344"/>
    <x v="24"/>
  </r>
  <r>
    <x v="344"/>
    <x v="24"/>
  </r>
  <r>
    <x v="344"/>
    <x v="24"/>
  </r>
  <r>
    <x v="344"/>
    <x v="24"/>
  </r>
  <r>
    <x v="344"/>
    <x v="24"/>
  </r>
  <r>
    <x v="344"/>
    <x v="24"/>
  </r>
  <r>
    <x v="344"/>
    <x v="24"/>
  </r>
  <r>
    <x v="344"/>
    <x v="24"/>
  </r>
  <r>
    <x v="344"/>
    <x v="24"/>
  </r>
  <r>
    <x v="345"/>
    <x v="24"/>
  </r>
  <r>
    <x v="345"/>
    <x v="24"/>
  </r>
  <r>
    <x v="345"/>
    <x v="24"/>
  </r>
  <r>
    <x v="345"/>
    <x v="24"/>
  </r>
  <r>
    <x v="345"/>
    <x v="24"/>
  </r>
  <r>
    <x v="345"/>
    <x v="24"/>
  </r>
  <r>
    <x v="346"/>
    <x v="24"/>
  </r>
  <r>
    <x v="346"/>
    <x v="24"/>
  </r>
  <r>
    <x v="346"/>
    <x v="24"/>
  </r>
  <r>
    <x v="346"/>
    <x v="24"/>
  </r>
  <r>
    <x v="346"/>
    <x v="24"/>
  </r>
  <r>
    <x v="346"/>
    <x v="24"/>
  </r>
  <r>
    <x v="346"/>
    <x v="24"/>
  </r>
  <r>
    <x v="347"/>
    <x v="24"/>
  </r>
  <r>
    <x v="347"/>
    <x v="24"/>
  </r>
  <r>
    <x v="347"/>
    <x v="24"/>
  </r>
  <r>
    <x v="347"/>
    <x v="24"/>
  </r>
  <r>
    <x v="347"/>
    <x v="24"/>
  </r>
  <r>
    <x v="348"/>
    <x v="24"/>
  </r>
  <r>
    <x v="349"/>
    <x v="24"/>
  </r>
  <r>
    <x v="349"/>
    <x v="24"/>
  </r>
  <r>
    <x v="349"/>
    <x v="24"/>
  </r>
  <r>
    <x v="349"/>
    <x v="24"/>
  </r>
  <r>
    <x v="349"/>
    <x v="24"/>
  </r>
  <r>
    <x v="350"/>
    <x v="24"/>
  </r>
  <r>
    <x v="351"/>
    <x v="24"/>
  </r>
  <r>
    <x v="351"/>
    <x v="24"/>
  </r>
  <r>
    <x v="351"/>
    <x v="24"/>
  </r>
  <r>
    <x v="351"/>
    <x v="24"/>
  </r>
  <r>
    <x v="351"/>
    <x v="24"/>
  </r>
  <r>
    <x v="352"/>
    <x v="24"/>
  </r>
  <r>
    <x v="352"/>
    <x v="24"/>
  </r>
  <r>
    <x v="353"/>
    <x v="24"/>
  </r>
  <r>
    <x v="353"/>
    <x v="24"/>
  </r>
  <r>
    <x v="353"/>
    <x v="24"/>
  </r>
  <r>
    <x v="353"/>
    <x v="24"/>
  </r>
  <r>
    <x v="353"/>
    <x v="24"/>
  </r>
  <r>
    <x v="353"/>
    <x v="24"/>
  </r>
  <r>
    <x v="353"/>
    <x v="24"/>
  </r>
  <r>
    <x v="353"/>
    <x v="24"/>
  </r>
  <r>
    <x v="354"/>
    <x v="24"/>
  </r>
  <r>
    <x v="355"/>
    <x v="24"/>
  </r>
  <r>
    <x v="355"/>
    <x v="24"/>
  </r>
  <r>
    <x v="355"/>
    <x v="24"/>
  </r>
  <r>
    <x v="356"/>
    <x v="24"/>
  </r>
  <r>
    <x v="356"/>
    <x v="24"/>
  </r>
  <r>
    <x v="356"/>
    <x v="24"/>
  </r>
  <r>
    <x v="357"/>
    <x v="24"/>
  </r>
  <r>
    <x v="358"/>
    <x v="24"/>
  </r>
  <r>
    <x v="358"/>
    <x v="24"/>
  </r>
  <r>
    <x v="358"/>
    <x v="24"/>
  </r>
  <r>
    <x v="358"/>
    <x v="24"/>
  </r>
  <r>
    <x v="359"/>
    <x v="24"/>
  </r>
  <r>
    <x v="359"/>
    <x v="24"/>
  </r>
  <r>
    <x v="360"/>
    <x v="24"/>
  </r>
  <r>
    <x v="361"/>
    <x v="24"/>
  </r>
  <r>
    <x v="362"/>
    <x v="24"/>
  </r>
  <r>
    <x v="363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  <r>
    <x v="364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8555D-1D56-4EFC-82ED-AA68B8B79C86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1" firstHeaderRow="1" firstDataRow="1" firstDataCol="1"/>
  <pivotFields count="2">
    <pivotField dataField="1" showAll="0"/>
    <pivotField axis="axisRow" showAll="0">
      <items count="20">
        <item x="13"/>
        <item x="0"/>
        <item x="9"/>
        <item x="12"/>
        <item x="3"/>
        <item x="14"/>
        <item x="17"/>
        <item x="11"/>
        <item x="15"/>
        <item x="6"/>
        <item x="2"/>
        <item x="16"/>
        <item h="1" x="4"/>
        <item x="7"/>
        <item x="8"/>
        <item x="10"/>
        <item x="5"/>
        <item x="1"/>
        <item h="1" x="18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Max Profi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4C35B-D342-4E07-94AE-1A2A05E1D714}" name="PivotTable1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8" firstHeaderRow="1" firstDataRow="1" firstDataCol="1"/>
  <pivotFields count="2">
    <pivotField dataField="1" showAll="0">
      <items count="366"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h="1" x="364"/>
        <item t="default"/>
      </items>
    </pivotField>
    <pivotField axis="axisRow" showAll="0">
      <items count="26">
        <item x="0"/>
        <item x="22"/>
        <item x="20"/>
        <item x="9"/>
        <item x="7"/>
        <item x="5"/>
        <item x="8"/>
        <item x="19"/>
        <item x="21"/>
        <item x="15"/>
        <item x="12"/>
        <item x="1"/>
        <item x="18"/>
        <item x="4"/>
        <item x="3"/>
        <item x="14"/>
        <item x="13"/>
        <item x="23"/>
        <item x="11"/>
        <item x="10"/>
        <item x="6"/>
        <item x="16"/>
        <item x="2"/>
        <item x="17"/>
        <item h="1" x="24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Top IMDB Score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0"/>
        <item x="1"/>
        <item x="17"/>
        <item x="19"/>
        <item x="13"/>
        <item x="14"/>
        <item x="10"/>
        <item x="11"/>
        <item x="2"/>
        <item x="6"/>
        <item x="18"/>
        <item x="15"/>
        <item x="4"/>
        <item x="5"/>
        <item x="7"/>
        <item x="9"/>
        <item x="16"/>
        <item x="12"/>
        <item x="8"/>
        <item x="3"/>
        <item x="20"/>
        <item x="2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Count(Genre)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23">
    <pivotField showAll="0"/>
    <pivotField showAll="0">
      <items count="1661">
        <item x="1276"/>
        <item x="829"/>
        <item x="1086"/>
        <item x="1527"/>
        <item x="1444"/>
        <item x="158"/>
        <item x="1434"/>
        <item x="959"/>
        <item x="226"/>
        <item x="428"/>
        <item x="1528"/>
        <item x="1142"/>
        <item x="1392"/>
        <item x="1338"/>
        <item x="1613"/>
        <item x="364"/>
        <item x="389"/>
        <item x="1043"/>
        <item x="201"/>
        <item x="1204"/>
        <item x="386"/>
        <item x="590"/>
        <item x="1125"/>
        <item x="728"/>
        <item x="72"/>
        <item x="1008"/>
        <item x="229"/>
        <item x="525"/>
        <item x="299"/>
        <item x="109"/>
        <item x="1439"/>
        <item x="96"/>
        <item x="643"/>
        <item x="437"/>
        <item x="594"/>
        <item x="1617"/>
        <item x="1065"/>
        <item x="1575"/>
        <item x="1491"/>
        <item x="100"/>
        <item x="1479"/>
        <item x="1615"/>
        <item x="1286"/>
        <item x="117"/>
        <item x="850"/>
        <item x="1472"/>
        <item x="670"/>
        <item x="955"/>
        <item x="603"/>
        <item x="1403"/>
        <item x="860"/>
        <item x="887"/>
        <item x="12"/>
        <item x="442"/>
        <item x="1257"/>
        <item x="216"/>
        <item x="694"/>
        <item x="891"/>
        <item x="844"/>
        <item x="1644"/>
        <item x="726"/>
        <item x="445"/>
        <item x="4"/>
        <item x="1258"/>
        <item x="204"/>
        <item x="972"/>
        <item x="1432"/>
        <item x="285"/>
        <item x="687"/>
        <item x="422"/>
        <item x="1212"/>
        <item x="264"/>
        <item x="425"/>
        <item x="308"/>
        <item x="880"/>
        <item x="102"/>
        <item x="506"/>
        <item x="1250"/>
        <item x="1549"/>
        <item x="513"/>
        <item x="798"/>
        <item x="849"/>
        <item x="374"/>
        <item x="1452"/>
        <item x="228"/>
        <item x="1577"/>
        <item x="19"/>
        <item x="259"/>
        <item x="837"/>
        <item x="1115"/>
        <item x="1027"/>
        <item x="246"/>
        <item x="634"/>
        <item x="1292"/>
        <item x="1498"/>
        <item x="1232"/>
        <item x="1205"/>
        <item x="511"/>
        <item x="1592"/>
        <item x="179"/>
        <item x="777"/>
        <item x="897"/>
        <item x="831"/>
        <item x="347"/>
        <item x="320"/>
        <item x="443"/>
        <item x="501"/>
        <item x="242"/>
        <item x="262"/>
        <item x="1390"/>
        <item x="14"/>
        <item x="1606"/>
        <item x="905"/>
        <item x="34"/>
        <item x="438"/>
        <item x="490"/>
        <item x="698"/>
        <item x="1517"/>
        <item x="1582"/>
        <item x="1563"/>
        <item x="420"/>
        <item x="1445"/>
        <item x="869"/>
        <item x="193"/>
        <item x="1595"/>
        <item x="1220"/>
        <item x="738"/>
        <item x="276"/>
        <item x="184"/>
        <item x="107"/>
        <item x="1367"/>
        <item x="609"/>
        <item x="898"/>
        <item x="1135"/>
        <item x="1637"/>
        <item x="486"/>
        <item x="1323"/>
        <item x="1464"/>
        <item x="1074"/>
        <item x="810"/>
        <item x="621"/>
        <item x="291"/>
        <item x="867"/>
        <item x="1158"/>
        <item x="1197"/>
        <item x="727"/>
        <item x="1070"/>
        <item x="750"/>
        <item x="783"/>
        <item x="152"/>
        <item x="1025"/>
        <item x="58"/>
        <item x="522"/>
        <item x="1557"/>
        <item x="141"/>
        <item x="171"/>
        <item x="902"/>
        <item x="1653"/>
        <item x="104"/>
        <item x="329"/>
        <item x="1132"/>
        <item x="669"/>
        <item x="24"/>
        <item x="1605"/>
        <item x="1369"/>
        <item x="199"/>
        <item x="491"/>
        <item x="416"/>
        <item x="1101"/>
        <item x="1314"/>
        <item x="1087"/>
        <item x="339"/>
        <item x="886"/>
        <item x="338"/>
        <item x="809"/>
        <item x="885"/>
        <item x="1062"/>
        <item x="514"/>
        <item x="1537"/>
        <item x="1633"/>
        <item x="682"/>
        <item x="767"/>
        <item x="1538"/>
        <item x="958"/>
        <item x="1004"/>
        <item x="10"/>
        <item x="497"/>
        <item x="82"/>
        <item x="1589"/>
        <item x="523"/>
        <item x="715"/>
        <item x="280"/>
        <item x="710"/>
        <item x="439"/>
        <item x="1516"/>
        <item x="122"/>
        <item x="1387"/>
        <item x="56"/>
        <item x="1482"/>
        <item x="1298"/>
        <item x="1152"/>
        <item x="1121"/>
        <item x="764"/>
        <item x="504"/>
        <item x="739"/>
        <item x="1329"/>
        <item x="1394"/>
        <item x="138"/>
        <item x="1119"/>
        <item x="1535"/>
        <item x="733"/>
        <item x="576"/>
        <item x="1268"/>
        <item x="558"/>
        <item x="546"/>
        <item x="672"/>
        <item x="865"/>
        <item x="877"/>
        <item x="1222"/>
        <item x="1489"/>
        <item x="78"/>
        <item x="341"/>
        <item x="598"/>
        <item x="120"/>
        <item x="1493"/>
        <item x="616"/>
        <item x="1490"/>
        <item x="859"/>
        <item x="70"/>
        <item x="741"/>
        <item x="646"/>
        <item x="1566"/>
        <item x="684"/>
        <item x="580"/>
        <item x="1237"/>
        <item x="551"/>
        <item x="811"/>
        <item x="575"/>
        <item x="535"/>
        <item x="949"/>
        <item x="918"/>
        <item x="1366"/>
        <item x="1334"/>
        <item x="432"/>
        <item x="1055"/>
        <item x="1100"/>
        <item x="1112"/>
        <item x="1349"/>
        <item x="1447"/>
        <item x="85"/>
        <item x="3"/>
        <item x="1203"/>
        <item x="803"/>
        <item x="166"/>
        <item x="18"/>
        <item x="1126"/>
        <item x="159"/>
        <item x="1153"/>
        <item x="1161"/>
        <item x="956"/>
        <item x="1436"/>
        <item x="279"/>
        <item x="270"/>
        <item x="309"/>
        <item x="1558"/>
        <item x="248"/>
        <item x="822"/>
        <item x="528"/>
        <item x="21"/>
        <item x="693"/>
        <item x="919"/>
        <item x="452"/>
        <item x="1564"/>
        <item x="908"/>
        <item x="1072"/>
        <item x="1012"/>
        <item x="683"/>
        <item x="602"/>
        <item x="772"/>
        <item x="1634"/>
        <item x="1587"/>
        <item x="403"/>
        <item x="947"/>
        <item x="227"/>
        <item x="1423"/>
        <item x="1139"/>
        <item x="1293"/>
        <item x="1437"/>
        <item x="751"/>
        <item x="1450"/>
        <item x="866"/>
        <item x="1102"/>
        <item x="1235"/>
        <item x="1201"/>
        <item x="883"/>
        <item x="1271"/>
        <item x="929"/>
        <item x="209"/>
        <item x="321"/>
        <item x="1599"/>
        <item x="805"/>
        <item x="1515"/>
        <item x="1127"/>
        <item x="441"/>
        <item x="620"/>
        <item x="456"/>
        <item x="1054"/>
        <item x="487"/>
        <item x="1483"/>
        <item x="1376"/>
        <item x="25"/>
        <item x="1342"/>
        <item x="1223"/>
        <item x="1109"/>
        <item x="116"/>
        <item x="1332"/>
        <item x="1150"/>
        <item x="1455"/>
        <item x="868"/>
        <item x="1067"/>
        <item x="1407"/>
        <item x="882"/>
        <item x="1324"/>
        <item x="48"/>
        <item x="91"/>
        <item x="1548"/>
        <item x="560"/>
        <item x="448"/>
        <item x="407"/>
        <item x="1503"/>
        <item x="1231"/>
        <item x="1343"/>
        <item x="64"/>
        <item x="328"/>
        <item x="1350"/>
        <item x="450"/>
        <item x="1143"/>
        <item x="1254"/>
        <item x="256"/>
        <item x="368"/>
        <item x="712"/>
        <item x="478"/>
        <item x="177"/>
        <item x="337"/>
        <item x="563"/>
        <item x="1099"/>
        <item x="1457"/>
        <item x="997"/>
        <item x="346"/>
        <item x="812"/>
        <item x="475"/>
        <item x="1014"/>
        <item x="1488"/>
        <item x="314"/>
        <item x="1129"/>
        <item x="1413"/>
        <item x="274"/>
        <item x="1501"/>
        <item x="296"/>
        <item x="110"/>
        <item x="132"/>
        <item x="703"/>
        <item x="1263"/>
        <item x="8"/>
        <item x="466"/>
        <item x="1050"/>
        <item x="61"/>
        <item x="1108"/>
        <item x="98"/>
        <item x="1149"/>
        <item x="1318"/>
        <item x="1494"/>
        <item x="325"/>
        <item x="467"/>
        <item x="545"/>
        <item x="196"/>
        <item x="982"/>
        <item x="1370"/>
        <item x="984"/>
        <item x="1461"/>
        <item x="998"/>
        <item x="1195"/>
        <item x="251"/>
        <item x="1137"/>
        <item x="754"/>
        <item x="951"/>
        <item x="532"/>
        <item x="1285"/>
        <item x="1469"/>
        <item x="1033"/>
        <item x="1399"/>
        <item x="155"/>
        <item x="1311"/>
        <item x="354"/>
        <item x="266"/>
        <item x="1448"/>
        <item x="59"/>
        <item x="700"/>
        <item x="760"/>
        <item x="631"/>
        <item x="1238"/>
        <item x="1003"/>
        <item x="788"/>
        <item x="302"/>
        <item x="50"/>
        <item x="1638"/>
        <item x="1006"/>
        <item x="657"/>
        <item x="1248"/>
        <item x="71"/>
        <item x="1561"/>
        <item x="1133"/>
        <item x="746"/>
        <item x="720"/>
        <item x="1651"/>
        <item x="1057"/>
        <item x="1632"/>
        <item x="218"/>
        <item x="1398"/>
        <item x="1312"/>
        <item x="1428"/>
        <item x="697"/>
        <item x="99"/>
        <item x="1573"/>
        <item x="1229"/>
        <item x="544"/>
        <item x="1585"/>
        <item x="1265"/>
        <item x="991"/>
        <item x="696"/>
        <item x="677"/>
        <item x="889"/>
        <item x="1047"/>
        <item x="1194"/>
        <item x="1059"/>
        <item x="234"/>
        <item x="1183"/>
        <item x="75"/>
        <item x="118"/>
        <item x="1581"/>
        <item x="1611"/>
        <item x="173"/>
        <item x="843"/>
        <item x="1105"/>
        <item x="518"/>
        <item x="572"/>
        <item x="1088"/>
        <item x="1346"/>
        <item x="1641"/>
        <item x="508"/>
        <item x="258"/>
        <item x="1530"/>
        <item x="934"/>
        <item x="1378"/>
        <item x="1414"/>
        <item x="729"/>
        <item x="1247"/>
        <item x="1570"/>
        <item x="265"/>
        <item x="167"/>
        <item x="1216"/>
        <item x="648"/>
        <item x="399"/>
        <item x="66"/>
        <item x="1627"/>
        <item x="1044"/>
        <item x="150"/>
        <item x="275"/>
        <item x="1384"/>
        <item x="1192"/>
        <item x="417"/>
        <item x="319"/>
        <item x="855"/>
        <item x="180"/>
        <item x="1584"/>
        <item x="1180"/>
        <item x="1249"/>
        <item x="1526"/>
        <item x="808"/>
        <item x="797"/>
        <item x="538"/>
        <item x="1308"/>
        <item x="1114"/>
        <item x="1363"/>
        <item x="742"/>
        <item x="1028"/>
        <item x="734"/>
        <item x="383"/>
        <item x="1616"/>
        <item x="1555"/>
        <item x="277"/>
        <item x="472"/>
        <item x="601"/>
        <item x="588"/>
        <item x="426"/>
        <item x="933"/>
        <item x="1306"/>
        <item x="288"/>
        <item x="1499"/>
        <item x="205"/>
        <item x="1213"/>
        <item x="284"/>
        <item x="161"/>
        <item x="649"/>
        <item x="965"/>
        <item x="77"/>
        <item x="681"/>
        <item x="1058"/>
        <item x="207"/>
        <item x="345"/>
        <item x="554"/>
        <item x="892"/>
        <item x="457"/>
        <item x="283"/>
        <item x="924"/>
        <item x="786"/>
        <item x="1089"/>
        <item x="1353"/>
        <item x="136"/>
        <item x="79"/>
        <item x="412"/>
        <item x="488"/>
        <item x="1340"/>
        <item x="1303"/>
        <item x="1420"/>
        <item x="861"/>
        <item x="613"/>
        <item x="592"/>
        <item x="261"/>
        <item x="1037"/>
        <item x="973"/>
        <item x="988"/>
        <item x="779"/>
        <item x="870"/>
        <item x="313"/>
        <item x="1365"/>
        <item x="1572"/>
        <item x="510"/>
        <item x="1"/>
        <item x="349"/>
        <item x="785"/>
        <item x="969"/>
        <item x="1567"/>
        <item x="1160"/>
        <item x="1609"/>
        <item x="530"/>
        <item x="1030"/>
        <item x="287"/>
        <item x="1036"/>
        <item x="838"/>
        <item x="1134"/>
        <item x="1630"/>
        <item x="350"/>
        <item x="747"/>
        <item x="36"/>
        <item x="1278"/>
        <item x="495"/>
        <item x="1273"/>
        <item x="123"/>
        <item x="1583"/>
        <item x="912"/>
        <item x="1544"/>
        <item x="1619"/>
        <item x="365"/>
        <item x="606"/>
        <item x="1189"/>
        <item x="1360"/>
        <item x="358"/>
        <item x="1559"/>
        <item x="353"/>
        <item x="1626"/>
        <item x="806"/>
        <item x="1221"/>
        <item x="612"/>
        <item x="1628"/>
        <item x="1533"/>
        <item x="1395"/>
        <item x="1344"/>
        <item x="1347"/>
        <item x="268"/>
        <item x="782"/>
        <item x="105"/>
        <item x="1339"/>
        <item x="433"/>
        <item x="940"/>
        <item x="83"/>
        <item x="1029"/>
        <item x="1502"/>
        <item x="1505"/>
        <item x="615"/>
        <item x="611"/>
        <item x="596"/>
        <item x="1506"/>
        <item x="630"/>
        <item x="367"/>
        <item x="1357"/>
        <item x="702"/>
        <item x="1120"/>
        <item x="577"/>
        <item x="539"/>
        <item x="1473"/>
        <item x="910"/>
        <item x="233"/>
        <item x="543"/>
        <item x="637"/>
        <item x="873"/>
        <item x="33"/>
        <item x="1371"/>
        <item x="1442"/>
        <item x="1610"/>
        <item x="247"/>
        <item x="1657"/>
        <item x="531"/>
        <item x="1035"/>
        <item x="1104"/>
        <item x="1514"/>
        <item x="238"/>
        <item x="69"/>
        <item x="761"/>
        <item x="0"/>
        <item x="1336"/>
        <item x="1151"/>
        <item x="1478"/>
        <item x="1052"/>
        <item x="1007"/>
        <item x="705"/>
        <item x="63"/>
        <item x="1046"/>
        <item x="962"/>
        <item x="134"/>
        <item x="135"/>
        <item x="979"/>
        <item x="863"/>
        <item x="423"/>
        <item x="1539"/>
        <item x="1474"/>
        <item x="1337"/>
        <item x="32"/>
        <item x="974"/>
        <item x="459"/>
        <item x="1547"/>
        <item x="1040"/>
        <item x="1590"/>
        <item x="148"/>
        <item x="1113"/>
        <item x="706"/>
        <item x="624"/>
        <item x="1462"/>
        <item x="1182"/>
        <item x="1458"/>
        <item x="658"/>
        <item x="930"/>
        <item x="642"/>
        <item x="1191"/>
        <item x="1147"/>
        <item x="421"/>
        <item x="405"/>
        <item x="1184"/>
        <item x="1372"/>
        <item x="181"/>
        <item x="335"/>
        <item x="569"/>
        <item x="675"/>
        <item x="213"/>
        <item x="605"/>
        <item x="552"/>
        <item x="826"/>
        <item x="878"/>
        <item x="348"/>
        <item x="566"/>
        <item x="685"/>
        <item x="1553"/>
        <item x="1405"/>
        <item x="1534"/>
        <item x="909"/>
        <item x="1175"/>
        <item x="913"/>
        <item x="776"/>
        <item x="759"/>
        <item x="825"/>
        <item x="709"/>
        <item x="1090"/>
        <item x="573"/>
        <item x="88"/>
        <item x="755"/>
        <item x="1379"/>
        <item x="1305"/>
        <item x="549"/>
        <item x="796"/>
        <item x="263"/>
        <item x="381"/>
        <item x="1356"/>
        <item x="967"/>
        <item x="802"/>
        <item x="963"/>
        <item x="1075"/>
        <item x="1454"/>
        <item x="1424"/>
        <item x="975"/>
        <item x="846"/>
        <item x="925"/>
        <item x="937"/>
        <item x="1172"/>
        <item x="1415"/>
        <item x="385"/>
        <item x="451"/>
        <item x="823"/>
        <item x="1383"/>
        <item x="529"/>
        <item x="1228"/>
        <item x="722"/>
        <item x="901"/>
        <item x="990"/>
        <item x="1603"/>
        <item x="736"/>
        <item x="1361"/>
        <item x="618"/>
        <item x="1082"/>
        <item x="244"/>
        <item x="86"/>
        <item x="357"/>
        <item x="1171"/>
        <item x="978"/>
        <item x="127"/>
        <item x="473"/>
        <item x="943"/>
        <item x="231"/>
        <item x="419"/>
        <item x="1654"/>
        <item x="92"/>
        <item x="1327"/>
        <item x="477"/>
        <item x="1093"/>
        <item x="995"/>
        <item x="907"/>
        <item x="1604"/>
        <item x="1322"/>
        <item x="1465"/>
        <item x="1253"/>
        <item x="446"/>
        <item x="1039"/>
        <item x="1131"/>
        <item x="814"/>
        <item x="370"/>
        <item x="821"/>
        <item x="740"/>
        <item x="1098"/>
        <item x="928"/>
        <item x="636"/>
        <item x="387"/>
        <item x="512"/>
        <item x="628"/>
        <item x="503"/>
        <item x="481"/>
        <item x="498"/>
        <item x="505"/>
        <item x="773"/>
        <item x="926"/>
        <item x="1063"/>
        <item x="436"/>
        <item x="28"/>
        <item x="190"/>
        <item x="626"/>
        <item x="377"/>
        <item x="701"/>
        <item x="842"/>
        <item x="125"/>
        <item x="1317"/>
        <item x="203"/>
        <item x="189"/>
        <item x="1391"/>
        <item x="1578"/>
        <item x="994"/>
        <item x="351"/>
        <item x="839"/>
        <item x="737"/>
        <item x="1186"/>
        <item x="660"/>
        <item x="1234"/>
        <item x="765"/>
        <item x="482"/>
        <item x="249"/>
        <item x="1083"/>
        <item x="449"/>
        <item x="1071"/>
        <item x="752"/>
        <item x="519"/>
        <item x="128"/>
        <item x="219"/>
        <item x="1243"/>
        <item x="1389"/>
        <item x="1624"/>
        <item x="1236"/>
        <item x="237"/>
        <item x="282"/>
        <item x="872"/>
        <item x="619"/>
        <item x="769"/>
        <item x="1546"/>
        <item x="644"/>
        <item x="84"/>
        <item x="559"/>
        <item x="62"/>
        <item x="793"/>
        <item x="914"/>
        <item x="342"/>
        <item x="45"/>
        <item x="1601"/>
        <item x="1081"/>
        <item x="434"/>
        <item x="1148"/>
        <item x="1076"/>
        <item x="103"/>
        <item x="1116"/>
        <item x="1640"/>
        <item x="1200"/>
        <item x="67"/>
        <item x="557"/>
        <item x="355"/>
        <item x="430"/>
        <item x="1174"/>
        <item x="957"/>
        <item x="1608"/>
        <item x="1333"/>
        <item x="540"/>
        <item x="27"/>
        <item x="500"/>
        <item x="297"/>
        <item x="795"/>
        <item x="1467"/>
        <item x="1103"/>
        <item x="326"/>
        <item x="1048"/>
        <item x="140"/>
        <item x="1440"/>
        <item x="819"/>
        <item x="1574"/>
        <item x="1198"/>
        <item x="1475"/>
        <item x="133"/>
        <item x="7"/>
        <item x="987"/>
        <item x="1429"/>
        <item x="271"/>
        <item x="942"/>
        <item x="1456"/>
        <item x="507"/>
        <item x="479"/>
        <item x="1207"/>
        <item x="834"/>
        <item x="536"/>
        <item x="1438"/>
        <item x="39"/>
        <item x="627"/>
        <item x="692"/>
        <item x="1145"/>
        <item x="1571"/>
        <item x="397"/>
        <item x="1416"/>
        <item x="561"/>
        <item x="394"/>
        <item x="922"/>
        <item x="1586"/>
        <item x="1208"/>
        <item x="202"/>
        <item x="881"/>
        <item x="818"/>
        <item x="322"/>
        <item x="1256"/>
        <item x="235"/>
        <item x="533"/>
        <item x="1631"/>
        <item x="516"/>
        <item x="81"/>
        <item x="961"/>
        <item x="1053"/>
        <item x="336"/>
        <item x="610"/>
        <item x="391"/>
        <item x="292"/>
        <item x="724"/>
        <item x="378"/>
        <item x="1281"/>
        <item x="245"/>
        <item x="344"/>
        <item x="927"/>
        <item x="676"/>
        <item x="1656"/>
        <item x="208"/>
        <item x="1310"/>
        <item x="584"/>
        <item x="51"/>
        <item x="583"/>
        <item x="574"/>
        <item x="789"/>
        <item x="903"/>
        <item x="1497"/>
        <item x="662"/>
        <item x="1307"/>
        <item x="300"/>
        <item x="137"/>
        <item x="571"/>
        <item x="1061"/>
        <item x="748"/>
        <item x="1382"/>
        <item x="1219"/>
        <item x="1551"/>
        <item x="674"/>
        <item x="269"/>
        <item x="1124"/>
        <item x="42"/>
        <item x="917"/>
        <item x="1504"/>
        <item x="1650"/>
        <item x="310"/>
        <item x="1038"/>
        <item x="604"/>
        <item x="815"/>
        <item x="1507"/>
        <item x="174"/>
        <item x="304"/>
        <item x="565"/>
        <item x="94"/>
        <item x="655"/>
        <item x="30"/>
        <item x="1155"/>
        <item x="1655"/>
        <item x="1069"/>
        <item x="149"/>
        <item x="781"/>
        <item x="1164"/>
        <item x="1471"/>
        <item x="1459"/>
        <item x="230"/>
        <item x="1556"/>
        <item x="635"/>
        <item x="1210"/>
        <item x="607"/>
        <item x="1397"/>
        <item x="663"/>
        <item x="695"/>
        <item x="1621"/>
        <item x="1620"/>
        <item x="1005"/>
        <item x="1176"/>
        <item x="1430"/>
        <item x="108"/>
        <item x="1297"/>
        <item x="1185"/>
        <item x="182"/>
        <item x="1625"/>
        <item x="1435"/>
        <item x="1519"/>
        <item x="1541"/>
        <item x="470"/>
        <item x="564"/>
        <item x="1296"/>
        <item x="591"/>
        <item x="1283"/>
        <item x="89"/>
        <item x="876"/>
        <item x="1532"/>
        <item x="1518"/>
        <item x="1643"/>
        <item x="711"/>
        <item x="1368"/>
        <item x="874"/>
        <item x="553"/>
        <item x="1224"/>
        <item x="11"/>
        <item x="330"/>
        <item x="1568"/>
        <item x="1123"/>
        <item x="324"/>
        <item x="774"/>
        <item x="1259"/>
        <item x="1178"/>
        <item x="1154"/>
        <item x="16"/>
        <item x="1635"/>
        <item x="1500"/>
        <item x="521"/>
        <item x="38"/>
        <item x="1066"/>
        <item x="1073"/>
        <item x="162"/>
        <item x="744"/>
        <item x="1085"/>
        <item x="1521"/>
        <item x="1000"/>
        <item x="862"/>
        <item x="376"/>
        <item x="112"/>
        <item x="502"/>
        <item x="1011"/>
        <item x="1024"/>
        <item x="884"/>
        <item x="1230"/>
        <item x="1598"/>
        <item x="130"/>
        <item x="1321"/>
        <item x="1294"/>
        <item x="188"/>
        <item x="1410"/>
        <item x="215"/>
        <item x="29"/>
        <item x="1330"/>
        <item x="1239"/>
        <item x="1017"/>
        <item x="46"/>
        <item x="993"/>
        <item x="1244"/>
        <item x="1021"/>
        <item x="791"/>
        <item x="1240"/>
        <item x="480"/>
        <item x="1275"/>
        <item x="923"/>
        <item x="424"/>
        <item x="911"/>
        <item x="65"/>
        <item x="1594"/>
        <item x="1315"/>
        <item x="55"/>
        <item x="980"/>
        <item x="1618"/>
        <item x="1354"/>
        <item x="1496"/>
        <item x="31"/>
        <item x="1226"/>
        <item x="800"/>
        <item x="273"/>
        <item x="1202"/>
        <item x="1646"/>
        <item x="833"/>
        <item x="721"/>
        <item x="1274"/>
        <item x="73"/>
        <item x="26"/>
        <item x="293"/>
        <item x="1026"/>
        <item x="493"/>
        <item x="1211"/>
        <item x="1255"/>
        <item x="725"/>
        <item x="1377"/>
        <item x="1476"/>
        <item x="794"/>
        <item x="977"/>
        <item x="888"/>
        <item x="1425"/>
        <item x="915"/>
        <item x="1487"/>
        <item x="730"/>
        <item x="854"/>
        <item x="1484"/>
        <item x="316"/>
        <item x="305"/>
        <item x="151"/>
        <item x="1427"/>
        <item x="992"/>
        <item x="647"/>
        <item x="1341"/>
        <item x="1206"/>
        <item x="1218"/>
        <item x="864"/>
        <item x="1173"/>
        <item x="183"/>
        <item x="1068"/>
        <item x="731"/>
        <item x="691"/>
        <item x="707"/>
        <item x="595"/>
        <item x="1156"/>
        <item x="845"/>
        <item x="638"/>
        <item x="1401"/>
        <item x="585"/>
        <item x="1600"/>
        <item x="1013"/>
        <item x="144"/>
        <item x="946"/>
        <item x="1385"/>
        <item x="1647"/>
        <item x="1362"/>
        <item x="200"/>
        <item x="550"/>
        <item x="704"/>
        <item x="629"/>
        <item x="294"/>
        <item x="290"/>
        <item x="804"/>
        <item x="853"/>
        <item x="1645"/>
        <item x="688"/>
        <item x="1396"/>
        <item x="1351"/>
        <item x="379"/>
        <item x="1095"/>
        <item x="871"/>
        <item x="916"/>
        <item x="1094"/>
        <item x="1406"/>
        <item x="57"/>
        <item x="1002"/>
        <item x="35"/>
        <item x="257"/>
        <item x="1388"/>
        <item x="1335"/>
        <item x="408"/>
        <item x="224"/>
        <item x="799"/>
        <item x="1495"/>
        <item x="1280"/>
        <item x="286"/>
        <item x="1381"/>
        <item x="1565"/>
        <item x="1168"/>
        <item x="971"/>
        <item x="1015"/>
        <item x="1652"/>
        <item x="1468"/>
        <item x="1525"/>
        <item x="210"/>
        <item x="879"/>
        <item x="633"/>
        <item x="1352"/>
        <item x="6"/>
        <item x="1612"/>
        <item x="212"/>
        <item x="413"/>
        <item x="784"/>
        <item x="131"/>
        <item x="623"/>
        <item x="896"/>
        <item x="1529"/>
        <item x="1380"/>
        <item x="904"/>
        <item x="1107"/>
        <item x="714"/>
        <item x="586"/>
        <item x="520"/>
        <item x="954"/>
        <item x="686"/>
        <item x="671"/>
        <item x="1393"/>
        <item x="1580"/>
        <item x="985"/>
        <item x="1246"/>
        <item x="690"/>
        <item x="753"/>
        <item x="678"/>
        <item x="1097"/>
        <item x="524"/>
        <item x="1446"/>
        <item x="1193"/>
        <item x="145"/>
        <item x="938"/>
        <item x="307"/>
        <item x="492"/>
        <item x="562"/>
        <item x="1163"/>
        <item x="770"/>
        <item x="1225"/>
        <item x="1596"/>
        <item x="250"/>
        <item x="489"/>
        <item x="74"/>
        <item x="1077"/>
        <item x="460"/>
        <item x="1262"/>
        <item x="1301"/>
        <item x="1623"/>
        <item x="1509"/>
        <item x="465"/>
        <item x="1554"/>
        <item x="1117"/>
        <item x="1513"/>
        <item x="537"/>
        <item x="1078"/>
        <item x="1449"/>
        <item x="768"/>
        <item x="1165"/>
        <item x="360"/>
        <item x="172"/>
        <item x="458"/>
        <item x="453"/>
        <item x="1400"/>
        <item x="587"/>
        <item x="1348"/>
        <item x="858"/>
        <item x="463"/>
        <item x="1510"/>
        <item x="1576"/>
        <item x="95"/>
        <item x="111"/>
        <item x="1267"/>
        <item x="673"/>
        <item x="410"/>
        <item x="388"/>
        <item x="1079"/>
        <item x="494"/>
        <item x="659"/>
        <item x="1282"/>
        <item x="568"/>
        <item x="278"/>
        <item x="124"/>
        <item x="206"/>
        <item x="527"/>
        <item x="157"/>
        <item x="1522"/>
        <item x="824"/>
        <item x="462"/>
        <item x="948"/>
        <item x="43"/>
        <item x="1536"/>
        <item x="996"/>
        <item x="20"/>
        <item x="331"/>
        <item x="1118"/>
        <item x="1019"/>
        <item x="154"/>
        <item x="1227"/>
        <item x="945"/>
        <item x="857"/>
        <item x="526"/>
        <item x="418"/>
        <item x="556"/>
        <item x="476"/>
        <item x="168"/>
        <item x="15"/>
        <item x="1022"/>
        <item x="953"/>
        <item x="600"/>
        <item x="651"/>
        <item x="392"/>
        <item x="1451"/>
        <item x="373"/>
        <item x="1187"/>
        <item x="1242"/>
        <item x="97"/>
        <item x="220"/>
        <item x="1157"/>
        <item x="1421"/>
        <item x="444"/>
        <item x="106"/>
        <item x="221"/>
        <item x="1486"/>
        <item x="113"/>
        <item x="295"/>
        <item x="758"/>
        <item x="717"/>
        <item x="1138"/>
        <item x="664"/>
        <item x="115"/>
        <item x="192"/>
        <item x="989"/>
        <item x="404"/>
        <item x="254"/>
        <item x="409"/>
        <item x="170"/>
        <item x="1636"/>
        <item x="1331"/>
        <item x="1060"/>
        <item x="1614"/>
        <item x="160"/>
        <item x="1128"/>
        <item x="1295"/>
        <item x="775"/>
        <item x="146"/>
        <item x="1508"/>
        <item x="1588"/>
        <item x="1041"/>
        <item x="1375"/>
        <item x="281"/>
        <item x="614"/>
        <item x="414"/>
        <item x="1144"/>
        <item x="1316"/>
        <item x="1531"/>
        <item x="1477"/>
        <item x="499"/>
        <item x="191"/>
        <item x="645"/>
        <item x="699"/>
        <item x="771"/>
        <item x="471"/>
        <item x="101"/>
        <item x="1569"/>
        <item x="1291"/>
        <item x="713"/>
        <item x="749"/>
        <item x="1358"/>
        <item x="763"/>
        <item x="1196"/>
        <item x="455"/>
        <item x="400"/>
        <item x="719"/>
        <item x="431"/>
        <item x="622"/>
        <item x="1418"/>
        <item x="555"/>
        <item x="790"/>
        <item x="1591"/>
        <item x="1545"/>
        <item x="60"/>
        <item x="1326"/>
        <item x="1404"/>
        <item x="1042"/>
        <item x="899"/>
        <item x="1642"/>
        <item x="983"/>
        <item x="893"/>
        <item x="976"/>
        <item x="17"/>
        <item x="766"/>
        <item x="1313"/>
        <item x="1523"/>
        <item x="301"/>
        <item x="1480"/>
        <item x="47"/>
        <item x="890"/>
        <item x="708"/>
        <item x="1167"/>
        <item x="396"/>
        <item x="1433"/>
        <item x="1355"/>
        <item x="1426"/>
        <item x="931"/>
        <item x="952"/>
        <item x="1412"/>
        <item x="260"/>
        <item x="1272"/>
        <item x="1260"/>
        <item x="334"/>
        <item x="402"/>
        <item x="121"/>
        <item x="1304"/>
        <item x="54"/>
        <item x="778"/>
        <item x="1649"/>
        <item x="582"/>
        <item x="41"/>
        <item x="1359"/>
        <item x="830"/>
        <item x="44"/>
        <item x="13"/>
        <item x="1552"/>
        <item x="93"/>
        <item x="1130"/>
        <item x="323"/>
        <item x="1166"/>
        <item x="981"/>
        <item x="362"/>
        <item x="1023"/>
        <item x="1512"/>
        <item x="1269"/>
        <item x="211"/>
        <item x="1402"/>
        <item x="243"/>
        <item x="139"/>
        <item x="496"/>
        <item x="469"/>
        <item x="142"/>
        <item x="40"/>
        <item x="454"/>
        <item x="318"/>
        <item x="153"/>
        <item x="1408"/>
        <item x="80"/>
        <item x="395"/>
        <item x="608"/>
        <item x="267"/>
        <item x="175"/>
        <item x="813"/>
        <item x="1159"/>
        <item x="1146"/>
        <item x="352"/>
        <item x="1409"/>
        <item x="53"/>
        <item x="625"/>
        <item x="187"/>
        <item x="801"/>
        <item x="474"/>
        <item x="1562"/>
        <item x="1309"/>
        <item x="570"/>
        <item x="1597"/>
        <item x="333"/>
        <item x="1032"/>
        <item x="1010"/>
        <item x="1328"/>
        <item x="1162"/>
        <item x="1524"/>
        <item x="1431"/>
        <item x="343"/>
        <item x="1629"/>
        <item x="2"/>
        <item x="1064"/>
        <item x="1419"/>
        <item x="5"/>
        <item x="515"/>
        <item x="380"/>
        <item x="214"/>
        <item x="986"/>
        <item x="718"/>
        <item x="1110"/>
        <item x="401"/>
        <item x="232"/>
        <item x="723"/>
        <item x="579"/>
        <item x="1181"/>
        <item x="1209"/>
        <item x="617"/>
        <item x="359"/>
        <item x="303"/>
        <item x="1602"/>
        <item x="375"/>
        <item x="900"/>
        <item x="483"/>
        <item x="185"/>
        <item x="689"/>
        <item x="225"/>
        <item x="298"/>
        <item x="851"/>
        <item x="665"/>
        <item x="22"/>
        <item x="1658"/>
        <item x="1481"/>
        <item x="1289"/>
        <item x="732"/>
        <item x="76"/>
        <item x="393"/>
        <item x="950"/>
        <item x="1607"/>
        <item x="935"/>
        <item x="787"/>
        <item x="1136"/>
        <item x="90"/>
        <item x="163"/>
        <item x="485"/>
        <item x="509"/>
        <item x="541"/>
        <item x="1287"/>
        <item x="165"/>
        <item x="415"/>
        <item x="1214"/>
        <item x="311"/>
        <item x="1264"/>
        <item x="1034"/>
        <item x="1411"/>
        <item x="164"/>
        <item x="999"/>
        <item x="1051"/>
        <item x="1080"/>
        <item x="856"/>
        <item x="534"/>
        <item x="464"/>
        <item x="429"/>
        <item x="372"/>
        <item x="640"/>
        <item x="236"/>
        <item x="666"/>
        <item x="542"/>
        <item x="1290"/>
        <item x="253"/>
        <item x="52"/>
        <item x="1299"/>
        <item x="398"/>
        <item x="762"/>
        <item x="840"/>
        <item x="745"/>
        <item x="654"/>
        <item x="1543"/>
        <item x="272"/>
        <item x="1364"/>
        <item x="1009"/>
        <item x="87"/>
        <item x="1251"/>
        <item x="176"/>
        <item x="827"/>
        <item x="567"/>
        <item x="240"/>
        <item x="593"/>
        <item x="435"/>
        <item x="1520"/>
        <item x="440"/>
        <item x="941"/>
        <item x="143"/>
        <item x="37"/>
        <item x="340"/>
        <item x="411"/>
        <item x="578"/>
        <item x="852"/>
        <item x="1550"/>
        <item x="832"/>
        <item x="1084"/>
        <item x="641"/>
        <item x="1345"/>
        <item x="1092"/>
        <item x="356"/>
        <item x="317"/>
        <item x="817"/>
        <item x="1111"/>
        <item x="597"/>
        <item x="960"/>
        <item x="1463"/>
        <item x="484"/>
        <item x="197"/>
        <item x="1492"/>
        <item x="756"/>
        <item x="222"/>
        <item x="1325"/>
        <item x="1560"/>
        <item x="836"/>
        <item x="1122"/>
        <item x="1373"/>
        <item x="1096"/>
        <item x="217"/>
        <item x="668"/>
        <item x="315"/>
        <item x="652"/>
        <item x="1188"/>
        <item x="1217"/>
        <item x="406"/>
        <item x="920"/>
        <item x="241"/>
        <item x="895"/>
        <item x="1288"/>
        <item x="828"/>
        <item x="1056"/>
        <item x="1170"/>
        <item x="847"/>
        <item x="468"/>
        <item x="1261"/>
        <item x="198"/>
        <item x="1140"/>
        <item x="23"/>
        <item x="1284"/>
        <item x="1460"/>
        <item x="327"/>
        <item x="1511"/>
        <item x="114"/>
        <item x="656"/>
        <item x="371"/>
        <item x="1179"/>
        <item x="632"/>
        <item x="129"/>
        <item x="255"/>
        <item x="1018"/>
        <item x="1579"/>
        <item x="589"/>
        <item x="1049"/>
        <item x="716"/>
        <item x="875"/>
        <item x="939"/>
        <item x="223"/>
        <item x="1593"/>
        <item x="841"/>
        <item x="1441"/>
        <item x="820"/>
        <item x="1190"/>
        <item x="384"/>
        <item x="1277"/>
        <item x="1241"/>
        <item x="1001"/>
        <item x="661"/>
        <item x="1045"/>
        <item x="306"/>
        <item x="1386"/>
        <item x="835"/>
        <item x="119"/>
        <item x="1443"/>
        <item x="1252"/>
        <item x="966"/>
        <item x="1470"/>
        <item x="599"/>
        <item x="427"/>
        <item x="1639"/>
        <item x="1453"/>
        <item x="49"/>
        <item x="169"/>
        <item x="639"/>
        <item x="194"/>
        <item x="361"/>
        <item x="126"/>
        <item x="792"/>
        <item x="1031"/>
        <item x="1177"/>
        <item x="1279"/>
        <item x="1266"/>
        <item x="156"/>
        <item x="1648"/>
        <item x="932"/>
        <item x="816"/>
        <item x="1245"/>
        <item x="667"/>
        <item x="757"/>
        <item x="1169"/>
        <item x="735"/>
        <item x="970"/>
        <item x="807"/>
        <item x="547"/>
        <item x="369"/>
        <item x="944"/>
        <item x="894"/>
        <item x="964"/>
        <item x="1020"/>
        <item x="1417"/>
        <item x="1466"/>
        <item x="743"/>
        <item x="1422"/>
        <item x="1199"/>
        <item x="1270"/>
        <item x="239"/>
        <item x="679"/>
        <item x="1233"/>
        <item x="1106"/>
        <item x="186"/>
        <item x="195"/>
        <item x="363"/>
        <item x="366"/>
        <item x="461"/>
        <item x="968"/>
        <item x="936"/>
        <item x="382"/>
        <item x="780"/>
        <item x="447"/>
        <item x="332"/>
        <item x="517"/>
        <item x="1622"/>
        <item x="680"/>
        <item x="147"/>
        <item x="312"/>
        <item x="906"/>
        <item x="1141"/>
        <item x="848"/>
        <item x="1540"/>
        <item x="1091"/>
        <item x="390"/>
        <item x="548"/>
        <item x="653"/>
        <item x="1485"/>
        <item x="1016"/>
        <item x="581"/>
        <item x="1302"/>
        <item x="68"/>
        <item x="650"/>
        <item x="289"/>
        <item x="1374"/>
        <item x="921"/>
        <item x="252"/>
        <item x="1215"/>
        <item x="178"/>
        <item x="1320"/>
        <item x="1319"/>
        <item x="9"/>
        <item x="1542"/>
        <item x="1300"/>
        <item x="1659"/>
        <item t="default"/>
      </items>
    </pivotField>
    <pivotField axis="axisRow" showAll="0" avgSubtotal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avg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imdb_score" fld="22" subtotal="average" baseField="2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39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">
        <item x="2"/>
        <item x="29"/>
        <item x="10"/>
        <item x="17"/>
        <item x="8"/>
        <item x="24"/>
        <item x="21"/>
        <item x="13"/>
        <item x="12"/>
        <item x="0"/>
        <item x="5"/>
        <item x="4"/>
        <item x="14"/>
        <item x="28"/>
        <item x="20"/>
        <item x="19"/>
        <item x="31"/>
        <item x="11"/>
        <item x="9"/>
        <item x="7"/>
        <item x="18"/>
        <item x="1"/>
        <item x="6"/>
        <item x="15"/>
        <item x="26"/>
        <item x="23"/>
        <item x="33"/>
        <item x="22"/>
        <item x="32"/>
        <item x="25"/>
        <item x="3"/>
        <item x="16"/>
        <item x="30"/>
        <item x="27"/>
        <item x="34"/>
        <item t="default"/>
      </items>
    </pivotField>
    <pivotField axis="axisRow" showAll="0">
      <items count="36">
        <item x="2"/>
        <item x="29"/>
        <item x="10"/>
        <item x="17"/>
        <item x="8"/>
        <item x="24"/>
        <item x="21"/>
        <item x="13"/>
        <item x="12"/>
        <item x="0"/>
        <item x="5"/>
        <item x="4"/>
        <item x="14"/>
        <item x="28"/>
        <item x="20"/>
        <item x="19"/>
        <item x="31"/>
        <item x="11"/>
        <item x="9"/>
        <item x="7"/>
        <item x="18"/>
        <item x="1"/>
        <item x="6"/>
        <item x="15"/>
        <item x="26"/>
        <item x="23"/>
        <item x="33"/>
        <item x="22"/>
        <item x="32"/>
        <item x="25"/>
        <item x="3"/>
        <item x="16"/>
        <item x="30"/>
        <item x="27"/>
        <item x="3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Sum of Count(language)" fld="24" baseField="0" baseItem="0"/>
  </dataFields>
  <chartFormats count="37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6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1" format="37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1" format="38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1" format="39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1" format="40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1" format="4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1" format="42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1" format="43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1" format="44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1" format="45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1" format="46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1" format="47">
      <pivotArea type="data" outline="0" fieldPosition="0">
        <references count="2">
          <reference field="4294967294" count="1" selected="0">
            <x v="0"/>
          </reference>
          <reference field="23" count="1" selected="0">
            <x v="11"/>
          </reference>
        </references>
      </pivotArea>
    </chartFormat>
    <chartFormat chart="1" format="48">
      <pivotArea type="data" outline="0" fieldPosition="0">
        <references count="2">
          <reference field="4294967294" count="1" selected="0">
            <x v="0"/>
          </reference>
          <reference field="23" count="1" selected="0">
            <x v="12"/>
          </reference>
        </references>
      </pivotArea>
    </chartFormat>
    <chartFormat chart="1" format="49">
      <pivotArea type="data" outline="0" fieldPosition="0">
        <references count="2">
          <reference field="4294967294" count="1" selected="0">
            <x v="0"/>
          </reference>
          <reference field="23" count="1" selected="0">
            <x v="13"/>
          </reference>
        </references>
      </pivotArea>
    </chartFormat>
    <chartFormat chart="1" format="5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4"/>
          </reference>
        </references>
      </pivotArea>
    </chartFormat>
    <chartFormat chart="1" format="5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5"/>
          </reference>
        </references>
      </pivotArea>
    </chartFormat>
    <chartFormat chart="1" format="52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1" format="53">
      <pivotArea type="data" outline="0" fieldPosition="0">
        <references count="2">
          <reference field="4294967294" count="1" selected="0">
            <x v="0"/>
          </reference>
          <reference field="23" count="1" selected="0">
            <x v="17"/>
          </reference>
        </references>
      </pivotArea>
    </chartFormat>
    <chartFormat chart="1" format="5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8"/>
          </reference>
        </references>
      </pivotArea>
    </chartFormat>
    <chartFormat chart="1" format="55">
      <pivotArea type="data" outline="0" fieldPosition="0">
        <references count="2">
          <reference field="4294967294" count="1" selected="0">
            <x v="0"/>
          </reference>
          <reference field="23" count="1" selected="0">
            <x v="19"/>
          </reference>
        </references>
      </pivotArea>
    </chartFormat>
    <chartFormat chart="1" format="56">
      <pivotArea type="data" outline="0" fieldPosition="0">
        <references count="2">
          <reference field="4294967294" count="1" selected="0">
            <x v="0"/>
          </reference>
          <reference field="23" count="1" selected="0">
            <x v="20"/>
          </reference>
        </references>
      </pivotArea>
    </chartFormat>
    <chartFormat chart="1" format="57">
      <pivotArea type="data" outline="0" fieldPosition="0">
        <references count="2">
          <reference field="4294967294" count="1" selected="0">
            <x v="0"/>
          </reference>
          <reference field="23" count="1" selected="0">
            <x v="21"/>
          </reference>
        </references>
      </pivotArea>
    </chartFormat>
    <chartFormat chart="1" format="58">
      <pivotArea type="data" outline="0" fieldPosition="0">
        <references count="2">
          <reference field="4294967294" count="1" selected="0">
            <x v="0"/>
          </reference>
          <reference field="23" count="1" selected="0">
            <x v="22"/>
          </reference>
        </references>
      </pivotArea>
    </chartFormat>
    <chartFormat chart="1" format="59">
      <pivotArea type="data" outline="0" fieldPosition="0">
        <references count="2">
          <reference field="4294967294" count="1" selected="0">
            <x v="0"/>
          </reference>
          <reference field="23" count="1" selected="0">
            <x v="23"/>
          </reference>
        </references>
      </pivotArea>
    </chartFormat>
    <chartFormat chart="1" format="60">
      <pivotArea type="data" outline="0" fieldPosition="0">
        <references count="2">
          <reference field="4294967294" count="1" selected="0">
            <x v="0"/>
          </reference>
          <reference field="23" count="1" selected="0">
            <x v="24"/>
          </reference>
        </references>
      </pivotArea>
    </chartFormat>
    <chartFormat chart="1" format="6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5"/>
          </reference>
        </references>
      </pivotArea>
    </chartFormat>
    <chartFormat chart="1" format="62">
      <pivotArea type="data" outline="0" fieldPosition="0">
        <references count="2">
          <reference field="4294967294" count="1" selected="0">
            <x v="0"/>
          </reference>
          <reference field="23" count="1" selected="0">
            <x v="26"/>
          </reference>
        </references>
      </pivotArea>
    </chartFormat>
    <chartFormat chart="1" format="63">
      <pivotArea type="data" outline="0" fieldPosition="0">
        <references count="2">
          <reference field="4294967294" count="1" selected="0">
            <x v="0"/>
          </reference>
          <reference field="23" count="1" selected="0">
            <x v="27"/>
          </reference>
        </references>
      </pivotArea>
    </chartFormat>
    <chartFormat chart="1" format="64">
      <pivotArea type="data" outline="0" fieldPosition="0">
        <references count="2">
          <reference field="4294967294" count="1" selected="0">
            <x v="0"/>
          </reference>
          <reference field="23" count="1" selected="0">
            <x v="28"/>
          </reference>
        </references>
      </pivotArea>
    </chartFormat>
    <chartFormat chart="1" format="65">
      <pivotArea type="data" outline="0" fieldPosition="0">
        <references count="2">
          <reference field="4294967294" count="1" selected="0">
            <x v="0"/>
          </reference>
          <reference field="23" count="1" selected="0">
            <x v="29"/>
          </reference>
        </references>
      </pivotArea>
    </chartFormat>
    <chartFormat chart="1" format="66">
      <pivotArea type="data" outline="0" fieldPosition="0">
        <references count="2">
          <reference field="4294967294" count="1" selected="0">
            <x v="0"/>
          </reference>
          <reference field="23" count="1" selected="0">
            <x v="30"/>
          </reference>
        </references>
      </pivotArea>
    </chartFormat>
    <chartFormat chart="1" format="67">
      <pivotArea type="data" outline="0" fieldPosition="0">
        <references count="2">
          <reference field="4294967294" count="1" selected="0">
            <x v="0"/>
          </reference>
          <reference field="23" count="1" selected="0">
            <x v="31"/>
          </reference>
        </references>
      </pivotArea>
    </chartFormat>
    <chartFormat chart="1" format="68">
      <pivotArea type="data" outline="0" fieldPosition="0">
        <references count="2">
          <reference field="4294967294" count="1" selected="0">
            <x v="0"/>
          </reference>
          <reference field="23" count="1" selected="0">
            <x v="32"/>
          </reference>
        </references>
      </pivotArea>
    </chartFormat>
    <chartFormat chart="1" format="69">
      <pivotArea type="data" outline="0" fieldPosition="0">
        <references count="2">
          <reference field="4294967294" count="1" selected="0">
            <x v="0"/>
          </reference>
          <reference field="23" count="1" selected="0">
            <x v="33"/>
          </reference>
        </references>
      </pivotArea>
    </chartFormat>
    <chartFormat chart="1" format="70">
      <pivotArea type="data" outline="0" fieldPosition="0">
        <references count="2">
          <reference field="4294967294" count="1" selected="0">
            <x v="0"/>
          </reference>
          <reference field="23" count="1" selected="0">
            <x v="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757"/>
  <sheetViews>
    <sheetView tabSelected="1" topLeftCell="A15" workbookViewId="0">
      <selection activeCell="D18" sqref="D18"/>
    </sheetView>
  </sheetViews>
  <sheetFormatPr defaultRowHeight="14.4" x14ac:dyDescent="0.3"/>
  <cols>
    <col min="2" max="6" width="24.88671875" customWidth="1"/>
    <col min="7" max="7" width="14.44140625" customWidth="1"/>
    <col min="8" max="8" width="13.33203125" customWidth="1"/>
    <col min="9" max="15" width="9.44140625" customWidth="1"/>
    <col min="16" max="21" width="14.88671875" customWidth="1"/>
    <col min="22" max="22" width="17.109375" customWidth="1"/>
    <col min="23" max="23" width="66.109375" bestFit="1" customWidth="1"/>
    <col min="26" max="26" width="20.109375" customWidth="1"/>
    <col min="27" max="27" width="23.88671875" bestFit="1" customWidth="1"/>
    <col min="28" max="29" width="23.88671875" customWidth="1"/>
    <col min="30" max="30" width="12" bestFit="1" customWidth="1"/>
    <col min="31" max="31" width="12.6640625" bestFit="1" customWidth="1"/>
    <col min="32" max="32" width="13.33203125" customWidth="1"/>
    <col min="33" max="33" width="12.77734375" customWidth="1"/>
    <col min="34" max="34" width="13.88671875" bestFit="1" customWidth="1"/>
    <col min="35" max="35" width="13.77734375" customWidth="1"/>
  </cols>
  <sheetData>
    <row r="1" spans="1:36" x14ac:dyDescent="0.3">
      <c r="A1" t="s">
        <v>0</v>
      </c>
      <c r="B1" t="s">
        <v>1</v>
      </c>
      <c r="C1" t="s">
        <v>5408</v>
      </c>
      <c r="D1" t="s">
        <v>5409</v>
      </c>
      <c r="E1" t="s">
        <v>5417</v>
      </c>
      <c r="F1" t="s">
        <v>5418</v>
      </c>
      <c r="G1" t="s">
        <v>2</v>
      </c>
      <c r="H1" t="s">
        <v>5370</v>
      </c>
      <c r="I1" t="s">
        <v>5371</v>
      </c>
      <c r="J1" t="s">
        <v>5372</v>
      </c>
      <c r="K1" t="s">
        <v>5373</v>
      </c>
      <c r="L1" t="s">
        <v>5374</v>
      </c>
      <c r="M1" t="s">
        <v>5375</v>
      </c>
      <c r="N1" t="s">
        <v>5376</v>
      </c>
      <c r="O1" t="s">
        <v>5377</v>
      </c>
      <c r="P1" t="s">
        <v>5378</v>
      </c>
      <c r="Q1" t="s">
        <v>5379</v>
      </c>
      <c r="R1" t="s">
        <v>5380</v>
      </c>
      <c r="S1" t="s">
        <v>5381</v>
      </c>
      <c r="T1" t="s">
        <v>5382</v>
      </c>
      <c r="U1" t="s">
        <v>5383</v>
      </c>
      <c r="V1" t="s">
        <v>5384</v>
      </c>
      <c r="W1" t="s">
        <v>4</v>
      </c>
      <c r="X1" t="s">
        <v>5</v>
      </c>
      <c r="Y1" t="s">
        <v>5</v>
      </c>
      <c r="Z1" t="s">
        <v>5404</v>
      </c>
      <c r="AA1" t="s">
        <v>5405</v>
      </c>
      <c r="AB1" t="s">
        <v>5406</v>
      </c>
      <c r="AC1" t="s">
        <v>5407</v>
      </c>
      <c r="AD1" t="s">
        <v>6</v>
      </c>
      <c r="AE1" t="s">
        <v>7</v>
      </c>
      <c r="AF1" t="s">
        <v>3</v>
      </c>
      <c r="AG1" t="s">
        <v>5410</v>
      </c>
      <c r="AH1" t="s">
        <v>5411</v>
      </c>
      <c r="AI1" t="s">
        <v>5412</v>
      </c>
      <c r="AJ1" t="s">
        <v>5413</v>
      </c>
    </row>
    <row r="2" spans="1:36" x14ac:dyDescent="0.3">
      <c r="A2" t="s">
        <v>8</v>
      </c>
      <c r="B2" t="s">
        <v>9</v>
      </c>
      <c r="C2" t="s">
        <v>9</v>
      </c>
      <c r="D2">
        <f t="array" ref="D2">AVERAGE(IF($B$2:$B$3757=$C2, $AE$2:$AE$3757))</f>
        <v>7.9142857142857137</v>
      </c>
      <c r="E2">
        <f>LARGE(D2:$D$1660, ROW(1:1))</f>
        <v>8.6999999999999993</v>
      </c>
      <c r="F2" t="str">
        <f>INDEX(C2:$C$1660, MATCH(E2, $D$2:$D$1660, 0))</f>
        <v>AkiraKurosawa</v>
      </c>
      <c r="G2">
        <v>178</v>
      </c>
      <c r="H2" t="s">
        <v>354</v>
      </c>
      <c r="I2" t="s">
        <v>253</v>
      </c>
      <c r="J2" t="s">
        <v>5357</v>
      </c>
      <c r="K2" t="s">
        <v>5358</v>
      </c>
      <c r="P2" t="s">
        <v>354</v>
      </c>
      <c r="Q2">
        <f t="shared" ref="Q2:Q22" si="0">COUNTIF($H$2:$O$3757, "*" &amp; P2 &amp; "*")</f>
        <v>959</v>
      </c>
      <c r="R2">
        <f t="array" ref="R2">AVERAGE(IF($H$2:$O$3757 =  $P2, $AE$2:$AE$3757))</f>
        <v>6.2897810218978165</v>
      </c>
      <c r="S2">
        <f t="array" ref="S2">MEDIAN(IF($H$2:$O$3757 =  $P2, $AE$2:$AE$3757))</f>
        <v>6.3</v>
      </c>
      <c r="T2">
        <f t="array" ref="T2">MAX(IF($H$2:$O$3757 =  $P2, $AE$2:$AE$3757))</f>
        <v>9</v>
      </c>
      <c r="U2">
        <f t="array" ref="U2">MIN(IF($H$2:$O$3757 =  $P2, $AE$2:$AE$3757))</f>
        <v>2.1</v>
      </c>
      <c r="V2">
        <f t="array" ref="V2">VAR(IF($H$2:$O$3757 =  P2, $AE$2:$AE$3757))</f>
        <v>1.0792482818522593</v>
      </c>
      <c r="W2" t="s">
        <v>10</v>
      </c>
      <c r="X2" t="s">
        <v>11</v>
      </c>
      <c r="Y2" t="s">
        <v>11</v>
      </c>
      <c r="Z2">
        <f t="array" ref="Z2">COUNTIF($X$2:$X$3757, "*" &amp; Y2 &amp; "*")</f>
        <v>3598</v>
      </c>
      <c r="AA2">
        <f t="array" ref="AA2">AVERAGE(IF($X$2:$X$3757 =  $Y2, $AE$2:$AE$3757))</f>
        <v>6.4270428015564036</v>
      </c>
      <c r="AB2">
        <f t="array" ref="AB2">MEDIAN(IF($X$2:$X$3757 =  $Y2, $AE$2:$AE$3757))</f>
        <v>6.5</v>
      </c>
      <c r="AC2">
        <f t="array" ref="AC2">_xlfn.VAR.P(IF($X$2:$X$3757 =  $Y2, $AE$2:$AE$3757))</f>
        <v>1.1033237174566775</v>
      </c>
      <c r="AD2">
        <v>237000000</v>
      </c>
      <c r="AE2">
        <v>7.9</v>
      </c>
      <c r="AF2">
        <v>760505847</v>
      </c>
      <c r="AG2">
        <f>IFERROR(CORREL(AD2:$AD$3757, AF2:$AF$3757), "")</f>
        <v>9.9496423270245327E-2</v>
      </c>
      <c r="AH2">
        <f xml:space="preserve"> AF2 - AD2</f>
        <v>523505847</v>
      </c>
      <c r="AI2">
        <f t="array" ref="AI2">LARGE(AH2:$AH$3757,ROW(1:1))</f>
        <v>523505847</v>
      </c>
      <c r="AJ2" t="str">
        <f>INDEX(W2:W3757, MATCH(AI2, AH2:AH3757, 0))</f>
        <v>Avatar</v>
      </c>
    </row>
    <row r="3" spans="1:36" x14ac:dyDescent="0.3">
      <c r="A3" t="s">
        <v>8</v>
      </c>
      <c r="B3" t="s">
        <v>12</v>
      </c>
      <c r="C3" t="s">
        <v>12</v>
      </c>
      <c r="D3">
        <f t="array" ref="D3">AVERAGE(IF($B$2:$B$3757=$C3, $AE$2:$AE$3757))</f>
        <v>6.9857142857142858</v>
      </c>
      <c r="E3">
        <f>LARGE(D3:$D$1660, ROW(2:2))</f>
        <v>8.6</v>
      </c>
      <c r="F3" t="str">
        <f>INDEX(C3:$C$1660, MATCH(E3, $D$2:$D$1660, 0))</f>
        <v>MarcusDunstan</v>
      </c>
      <c r="G3">
        <v>169</v>
      </c>
      <c r="H3" t="s">
        <v>354</v>
      </c>
      <c r="I3" t="s">
        <v>253</v>
      </c>
      <c r="J3" t="s">
        <v>5357</v>
      </c>
      <c r="P3" t="s">
        <v>253</v>
      </c>
      <c r="Q3">
        <f t="shared" si="0"/>
        <v>781</v>
      </c>
      <c r="R3">
        <f t="array" ref="R3">AVERAGE(IF($H$2:$O$3757 =  $P3, $AE$2:$AE$3757))</f>
        <v>6.4498079385403368</v>
      </c>
      <c r="S3">
        <f t="array" ref="S3">MEDIAN(IF($H$2:$O$3757 =  $P3, $AE$2:$AE$3757))</f>
        <v>6.6</v>
      </c>
      <c r="T3">
        <f t="array" ref="T3">MAX(IF($H$2:$O$3757 =  $P3, $AE$2:$AE$3757))</f>
        <v>8.9</v>
      </c>
      <c r="U3">
        <f t="array" ref="U3">MIN(IF($H$2:$O$3757 =  $P3, $AE$2:$AE$3757))</f>
        <v>2.2999999999999998</v>
      </c>
      <c r="V3">
        <f t="array" ref="V3">_xlfn.VAR.S(IF($H$2:$O$3757 =  $P3, $AE$2:$AE$3757))</f>
        <v>1.2409903476804827</v>
      </c>
      <c r="W3" t="s">
        <v>13</v>
      </c>
      <c r="X3" t="s">
        <v>11</v>
      </c>
      <c r="Y3" t="s">
        <v>521</v>
      </c>
      <c r="Z3">
        <f t="array" ref="Z3">COUNTIF($X$2:$X$3757, "*" &amp; Y3 &amp; "*")</f>
        <v>15</v>
      </c>
      <c r="AA3">
        <f t="array" ref="AA3">AVERAGE(IF($X$2:$X$3757 =  $Y3, $AE$2:$AE$3757))</f>
        <v>7.080000000000001</v>
      </c>
      <c r="AB3">
        <f t="array" ref="AB3">MEDIAN(IF($X$2:$X$3757 =  $Y3, $AE$2:$AE$3757))</f>
        <v>7.4</v>
      </c>
      <c r="AC3">
        <f t="array" ref="AC3">_xlfn.VAR.P(IF($X$2:$X$3757 =  $Y3, $AE$2:$AE$3757))</f>
        <v>0.55626666666664182</v>
      </c>
      <c r="AD3">
        <v>300000000</v>
      </c>
      <c r="AE3">
        <v>7.1</v>
      </c>
      <c r="AF3">
        <v>309404152</v>
      </c>
      <c r="AG3">
        <f>IFERROR(CORREL(AD3:$AD$3757, AF3:$AF$3757), "")</f>
        <v>9.8581980123886304E-2</v>
      </c>
      <c r="AH3">
        <f t="shared" ref="AH3:AH66" si="1" xml:space="preserve"> AF3 - AD3</f>
        <v>9404152</v>
      </c>
      <c r="AI3">
        <f t="array" ref="AI3">LARGE(AH3:$AH$3757,ROW(2:2))</f>
        <v>458672302</v>
      </c>
      <c r="AJ3" t="str">
        <f t="shared" ref="AJ3:AJ20" si="2">INDEX(W3:W3758, MATCH(AI3, AH3:AH3758, 0))</f>
        <v>Titanic</v>
      </c>
    </row>
    <row r="4" spans="1:36" x14ac:dyDescent="0.3">
      <c r="A4" t="s">
        <v>8</v>
      </c>
      <c r="B4" t="s">
        <v>14</v>
      </c>
      <c r="C4" t="s">
        <v>14</v>
      </c>
      <c r="D4">
        <f t="array" ref="D4">AVERAGE(IF($B$2:$B$3757=$C4, $AE$2:$AE$3757))</f>
        <v>7.4999999999999991</v>
      </c>
      <c r="E4">
        <f>LARGE(D4:$D$1660, ROW(3:3))</f>
        <v>8.6</v>
      </c>
      <c r="F4" t="str">
        <f>INDEX(C4:$C$1660, MATCH(E4, $D$2:$D$1660, 0))</f>
        <v>TimothyBjrklund</v>
      </c>
      <c r="G4">
        <v>148</v>
      </c>
      <c r="H4" t="s">
        <v>354</v>
      </c>
      <c r="I4" t="s">
        <v>253</v>
      </c>
      <c r="J4" t="s">
        <v>5281</v>
      </c>
      <c r="P4" t="s">
        <v>5361</v>
      </c>
      <c r="Q4">
        <f t="shared" si="0"/>
        <v>442</v>
      </c>
      <c r="R4">
        <f t="array" ref="R4">AVERAGE(IF($H$2:$O$3757 =  $P4, $AE$2:$AE$3757))</f>
        <v>6.2135746606334887</v>
      </c>
      <c r="S4">
        <f t="array" ref="S4">MEDIAN(IF($H$2:$O$3757 =  $P4, $AE$2:$AE$3757))</f>
        <v>6.3</v>
      </c>
      <c r="T4">
        <f t="array" ref="T4">MAX(IF($H$2:$O$3757 =  $P4, $AE$2:$AE$3757))</f>
        <v>8.6</v>
      </c>
      <c r="U4">
        <f t="array" ref="U4">MIN(IF($H$2:$O$3757 =  $P4, $AE$2:$AE$3757))</f>
        <v>1.9</v>
      </c>
      <c r="V4">
        <f t="array" ref="V4">_xlfn.VAR.S(IF($H$2:$O$3757 =  $P4, $AE$2:$AE$3757))</f>
        <v>1.3500647438461508</v>
      </c>
      <c r="W4" t="s">
        <v>15</v>
      </c>
      <c r="X4" t="s">
        <v>11</v>
      </c>
      <c r="Y4" t="s">
        <v>591</v>
      </c>
      <c r="Z4">
        <f t="array" ref="Z4">COUNTIF($X$2:$X$3757, "*" &amp; Y4 &amp; "*")</f>
        <v>2</v>
      </c>
      <c r="AA4">
        <f t="array" ref="AA4">AVERAGE(IF($X$2:$X$3757 =  $Y4, $AE$2:$AE$3757))</f>
        <v>6.95</v>
      </c>
      <c r="AB4">
        <f t="array" ref="AB4">MEDIAN(IF($X$2:$X$3757 =  $Y4, $AE$2:$AE$3757))</f>
        <v>6.95</v>
      </c>
      <c r="AC4">
        <f t="array" ref="AC4">_xlfn.VAR.P(IF($X$2:$X$3757 =  $Y4, $AE$2:$AE$3757))</f>
        <v>0.30249999999999982</v>
      </c>
      <c r="AD4">
        <v>245000000</v>
      </c>
      <c r="AE4">
        <v>6.8</v>
      </c>
      <c r="AF4">
        <v>200074175</v>
      </c>
      <c r="AG4">
        <f>IFERROR(CORREL(AD4:$AD$3757, AF4:$AF$3757), "")</f>
        <v>9.7668648341852751E-2</v>
      </c>
      <c r="AH4">
        <f t="shared" si="1"/>
        <v>-44925825</v>
      </c>
      <c r="AI4">
        <f t="array" ref="AI4">LARGE(AH4:$AH$3757,ROW(3:3))</f>
        <v>449935665</v>
      </c>
      <c r="AJ4" t="str">
        <f t="shared" si="2"/>
        <v>StarWars:EpisodeIVANewHope</v>
      </c>
    </row>
    <row r="5" spans="1:36" x14ac:dyDescent="0.3">
      <c r="A5" t="s">
        <v>8</v>
      </c>
      <c r="B5" t="s">
        <v>16</v>
      </c>
      <c r="C5" t="s">
        <v>16</v>
      </c>
      <c r="D5">
        <f t="array" ref="D5">AVERAGE(IF($B$2:$B$3757=$C5, $AE$2:$AE$3757))</f>
        <v>8.4250000000000007</v>
      </c>
      <c r="E5">
        <f>LARGE(D5:$D$1660, ROW(4:4))</f>
        <v>8.5</v>
      </c>
      <c r="F5" t="str">
        <f>INDEX(C5:$C$1660, MATCH(E5, $D$2:$D$1660, 0))</f>
        <v>MikeBinder</v>
      </c>
      <c r="G5">
        <v>164</v>
      </c>
      <c r="H5" t="s">
        <v>354</v>
      </c>
      <c r="I5" t="s">
        <v>5281</v>
      </c>
      <c r="P5" t="s">
        <v>2601</v>
      </c>
      <c r="Q5">
        <f t="shared" si="0"/>
        <v>152</v>
      </c>
      <c r="R5">
        <f t="array" ref="R5">AVERAGE(IF($H$2:$O$3757 =  $P5, $AE$2:$AE$3757))</f>
        <v>7.0565789473684237</v>
      </c>
      <c r="S5">
        <f t="array" ref="S5">MEDIAN(IF($H$2:$O$3757 =  $P5, $AE$2:$AE$3757))</f>
        <v>7.1</v>
      </c>
      <c r="T5">
        <f t="array" ref="T5">MAX(IF($H$2:$O$3757 =  $P5, $AE$2:$AE$3757))</f>
        <v>8.6</v>
      </c>
      <c r="U5">
        <f t="array" ref="U5">MIN(IF($H$2:$O$3757 =  $P5, $AE$2:$AE$3757))</f>
        <v>4.3</v>
      </c>
      <c r="V5">
        <f t="array" ref="V5">_xlfn.VAR.S(IF($H$2:$O$3757 =  $P5, $AE$2:$AE$3757))</f>
        <v>0.64273788776572116</v>
      </c>
      <c r="W5" t="s">
        <v>17</v>
      </c>
      <c r="X5" t="s">
        <v>11</v>
      </c>
      <c r="Y5" t="s">
        <v>733</v>
      </c>
      <c r="Z5">
        <f t="array" ref="Z5">COUNTIF($X$2:$X$3757, "*" &amp; Y5 &amp; "*")</f>
        <v>23</v>
      </c>
      <c r="AA5">
        <f t="array" ref="AA5">AVERAGE(IF($X$2:$X$3757 =  $Y5, $AE$2:$AE$3757))</f>
        <v>7.0826086956521745</v>
      </c>
      <c r="AB5">
        <f t="array" ref="AB5">MEDIAN(IF($X$2:$X$3757 =  $Y5, $AE$2:$AE$3757))</f>
        <v>7.2</v>
      </c>
      <c r="AC5">
        <f t="array" ref="AC5">_xlfn.VAR.P(IF($X$2:$X$3757 =  $Y5, $AE$2:$AE$3757))</f>
        <v>0.70839319470699735</v>
      </c>
      <c r="AD5">
        <v>250000000</v>
      </c>
      <c r="AE5">
        <v>8.5</v>
      </c>
      <c r="AF5">
        <v>448130642</v>
      </c>
      <c r="AG5">
        <f>IFERROR(CORREL(AD5:$AD$3757, AF5:$AF$3757), "")</f>
        <v>9.723739282023193E-2</v>
      </c>
      <c r="AH5">
        <f t="shared" si="1"/>
        <v>198130642</v>
      </c>
      <c r="AI5">
        <f t="array" ref="AI5">LARGE(AH5:$AH$3757,ROW(4:4))</f>
        <v>424449459</v>
      </c>
      <c r="AJ5" t="str">
        <f t="shared" si="2"/>
        <v>E.T.theExtraTerrestrial</v>
      </c>
    </row>
    <row r="6" spans="1:36" x14ac:dyDescent="0.3">
      <c r="A6" t="s">
        <v>8</v>
      </c>
      <c r="B6" t="s">
        <v>19</v>
      </c>
      <c r="C6" t="s">
        <v>19</v>
      </c>
      <c r="D6">
        <f t="array" ref="D6">AVERAGE(IF($B$2:$B$3757=$C6, $AE$2:$AE$3757))</f>
        <v>7.7333333333333334</v>
      </c>
      <c r="E6">
        <f>LARGE(D6:$D$1660, ROW(5:5))</f>
        <v>8.5</v>
      </c>
      <c r="F6" t="str">
        <f>INDEX(C6:$C$1660, MATCH(E6, $D$2:$D$1660, 0))</f>
        <v>MichaelJ.Bassett</v>
      </c>
      <c r="G6">
        <v>132</v>
      </c>
      <c r="H6" t="s">
        <v>354</v>
      </c>
      <c r="I6" t="s">
        <v>253</v>
      </c>
      <c r="J6" t="s">
        <v>5358</v>
      </c>
      <c r="P6" t="s">
        <v>5368</v>
      </c>
      <c r="Q6">
        <f t="shared" si="0"/>
        <v>247</v>
      </c>
      <c r="R6">
        <f t="array" ref="R6">AVERAGE(IF($H$2:$O$3757 =  $P6, $AE$2:$AE$3757))</f>
        <v>6.3437086092715242</v>
      </c>
      <c r="S6">
        <f t="array" ref="S6">MEDIAN(IF($H$2:$O$3757 =  $P6, $AE$2:$AE$3757))</f>
        <v>6.5</v>
      </c>
      <c r="T6">
        <f t="array" ref="T6">MAX(IF($H$2:$O$3757 =  $P6, $AE$2:$AE$3757))</f>
        <v>8.5</v>
      </c>
      <c r="U6">
        <f t="array" ref="U6">MIN(IF($H$2:$O$3757 =  $P6, $AE$2:$AE$3757))</f>
        <v>1.6</v>
      </c>
      <c r="V6">
        <f t="array" ref="V6">_xlfn.VAR.S(IF($H$2:$O$3757 =  $P6, $AE$2:$AE$3757))</f>
        <v>1.5028768211920396</v>
      </c>
      <c r="W6" t="s">
        <v>20</v>
      </c>
      <c r="X6" t="s">
        <v>11</v>
      </c>
      <c r="Y6" t="s">
        <v>762</v>
      </c>
      <c r="Z6">
        <f t="array" ref="Z6">COUNTIF($X$2:$X$3757, "*" &amp; Y6 &amp; "*")</f>
        <v>34</v>
      </c>
      <c r="AA6">
        <f t="array" ref="AA6">AVERAGE(IF($X$2:$X$3757 =  $Y6, $AE$2:$AE$3757))</f>
        <v>7.3558823529411761</v>
      </c>
      <c r="AB6">
        <f t="array" ref="AB6">MEDIAN(IF($X$2:$X$3757 =  $Y6, $AE$2:$AE$3757))</f>
        <v>7.3</v>
      </c>
      <c r="AC6">
        <f t="array" ref="AC6">_xlfn.VAR.P(IF($X$2:$X$3757 =  $Y6, $AE$2:$AE$3757))</f>
        <v>0.26187716262975785</v>
      </c>
      <c r="AD6">
        <v>263700000</v>
      </c>
      <c r="AE6">
        <v>6.6</v>
      </c>
      <c r="AF6">
        <v>73058679</v>
      </c>
      <c r="AG6">
        <f>IFERROR(CORREL(AD6:$AD$3757, AF6:$AF$3757), "")</f>
        <v>9.6292921056572764E-2</v>
      </c>
      <c r="AH6">
        <f t="shared" si="1"/>
        <v>-190641321</v>
      </c>
      <c r="AI6">
        <f t="array" ref="AI6">LARGE(AH6:$AH$3757,ROW(5:5))</f>
        <v>403279547</v>
      </c>
      <c r="AJ6" t="str">
        <f t="shared" si="2"/>
        <v>TheAvengers</v>
      </c>
    </row>
    <row r="7" spans="1:36" x14ac:dyDescent="0.3">
      <c r="A7" t="s">
        <v>8</v>
      </c>
      <c r="B7" t="s">
        <v>21</v>
      </c>
      <c r="C7" t="s">
        <v>21</v>
      </c>
      <c r="D7">
        <f t="array" ref="D7">AVERAGE(IF($B$2:$B$3757=$C7, $AE$2:$AE$3757))</f>
        <v>6.8500000000000005</v>
      </c>
      <c r="E7">
        <f>LARGE(D7:$D$1660, ROW(6:6))</f>
        <v>8.5</v>
      </c>
      <c r="F7" t="str">
        <f>INDEX(C7:$C$1660, MATCH(E7, $D$2:$D$1660, 0))</f>
        <v>FrankNissen</v>
      </c>
      <c r="G7">
        <v>156</v>
      </c>
      <c r="H7" t="s">
        <v>354</v>
      </c>
      <c r="I7" t="s">
        <v>253</v>
      </c>
      <c r="J7" t="s">
        <v>5359</v>
      </c>
      <c r="P7" t="s">
        <v>5362</v>
      </c>
      <c r="Q7">
        <f t="shared" si="0"/>
        <v>96</v>
      </c>
      <c r="R7">
        <f t="array" ref="R7">AVERAGE(IF($H$2:$O$3757 =  $P7, $AE$2:$AE$3757))</f>
        <v>6.5968750000000016</v>
      </c>
      <c r="S7">
        <f t="array" ref="S7">MEDIAN(IF($H$2:$O$3757 =  $P7, $AE$2:$AE$3757))</f>
        <v>6.75</v>
      </c>
      <c r="T7">
        <f t="array" ref="T7">MAX(IF($H$2:$O$3757 =  $P7, $AE$2:$AE$3757))</f>
        <v>8.5</v>
      </c>
      <c r="U7">
        <f t="array" ref="U7">MIN(IF($H$2:$O$3757 =  $P7, $AE$2:$AE$3757))</f>
        <v>2.1</v>
      </c>
      <c r="V7">
        <f t="array" ref="V7">_xlfn.VAR.S(IF($H$2:$O$3757 =  $P7, $AE$2:$AE$3757))</f>
        <v>1.2142006578946931</v>
      </c>
      <c r="W7" t="s">
        <v>22</v>
      </c>
      <c r="X7" t="s">
        <v>11</v>
      </c>
      <c r="Y7" t="s">
        <v>1177</v>
      </c>
      <c r="Z7">
        <f t="array" ref="Z7">COUNTIF($X$2:$X$3757, "*" &amp; Y7 &amp; "*")</f>
        <v>1</v>
      </c>
      <c r="AA7">
        <f t="array" ref="AA7">AVERAGE(IF($X$2:$X$3757 =  $Y7, $AE$2:$AE$3757))</f>
        <v>6.7</v>
      </c>
      <c r="AB7">
        <f t="array" ref="AB7">MEDIAN(IF($X$2:$X$3757 =  $Y7, $AE$2:$AE$3757))</f>
        <v>6.7</v>
      </c>
      <c r="AC7">
        <f t="array" ref="AC7">_xlfn.VAR.P(IF($X$2:$X$3757 =  $Y7, $AE$2:$AE$3757))</f>
        <v>0</v>
      </c>
      <c r="AD7">
        <v>258000000</v>
      </c>
      <c r="AE7">
        <v>6.2</v>
      </c>
      <c r="AF7">
        <v>336530303</v>
      </c>
      <c r="AG7">
        <f>IFERROR(CORREL(AD7:$AD$3757, AF7:$AF$3757), "")</f>
        <v>9.6228315988047125E-2</v>
      </c>
      <c r="AH7">
        <f t="shared" si="1"/>
        <v>78530303</v>
      </c>
      <c r="AI7">
        <f t="array" ref="AI7">LARGE(AH7:$AH$3757,ROW(6:6))</f>
        <v>403279547</v>
      </c>
      <c r="AJ7" t="str">
        <f t="shared" si="2"/>
        <v>TheAvengers</v>
      </c>
    </row>
    <row r="8" spans="1:36" x14ac:dyDescent="0.3">
      <c r="A8" t="s">
        <v>8</v>
      </c>
      <c r="B8" t="s">
        <v>23</v>
      </c>
      <c r="C8" t="s">
        <v>23</v>
      </c>
      <c r="D8">
        <f t="array" ref="D8">AVERAGE(IF($B$2:$B$3757=$C8, $AE$2:$AE$3757))</f>
        <v>7.8</v>
      </c>
      <c r="E8">
        <f>LARGE(D8:$D$1660, ROW(7:7))</f>
        <v>8.5</v>
      </c>
      <c r="F8" t="str">
        <f>INDEX(C8:$C$1660, MATCH(E8, $D$2:$D$1660, 0))</f>
        <v>StephenChow</v>
      </c>
      <c r="G8">
        <v>100</v>
      </c>
      <c r="H8" t="s">
        <v>253</v>
      </c>
      <c r="I8" t="s">
        <v>5360</v>
      </c>
      <c r="J8" t="s">
        <v>528</v>
      </c>
      <c r="K8" t="s">
        <v>5361</v>
      </c>
      <c r="L8" t="s">
        <v>5357</v>
      </c>
      <c r="M8" t="s">
        <v>5362</v>
      </c>
      <c r="N8" t="s">
        <v>5359</v>
      </c>
      <c r="P8" t="s">
        <v>5357</v>
      </c>
      <c r="Q8">
        <f t="shared" si="0"/>
        <v>507</v>
      </c>
      <c r="R8">
        <f t="array" ref="R8">AVERAGE(IF($H$2:$O$3757 =  $P8, $AE$2:$AE$3757))</f>
        <v>6.2775147928994111</v>
      </c>
      <c r="S8">
        <f t="array" ref="S8">MEDIAN(IF($H$2:$O$3757 =  $P8, $AE$2:$AE$3757))</f>
        <v>6.4</v>
      </c>
      <c r="T8">
        <f t="array" ref="T8">MAX(IF($H$2:$O$3757 =  $P8, $AE$2:$AE$3757))</f>
        <v>8.9</v>
      </c>
      <c r="U8">
        <f t="array" ref="U8">MIN(IF($H$2:$O$3757 =  $P8, $AE$2:$AE$3757))</f>
        <v>2.2000000000000002</v>
      </c>
      <c r="V8">
        <f t="array" ref="V8">_xlfn.VAR.S(IF($H$2:$O$3757 =  $P8, $AE$2:$AE$3757))</f>
        <v>1.2857384755712169</v>
      </c>
      <c r="W8" t="s">
        <v>24</v>
      </c>
      <c r="X8" t="s">
        <v>11</v>
      </c>
      <c r="Y8" t="s">
        <v>1731</v>
      </c>
      <c r="Z8">
        <f t="array" ref="Z8">COUNTIF($X$2:$X$3757, "*" &amp; Y8 &amp; "*")</f>
        <v>1</v>
      </c>
      <c r="AA8">
        <f t="array" ref="AA8">AVERAGE(IF($X$2:$X$3757 =  $Y8, $AE$2:$AE$3757))</f>
        <v>7.8</v>
      </c>
      <c r="AB8">
        <f t="array" ref="AB8">MEDIAN(IF($X$2:$X$3757 =  $Y8, $AE$2:$AE$3757))</f>
        <v>7.8</v>
      </c>
      <c r="AC8">
        <f t="array" ref="AC8">_xlfn.VAR.P(IF($X$2:$X$3757 =  $Y8, $AE$2:$AE$3757))</f>
        <v>0</v>
      </c>
      <c r="AD8">
        <v>260000000</v>
      </c>
      <c r="AE8">
        <v>7.8</v>
      </c>
      <c r="AF8">
        <v>200807262</v>
      </c>
      <c r="AG8">
        <f>IFERROR(CORREL(AD8:$AD$3757, AF8:$AF$3757), "")</f>
        <v>9.5424121783329388E-2</v>
      </c>
      <c r="AH8">
        <f t="shared" si="1"/>
        <v>-59192738</v>
      </c>
      <c r="AI8">
        <f t="array" ref="AI8">LARGE(AH8:$AH$3757,ROW(7:7))</f>
        <v>377783777</v>
      </c>
      <c r="AJ8" t="str">
        <f t="shared" si="2"/>
        <v>TheLionKing</v>
      </c>
    </row>
    <row r="9" spans="1:36" x14ac:dyDescent="0.3">
      <c r="A9" t="s">
        <v>8</v>
      </c>
      <c r="B9" t="s">
        <v>25</v>
      </c>
      <c r="C9" t="s">
        <v>25</v>
      </c>
      <c r="D9">
        <f t="array" ref="D9">AVERAGE(IF($B$2:$B$3757=$C9, $AE$2:$AE$3757))</f>
        <v>7.9249999999999998</v>
      </c>
      <c r="E9">
        <f>LARGE(D9:$D$1660, ROW(8:8))</f>
        <v>8.4333333333333336</v>
      </c>
      <c r="F9" t="str">
        <f>INDEX(C9:$C$1660, MATCH(E9, $D$2:$D$1660, 0))</f>
        <v>ElizabethBanks</v>
      </c>
      <c r="G9">
        <v>141</v>
      </c>
      <c r="H9" t="s">
        <v>354</v>
      </c>
      <c r="I9" t="s">
        <v>253</v>
      </c>
      <c r="J9" t="s">
        <v>5358</v>
      </c>
      <c r="P9" t="s">
        <v>5363</v>
      </c>
      <c r="Q9">
        <f t="shared" si="0"/>
        <v>384</v>
      </c>
      <c r="R9">
        <f t="array" ref="R9">AVERAGE(IF($H$2:$O$3757 =  $P9, $AE$2:$AE$3757))</f>
        <v>6.4739583333333286</v>
      </c>
      <c r="S9">
        <f t="array" ref="S9">MEDIAN(IF($H$2:$O$3757 =  $P9, $AE$2:$AE$3757))</f>
        <v>6.5</v>
      </c>
      <c r="T9">
        <f t="array" ref="T9">MAX(IF($H$2:$O$3757 =  $P9, $AE$2:$AE$3757))</f>
        <v>8.6</v>
      </c>
      <c r="U9">
        <f t="array" ref="U9">MIN(IF($H$2:$O$3757 =  $P9, $AE$2:$AE$3757))</f>
        <v>3.1</v>
      </c>
      <c r="V9">
        <f t="array" ref="V9">_xlfn.VAR.S(IF($H$2:$O$3757 =  $P9, $AE$2:$AE$3757))</f>
        <v>1.0324271105309226</v>
      </c>
      <c r="W9" t="s">
        <v>26</v>
      </c>
      <c r="X9" t="s">
        <v>11</v>
      </c>
      <c r="Y9" t="s">
        <v>1851</v>
      </c>
      <c r="Z9">
        <f t="array" ref="Z9">COUNTIF($X$2:$X$3757, "*" &amp; Y9 &amp; "*")</f>
        <v>1</v>
      </c>
      <c r="AA9">
        <f t="array" ref="AA9">AVERAGE(IF($X$2:$X$3757 =  $Y9, $AE$2:$AE$3757))</f>
        <v>6</v>
      </c>
      <c r="AB9">
        <f t="array" ref="AB9">MEDIAN(IF($X$2:$X$3757 =  $Y9, $AE$2:$AE$3757))</f>
        <v>6</v>
      </c>
      <c r="AC9">
        <f t="array" ref="AC9">_xlfn.VAR.P(IF($X$2:$X$3757 =  $Y9, $AE$2:$AE$3757))</f>
        <v>0</v>
      </c>
      <c r="AD9">
        <v>250000000</v>
      </c>
      <c r="AE9">
        <v>7.5</v>
      </c>
      <c r="AF9">
        <v>458991599</v>
      </c>
      <c r="AG9">
        <f>IFERROR(CORREL(AD9:$AD$3757, AF9:$AF$3757), "")</f>
        <v>9.4948425193147903E-2</v>
      </c>
      <c r="AH9">
        <f t="shared" si="1"/>
        <v>208991599</v>
      </c>
      <c r="AI9">
        <f t="array" ref="AI9">LARGE(AH9:$AH$3757,ROW(8:8))</f>
        <v>359544677</v>
      </c>
      <c r="AJ9" t="str">
        <f t="shared" si="2"/>
        <v>StarWars:EpisodeIThePhantomMenace</v>
      </c>
    </row>
    <row r="10" spans="1:36" x14ac:dyDescent="0.3">
      <c r="A10" t="s">
        <v>8</v>
      </c>
      <c r="B10" t="s">
        <v>27</v>
      </c>
      <c r="C10" t="s">
        <v>27</v>
      </c>
      <c r="D10">
        <f t="array" ref="D10">AVERAGE(IF($B$2:$B$3757=$C10, $AE$2:$AE$3757))</f>
        <v>7.0500000000000007</v>
      </c>
      <c r="E10">
        <f>LARGE(D10:$D$1660, ROW(9:9))</f>
        <v>8.4</v>
      </c>
      <c r="F10" t="str">
        <f>INDEX(C10:$C$1660, MATCH(E10, $D$2:$D$1660, 0))</f>
        <v>HyungraeShim</v>
      </c>
      <c r="G10">
        <v>153</v>
      </c>
      <c r="H10" t="s">
        <v>253</v>
      </c>
      <c r="I10" t="s">
        <v>5361</v>
      </c>
      <c r="J10" t="s">
        <v>5357</v>
      </c>
      <c r="K10" t="s">
        <v>5363</v>
      </c>
      <c r="P10" t="s">
        <v>5281</v>
      </c>
      <c r="Q10">
        <f t="shared" si="0"/>
        <v>1117</v>
      </c>
      <c r="R10">
        <f t="array" ref="R10">AVERAGE(IF($H$2:$O$3757 =  $P10, $AE$2:$AE$3757))</f>
        <v>6.3769919427036834</v>
      </c>
      <c r="S10">
        <f t="array" ref="S10">MEDIAN(IF($H$2:$O$3757 =  $P10, $AE$2:$AE$3757))</f>
        <v>6.4</v>
      </c>
      <c r="T10">
        <f t="array" ref="T10">MAX(IF($H$2:$O$3757 =  $P10, $AE$2:$AE$3757))</f>
        <v>9</v>
      </c>
      <c r="U10">
        <f t="array" ref="U10">MIN(IF($H$2:$O$3757 =  $P10, $AE$2:$AE$3757))</f>
        <v>2.7</v>
      </c>
      <c r="V10">
        <f t="array" ref="V10">_xlfn.VAR.S(IF($H$2:$O$3757 =  $P10, $AE$2:$AE$3757))</f>
        <v>0.94442535208535805</v>
      </c>
      <c r="W10" t="s">
        <v>28</v>
      </c>
      <c r="X10" t="s">
        <v>11</v>
      </c>
      <c r="Y10" t="s">
        <v>1941</v>
      </c>
      <c r="Z10">
        <f t="array" ref="Z10">COUNTIF($X$2:$X$3757, "*" &amp; Y10 &amp; "*")</f>
        <v>7</v>
      </c>
      <c r="AA10">
        <f t="array" ref="AA10">AVERAGE(IF($X$2:$X$3757 =  $Y10, $AE$2:$AE$3757))</f>
        <v>7.3428571428571425</v>
      </c>
      <c r="AB10">
        <f t="array" ref="AB10">MEDIAN(IF($X$2:$X$3757 =  $Y10, $AE$2:$AE$3757))</f>
        <v>7.3</v>
      </c>
      <c r="AC10">
        <f t="array" ref="AC10">_xlfn.VAR.P(IF($X$2:$X$3757 =  $Y10, $AE$2:$AE$3757))</f>
        <v>0.10530612244897952</v>
      </c>
      <c r="AD10">
        <v>250000000</v>
      </c>
      <c r="AE10">
        <v>7.5</v>
      </c>
      <c r="AF10">
        <v>301956980</v>
      </c>
      <c r="AG10">
        <f>IFERROR(CORREL(AD10:$AD$3757, AF10:$AF$3757), "")</f>
        <v>9.3972231059328754E-2</v>
      </c>
      <c r="AH10">
        <f t="shared" si="1"/>
        <v>51956980</v>
      </c>
      <c r="AI10">
        <f t="array" ref="AI10">LARGE(AH10:$AH$3757,ROW(9:9))</f>
        <v>348316061</v>
      </c>
      <c r="AJ10" t="str">
        <f t="shared" si="2"/>
        <v>TheDarkKnight</v>
      </c>
    </row>
    <row r="11" spans="1:36" x14ac:dyDescent="0.3">
      <c r="A11" t="s">
        <v>8</v>
      </c>
      <c r="B11" t="s">
        <v>29</v>
      </c>
      <c r="C11" t="s">
        <v>29</v>
      </c>
      <c r="D11">
        <f t="array" ref="D11">AVERAGE(IF($B$2:$B$3757=$C11, $AE$2:$AE$3757))</f>
        <v>7.1749999999999998</v>
      </c>
      <c r="E11">
        <f>LARGE(D11:$D$1660, ROW(10:10))</f>
        <v>8.4</v>
      </c>
      <c r="F11" t="str">
        <f>INDEX(C11:$C$1660, MATCH(E11, $D$2:$D$1660, 0))</f>
        <v>DonScardino</v>
      </c>
      <c r="G11">
        <v>183</v>
      </c>
      <c r="H11" t="s">
        <v>354</v>
      </c>
      <c r="I11" t="s">
        <v>253</v>
      </c>
      <c r="J11" t="s">
        <v>5358</v>
      </c>
      <c r="P11" t="s">
        <v>5359</v>
      </c>
      <c r="Q11">
        <f t="shared" si="0"/>
        <v>859</v>
      </c>
      <c r="R11">
        <f t="array" ref="R11">AVERAGE(IF($H$2:$O$3757 =  $P11, $AE$2:$AE$3757))</f>
        <v>6.4383003492433062</v>
      </c>
      <c r="S11">
        <f t="array" ref="S11">MEDIAN(IF($H$2:$O$3757 =  $P11, $AE$2:$AE$3757))</f>
        <v>6.5</v>
      </c>
      <c r="T11">
        <f t="array" ref="T11">MAX(IF($H$2:$O$3757 =  $P11, $AE$2:$AE$3757))</f>
        <v>8.5</v>
      </c>
      <c r="U11">
        <f t="array" ref="U11">MIN(IF($H$2:$O$3757 =  $P11, $AE$2:$AE$3757))</f>
        <v>2.1</v>
      </c>
      <c r="V11">
        <f t="array" ref="V11">_xlfn.VAR.S(IF($H$2:$O$3757 =  $P11, $AE$2:$AE$3757))</f>
        <v>0.91103720106043717</v>
      </c>
      <c r="W11" t="s">
        <v>30</v>
      </c>
      <c r="X11" t="s">
        <v>11</v>
      </c>
      <c r="Y11" t="s">
        <v>2077</v>
      </c>
      <c r="Z11">
        <f t="array" ref="Z11">COUNTIF($X$2:$X$3757, "*" &amp; Y11 &amp; "*")</f>
        <v>10</v>
      </c>
      <c r="AA11">
        <f t="array" ref="AA11">AVERAGE(IF($X$2:$X$3757 =  $Y11, $AE$2:$AE$3757))</f>
        <v>7.660000000000001</v>
      </c>
      <c r="AB11">
        <f t="array" ref="AB11">MEDIAN(IF($X$2:$X$3757 =  $Y11, $AE$2:$AE$3757))</f>
        <v>8</v>
      </c>
      <c r="AC11">
        <f t="array" ref="AC11">_xlfn.VAR.P(IF($X$2:$X$3757 =  $Y11, $AE$2:$AE$3757))</f>
        <v>0.88239999999998875</v>
      </c>
      <c r="AD11">
        <v>250000000</v>
      </c>
      <c r="AE11">
        <v>6.9</v>
      </c>
      <c r="AF11">
        <v>330249062</v>
      </c>
      <c r="AG11">
        <f>IFERROR(CORREL(AD11:$AD$3757, AF11:$AF$3757), "")</f>
        <v>9.3267716415040752E-2</v>
      </c>
      <c r="AH11">
        <f t="shared" si="1"/>
        <v>80249062</v>
      </c>
      <c r="AI11">
        <f t="array" ref="AI11">LARGE(AH11:$AH$3757,ROW(10:10))</f>
        <v>329999255</v>
      </c>
      <c r="AJ11" t="str">
        <f t="shared" si="2"/>
        <v>TheHungerGames</v>
      </c>
    </row>
    <row r="12" spans="1:36" x14ac:dyDescent="0.3">
      <c r="A12" t="s">
        <v>8</v>
      </c>
      <c r="B12" t="s">
        <v>31</v>
      </c>
      <c r="C12" t="s">
        <v>31</v>
      </c>
      <c r="D12">
        <f t="array" ref="D12">AVERAGE(IF($B$2:$B$3757=$C12, $AE$2:$AE$3757))</f>
        <v>7.2875000000000005</v>
      </c>
      <c r="E12">
        <f>LARGE(D12:$D$1660, ROW(11:11))</f>
        <v>8.3000000000000007</v>
      </c>
      <c r="F12" t="str">
        <f>INDEX(C12:$C$1660, MATCH(E12, $D$2:$D$1660, 0))</f>
        <v>RolandEmmerich</v>
      </c>
      <c r="G12">
        <v>169</v>
      </c>
      <c r="H12" t="s">
        <v>354</v>
      </c>
      <c r="I12" t="s">
        <v>253</v>
      </c>
      <c r="J12" t="s">
        <v>5358</v>
      </c>
      <c r="P12" t="s">
        <v>4675</v>
      </c>
      <c r="Q12">
        <f t="shared" si="0"/>
        <v>45</v>
      </c>
      <c r="R12">
        <f t="array" ref="R12">AVERAGE(IF($H$2:$O$3757 =  $P12, $AE$2:$AE$3757))</f>
        <v>6.9888888888888889</v>
      </c>
      <c r="S12">
        <f t="array" ref="S12">MEDIAN(IF($H$2:$O$3757 =  $P12, $AE$2:$AE$3757))</f>
        <v>7.4</v>
      </c>
      <c r="T12">
        <f t="array" ref="T12">MAX(IF($H$2:$O$3757 =  $P12, $AE$2:$AE$3757))</f>
        <v>8.5</v>
      </c>
      <c r="U12">
        <f t="array" ref="U12">MIN(IF($H$2:$O$3757 =  $P12, $AE$2:$AE$3757))</f>
        <v>1.6</v>
      </c>
      <c r="V12">
        <f t="array" ref="V12">_xlfn.VAR.S(IF($H$2:$O$3757 =  $P12, $AE$2:$AE$3757))</f>
        <v>1.9173737373737263</v>
      </c>
      <c r="W12" t="s">
        <v>33</v>
      </c>
      <c r="X12" t="s">
        <v>11</v>
      </c>
      <c r="Y12" t="s">
        <v>2496</v>
      </c>
      <c r="Z12">
        <f t="array" ref="Z12">COUNTIF($X$2:$X$3757, "*" &amp; Y12 &amp; "*")</f>
        <v>1</v>
      </c>
      <c r="AA12">
        <f t="array" ref="AA12">AVERAGE(IF($X$2:$X$3757 =  $Y12, $AE$2:$AE$3757))</f>
        <v>7.1</v>
      </c>
      <c r="AB12">
        <f t="array" ref="AB12">MEDIAN(IF($X$2:$X$3757 =  $Y12, $AE$2:$AE$3757))</f>
        <v>7.1</v>
      </c>
      <c r="AC12">
        <f t="array" ref="AC12">_xlfn.VAR.P(IF($X$2:$X$3757 =  $Y12, $AE$2:$AE$3757))</f>
        <v>0</v>
      </c>
      <c r="AD12">
        <v>209000000</v>
      </c>
      <c r="AE12">
        <v>6.1</v>
      </c>
      <c r="AF12">
        <v>200069408</v>
      </c>
      <c r="AG12">
        <f>IFERROR(CORREL(AD12:$AD$3757, AF12:$AF$3757), "")</f>
        <v>9.2500000278668421E-2</v>
      </c>
      <c r="AH12">
        <f t="shared" si="1"/>
        <v>-8930592</v>
      </c>
      <c r="AI12">
        <f t="array" ref="AI12">LARGE(AH12:$AH$3757,ROW(11:11))</f>
        <v>305024263</v>
      </c>
      <c r="AJ12" t="str">
        <f t="shared" si="2"/>
        <v>Deadpool</v>
      </c>
    </row>
    <row r="13" spans="1:36" x14ac:dyDescent="0.3">
      <c r="A13" t="s">
        <v>8</v>
      </c>
      <c r="B13" t="s">
        <v>34</v>
      </c>
      <c r="C13" t="s">
        <v>34</v>
      </c>
      <c r="D13">
        <f t="array" ref="D13">AVERAGE(IF($B$2:$B$3757=$C13, $AE$2:$AE$3757))</f>
        <v>7.2285714285714286</v>
      </c>
      <c r="E13">
        <f>LARGE(D13:$D$1660, ROW(12:12))</f>
        <v>8.3000000000000007</v>
      </c>
      <c r="F13" t="str">
        <f>INDEX(C13:$C$1660, MATCH(E13, $D$2:$D$1660, 0))</f>
        <v>RobertZemeckis</v>
      </c>
      <c r="G13">
        <v>106</v>
      </c>
      <c r="H13" t="s">
        <v>354</v>
      </c>
      <c r="I13" t="s">
        <v>253</v>
      </c>
      <c r="P13" t="s">
        <v>897</v>
      </c>
      <c r="Q13">
        <f t="shared" si="0"/>
        <v>1893</v>
      </c>
      <c r="R13">
        <f t="array" ref="R13">AVERAGE(IF($H$2:$O$3757 =  $P13, $AE$2:$AE$3757))</f>
        <v>6.7891706286318154</v>
      </c>
      <c r="S13">
        <f t="array" ref="S13">MEDIAN(IF($H$2:$O$3757 =  $P13, $AE$2:$AE$3757))</f>
        <v>6.9</v>
      </c>
      <c r="T13">
        <f t="array" ref="T13">MAX(IF($H$2:$O$3757 =  $P13, $AE$2:$AE$3757))</f>
        <v>9.3000000000000007</v>
      </c>
      <c r="U13">
        <f t="array" ref="U13">MIN(IF($H$2:$O$3757 =  $P13, $AE$2:$AE$3757))</f>
        <v>2.1</v>
      </c>
      <c r="V13">
        <f t="array" ref="V13">_xlfn.VAR.S(IF($H$2:$O$3757 =  $P13, $AE$2:$AE$3757))</f>
        <v>0.80408456547907037</v>
      </c>
      <c r="W13" t="s">
        <v>35</v>
      </c>
      <c r="X13" t="s">
        <v>11</v>
      </c>
      <c r="Y13" t="s">
        <v>2612</v>
      </c>
      <c r="Z13">
        <f t="array" ref="Z13">COUNTIF($X$2:$X$3757, "*" &amp; Y13 &amp; "*")</f>
        <v>7</v>
      </c>
      <c r="AA13">
        <f t="array" ref="AA13">AVERAGE(IF($X$2:$X$3757 =  $Y13, $AE$2:$AE$3757))</f>
        <v>7.1857142857142851</v>
      </c>
      <c r="AB13">
        <f t="array" ref="AB13">MEDIAN(IF($X$2:$X$3757 =  $Y13, $AE$2:$AE$3757))</f>
        <v>7</v>
      </c>
      <c r="AC13">
        <f t="array" ref="AC13">_xlfn.VAR.P(IF($X$2:$X$3757 =  $Y13, $AE$2:$AE$3757))</f>
        <v>1.1440816326530787</v>
      </c>
      <c r="AD13">
        <v>200000000</v>
      </c>
      <c r="AE13">
        <v>6.7</v>
      </c>
      <c r="AF13">
        <v>168368427</v>
      </c>
      <c r="AG13">
        <f>IFERROR(CORREL(AD13:$AD$3757, AF13:$AF$3757), "")</f>
        <v>9.2145079050527323E-2</v>
      </c>
      <c r="AH13">
        <f t="shared" si="1"/>
        <v>-31631573</v>
      </c>
      <c r="AI13">
        <f t="array" ref="AI13">LARGE(AH13:$AH$3757,ROW(12:12))</f>
        <v>294645577</v>
      </c>
      <c r="AJ13" t="str">
        <f t="shared" si="2"/>
        <v>TheHungerGames:CatchingFire</v>
      </c>
    </row>
    <row r="14" spans="1:36" x14ac:dyDescent="0.3">
      <c r="A14" t="s">
        <v>8</v>
      </c>
      <c r="B14" t="s">
        <v>12</v>
      </c>
      <c r="C14" t="s">
        <v>39</v>
      </c>
      <c r="D14">
        <f t="array" ref="D14">AVERAGE(IF($B$2:$B$3757=$C14, $AE$2:$AE$3757))</f>
        <v>7.15</v>
      </c>
      <c r="E14">
        <f>LARGE(D14:$D$1660, ROW(13:13))</f>
        <v>8.3000000000000007</v>
      </c>
      <c r="F14" t="str">
        <f>INDEX(C14:$C$1660, MATCH(E14, $D$2:$D$1660, 0))</f>
        <v>LanaWachowski</v>
      </c>
      <c r="G14">
        <v>151</v>
      </c>
      <c r="H14" t="s">
        <v>354</v>
      </c>
      <c r="I14" t="s">
        <v>253</v>
      </c>
      <c r="J14" t="s">
        <v>5357</v>
      </c>
      <c r="P14" t="s">
        <v>5365</v>
      </c>
      <c r="Q14">
        <f t="shared" si="0"/>
        <v>148</v>
      </c>
      <c r="R14">
        <f t="array" ref="R14">AVERAGE(IF($H$2:$O$3757 =  $P14, $AE$2:$AE$3757))</f>
        <v>6.5932432432432435</v>
      </c>
      <c r="S14">
        <f t="array" ref="S14">MEDIAN(IF($H$2:$O$3757 =  $P14, $AE$2:$AE$3757))</f>
        <v>6.8</v>
      </c>
      <c r="T14">
        <f t="array" ref="T14">MAX(IF($H$2:$O$3757 =  $P14, $AE$2:$AE$3757))</f>
        <v>8.3000000000000007</v>
      </c>
      <c r="U14">
        <f t="array" ref="U14">MIN(IF($H$2:$O$3757 =  $P14, $AE$2:$AE$3757))</f>
        <v>2</v>
      </c>
      <c r="V14">
        <f t="array" ref="V14">_xlfn.VAR.S(IF($H$2:$O$3757 =  $P14, $AE$2:$AE$3757))</f>
        <v>1.0851241036955359</v>
      </c>
      <c r="W14" t="s">
        <v>36</v>
      </c>
      <c r="X14" t="s">
        <v>11</v>
      </c>
      <c r="Y14" t="s">
        <v>2786</v>
      </c>
      <c r="Z14">
        <f t="array" ref="Z14">COUNTIF($X$2:$X$3757, "*" &amp; Y14 &amp; "*")</f>
        <v>3</v>
      </c>
      <c r="AA14">
        <f t="array" ref="AA14">AVERAGE(IF($X$2:$X$3757 =  $Y14, $AE$2:$AE$3757))</f>
        <v>7.5666666666666664</v>
      </c>
      <c r="AB14">
        <f t="array" ref="AB14">MEDIAN(IF($X$2:$X$3757 =  $Y14, $AE$2:$AE$3757))</f>
        <v>7.8</v>
      </c>
      <c r="AC14">
        <f t="array" ref="AC14">_xlfn.VAR.P(IF($X$2:$X$3757 =  $Y14, $AE$2:$AE$3757))</f>
        <v>0.10888888888888894</v>
      </c>
      <c r="AD14">
        <v>225000000</v>
      </c>
      <c r="AE14">
        <v>7.3</v>
      </c>
      <c r="AF14">
        <v>423032628</v>
      </c>
      <c r="AG14">
        <f>IFERROR(CORREL(AD14:$AD$3757, AF14:$AF$3757), "")</f>
        <v>9.1874676879600561E-2</v>
      </c>
      <c r="AH14">
        <f t="shared" si="1"/>
        <v>198032628</v>
      </c>
      <c r="AI14">
        <f t="array" ref="AI14">LARGE(AH14:$AH$3757,ROW(13:13))</f>
        <v>293784000</v>
      </c>
      <c r="AJ14" t="str">
        <f t="shared" si="2"/>
        <v>JurassicPark</v>
      </c>
    </row>
    <row r="15" spans="1:36" x14ac:dyDescent="0.3">
      <c r="A15" t="s">
        <v>8</v>
      </c>
      <c r="B15" t="s">
        <v>12</v>
      </c>
      <c r="C15" t="s">
        <v>42</v>
      </c>
      <c r="D15">
        <f t="array" ref="D15">AVERAGE(IF($B$2:$B$3757=$C15, $AE$2:$AE$3757))</f>
        <v>6.6</v>
      </c>
      <c r="E15">
        <f>LARGE(D15:$D$1660, ROW(14:14))</f>
        <v>8.3000000000000007</v>
      </c>
      <c r="F15" t="str">
        <f>INDEX(C15:$C$1660, MATCH(E15, $D$2:$D$1660, 0))</f>
        <v>PeteDocter</v>
      </c>
      <c r="G15">
        <v>150</v>
      </c>
      <c r="H15" t="s">
        <v>354</v>
      </c>
      <c r="I15" t="s">
        <v>253</v>
      </c>
      <c r="J15" t="s">
        <v>4337</v>
      </c>
      <c r="P15" t="s">
        <v>528</v>
      </c>
      <c r="Q15">
        <f t="shared" si="0"/>
        <v>1461</v>
      </c>
      <c r="R15">
        <f t="array" ref="R15">AVERAGE(IF($H$2:$O$3757 =  $P15, $AE$2:$AE$3757))</f>
        <v>6.1878165639972753</v>
      </c>
      <c r="S15">
        <f t="array" ref="S15">MEDIAN(IF($H$2:$O$3757 =  $P15, $AE$2:$AE$3757))</f>
        <v>6.3</v>
      </c>
      <c r="T15">
        <f t="array" ref="T15">MAX(IF($H$2:$O$3757 =  $P15, $AE$2:$AE$3757))</f>
        <v>8.8000000000000007</v>
      </c>
      <c r="U15">
        <f t="array" ref="U15">MIN(IF($H$2:$O$3757 =  $P15, $AE$2:$AE$3757))</f>
        <v>1.9</v>
      </c>
      <c r="V15">
        <f t="array" ref="V15">_xlfn.VAR.S(IF($H$2:$O$3757 =  $P15, $AE$2:$AE$3757))</f>
        <v>1.0732761197526548</v>
      </c>
      <c r="W15" t="s">
        <v>37</v>
      </c>
      <c r="X15" t="s">
        <v>11</v>
      </c>
      <c r="Y15" t="s">
        <v>2954</v>
      </c>
      <c r="Z15">
        <f t="array" ref="Z15">COUNTIF($X$2:$X$3757, "*" &amp; Y15 &amp; "*")</f>
        <v>17</v>
      </c>
      <c r="AA15">
        <f t="array" ref="AA15">AVERAGE(IF($X$2:$X$3757 =  $Y15, $AE$2:$AE$3757))</f>
        <v>7.5</v>
      </c>
      <c r="AB15">
        <f t="array" ref="AB15">MEDIAN(IF($X$2:$X$3757 =  $Y15, $AE$2:$AE$3757))</f>
        <v>7.5</v>
      </c>
      <c r="AC15">
        <f t="array" ref="AC15">_xlfn.VAR.P(IF($X$2:$X$3757 =  $Y15, $AE$2:$AE$3757))</f>
        <v>9.9999999999999291E-3</v>
      </c>
      <c r="AD15">
        <v>215000000</v>
      </c>
      <c r="AE15">
        <v>6.5</v>
      </c>
      <c r="AF15">
        <v>89289910</v>
      </c>
      <c r="AG15">
        <f>IFERROR(CORREL(AD15:$AD$3757, AF15:$AF$3757), "")</f>
        <v>9.1088849815108258E-2</v>
      </c>
      <c r="AH15">
        <f t="shared" si="1"/>
        <v>-125710090</v>
      </c>
      <c r="AI15">
        <f t="array" ref="AI15">LARGE(AH15:$AH$3757,ROW(14:14))</f>
        <v>292049635</v>
      </c>
      <c r="AJ15" t="str">
        <f t="shared" si="2"/>
        <v>DespicableMe2</v>
      </c>
    </row>
    <row r="16" spans="1:36" x14ac:dyDescent="0.3">
      <c r="A16" t="s">
        <v>8</v>
      </c>
      <c r="B16" t="s">
        <v>29</v>
      </c>
      <c r="C16" t="s">
        <v>44</v>
      </c>
      <c r="D16">
        <f t="array" ref="D16">AVERAGE(IF($B$2:$B$3757=$C16, $AE$2:$AE$3757))</f>
        <v>6.4571428571428564</v>
      </c>
      <c r="E16">
        <f>LARGE(D16:$D$1660, ROW(15:15))</f>
        <v>8.2333333333333343</v>
      </c>
      <c r="F16" t="str">
        <f>INDEX(C16:$C$1660, MATCH(E16, $D$2:$D$1660, 0))</f>
        <v>MikeMitchell</v>
      </c>
      <c r="G16">
        <v>143</v>
      </c>
      <c r="H16" t="s">
        <v>354</v>
      </c>
      <c r="I16" t="s">
        <v>253</v>
      </c>
      <c r="J16" t="s">
        <v>5357</v>
      </c>
      <c r="K16" t="s">
        <v>5358</v>
      </c>
      <c r="P16" t="s">
        <v>5366</v>
      </c>
      <c r="Q16">
        <f t="shared" si="0"/>
        <v>709</v>
      </c>
      <c r="R16">
        <f t="array" ref="R16">AVERAGE(IF($H$2:$O$3757 =  $P16, $AE$2:$AE$3757))</f>
        <v>6.5451339915373801</v>
      </c>
      <c r="S16">
        <f t="array" ref="S16">MEDIAN(IF($H$2:$O$3757 =  $P16, $AE$2:$AE$3757))</f>
        <v>6.6</v>
      </c>
      <c r="T16">
        <f t="array" ref="T16">MAX(IF($H$2:$O$3757 =  $P16, $AE$2:$AE$3757))</f>
        <v>9.3000000000000007</v>
      </c>
      <c r="U16">
        <f t="array" ref="U16">MIN(IF($H$2:$O$3757 =  $P16, $AE$2:$AE$3757))</f>
        <v>2.4</v>
      </c>
      <c r="V16">
        <f t="array" ref="V16">_xlfn.VAR.S(IF($H$2:$O$3757 =  $P16, $AE$2:$AE$3757))</f>
        <v>0.96753631676660068</v>
      </c>
      <c r="W16" t="s">
        <v>38</v>
      </c>
      <c r="X16" t="s">
        <v>11</v>
      </c>
      <c r="Y16" t="s">
        <v>3056</v>
      </c>
      <c r="Z16">
        <f t="array" ref="Z16">COUNTIF($X$2:$X$3757, "*" &amp; Y16 &amp; "*")</f>
        <v>10</v>
      </c>
      <c r="AA16">
        <f t="array" ref="AA16">AVERAGE(IF($X$2:$X$3757 =  $Y16, $AE$2:$AE$3757))</f>
        <v>7.7700000000000005</v>
      </c>
      <c r="AB16">
        <f t="array" ref="AB16">MEDIAN(IF($X$2:$X$3757 =  $Y16, $AE$2:$AE$3757))</f>
        <v>7.8</v>
      </c>
      <c r="AC16">
        <f t="array" ref="AC16">_xlfn.VAR.P(IF($X$2:$X$3757 =  $Y16, $AE$2:$AE$3757))</f>
        <v>0.45610000000000028</v>
      </c>
      <c r="AD16">
        <v>225000000</v>
      </c>
      <c r="AE16">
        <v>7.2</v>
      </c>
      <c r="AF16">
        <v>291021565</v>
      </c>
      <c r="AG16">
        <f>IFERROR(CORREL(AD16:$AD$3757, AF16:$AF$3757), "")</f>
        <v>9.0988371828192166E-2</v>
      </c>
      <c r="AH16">
        <f t="shared" si="1"/>
        <v>66021565</v>
      </c>
      <c r="AI16">
        <f t="array" ref="AI16">LARGE(AH16:$AH$3757,ROW(15:15))</f>
        <v>291323553</v>
      </c>
      <c r="AJ16" t="str">
        <f t="shared" si="2"/>
        <v>AmericanSniper</v>
      </c>
    </row>
    <row r="17" spans="1:36" x14ac:dyDescent="0.3">
      <c r="A17" t="s">
        <v>8</v>
      </c>
      <c r="B17" t="s">
        <v>39</v>
      </c>
      <c r="C17" t="s">
        <v>46</v>
      </c>
      <c r="D17">
        <f t="array" ref="D17">AVERAGE(IF($B$2:$B$3757=$C17, $AE$2:$AE$3757))</f>
        <v>7.6545454545454561</v>
      </c>
      <c r="E17">
        <f>LARGE(D17:$D$1660, ROW(16:16))</f>
        <v>8.2249999999999996</v>
      </c>
      <c r="F17" t="str">
        <f>INDEX(C17:$C$1660, MATCH(E17, $D$2:$D$1660, 0))</f>
        <v>JustinZackham</v>
      </c>
      <c r="G17">
        <v>150</v>
      </c>
      <c r="H17" t="s">
        <v>354</v>
      </c>
      <c r="I17" t="s">
        <v>253</v>
      </c>
      <c r="J17" t="s">
        <v>5361</v>
      </c>
      <c r="K17" t="s">
        <v>5357</v>
      </c>
      <c r="P17" t="s">
        <v>1714</v>
      </c>
      <c r="Q17">
        <f t="shared" si="0"/>
        <v>392</v>
      </c>
      <c r="R17">
        <f t="array" ref="R17">AVERAGE(IF($H$2:$O$3757 =  $P17, $AE$2:$AE$3757))</f>
        <v>5.924489795918368</v>
      </c>
      <c r="S17">
        <f t="array" ref="S17">MEDIAN(IF($H$2:$O$3757 =  $P17, $AE$2:$AE$3757))</f>
        <v>6</v>
      </c>
      <c r="T17">
        <f t="array" ref="T17">MAX(IF($H$2:$O$3757 =  $P17, $AE$2:$AE$3757))</f>
        <v>8.6</v>
      </c>
      <c r="U17">
        <f t="array" ref="U17">MIN(IF($H$2:$O$3757 =  $P17, $AE$2:$AE$3757))</f>
        <v>2.2999999999999998</v>
      </c>
      <c r="V17">
        <f t="array" ref="V17">_xlfn.VAR.S(IF($H$2:$O$3757 =  $P17, $AE$2:$AE$3757))</f>
        <v>0.99684117125108451</v>
      </c>
      <c r="W17" t="s">
        <v>40</v>
      </c>
      <c r="X17" t="s">
        <v>11</v>
      </c>
      <c r="Y17" t="s">
        <v>3169</v>
      </c>
      <c r="Z17">
        <f t="array" ref="Z17">COUNTIF($X$2:$X$3757, "*" &amp; Y17 &amp; "*")</f>
        <v>1</v>
      </c>
      <c r="AA17">
        <f t="array" ref="AA17">AVERAGE(IF($X$2:$X$3757 =  $Y17, $AE$2:$AE$3757))</f>
        <v>7.3</v>
      </c>
      <c r="AB17">
        <f t="array" ref="AB17">MEDIAN(IF($X$2:$X$3757 =  $Y17, $AE$2:$AE$3757))</f>
        <v>7.3</v>
      </c>
      <c r="AC17">
        <f t="array" ref="AC17">_xlfn.VAR.P(IF($X$2:$X$3757 =  $Y17, $AE$2:$AE$3757))</f>
        <v>0</v>
      </c>
      <c r="AD17">
        <v>225000000</v>
      </c>
      <c r="AE17">
        <v>6.6</v>
      </c>
      <c r="AF17">
        <v>141614023</v>
      </c>
      <c r="AG17">
        <f>IFERROR(CORREL(AD17:$AD$3757, AF17:$AF$3757), "")</f>
        <v>9.0397855434281971E-2</v>
      </c>
      <c r="AH17">
        <f t="shared" si="1"/>
        <v>-83385977</v>
      </c>
      <c r="AI17">
        <f t="array" ref="AI17">LARGE(AH17:$AH$3757,ROW(16:16))</f>
        <v>286838870</v>
      </c>
      <c r="AJ17" t="str">
        <f t="shared" si="2"/>
        <v>FindingNemo</v>
      </c>
    </row>
    <row r="18" spans="1:36" x14ac:dyDescent="0.3">
      <c r="A18" t="s">
        <v>8</v>
      </c>
      <c r="B18" t="s">
        <v>25</v>
      </c>
      <c r="C18" t="s">
        <v>48</v>
      </c>
      <c r="D18">
        <f t="array" ref="D18">AVERAGE(IF($B$2:$B$3757=$C18, $AE$2:$AE$3757))</f>
        <v>7.1333333333333329</v>
      </c>
      <c r="E18">
        <f>LARGE(D18:$D$1660, ROW(17:17))</f>
        <v>8.2000000000000011</v>
      </c>
      <c r="F18" t="str">
        <f>INDEX(C18:$C$1660, MATCH(E18, $D$2:$D$1660, 0))</f>
        <v>SteveMartino</v>
      </c>
      <c r="G18">
        <v>173</v>
      </c>
      <c r="H18" t="s">
        <v>354</v>
      </c>
      <c r="I18" t="s">
        <v>253</v>
      </c>
      <c r="J18" t="s">
        <v>5358</v>
      </c>
      <c r="P18" t="s">
        <v>5358</v>
      </c>
      <c r="Q18">
        <f t="shared" si="0"/>
        <v>496</v>
      </c>
      <c r="R18">
        <f t="array" ref="R18">AVERAGE(IF($H$2:$O$3757 =  $P18, $AE$2:$AE$3757))</f>
        <v>6.327016129032252</v>
      </c>
      <c r="S18">
        <f t="array" ref="S18">MEDIAN(IF($H$2:$O$3757 =  $P18, $AE$2:$AE$3757))</f>
        <v>6.4</v>
      </c>
      <c r="T18">
        <f t="array" ref="T18">MAX(IF($H$2:$O$3757 =  $P18, $AE$2:$AE$3757))</f>
        <v>8.8000000000000007</v>
      </c>
      <c r="U18">
        <f t="array" ref="U18">MIN(IF($H$2:$O$3757 =  $P18, $AE$2:$AE$3757))</f>
        <v>1.9</v>
      </c>
      <c r="V18">
        <f t="array" ref="V18">_xlfn.VAR.S(IF($H$2:$O$3757 =  $P18, $AE$2:$AE$3757))</f>
        <v>1.34799592701213</v>
      </c>
      <c r="W18" t="s">
        <v>41</v>
      </c>
      <c r="X18" t="s">
        <v>11</v>
      </c>
      <c r="Y18" t="s">
        <v>3521</v>
      </c>
      <c r="Z18">
        <f t="array" ref="Z18">COUNTIF($X$2:$X$3757, "*" &amp; Y18 &amp; "*")</f>
        <v>3</v>
      </c>
      <c r="AA18">
        <f t="array" ref="AA18">AVERAGE(IF($X$2:$X$3757 =  $Y18, $AE$2:$AE$3757))</f>
        <v>6.6333333333333329</v>
      </c>
      <c r="AB18">
        <f t="array" ref="AB18">MEDIAN(IF($X$2:$X$3757 =  $Y18, $AE$2:$AE$3757))</f>
        <v>6.6</v>
      </c>
      <c r="AC18">
        <f t="array" ref="AC18">_xlfn.VAR.P(IF($X$2:$X$3757 =  $Y18, $AE$2:$AE$3757))</f>
        <v>0.1355555555555554</v>
      </c>
      <c r="AD18">
        <v>220000000</v>
      </c>
      <c r="AE18">
        <v>8.1</v>
      </c>
      <c r="AF18">
        <v>623279547</v>
      </c>
      <c r="AG18">
        <f>IFERROR(CORREL(AD18:$AD$3757, AF18:$AF$3757), "")</f>
        <v>9.014465469840488E-2</v>
      </c>
      <c r="AH18">
        <f t="shared" si="1"/>
        <v>403279547</v>
      </c>
      <c r="AI18">
        <f t="array" ref="AI18">LARGE(AH18:$AH$3757,ROW(17:17))</f>
        <v>286471036</v>
      </c>
      <c r="AJ18" t="str">
        <f t="shared" si="2"/>
        <v>Shrek2</v>
      </c>
    </row>
    <row r="19" spans="1:36" x14ac:dyDescent="0.3">
      <c r="A19" t="s">
        <v>8</v>
      </c>
      <c r="B19" t="s">
        <v>42</v>
      </c>
      <c r="C19" t="s">
        <v>50</v>
      </c>
      <c r="D19">
        <f t="array" ref="D19">AVERAGE(IF($B$2:$B$3757=$C19, $AE$2:$AE$3757))</f>
        <v>7.0705882352941174</v>
      </c>
      <c r="E19">
        <f>LARGE(D19:$D$1660, ROW(18:18))</f>
        <v>8.1999999999999993</v>
      </c>
      <c r="F19" t="str">
        <f>INDEX(C19:$C$1660, MATCH(E19, $D$2:$D$1660, 0))</f>
        <v>ZachBraff</v>
      </c>
      <c r="G19">
        <v>136</v>
      </c>
      <c r="H19" t="s">
        <v>354</v>
      </c>
      <c r="I19" t="s">
        <v>253</v>
      </c>
      <c r="J19" t="s">
        <v>5357</v>
      </c>
      <c r="P19" t="s">
        <v>5360</v>
      </c>
      <c r="Q19">
        <f t="shared" si="0"/>
        <v>196</v>
      </c>
      <c r="R19">
        <f t="array" ref="R19">AVERAGE(IF($H$2:$O$3757 =  $P19, $AE$2:$AE$3757))</f>
        <v>6.7025510204081646</v>
      </c>
      <c r="S19">
        <f t="array" ref="S19">MEDIAN(IF($H$2:$O$3757 =  $P19, $AE$2:$AE$3757))</f>
        <v>6.8</v>
      </c>
      <c r="T19">
        <f t="array" ref="T19">MAX(IF($H$2:$O$3757 =  $P19, $AE$2:$AE$3757))</f>
        <v>8.6</v>
      </c>
      <c r="U19">
        <f t="array" ref="U19">MIN(IF($H$2:$O$3757 =  $P19, $AE$2:$AE$3757))</f>
        <v>2.8</v>
      </c>
      <c r="V19">
        <f t="array" ref="V19">_xlfn.VAR.S(IF($H$2:$O$3757 =  $P19, $AE$2:$AE$3757))</f>
        <v>0.97912166405023104</v>
      </c>
      <c r="W19" t="s">
        <v>43</v>
      </c>
      <c r="X19" t="s">
        <v>11</v>
      </c>
      <c r="Y19" t="s">
        <v>3684</v>
      </c>
      <c r="Z19">
        <f t="array" ref="Z19">COUNTIF($X$2:$X$3757, "*" &amp; Y19 &amp; "*")</f>
        <v>1</v>
      </c>
      <c r="AA19">
        <f t="array" ref="AA19">AVERAGE(IF($X$2:$X$3757 =  $Y19, $AE$2:$AE$3757))</f>
        <v>4.3</v>
      </c>
      <c r="AB19">
        <f t="array" ref="AB19">MEDIAN(IF($X$2:$X$3757 =  $Y19, $AE$2:$AE$3757))</f>
        <v>4.3</v>
      </c>
      <c r="AC19">
        <f t="array" ref="AC19">_xlfn.VAR.P(IF($X$2:$X$3757 =  $Y19, $AE$2:$AE$3757))</f>
        <v>0</v>
      </c>
      <c r="AD19">
        <v>250000000</v>
      </c>
      <c r="AE19">
        <v>6.7</v>
      </c>
      <c r="AF19">
        <v>241063875</v>
      </c>
      <c r="AG19">
        <f>IFERROR(CORREL(AD19:$AD$3757, AF19:$AF$3757), "")</f>
        <v>8.9262953849165494E-2</v>
      </c>
      <c r="AH19">
        <f t="shared" si="1"/>
        <v>-8936125</v>
      </c>
      <c r="AI19">
        <f t="array" ref="AI19">LARGE(AH19:$AH$3757,ROW(18:18))</f>
        <v>276625409</v>
      </c>
      <c r="AJ19" t="str">
        <f t="shared" si="2"/>
        <v>StarWars:EpisodeVIReturnoftheJedi</v>
      </c>
    </row>
    <row r="20" spans="1:36" x14ac:dyDescent="0.3">
      <c r="A20" t="s">
        <v>8</v>
      </c>
      <c r="B20" t="s">
        <v>44</v>
      </c>
      <c r="C20" t="s">
        <v>53</v>
      </c>
      <c r="D20">
        <f t="array" ref="D20">AVERAGE(IF($B$2:$B$3757=$C20, $AE$2:$AE$3757))</f>
        <v>6.08</v>
      </c>
      <c r="E20">
        <f>LARGE(D20:$D$1660, ROW(19:19))</f>
        <v>8.1999999999999993</v>
      </c>
      <c r="F20" t="str">
        <f>INDEX(C20:$C$1660, MATCH(E20, $D$2:$D$1660, 0))</f>
        <v>MarkTarlov</v>
      </c>
      <c r="G20">
        <v>106</v>
      </c>
      <c r="H20" t="s">
        <v>354</v>
      </c>
      <c r="I20" t="s">
        <v>253</v>
      </c>
      <c r="J20" t="s">
        <v>528</v>
      </c>
      <c r="K20" t="s">
        <v>5361</v>
      </c>
      <c r="L20" t="s">
        <v>5357</v>
      </c>
      <c r="M20" t="s">
        <v>5358</v>
      </c>
      <c r="P20" t="s">
        <v>5364</v>
      </c>
      <c r="Q20">
        <f t="shared" si="0"/>
        <v>149</v>
      </c>
      <c r="R20">
        <f t="array" ref="R20">AVERAGE(IF($H$2:$O$3757 =  $P20, $AE$2:$AE$3757))</f>
        <v>7.1550335570469779</v>
      </c>
      <c r="S20">
        <f t="array" ref="S20">MEDIAN(IF($H$2:$O$3757 =  $P20, $AE$2:$AE$3757))</f>
        <v>7.2</v>
      </c>
      <c r="T20">
        <f t="array" ref="T20">MAX(IF($H$2:$O$3757 =  $P20, $AE$2:$AE$3757))</f>
        <v>8.9</v>
      </c>
      <c r="U20">
        <f t="array" ref="U20">MIN(IF($H$2:$O$3757 =  $P20, $AE$2:$AE$3757))</f>
        <v>5.5</v>
      </c>
      <c r="V20">
        <f t="array" ref="V20">_xlfn.VAR.S(IF($H$2:$O$3757 =  $P20, $AE$2:$AE$3757))</f>
        <v>0.45181570832577528</v>
      </c>
      <c r="W20" t="s">
        <v>45</v>
      </c>
      <c r="X20" t="s">
        <v>11</v>
      </c>
      <c r="Y20" t="s">
        <v>3713</v>
      </c>
      <c r="Z20">
        <f t="array" ref="Z20">COUNTIF($X$2:$X$3757, "*" &amp; Y20 &amp; "*")</f>
        <v>5</v>
      </c>
      <c r="AA20">
        <f t="array" ref="AA20">AVERAGE(IF($X$2:$X$3757 =  $Y20, $AE$2:$AE$3757))</f>
        <v>7.7</v>
      </c>
      <c r="AB20">
        <f t="array" ref="AB20">MEDIAN(IF($X$2:$X$3757 =  $Y20, $AE$2:$AE$3757))</f>
        <v>7.7</v>
      </c>
      <c r="AC20">
        <f t="array" ref="AC20">_xlfn.VAR.P(IF($X$2:$X$3757 =  $Y20, $AE$2:$AE$3757))</f>
        <v>0.26000000000000012</v>
      </c>
      <c r="AD20">
        <v>225000000</v>
      </c>
      <c r="AE20">
        <v>6.8</v>
      </c>
      <c r="AF20">
        <v>179020854</v>
      </c>
      <c r="AG20">
        <f>IFERROR(CORREL(AD20:$AD$3757, AF20:$AF$3757), "")</f>
        <v>8.8683295354937547E-2</v>
      </c>
      <c r="AH20">
        <f t="shared" si="1"/>
        <v>-45979146</v>
      </c>
      <c r="AI20">
        <f t="array" ref="AI20">LARGE(AH20:$AH$3757,ROW(19:19))</f>
        <v>274691196</v>
      </c>
      <c r="AJ20" t="str">
        <f t="shared" si="2"/>
        <v>ForrestGump</v>
      </c>
    </row>
    <row r="21" spans="1:36" x14ac:dyDescent="0.3">
      <c r="A21" t="s">
        <v>8</v>
      </c>
      <c r="B21" t="s">
        <v>46</v>
      </c>
      <c r="C21" t="s">
        <v>57</v>
      </c>
      <c r="D21">
        <f t="array" ref="D21">AVERAGE(IF($B$2:$B$3757=$C21, $AE$2:$AE$3757))</f>
        <v>7</v>
      </c>
      <c r="E21">
        <f>LARGE(D21:$D$1660, ROW(20:20))</f>
        <v>8.1999999999999993</v>
      </c>
      <c r="F21" t="str">
        <f>INDEX(C21:$C$1660, MATCH(E21, $D$2:$D$1660, 0))</f>
        <v>JohnCameronMitchell</v>
      </c>
      <c r="G21">
        <v>164</v>
      </c>
      <c r="H21" t="s">
        <v>253</v>
      </c>
      <c r="I21" t="s">
        <v>5357</v>
      </c>
      <c r="P21" t="s">
        <v>5367</v>
      </c>
      <c r="Q21">
        <f t="shared" si="0"/>
        <v>239</v>
      </c>
      <c r="R21">
        <f t="array" ref="R21">AVERAGE(IF($H$2:$O$3757 =  $P21, $AE$2:$AE$3757))</f>
        <v>7.1577405857740555</v>
      </c>
      <c r="S21">
        <f t="array" ref="S21">MEDIAN(IF($H$2:$O$3757 =  $P21, $AE$2:$AE$3757))</f>
        <v>7.2</v>
      </c>
      <c r="T21">
        <f t="array" ref="T21">MAX(IF($H$2:$O$3757 =  $P21, $AE$2:$AE$3757))</f>
        <v>8.9</v>
      </c>
      <c r="U21">
        <f t="array" ref="U21">MIN(IF($H$2:$O$3757 =  $P21, $AE$2:$AE$3757))</f>
        <v>4.5</v>
      </c>
      <c r="V21">
        <f t="array" ref="V21">_xlfn.VAR.S(IF($H$2:$O$3757 =  $P21, $AE$2:$AE$3757))</f>
        <v>0.47757638620301601</v>
      </c>
      <c r="W21" t="s">
        <v>47</v>
      </c>
      <c r="X21" t="s">
        <v>11</v>
      </c>
      <c r="Y21" t="s">
        <v>3823</v>
      </c>
      <c r="Z21">
        <f t="array" ref="Z21">COUNTIF($X$2:$X$3757, "*" &amp; Y21 &amp; "*")</f>
        <v>1</v>
      </c>
      <c r="AA21">
        <f t="array" ref="AA21">AVERAGE(IF($X$2:$X$3757 =  $Y21, $AE$2:$AE$3757))</f>
        <v>7.1</v>
      </c>
      <c r="AB21">
        <f t="array" ref="AB21">MEDIAN(IF($X$2:$X$3757 =  $Y21, $AE$2:$AE$3757))</f>
        <v>7.1</v>
      </c>
      <c r="AC21">
        <f t="array" ref="AC21">_xlfn.VAR.P(IF($X$2:$X$3757 =  $Y21, $AE$2:$AE$3757))</f>
        <v>0</v>
      </c>
      <c r="AD21">
        <v>250000000</v>
      </c>
      <c r="AE21">
        <v>7.5</v>
      </c>
      <c r="AF21">
        <v>255108370</v>
      </c>
      <c r="AG21">
        <f>IFERROR(CORREL(AD21:$AD$3757, AF21:$AF$3757), "")</f>
        <v>8.8328760529995748E-2</v>
      </c>
      <c r="AH21">
        <f t="shared" si="1"/>
        <v>5108370</v>
      </c>
    </row>
    <row r="22" spans="1:36" x14ac:dyDescent="0.3">
      <c r="A22" t="s">
        <v>8</v>
      </c>
      <c r="B22" t="s">
        <v>48</v>
      </c>
      <c r="C22" t="s">
        <v>59</v>
      </c>
      <c r="D22">
        <f t="array" ref="D22">AVERAGE(IF($B$2:$B$3757=$C22, $AE$2:$AE$3757))</f>
        <v>6.666666666666667</v>
      </c>
      <c r="E22">
        <f>LARGE(D22:$D$1660, ROW(21:21))</f>
        <v>8.1999999999999993</v>
      </c>
      <c r="F22" t="str">
        <f>INDEX(C22:$C$1660, MATCH(E22, $D$2:$D$1660, 0))</f>
        <v>BillyRay</v>
      </c>
      <c r="G22">
        <v>153</v>
      </c>
      <c r="H22" t="s">
        <v>354</v>
      </c>
      <c r="I22" t="s">
        <v>253</v>
      </c>
      <c r="J22" t="s">
        <v>5357</v>
      </c>
      <c r="P22" t="s">
        <v>4337</v>
      </c>
      <c r="Q22">
        <f t="shared" si="0"/>
        <v>59</v>
      </c>
      <c r="R22">
        <f t="array" ref="R22">AVERAGE(IF($H$2:$O$3757 =  $P22, $AE$2:$AE$3757))</f>
        <v>6.7932203389830521</v>
      </c>
      <c r="S22">
        <f t="array" ref="S22">MEDIAN(IF($H$2:$O$3757 =  $P22, $AE$2:$AE$3757))</f>
        <v>6.8</v>
      </c>
      <c r="T22">
        <f t="array" ref="T22">MAX(IF($H$2:$O$3757 =  $P22, $AE$2:$AE$3757))</f>
        <v>8.9</v>
      </c>
      <c r="U22">
        <f t="array" ref="U22">MIN(IF($H$2:$O$3757 =  $P22, $AE$2:$AE$3757))</f>
        <v>4.7</v>
      </c>
      <c r="V22">
        <f t="array" ref="V22">_xlfn.VAR.S(IF($H$2:$O$3757 =  $P22, $AE$2:$AE$3757))</f>
        <v>0.86788427819988101</v>
      </c>
      <c r="W22" t="s">
        <v>49</v>
      </c>
      <c r="X22" t="s">
        <v>11</v>
      </c>
      <c r="Y22" t="s">
        <v>3889</v>
      </c>
      <c r="Z22">
        <f t="array" ref="Z22">COUNTIF($X$2:$X$3757, "*" &amp; Y22 &amp; "*")</f>
        <v>5</v>
      </c>
      <c r="AA22">
        <f t="array" ref="AA22">AVERAGE(IF($X$2:$X$3757 =  $Y22, $AE$2:$AE$3757))</f>
        <v>7.2200000000000006</v>
      </c>
      <c r="AB22">
        <f t="array" ref="AB22">MEDIAN(IF($X$2:$X$3757 =  $Y22, $AE$2:$AE$3757))</f>
        <v>7.4</v>
      </c>
      <c r="AC22">
        <f t="array" ref="AC22">_xlfn.VAR.P(IF($X$2:$X$3757 =  $Y22, $AE$2:$AE$3757))</f>
        <v>0.51359999999999995</v>
      </c>
      <c r="AD22">
        <v>230000000</v>
      </c>
      <c r="AE22">
        <v>7</v>
      </c>
      <c r="AF22">
        <v>262030663</v>
      </c>
      <c r="AG22">
        <f>IFERROR(CORREL(AD22:$AD$3757, AF22:$AF$3757), "")</f>
        <v>8.7710171251703217E-2</v>
      </c>
      <c r="AH22">
        <f t="shared" si="1"/>
        <v>32030663</v>
      </c>
    </row>
    <row r="23" spans="1:36" x14ac:dyDescent="0.3">
      <c r="A23" t="s">
        <v>8</v>
      </c>
      <c r="B23" t="s">
        <v>50</v>
      </c>
      <c r="C23" t="s">
        <v>61</v>
      </c>
      <c r="D23">
        <f t="array" ref="D23">AVERAGE(IF($B$2:$B$3757=$C23, $AE$2:$AE$3757))</f>
        <v>7</v>
      </c>
      <c r="E23">
        <f>LARGE(D23:$D$1660, ROW(22:22))</f>
        <v>8.1499999999999986</v>
      </c>
      <c r="F23" t="str">
        <f>INDEX(C23:$C$1660, MATCH(E23, $D$2:$D$1660, 0))</f>
        <v>JustinKerrigan</v>
      </c>
      <c r="G23">
        <v>156</v>
      </c>
      <c r="H23" t="s">
        <v>354</v>
      </c>
      <c r="I23" t="s">
        <v>253</v>
      </c>
      <c r="J23" t="s">
        <v>897</v>
      </c>
      <c r="K23" t="s">
        <v>5364</v>
      </c>
      <c r="W23" t="s">
        <v>51</v>
      </c>
      <c r="X23" t="s">
        <v>11</v>
      </c>
      <c r="Y23" t="s">
        <v>4136</v>
      </c>
      <c r="Z23">
        <f t="array" ref="Z23">COUNTIF($X$2:$X$3757, "*" &amp; Y23 &amp; "*")</f>
        <v>3</v>
      </c>
      <c r="AA23">
        <f t="array" ref="AA23">AVERAGE(IF($X$2:$X$3757 =  $Y23, $AE$2:$AE$3757))</f>
        <v>7.9000000000000012</v>
      </c>
      <c r="AB23">
        <f t="array" ref="AB23">MEDIAN(IF($X$2:$X$3757 =  $Y23, $AE$2:$AE$3757))</f>
        <v>8.1</v>
      </c>
      <c r="AC23">
        <f t="array" ref="AC23">_xlfn.VAR.P(IF($X$2:$X$3757 =  $Y23, $AE$2:$AE$3757))</f>
        <v>0.1866666666666669</v>
      </c>
      <c r="AD23">
        <v>200000000</v>
      </c>
      <c r="AE23">
        <v>6.7</v>
      </c>
      <c r="AF23">
        <v>105219735</v>
      </c>
      <c r="AG23">
        <f>IFERROR(CORREL(AD23:$AD$3757, AF23:$AF$3757), "")</f>
        <v>8.7144926741058129E-2</v>
      </c>
      <c r="AH23">
        <f t="shared" si="1"/>
        <v>-94780265</v>
      </c>
    </row>
    <row r="24" spans="1:36" x14ac:dyDescent="0.3">
      <c r="A24" t="s">
        <v>8</v>
      </c>
      <c r="B24" t="s">
        <v>46</v>
      </c>
      <c r="C24" t="s">
        <v>65</v>
      </c>
      <c r="D24">
        <f t="array" ref="D24">AVERAGE(IF($B$2:$B$3757=$C24, $AE$2:$AE$3757))</f>
        <v>7.4</v>
      </c>
      <c r="E24">
        <f t="shared" ref="E24:E87" si="3">LARGE($D$2:$D$1660, ROW(23:23))</f>
        <v>8.1499999999999986</v>
      </c>
      <c r="F24" t="str">
        <f>INDEX(C24:$C$1660, MATCH(E24, $D$2:$D$1660, 0))</f>
        <v>AlejandroMonteverde</v>
      </c>
      <c r="G24">
        <v>186</v>
      </c>
      <c r="H24" t="s">
        <v>253</v>
      </c>
      <c r="I24" t="s">
        <v>5357</v>
      </c>
      <c r="W24" t="s">
        <v>52</v>
      </c>
      <c r="X24" t="s">
        <v>11</v>
      </c>
      <c r="Y24" t="s">
        <v>4349</v>
      </c>
      <c r="Z24">
        <f t="array" ref="Z24">COUNTIF($X$2:$X$3757, "*" &amp; Y24 &amp; "*")</f>
        <v>5</v>
      </c>
      <c r="AA24">
        <f t="array" ref="AA24">AVERAGE(IF($X$2:$X$3757 =  $Y24, $AE$2:$AE$3757))</f>
        <v>7.76</v>
      </c>
      <c r="AB24">
        <f t="array" ref="AB24">MEDIAN(IF($X$2:$X$3757 =  $Y24, $AE$2:$AE$3757))</f>
        <v>8</v>
      </c>
      <c r="AC24">
        <f t="array" ref="AC24">_xlfn.VAR.P(IF($X$2:$X$3757 =  $Y24, $AE$2:$AE$3757))</f>
        <v>0.7664000000000124</v>
      </c>
      <c r="AD24">
        <v>225000000</v>
      </c>
      <c r="AE24">
        <v>7.9</v>
      </c>
      <c r="AF24">
        <v>258355354</v>
      </c>
      <c r="AG24">
        <f>IFERROR(CORREL(AD24:$AD$3757, AF24:$AF$3757), "")</f>
        <v>8.7009927799731657E-2</v>
      </c>
      <c r="AH24">
        <f t="shared" si="1"/>
        <v>33355354</v>
      </c>
    </row>
    <row r="25" spans="1:36" x14ac:dyDescent="0.3">
      <c r="A25" t="s">
        <v>8</v>
      </c>
      <c r="B25" t="s">
        <v>53</v>
      </c>
      <c r="C25" t="s">
        <v>68</v>
      </c>
      <c r="D25">
        <f t="array" ref="D25">AVERAGE(IF($B$2:$B$3757=$C25, $AE$2:$AE$3757))</f>
        <v>6.9312500000000004</v>
      </c>
      <c r="E25">
        <f t="shared" si="3"/>
        <v>8.1333333333333329</v>
      </c>
      <c r="F25" t="str">
        <f>INDEX(C25:$C$1660, MATCH(E25, $D$2:$D$1660, 0))</f>
        <v>RichardLoncraine</v>
      </c>
      <c r="G25">
        <v>113</v>
      </c>
      <c r="H25" t="s">
        <v>253</v>
      </c>
      <c r="I25" t="s">
        <v>5361</v>
      </c>
      <c r="J25" t="s">
        <v>5357</v>
      </c>
      <c r="W25" t="s">
        <v>54</v>
      </c>
      <c r="X25" t="s">
        <v>11</v>
      </c>
      <c r="Y25" t="s">
        <v>4487</v>
      </c>
      <c r="Z25">
        <f t="array" ref="Z25">COUNTIF($X$2:$X$3757, "*" &amp; Y25 &amp; "*")</f>
        <v>4</v>
      </c>
      <c r="AA25">
        <f t="array" ref="AA25">AVERAGE(IF($X$2:$X$3757 =  $Y25, $AE$2:$AE$3757))</f>
        <v>7.15</v>
      </c>
      <c r="AB25">
        <f t="array" ref="AB25">MEDIAN(IF($X$2:$X$3757 =  $Y25, $AE$2:$AE$3757))</f>
        <v>7.3</v>
      </c>
      <c r="AC25">
        <f t="array" ref="AC25">_xlfn.VAR.P(IF($X$2:$X$3757 =  $Y25, $AE$2:$AE$3757))</f>
        <v>0.24749999999999969</v>
      </c>
      <c r="AD25">
        <v>180000000</v>
      </c>
      <c r="AE25">
        <v>6.1</v>
      </c>
      <c r="AF25">
        <v>70083519</v>
      </c>
      <c r="AG25">
        <f>IFERROR(CORREL(AD25:$AD$3757, AF25:$AF$3757), "")</f>
        <v>8.6468468780444632E-2</v>
      </c>
      <c r="AH25">
        <f t="shared" si="1"/>
        <v>-109916481</v>
      </c>
    </row>
    <row r="26" spans="1:36" x14ac:dyDescent="0.3">
      <c r="A26" t="s">
        <v>8</v>
      </c>
      <c r="B26" t="s">
        <v>46</v>
      </c>
      <c r="C26" t="s">
        <v>70</v>
      </c>
      <c r="D26">
        <f t="array" ref="D26">AVERAGE(IF($B$2:$B$3757=$C26, $AE$2:$AE$3757))</f>
        <v>6.4099999999999993</v>
      </c>
      <c r="E26">
        <f t="shared" si="3"/>
        <v>8.1</v>
      </c>
      <c r="G26">
        <v>201</v>
      </c>
      <c r="H26" t="s">
        <v>354</v>
      </c>
      <c r="I26" t="s">
        <v>253</v>
      </c>
      <c r="J26" t="s">
        <v>897</v>
      </c>
      <c r="K26" t="s">
        <v>5359</v>
      </c>
      <c r="W26" t="s">
        <v>55</v>
      </c>
      <c r="X26" t="s">
        <v>11</v>
      </c>
      <c r="Y26" t="s">
        <v>4602</v>
      </c>
      <c r="Z26">
        <f t="array" ref="Z26">COUNTIF($X$2:$X$3757, "*" &amp; Y26 &amp; "*")</f>
        <v>1</v>
      </c>
      <c r="AA26">
        <f t="array" ref="AA26">AVERAGE(IF($X$2:$X$3757 =  $Y26, $AE$2:$AE$3757))</f>
        <v>7.4</v>
      </c>
      <c r="AB26">
        <f t="array" ref="AB26">MEDIAN(IF($X$2:$X$3757 =  $Y26, $AE$2:$AE$3757))</f>
        <v>7.4</v>
      </c>
      <c r="AC26">
        <f t="array" ref="AC26">_xlfn.VAR.P(IF($X$2:$X$3757 =  $Y26, $AE$2:$AE$3757))</f>
        <v>0</v>
      </c>
      <c r="AD26">
        <v>207000000</v>
      </c>
      <c r="AE26">
        <v>7.2</v>
      </c>
      <c r="AF26">
        <v>218051260</v>
      </c>
      <c r="AG26">
        <f>IFERROR(CORREL(AD26:$AD$3757, AF26:$AF$3757), "")</f>
        <v>8.642822018902109E-2</v>
      </c>
      <c r="AH26">
        <f t="shared" si="1"/>
        <v>11051260</v>
      </c>
    </row>
    <row r="27" spans="1:36" x14ac:dyDescent="0.3">
      <c r="A27" t="s">
        <v>8</v>
      </c>
      <c r="B27" t="s">
        <v>9</v>
      </c>
      <c r="C27" t="s">
        <v>72</v>
      </c>
      <c r="D27">
        <f t="array" ref="D27">AVERAGE(IF($B$2:$B$3757=$C27, $AE$2:$AE$3757))</f>
        <v>7.3</v>
      </c>
      <c r="E27">
        <f t="shared" si="3"/>
        <v>8.1</v>
      </c>
      <c r="G27">
        <v>194</v>
      </c>
      <c r="H27" t="s">
        <v>897</v>
      </c>
      <c r="I27" t="s">
        <v>5359</v>
      </c>
      <c r="W27" t="s">
        <v>56</v>
      </c>
      <c r="X27" t="s">
        <v>11</v>
      </c>
      <c r="Y27" t="s">
        <v>4639</v>
      </c>
      <c r="Z27">
        <f t="array" ref="Z27">COUNTIF($X$2:$X$3757, "*" &amp; Y27 &amp; "*")</f>
        <v>1</v>
      </c>
      <c r="AA27">
        <f t="array" ref="AA27">AVERAGE(IF($X$2:$X$3757 =  $Y27, $AE$2:$AE$3757))</f>
        <v>6.5</v>
      </c>
      <c r="AB27">
        <f t="array" ref="AB27">MEDIAN(IF($X$2:$X$3757 =  $Y27, $AE$2:$AE$3757))</f>
        <v>6.5</v>
      </c>
      <c r="AC27">
        <f t="array" ref="AC27">_xlfn.VAR.P(IF($X$2:$X$3757 =  $Y27, $AE$2:$AE$3757))</f>
        <v>0</v>
      </c>
      <c r="AD27">
        <v>200000000</v>
      </c>
      <c r="AE27">
        <v>7.7</v>
      </c>
      <c r="AF27">
        <v>658672302</v>
      </c>
      <c r="AG27">
        <f>IFERROR(CORREL(AD27:$AD$3757, AF27:$AF$3757), "")</f>
        <v>8.6026635252574604E-2</v>
      </c>
      <c r="AH27">
        <f t="shared" si="1"/>
        <v>458672302</v>
      </c>
    </row>
    <row r="28" spans="1:36" x14ac:dyDescent="0.3">
      <c r="A28" t="s">
        <v>8</v>
      </c>
      <c r="B28" t="s">
        <v>57</v>
      </c>
      <c r="C28" t="s">
        <v>75</v>
      </c>
      <c r="D28">
        <f t="array" ref="D28">AVERAGE(IF($B$2:$B$3757=$C28, $AE$2:$AE$3757))</f>
        <v>6.6384615384615397</v>
      </c>
      <c r="E28">
        <f t="shared" si="3"/>
        <v>8.1</v>
      </c>
      <c r="G28">
        <v>147</v>
      </c>
      <c r="H28" t="s">
        <v>354</v>
      </c>
      <c r="I28" t="s">
        <v>253</v>
      </c>
      <c r="J28" t="s">
        <v>5358</v>
      </c>
      <c r="W28" t="s">
        <v>58</v>
      </c>
      <c r="X28" t="s">
        <v>11</v>
      </c>
      <c r="Y28" t="s">
        <v>4688</v>
      </c>
      <c r="Z28">
        <f t="array" ref="Z28">COUNTIF($X$2:$X$3757, "*" &amp; Y28 &amp; "*")</f>
        <v>1</v>
      </c>
      <c r="AA28">
        <f t="array" ref="AA28">AVERAGE(IF($X$2:$X$3757 =  $Y28, $AE$2:$AE$3757))</f>
        <v>8.5</v>
      </c>
      <c r="AB28">
        <f t="array" ref="AB28">MEDIAN(IF($X$2:$X$3757 =  $Y28, $AE$2:$AE$3757))</f>
        <v>8.5</v>
      </c>
      <c r="AC28">
        <f t="array" ref="AC28">_xlfn.VAR.P(IF($X$2:$X$3757 =  $Y28, $AE$2:$AE$3757))</f>
        <v>0</v>
      </c>
      <c r="AD28">
        <v>250000000</v>
      </c>
      <c r="AE28">
        <v>8.1999999999999993</v>
      </c>
      <c r="AF28">
        <v>407197282</v>
      </c>
      <c r="AG28">
        <f>IFERROR(CORREL(AD28:$AD$3757, AF28:$AF$3757), "")</f>
        <v>8.5312299501426089E-2</v>
      </c>
      <c r="AH28">
        <f t="shared" si="1"/>
        <v>157197282</v>
      </c>
    </row>
    <row r="29" spans="1:36" x14ac:dyDescent="0.3">
      <c r="A29" t="s">
        <v>8</v>
      </c>
      <c r="B29" t="s">
        <v>59</v>
      </c>
      <c r="C29" t="s">
        <v>80</v>
      </c>
      <c r="D29">
        <f t="array" ref="D29">AVERAGE(IF($B$2:$B$3757=$C29, $AE$2:$AE$3757))</f>
        <v>6.8666666666666671</v>
      </c>
      <c r="E29">
        <f t="shared" si="3"/>
        <v>8.1</v>
      </c>
      <c r="G29">
        <v>131</v>
      </c>
      <c r="H29" t="s">
        <v>354</v>
      </c>
      <c r="I29" t="s">
        <v>253</v>
      </c>
      <c r="J29" t="s">
        <v>5358</v>
      </c>
      <c r="K29" t="s">
        <v>5281</v>
      </c>
      <c r="W29" t="s">
        <v>60</v>
      </c>
      <c r="X29" t="s">
        <v>11</v>
      </c>
      <c r="Y29" t="s">
        <v>4820</v>
      </c>
      <c r="Z29">
        <f t="array" ref="Z29">COUNTIF($X$2:$X$3757, "*" &amp; Y29 &amp; "*")</f>
        <v>1</v>
      </c>
      <c r="AA29">
        <f t="array" ref="AA29">AVERAGE(IF($X$2:$X$3757 =  $Y29, $AE$2:$AE$3757))</f>
        <v>7.3</v>
      </c>
      <c r="AB29">
        <f t="array" ref="AB29">MEDIAN(IF($X$2:$X$3757 =  $Y29, $AE$2:$AE$3757))</f>
        <v>7.3</v>
      </c>
      <c r="AC29">
        <f t="array" ref="AC29">_xlfn.VAR.P(IF($X$2:$X$3757 =  $Y29, $AE$2:$AE$3757))</f>
        <v>0</v>
      </c>
      <c r="AD29">
        <v>209000000</v>
      </c>
      <c r="AE29">
        <v>5.9</v>
      </c>
      <c r="AF29">
        <v>65173160</v>
      </c>
      <c r="AG29">
        <f>IFERROR(CORREL(AD29:$AD$3757, AF29:$AF$3757), "")</f>
        <v>8.4339848421221761E-2</v>
      </c>
      <c r="AH29">
        <f t="shared" si="1"/>
        <v>-143826840</v>
      </c>
    </row>
    <row r="30" spans="1:36" x14ac:dyDescent="0.3">
      <c r="A30" t="s">
        <v>8</v>
      </c>
      <c r="B30" t="s">
        <v>61</v>
      </c>
      <c r="C30" t="s">
        <v>82</v>
      </c>
      <c r="D30">
        <f t="array" ref="D30">AVERAGE(IF($B$2:$B$3757=$C30, $AE$2:$AE$3757))</f>
        <v>7.38</v>
      </c>
      <c r="E30">
        <f t="shared" si="3"/>
        <v>8.1</v>
      </c>
      <c r="G30">
        <v>124</v>
      </c>
      <c r="H30" t="s">
        <v>354</v>
      </c>
      <c r="I30" t="s">
        <v>253</v>
      </c>
      <c r="J30" t="s">
        <v>5358</v>
      </c>
      <c r="K30" t="s">
        <v>5281</v>
      </c>
      <c r="W30" t="s">
        <v>62</v>
      </c>
      <c r="X30" t="s">
        <v>11</v>
      </c>
      <c r="Y30" t="s">
        <v>4938</v>
      </c>
      <c r="Z30">
        <f t="array" ref="Z30">COUNTIF($X$2:$X$3757, "*" &amp; Y30 &amp; "*")</f>
        <v>1</v>
      </c>
      <c r="AA30">
        <f t="array" ref="AA30">AVERAGE(IF($X$2:$X$3757 =  $Y30, $AE$2:$AE$3757))</f>
        <v>8</v>
      </c>
      <c r="AB30">
        <f t="array" ref="AB30">MEDIAN(IF($X$2:$X$3757 =  $Y30, $AE$2:$AE$3757))</f>
        <v>8</v>
      </c>
      <c r="AC30">
        <f t="array" ref="AC30">_xlfn.VAR.P(IF($X$2:$X$3757 =  $Y30, $AE$2:$AE$3757))</f>
        <v>0</v>
      </c>
      <c r="AD30">
        <v>150000000</v>
      </c>
      <c r="AE30">
        <v>7</v>
      </c>
      <c r="AF30">
        <v>652177271</v>
      </c>
      <c r="AG30">
        <f>IFERROR(CORREL(AD30:$AD$3757, AF30:$AF$3757), "")</f>
        <v>8.4303950800991331E-2</v>
      </c>
      <c r="AH30">
        <f t="shared" si="1"/>
        <v>502177271</v>
      </c>
    </row>
    <row r="31" spans="1:36" x14ac:dyDescent="0.3">
      <c r="A31" t="s">
        <v>8</v>
      </c>
      <c r="B31" t="s">
        <v>14</v>
      </c>
      <c r="C31" t="s">
        <v>84</v>
      </c>
      <c r="D31">
        <f t="array" ref="D31">AVERAGE(IF($B$2:$B$3757=$C31, $AE$2:$AE$3757))</f>
        <v>6.7111111111111121</v>
      </c>
      <c r="E31">
        <f t="shared" si="3"/>
        <v>8.1</v>
      </c>
      <c r="G31">
        <v>143</v>
      </c>
      <c r="H31" t="s">
        <v>354</v>
      </c>
      <c r="I31" t="s">
        <v>253</v>
      </c>
      <c r="J31" t="s">
        <v>5281</v>
      </c>
      <c r="W31" t="s">
        <v>63</v>
      </c>
      <c r="X31" t="s">
        <v>11</v>
      </c>
      <c r="Y31" t="s">
        <v>4999</v>
      </c>
      <c r="Z31">
        <f t="array" ref="Z31">COUNTIF($X$2:$X$3757, "*" &amp; Y31 &amp; "*")</f>
        <v>1</v>
      </c>
      <c r="AA31">
        <f t="array" ref="AA31">AVERAGE(IF($X$2:$X$3757 =  $Y31, $AE$2:$AE$3757))</f>
        <v>7.2</v>
      </c>
      <c r="AB31">
        <f t="array" ref="AB31">MEDIAN(IF($X$2:$X$3757 =  $Y31, $AE$2:$AE$3757))</f>
        <v>7.2</v>
      </c>
      <c r="AC31">
        <f t="array" ref="AC31">_xlfn.VAR.P(IF($X$2:$X$3757 =  $Y31, $AE$2:$AE$3757))</f>
        <v>0</v>
      </c>
      <c r="AD31">
        <v>200000000</v>
      </c>
      <c r="AE31">
        <v>7.8</v>
      </c>
      <c r="AF31">
        <v>304360277</v>
      </c>
      <c r="AG31">
        <f>IFERROR(CORREL(AD31:$AD$3757, AF31:$AF$3757), "")</f>
        <v>8.4114483978475388E-2</v>
      </c>
      <c r="AH31">
        <f t="shared" si="1"/>
        <v>104360277</v>
      </c>
    </row>
    <row r="32" spans="1:36" x14ac:dyDescent="0.3">
      <c r="A32" t="s">
        <v>8</v>
      </c>
      <c r="B32" t="s">
        <v>21</v>
      </c>
      <c r="C32" t="s">
        <v>86</v>
      </c>
      <c r="D32">
        <f t="array" ref="D32">AVERAGE(IF($B$2:$B$3757=$C32, $AE$2:$AE$3757))</f>
        <v>8.3000000000000007</v>
      </c>
      <c r="E32">
        <f t="shared" si="3"/>
        <v>8</v>
      </c>
      <c r="G32">
        <v>135</v>
      </c>
      <c r="H32" t="s">
        <v>354</v>
      </c>
      <c r="I32" t="s">
        <v>253</v>
      </c>
      <c r="J32" t="s">
        <v>5357</v>
      </c>
      <c r="K32" t="s">
        <v>5359</v>
      </c>
      <c r="W32" t="s">
        <v>64</v>
      </c>
      <c r="X32" t="s">
        <v>11</v>
      </c>
      <c r="Y32" t="s">
        <v>5044</v>
      </c>
      <c r="Z32">
        <f t="array" ref="Z32">COUNTIF($X$2:$X$3757, "*" &amp; Y32 &amp; "*")</f>
        <v>1</v>
      </c>
      <c r="AA32">
        <f t="array" ref="AA32">AVERAGE(IF($X$2:$X$3757 =  $Y32, $AE$2:$AE$3757))</f>
        <v>7.4</v>
      </c>
      <c r="AB32">
        <f t="array" ref="AB32">MEDIAN(IF($X$2:$X$3757 =  $Y32, $AE$2:$AE$3757))</f>
        <v>7.4</v>
      </c>
      <c r="AC32">
        <f t="array" ref="AC32">_xlfn.VAR.P(IF($X$2:$X$3757 =  $Y32, $AE$2:$AE$3757))</f>
        <v>0</v>
      </c>
      <c r="AD32">
        <v>200000000</v>
      </c>
      <c r="AE32">
        <v>7.3</v>
      </c>
      <c r="AF32">
        <v>373377893</v>
      </c>
      <c r="AG32">
        <f>IFERROR(CORREL(AD32:$AD$3757, AF32:$AF$3757), "")</f>
        <v>8.3572648924891163E-2</v>
      </c>
      <c r="AH32">
        <f t="shared" si="1"/>
        <v>173377893</v>
      </c>
    </row>
    <row r="33" spans="1:34" x14ac:dyDescent="0.3">
      <c r="A33" t="s">
        <v>8</v>
      </c>
      <c r="B33" t="s">
        <v>65</v>
      </c>
      <c r="C33" t="s">
        <v>89</v>
      </c>
      <c r="D33">
        <f t="array" ref="D33">AVERAGE(IF($B$2:$B$3757=$C33, $AE$2:$AE$3757))</f>
        <v>6.083333333333333</v>
      </c>
      <c r="E33">
        <f t="shared" si="3"/>
        <v>8</v>
      </c>
      <c r="G33">
        <v>195</v>
      </c>
      <c r="H33" t="s">
        <v>354</v>
      </c>
      <c r="I33" t="s">
        <v>253</v>
      </c>
      <c r="J33" t="s">
        <v>5358</v>
      </c>
      <c r="W33" t="s">
        <v>67</v>
      </c>
      <c r="X33" t="s">
        <v>11</v>
      </c>
      <c r="Y33" t="s">
        <v>5076</v>
      </c>
      <c r="Z33">
        <f t="array" ref="Z33">COUNTIF($X$2:$X$3757, "*" &amp; Y33 &amp; "*")</f>
        <v>2</v>
      </c>
      <c r="AA33">
        <f t="array" ref="AA33">AVERAGE(IF($X$2:$X$3757 =  $Y33, $AE$2:$AE$3757))</f>
        <v>7.8999999999999995</v>
      </c>
      <c r="AB33">
        <f t="array" ref="AB33">MEDIAN(IF($X$2:$X$3757 =  $Y33, $AE$2:$AE$3757))</f>
        <v>7.8999999999999995</v>
      </c>
      <c r="AC33">
        <f t="array" ref="AC33">_xlfn.VAR.P(IF($X$2:$X$3757 =  $Y33, $AE$2:$AE$3757))</f>
        <v>8.99999999999999E-2</v>
      </c>
      <c r="AD33">
        <v>200000000</v>
      </c>
      <c r="AE33">
        <v>7.2</v>
      </c>
      <c r="AF33">
        <v>408992272</v>
      </c>
      <c r="AG33">
        <f>IFERROR(CORREL(AD33:$AD$3757, AF33:$AF$3757), "")</f>
        <v>8.293795000672731E-2</v>
      </c>
      <c r="AH33">
        <f t="shared" si="1"/>
        <v>208992272</v>
      </c>
    </row>
    <row r="34" spans="1:34" x14ac:dyDescent="0.3">
      <c r="A34" t="s">
        <v>8</v>
      </c>
      <c r="B34" t="s">
        <v>68</v>
      </c>
      <c r="C34" t="s">
        <v>91</v>
      </c>
      <c r="D34">
        <f t="array" ref="D34">AVERAGE(IF($B$2:$B$3757=$C34, $AE$2:$AE$3757))</f>
        <v>7.2</v>
      </c>
      <c r="E34">
        <f t="shared" si="3"/>
        <v>8</v>
      </c>
      <c r="G34">
        <v>108</v>
      </c>
      <c r="H34" t="s">
        <v>253</v>
      </c>
      <c r="I34" t="s">
        <v>5361</v>
      </c>
      <c r="J34" t="s">
        <v>5357</v>
      </c>
      <c r="W34" t="s">
        <v>69</v>
      </c>
      <c r="X34" t="s">
        <v>11</v>
      </c>
      <c r="Y34" t="s">
        <v>5156</v>
      </c>
      <c r="Z34">
        <f t="array" ref="Z34">COUNTIF($X$2:$X$3757, "*" &amp; Y34 &amp; "*")</f>
        <v>1</v>
      </c>
      <c r="AA34">
        <f t="array" ref="AA34">AVERAGE(IF($X$2:$X$3757 =  $Y34, $AE$2:$AE$3757))</f>
        <v>7.9</v>
      </c>
      <c r="AB34">
        <f t="array" ref="AB34">MEDIAN(IF($X$2:$X$3757 =  $Y34, $AE$2:$AE$3757))</f>
        <v>7.9</v>
      </c>
      <c r="AC34">
        <f t="array" ref="AC34">_xlfn.VAR.P(IF($X$2:$X$3757 =  $Y34, $AE$2:$AE$3757))</f>
        <v>0</v>
      </c>
      <c r="AD34">
        <v>200000000</v>
      </c>
      <c r="AE34">
        <v>6.5</v>
      </c>
      <c r="AF34">
        <v>334185206</v>
      </c>
      <c r="AG34">
        <f>IFERROR(CORREL(AD34:$AD$3757, AF34:$AF$3757), "")</f>
        <v>8.2262163936438454E-2</v>
      </c>
      <c r="AH34">
        <f t="shared" si="1"/>
        <v>134185206</v>
      </c>
    </row>
    <row r="35" spans="1:34" x14ac:dyDescent="0.3">
      <c r="A35" t="s">
        <v>8</v>
      </c>
      <c r="B35" t="s">
        <v>70</v>
      </c>
      <c r="C35" t="s">
        <v>95</v>
      </c>
      <c r="D35">
        <f t="array" ref="D35">AVERAGE(IF($B$2:$B$3757=$C35, $AE$2:$AE$3757))</f>
        <v>7.4499999999999993</v>
      </c>
      <c r="E35">
        <f t="shared" si="3"/>
        <v>8</v>
      </c>
      <c r="G35">
        <v>104</v>
      </c>
      <c r="H35" t="s">
        <v>354</v>
      </c>
      <c r="I35" t="s">
        <v>253</v>
      </c>
      <c r="J35" t="s">
        <v>5357</v>
      </c>
      <c r="K35" t="s">
        <v>5358</v>
      </c>
      <c r="L35" t="s">
        <v>5281</v>
      </c>
      <c r="W35" t="s">
        <v>71</v>
      </c>
      <c r="X35" t="s">
        <v>11</v>
      </c>
      <c r="Y35" t="s">
        <v>5170</v>
      </c>
      <c r="Z35">
        <f t="array" ref="Z35">COUNTIF($X$2:$X$3757, "*" &amp; Y35 &amp; "*")</f>
        <v>3</v>
      </c>
      <c r="AA35">
        <f t="array" ref="AA35">AVERAGE(IF($X$2:$X$3757 =  $Y35, $AE$2:$AE$3757))</f>
        <v>8.1333333333333329</v>
      </c>
      <c r="AB35">
        <f t="array" ref="AB35">MEDIAN(IF($X$2:$X$3757 =  $Y35, $AE$2:$AE$3757))</f>
        <v>8.4</v>
      </c>
      <c r="AC35">
        <f t="array" ref="AC35">_xlfn.VAR.P(IF($X$2:$X$3757 =  $Y35, $AE$2:$AE$3757))</f>
        <v>0.2022222222222223</v>
      </c>
      <c r="AD35">
        <v>210000000</v>
      </c>
      <c r="AE35">
        <v>6.8</v>
      </c>
      <c r="AF35">
        <v>234360014</v>
      </c>
      <c r="AG35">
        <f>IFERROR(CORREL(AD35:$AD$3757, AF35:$AF$3757), "")</f>
        <v>8.1668713298236537E-2</v>
      </c>
      <c r="AH35">
        <f t="shared" si="1"/>
        <v>24360014</v>
      </c>
    </row>
    <row r="36" spans="1:34" x14ac:dyDescent="0.3">
      <c r="A36" t="s">
        <v>8</v>
      </c>
      <c r="B36" t="s">
        <v>72</v>
      </c>
      <c r="C36" t="s">
        <v>98</v>
      </c>
      <c r="D36">
        <f t="array" ref="D36">AVERAGE(IF($B$2:$B$3757=$C36, $AE$2:$AE$3757))</f>
        <v>7.12</v>
      </c>
      <c r="E36">
        <f t="shared" si="3"/>
        <v>8</v>
      </c>
      <c r="G36">
        <v>104</v>
      </c>
      <c r="H36" t="s">
        <v>253</v>
      </c>
      <c r="I36" t="s">
        <v>5360</v>
      </c>
      <c r="J36" t="s">
        <v>528</v>
      </c>
      <c r="K36" t="s">
        <v>5361</v>
      </c>
      <c r="L36" t="s">
        <v>5357</v>
      </c>
      <c r="W36" t="s">
        <v>74</v>
      </c>
      <c r="X36" t="s">
        <v>11</v>
      </c>
      <c r="AD36">
        <v>200000000</v>
      </c>
      <c r="AE36">
        <v>7.3</v>
      </c>
      <c r="AF36">
        <v>268488329</v>
      </c>
      <c r="AG36">
        <f>IFERROR(CORREL(AD36:$AD$3757, AF36:$AF$3757), "")</f>
        <v>8.1202223718378916E-2</v>
      </c>
      <c r="AH36">
        <f t="shared" si="1"/>
        <v>68488329</v>
      </c>
    </row>
    <row r="37" spans="1:34" x14ac:dyDescent="0.3">
      <c r="A37" t="s">
        <v>8</v>
      </c>
      <c r="B37" t="s">
        <v>75</v>
      </c>
      <c r="C37" t="s">
        <v>101</v>
      </c>
      <c r="D37">
        <f t="array" ref="D37">AVERAGE(IF($B$2:$B$3757=$C37, $AE$2:$AE$3757))</f>
        <v>6.8428571428571425</v>
      </c>
      <c r="E37">
        <f t="shared" si="3"/>
        <v>7.9750000000000005</v>
      </c>
      <c r="G37">
        <v>150</v>
      </c>
      <c r="H37" t="s">
        <v>354</v>
      </c>
      <c r="I37" t="s">
        <v>253</v>
      </c>
      <c r="J37" t="s">
        <v>5358</v>
      </c>
      <c r="W37" t="s">
        <v>76</v>
      </c>
      <c r="X37" t="s">
        <v>11</v>
      </c>
      <c r="AD37">
        <v>200000000</v>
      </c>
      <c r="AE37">
        <v>6</v>
      </c>
      <c r="AF37">
        <v>402076689</v>
      </c>
      <c r="AG37">
        <f>IFERROR(CORREL(AD37:$AD$3757, AF37:$AF$3757), "")</f>
        <v>8.0705873017506063E-2</v>
      </c>
      <c r="AH37">
        <f t="shared" si="1"/>
        <v>202076689</v>
      </c>
    </row>
    <row r="38" spans="1:34" x14ac:dyDescent="0.3">
      <c r="A38" t="s">
        <v>8</v>
      </c>
      <c r="B38" t="s">
        <v>75</v>
      </c>
      <c r="C38" t="s">
        <v>103</v>
      </c>
      <c r="D38">
        <f t="array" ref="D38">AVERAGE(IF($B$2:$B$3757=$C38, $AE$2:$AE$3757))</f>
        <v>7.1400000000000006</v>
      </c>
      <c r="E38">
        <f t="shared" si="3"/>
        <v>7.9666666666666659</v>
      </c>
      <c r="G38">
        <v>165</v>
      </c>
      <c r="H38" t="s">
        <v>354</v>
      </c>
      <c r="I38" t="s">
        <v>253</v>
      </c>
      <c r="J38" t="s">
        <v>5358</v>
      </c>
      <c r="W38" t="s">
        <v>77</v>
      </c>
      <c r="X38" t="s">
        <v>11</v>
      </c>
      <c r="AD38">
        <v>210000000</v>
      </c>
      <c r="AE38">
        <v>5.7</v>
      </c>
      <c r="AF38">
        <v>245428137</v>
      </c>
      <c r="AG38">
        <f>IFERROR(CORREL(AD38:$AD$3757, AF38:$AF$3757), "")</f>
        <v>8.0022692596595654E-2</v>
      </c>
      <c r="AH38">
        <f t="shared" si="1"/>
        <v>35428137</v>
      </c>
    </row>
    <row r="39" spans="1:34" x14ac:dyDescent="0.3">
      <c r="A39" t="s">
        <v>8</v>
      </c>
      <c r="B39" t="s">
        <v>21</v>
      </c>
      <c r="C39" t="s">
        <v>106</v>
      </c>
      <c r="D39">
        <f t="array" ref="D39">AVERAGE(IF($B$2:$B$3757=$C39, $AE$2:$AE$3757))</f>
        <v>7.5439999999999996</v>
      </c>
      <c r="E39">
        <f t="shared" si="3"/>
        <v>7.9249999999999998</v>
      </c>
      <c r="G39">
        <v>130</v>
      </c>
      <c r="H39" t="s">
        <v>253</v>
      </c>
      <c r="I39" t="s">
        <v>5361</v>
      </c>
      <c r="J39" t="s">
        <v>5357</v>
      </c>
      <c r="W39" t="s">
        <v>78</v>
      </c>
      <c r="X39" t="s">
        <v>11</v>
      </c>
      <c r="AD39">
        <v>215000000</v>
      </c>
      <c r="AE39">
        <v>6.4</v>
      </c>
      <c r="AF39">
        <v>234903076</v>
      </c>
      <c r="AG39">
        <f>IFERROR(CORREL(AD39:$AD$3757, AF39:$AF$3757), "")</f>
        <v>7.9527638622400934E-2</v>
      </c>
      <c r="AH39">
        <f t="shared" si="1"/>
        <v>19903076</v>
      </c>
    </row>
    <row r="40" spans="1:34" x14ac:dyDescent="0.3">
      <c r="A40" t="s">
        <v>8</v>
      </c>
      <c r="B40" t="s">
        <v>48</v>
      </c>
      <c r="C40" t="s">
        <v>108</v>
      </c>
      <c r="D40">
        <f t="array" ref="D40">AVERAGE(IF($B$2:$B$3757=$C40, $AE$2:$AE$3757))</f>
        <v>7.2</v>
      </c>
      <c r="E40">
        <f t="shared" si="3"/>
        <v>7.9142857142857137</v>
      </c>
      <c r="G40">
        <v>142</v>
      </c>
      <c r="H40" t="s">
        <v>354</v>
      </c>
      <c r="I40" t="s">
        <v>253</v>
      </c>
      <c r="J40" t="s">
        <v>5357</v>
      </c>
      <c r="K40" t="s">
        <v>5358</v>
      </c>
      <c r="W40" t="s">
        <v>79</v>
      </c>
      <c r="X40" t="s">
        <v>11</v>
      </c>
      <c r="AD40">
        <v>200000000</v>
      </c>
      <c r="AE40">
        <v>6.7</v>
      </c>
      <c r="AF40">
        <v>202853933</v>
      </c>
      <c r="AG40">
        <f>IFERROR(CORREL(AD40:$AD$3757, AF40:$AF$3757), "")</f>
        <v>7.9036245089572368E-2</v>
      </c>
      <c r="AH40">
        <f t="shared" si="1"/>
        <v>2853933</v>
      </c>
    </row>
    <row r="41" spans="1:34" x14ac:dyDescent="0.3">
      <c r="A41" t="s">
        <v>8</v>
      </c>
      <c r="B41" t="s">
        <v>80</v>
      </c>
      <c r="C41" t="s">
        <v>110</v>
      </c>
      <c r="D41">
        <f t="array" ref="D41">AVERAGE(IF($B$2:$B$3757=$C41, $AE$2:$AE$3757))</f>
        <v>6.8400000000000007</v>
      </c>
      <c r="E41">
        <f t="shared" si="3"/>
        <v>7.9</v>
      </c>
      <c r="G41">
        <v>125</v>
      </c>
      <c r="H41" t="s">
        <v>354</v>
      </c>
      <c r="I41" t="s">
        <v>253</v>
      </c>
      <c r="J41" t="s">
        <v>5358</v>
      </c>
      <c r="W41" t="s">
        <v>81</v>
      </c>
      <c r="X41" t="s">
        <v>11</v>
      </c>
      <c r="AD41">
        <v>170000000</v>
      </c>
      <c r="AE41">
        <v>6.8</v>
      </c>
      <c r="AF41">
        <v>172051787</v>
      </c>
      <c r="AG41">
        <f>IFERROR(CORREL(AD41:$AD$3757, AF41:$AF$3757), "")</f>
        <v>7.8659018931251171E-2</v>
      </c>
      <c r="AH41">
        <f t="shared" si="1"/>
        <v>2051787</v>
      </c>
    </row>
    <row r="42" spans="1:34" x14ac:dyDescent="0.3">
      <c r="A42" t="s">
        <v>8</v>
      </c>
      <c r="B42" t="s">
        <v>82</v>
      </c>
      <c r="C42" t="s">
        <v>115</v>
      </c>
      <c r="D42">
        <f t="array" ref="D42">AVERAGE(IF($B$2:$B$3757=$C42, $AE$2:$AE$3757))</f>
        <v>6.1875</v>
      </c>
      <c r="E42">
        <f t="shared" si="3"/>
        <v>7.9</v>
      </c>
      <c r="G42">
        <v>106</v>
      </c>
      <c r="H42" t="s">
        <v>253</v>
      </c>
      <c r="I42" t="s">
        <v>5360</v>
      </c>
      <c r="J42" t="s">
        <v>528</v>
      </c>
      <c r="K42" t="s">
        <v>5361</v>
      </c>
      <c r="L42" t="s">
        <v>5365</v>
      </c>
      <c r="W42" t="s">
        <v>83</v>
      </c>
      <c r="X42" t="s">
        <v>11</v>
      </c>
      <c r="AD42">
        <v>200000000</v>
      </c>
      <c r="AE42">
        <v>6.3</v>
      </c>
      <c r="AF42">
        <v>191450875</v>
      </c>
      <c r="AG42">
        <f>IFERROR(CORREL(AD42:$AD$3757, AF42:$AF$3757), "")</f>
        <v>7.8415045554800861E-2</v>
      </c>
      <c r="AH42">
        <f t="shared" si="1"/>
        <v>-8549125</v>
      </c>
    </row>
    <row r="43" spans="1:34" x14ac:dyDescent="0.3">
      <c r="A43" t="s">
        <v>8</v>
      </c>
      <c r="B43" t="s">
        <v>84</v>
      </c>
      <c r="C43" t="s">
        <v>117</v>
      </c>
      <c r="D43">
        <f t="array" ref="D43">AVERAGE(IF($B$2:$B$3757=$C43, $AE$2:$AE$3757))</f>
        <v>7.3076923076923084</v>
      </c>
      <c r="E43">
        <f t="shared" si="3"/>
        <v>7.9</v>
      </c>
      <c r="G43">
        <v>123</v>
      </c>
      <c r="H43" t="s">
        <v>354</v>
      </c>
      <c r="I43" t="s">
        <v>253</v>
      </c>
      <c r="J43" t="s">
        <v>5358</v>
      </c>
      <c r="W43" t="s">
        <v>85</v>
      </c>
      <c r="X43" t="s">
        <v>11</v>
      </c>
      <c r="AD43">
        <v>200000000</v>
      </c>
      <c r="AE43">
        <v>5.6</v>
      </c>
      <c r="AF43">
        <v>116593191</v>
      </c>
      <c r="AG43">
        <f>IFERROR(CORREL(AD43:$AD$3757, AF43:$AF$3757), "")</f>
        <v>7.8060923088677514E-2</v>
      </c>
      <c r="AH43">
        <f t="shared" si="1"/>
        <v>-83406809</v>
      </c>
    </row>
    <row r="44" spans="1:34" x14ac:dyDescent="0.3">
      <c r="A44" t="s">
        <v>8</v>
      </c>
      <c r="B44" t="s">
        <v>86</v>
      </c>
      <c r="C44" t="s">
        <v>119</v>
      </c>
      <c r="D44">
        <f t="array" ref="D44">AVERAGE(IF($B$2:$B$3757=$C44, $AE$2:$AE$3757))</f>
        <v>6.9166666666666652</v>
      </c>
      <c r="E44">
        <f t="shared" si="3"/>
        <v>7.9</v>
      </c>
      <c r="G44">
        <v>103</v>
      </c>
      <c r="H44" t="s">
        <v>253</v>
      </c>
      <c r="I44" t="s">
        <v>5360</v>
      </c>
      <c r="J44" t="s">
        <v>528</v>
      </c>
      <c r="K44" t="s">
        <v>5361</v>
      </c>
      <c r="L44" t="s">
        <v>5357</v>
      </c>
      <c r="W44" t="s">
        <v>88</v>
      </c>
      <c r="X44" t="s">
        <v>11</v>
      </c>
      <c r="AD44">
        <v>200000000</v>
      </c>
      <c r="AE44">
        <v>8.3000000000000007</v>
      </c>
      <c r="AF44">
        <v>414984497</v>
      </c>
      <c r="AG44">
        <f>IFERROR(CORREL(AD44:$AD$3757, AF44:$AF$3757), "")</f>
        <v>7.7883573691002461E-2</v>
      </c>
      <c r="AH44">
        <f t="shared" si="1"/>
        <v>214984497</v>
      </c>
    </row>
    <row r="45" spans="1:34" x14ac:dyDescent="0.3">
      <c r="A45" t="s">
        <v>8</v>
      </c>
      <c r="B45" t="s">
        <v>89</v>
      </c>
      <c r="C45" t="s">
        <v>125</v>
      </c>
      <c r="D45">
        <f t="array" ref="D45">AVERAGE(IF($B$2:$B$3757=$C45, $AE$2:$AE$3757))</f>
        <v>8.2333333333333343</v>
      </c>
      <c r="E45">
        <f t="shared" si="3"/>
        <v>7.9</v>
      </c>
      <c r="G45">
        <v>118</v>
      </c>
      <c r="H45" t="s">
        <v>354</v>
      </c>
      <c r="I45" t="s">
        <v>253</v>
      </c>
      <c r="J45" t="s">
        <v>5358</v>
      </c>
      <c r="W45" t="s">
        <v>90</v>
      </c>
      <c r="X45" t="s">
        <v>11</v>
      </c>
      <c r="AD45">
        <v>200000000</v>
      </c>
      <c r="AE45">
        <v>6.6</v>
      </c>
      <c r="AF45">
        <v>125320003</v>
      </c>
      <c r="AG45">
        <f>IFERROR(CORREL(AD45:$AD$3757, AF45:$AF$3757), "")</f>
        <v>7.7168953143569696E-2</v>
      </c>
      <c r="AH45">
        <f t="shared" si="1"/>
        <v>-74679997</v>
      </c>
    </row>
    <row r="46" spans="1:34" x14ac:dyDescent="0.3">
      <c r="A46" t="s">
        <v>8</v>
      </c>
      <c r="B46" t="s">
        <v>91</v>
      </c>
      <c r="C46" t="s">
        <v>127</v>
      </c>
      <c r="D46">
        <f t="array" ref="D46">AVERAGE(IF($B$2:$B$3757=$C46, $AE$2:$AE$3757))</f>
        <v>6.0500000000000007</v>
      </c>
      <c r="E46">
        <f t="shared" si="3"/>
        <v>7.9</v>
      </c>
      <c r="G46">
        <v>140</v>
      </c>
      <c r="H46" t="s">
        <v>354</v>
      </c>
      <c r="I46" t="s">
        <v>5366</v>
      </c>
      <c r="J46" t="s">
        <v>5281</v>
      </c>
      <c r="W46" t="s">
        <v>92</v>
      </c>
      <c r="X46" t="s">
        <v>11</v>
      </c>
      <c r="AD46">
        <v>190000000</v>
      </c>
      <c r="AE46">
        <v>7.2</v>
      </c>
      <c r="AF46">
        <v>350034110</v>
      </c>
      <c r="AG46">
        <f>IFERROR(CORREL(AD46:$AD$3757, AF46:$AF$3757), "")</f>
        <v>7.6967896893259474E-2</v>
      </c>
      <c r="AH46">
        <f t="shared" si="1"/>
        <v>160034110</v>
      </c>
    </row>
    <row r="47" spans="1:34" x14ac:dyDescent="0.3">
      <c r="A47" t="s">
        <v>8</v>
      </c>
      <c r="B47" t="s">
        <v>34</v>
      </c>
      <c r="C47" t="s">
        <v>66</v>
      </c>
      <c r="D47">
        <f t="array" ref="D47">AVERAGE(IF($B$2:$B$3757=$C47, $AE$2:$AE$3757))</f>
        <v>7.1285714285714272</v>
      </c>
      <c r="E47">
        <f t="shared" si="3"/>
        <v>7.9</v>
      </c>
      <c r="G47">
        <v>123</v>
      </c>
      <c r="H47" t="s">
        <v>354</v>
      </c>
      <c r="I47" t="s">
        <v>253</v>
      </c>
      <c r="J47" t="s">
        <v>1714</v>
      </c>
      <c r="K47" t="s">
        <v>5358</v>
      </c>
      <c r="L47" t="s">
        <v>5281</v>
      </c>
      <c r="W47" t="s">
        <v>93</v>
      </c>
      <c r="X47" t="s">
        <v>11</v>
      </c>
      <c r="AD47">
        <v>190000000</v>
      </c>
      <c r="AE47">
        <v>7</v>
      </c>
      <c r="AF47">
        <v>202351611</v>
      </c>
      <c r="AG47">
        <f>IFERROR(CORREL(AD47:$AD$3757, AF47:$AF$3757), "")</f>
        <v>7.638171950187686E-2</v>
      </c>
      <c r="AH47">
        <f t="shared" si="1"/>
        <v>12351611</v>
      </c>
    </row>
    <row r="48" spans="1:34" x14ac:dyDescent="0.3">
      <c r="A48" t="s">
        <v>8</v>
      </c>
      <c r="B48" t="s">
        <v>31</v>
      </c>
      <c r="C48" t="s">
        <v>130</v>
      </c>
      <c r="D48">
        <f t="array" ref="D48">AVERAGE(IF($B$2:$B$3757=$C48, $AE$2:$AE$3757))</f>
        <v>7.6749999999999998</v>
      </c>
      <c r="E48">
        <f t="shared" si="3"/>
        <v>7.9</v>
      </c>
      <c r="G48">
        <v>149</v>
      </c>
      <c r="H48" t="s">
        <v>354</v>
      </c>
      <c r="I48" t="s">
        <v>253</v>
      </c>
      <c r="J48" t="s">
        <v>5357</v>
      </c>
      <c r="K48" t="s">
        <v>5358</v>
      </c>
      <c r="L48" t="s">
        <v>5281</v>
      </c>
      <c r="W48" t="s">
        <v>94</v>
      </c>
      <c r="X48" t="s">
        <v>11</v>
      </c>
      <c r="AD48">
        <v>200000000</v>
      </c>
      <c r="AE48">
        <v>8</v>
      </c>
      <c r="AF48">
        <v>233914986</v>
      </c>
      <c r="AG48">
        <f>IFERROR(CORREL(AD48:$AD$3757, AF48:$AF$3757), "")</f>
        <v>7.6026634855925299E-2</v>
      </c>
      <c r="AH48">
        <f t="shared" si="1"/>
        <v>33914986</v>
      </c>
    </row>
    <row r="49" spans="1:34" x14ac:dyDescent="0.3">
      <c r="A49" t="s">
        <v>8</v>
      </c>
      <c r="B49" t="s">
        <v>95</v>
      </c>
      <c r="C49" t="s">
        <v>133</v>
      </c>
      <c r="D49">
        <f t="array" ref="D49">AVERAGE(IF($B$2:$B$3757=$C49, $AE$2:$AE$3757))</f>
        <v>5.7818181818181822</v>
      </c>
      <c r="E49">
        <f t="shared" si="3"/>
        <v>7.9</v>
      </c>
      <c r="G49">
        <v>132</v>
      </c>
      <c r="H49" t="s">
        <v>354</v>
      </c>
      <c r="I49" t="s">
        <v>253</v>
      </c>
      <c r="J49" t="s">
        <v>5358</v>
      </c>
      <c r="W49" t="s">
        <v>96</v>
      </c>
      <c r="X49" t="s">
        <v>11</v>
      </c>
      <c r="AD49">
        <v>190000000</v>
      </c>
      <c r="AE49">
        <v>7.8</v>
      </c>
      <c r="AF49">
        <v>228756232</v>
      </c>
      <c r="AG49">
        <f>IFERROR(CORREL(AD49:$AD$3757, AF49:$AF$3757), "")</f>
        <v>7.5577021228600286E-2</v>
      </c>
      <c r="AH49">
        <f t="shared" si="1"/>
        <v>38756232</v>
      </c>
    </row>
    <row r="50" spans="1:34" x14ac:dyDescent="0.3">
      <c r="A50" t="s">
        <v>8</v>
      </c>
      <c r="B50" t="s">
        <v>31</v>
      </c>
      <c r="C50" t="s">
        <v>135</v>
      </c>
      <c r="D50">
        <f t="array" ref="D50">AVERAGE(IF($B$2:$B$3757=$C50, $AE$2:$AE$3757))</f>
        <v>6.7714285714285722</v>
      </c>
      <c r="E50">
        <f t="shared" si="3"/>
        <v>7.9</v>
      </c>
      <c r="G50">
        <v>114</v>
      </c>
      <c r="H50" t="s">
        <v>253</v>
      </c>
      <c r="I50" t="s">
        <v>5357</v>
      </c>
      <c r="W50" t="s">
        <v>97</v>
      </c>
      <c r="X50" t="s">
        <v>11</v>
      </c>
      <c r="AD50">
        <v>195000000</v>
      </c>
      <c r="AE50">
        <v>6.3</v>
      </c>
      <c r="AF50">
        <v>65171860</v>
      </c>
      <c r="AG50">
        <f>IFERROR(CORREL(AD50:$AD$3757, AF50:$AF$3757), "")</f>
        <v>7.5169806908477521E-2</v>
      </c>
      <c r="AH50">
        <f t="shared" si="1"/>
        <v>-129828140</v>
      </c>
    </row>
    <row r="51" spans="1:34" x14ac:dyDescent="0.3">
      <c r="A51" t="s">
        <v>8</v>
      </c>
      <c r="B51" t="s">
        <v>98</v>
      </c>
      <c r="C51" t="s">
        <v>137</v>
      </c>
      <c r="D51">
        <f t="array" ref="D51">AVERAGE(IF($B$2:$B$3757=$C51, $AE$2:$AE$3757))</f>
        <v>6.3142857142857149</v>
      </c>
      <c r="E51">
        <f t="shared" si="3"/>
        <v>7.85</v>
      </c>
      <c r="G51">
        <v>143</v>
      </c>
      <c r="H51" t="s">
        <v>897</v>
      </c>
      <c r="I51" t="s">
        <v>5359</v>
      </c>
      <c r="W51" t="s">
        <v>99</v>
      </c>
      <c r="X51" t="s">
        <v>11</v>
      </c>
      <c r="AD51">
        <v>105000000</v>
      </c>
      <c r="AE51">
        <v>7.3</v>
      </c>
      <c r="AF51">
        <v>144812796</v>
      </c>
      <c r="AG51">
        <f>IFERROR(CORREL(AD51:$AD$3757, AF51:$AF$3757), "")</f>
        <v>7.5130468424442903E-2</v>
      </c>
      <c r="AH51">
        <f t="shared" si="1"/>
        <v>39812796</v>
      </c>
    </row>
    <row r="52" spans="1:34" x14ac:dyDescent="0.3">
      <c r="A52" t="s">
        <v>8</v>
      </c>
      <c r="B52" t="s">
        <v>101</v>
      </c>
      <c r="C52" t="s">
        <v>139</v>
      </c>
      <c r="D52">
        <f t="array" ref="D52">AVERAGE(IF($B$2:$B$3757=$C52, $AE$2:$AE$3757))</f>
        <v>7.1285714285714272</v>
      </c>
      <c r="E52">
        <f t="shared" si="3"/>
        <v>7.8400000000000007</v>
      </c>
      <c r="G52">
        <v>116</v>
      </c>
      <c r="H52" t="s">
        <v>354</v>
      </c>
      <c r="I52" t="s">
        <v>253</v>
      </c>
      <c r="J52" t="s">
        <v>5357</v>
      </c>
      <c r="K52" t="s">
        <v>5359</v>
      </c>
      <c r="W52" t="s">
        <v>102</v>
      </c>
      <c r="X52" t="s">
        <v>11</v>
      </c>
      <c r="AD52">
        <v>200000000</v>
      </c>
      <c r="AE52">
        <v>6.6</v>
      </c>
      <c r="AF52">
        <v>90755643</v>
      </c>
      <c r="AG52">
        <f>IFERROR(CORREL(AD52:$AD$3757, AF52:$AF$3757), "")</f>
        <v>7.5044548806832437E-2</v>
      </c>
      <c r="AH52">
        <f t="shared" si="1"/>
        <v>-109244357</v>
      </c>
    </row>
    <row r="53" spans="1:34" x14ac:dyDescent="0.3">
      <c r="A53" t="s">
        <v>8</v>
      </c>
      <c r="B53" t="s">
        <v>103</v>
      </c>
      <c r="C53" t="s">
        <v>141</v>
      </c>
      <c r="D53">
        <f t="array" ref="D53">AVERAGE(IF($B$2:$B$3757=$C53, $AE$2:$AE$3757))</f>
        <v>6.68</v>
      </c>
      <c r="E53">
        <f t="shared" si="3"/>
        <v>7.8000000000000007</v>
      </c>
      <c r="G53">
        <v>131</v>
      </c>
      <c r="H53" t="s">
        <v>354</v>
      </c>
      <c r="I53" t="s">
        <v>253</v>
      </c>
      <c r="J53" t="s">
        <v>5358</v>
      </c>
      <c r="W53" t="s">
        <v>104</v>
      </c>
      <c r="X53" t="s">
        <v>11</v>
      </c>
      <c r="AD53">
        <v>190000000</v>
      </c>
      <c r="AE53">
        <v>7</v>
      </c>
      <c r="AF53">
        <v>101785482</v>
      </c>
      <c r="AG53">
        <f>IFERROR(CORREL(AD53:$AD$3757, AF53:$AF$3757), "")</f>
        <v>7.4932191089491326E-2</v>
      </c>
      <c r="AH53">
        <f t="shared" si="1"/>
        <v>-88214518</v>
      </c>
    </row>
    <row r="54" spans="1:34" x14ac:dyDescent="0.3">
      <c r="A54" t="s">
        <v>8</v>
      </c>
      <c r="B54" t="s">
        <v>75</v>
      </c>
      <c r="C54" t="s">
        <v>143</v>
      </c>
      <c r="D54">
        <f t="array" ref="D54">AVERAGE(IF($B$2:$B$3757=$C54, $AE$2:$AE$3757))</f>
        <v>6.0750000000000002</v>
      </c>
      <c r="E54">
        <f t="shared" si="3"/>
        <v>7.8</v>
      </c>
      <c r="G54">
        <v>154</v>
      </c>
      <c r="H54" t="s">
        <v>354</v>
      </c>
      <c r="I54" t="s">
        <v>253</v>
      </c>
      <c r="J54" t="s">
        <v>5358</v>
      </c>
      <c r="W54" t="s">
        <v>105</v>
      </c>
      <c r="X54" t="s">
        <v>11</v>
      </c>
      <c r="AD54">
        <v>195000000</v>
      </c>
      <c r="AE54">
        <v>6.3</v>
      </c>
      <c r="AF54">
        <v>352358779</v>
      </c>
      <c r="AG54">
        <f>IFERROR(CORREL(AD54:$AD$3757, AF54:$AF$3757), "")</f>
        <v>7.4799111767748713E-2</v>
      </c>
      <c r="AH54">
        <f t="shared" si="1"/>
        <v>157358779</v>
      </c>
    </row>
    <row r="55" spans="1:34" x14ac:dyDescent="0.3">
      <c r="A55" t="s">
        <v>8</v>
      </c>
      <c r="B55" t="s">
        <v>106</v>
      </c>
      <c r="C55" t="s">
        <v>148</v>
      </c>
      <c r="D55">
        <f t="array" ref="D55">AVERAGE(IF($B$2:$B$3757=$C55, $AE$2:$AE$3757))</f>
        <v>6.1</v>
      </c>
      <c r="E55">
        <f t="shared" si="3"/>
        <v>7.8</v>
      </c>
      <c r="G55">
        <v>122</v>
      </c>
      <c r="H55" t="s">
        <v>354</v>
      </c>
      <c r="I55" t="s">
        <v>253</v>
      </c>
      <c r="J55" t="s">
        <v>5357</v>
      </c>
      <c r="W55" t="s">
        <v>107</v>
      </c>
      <c r="X55" t="s">
        <v>11</v>
      </c>
      <c r="AD55">
        <v>185000000</v>
      </c>
      <c r="AE55">
        <v>6.2</v>
      </c>
      <c r="AF55">
        <v>317011114</v>
      </c>
      <c r="AG55">
        <f>IFERROR(CORREL(AD55:$AD$3757, AF55:$AF$3757), "")</f>
        <v>7.4170128097726093E-2</v>
      </c>
      <c r="AH55">
        <f t="shared" si="1"/>
        <v>132011114</v>
      </c>
    </row>
    <row r="56" spans="1:34" x14ac:dyDescent="0.3">
      <c r="A56" t="s">
        <v>8</v>
      </c>
      <c r="B56" t="s">
        <v>108</v>
      </c>
      <c r="C56" t="s">
        <v>150</v>
      </c>
      <c r="D56">
        <f t="array" ref="D56">AVERAGE(IF($B$2:$B$3757=$C56, $AE$2:$AE$3757))</f>
        <v>7</v>
      </c>
      <c r="E56">
        <f t="shared" si="3"/>
        <v>7.8</v>
      </c>
      <c r="G56">
        <v>93</v>
      </c>
      <c r="H56" t="s">
        <v>253</v>
      </c>
      <c r="I56" t="s">
        <v>5360</v>
      </c>
      <c r="J56" t="s">
        <v>528</v>
      </c>
      <c r="K56" t="s">
        <v>5361</v>
      </c>
      <c r="L56" t="s">
        <v>5357</v>
      </c>
      <c r="W56" t="s">
        <v>109</v>
      </c>
      <c r="X56" t="s">
        <v>11</v>
      </c>
      <c r="AD56">
        <v>185000000</v>
      </c>
      <c r="AE56">
        <v>7.2</v>
      </c>
      <c r="AF56">
        <v>237282182</v>
      </c>
      <c r="AG56">
        <f>IFERROR(CORREL(AD56:$AD$3757, AF56:$AF$3757), "")</f>
        <v>7.363835803867734E-2</v>
      </c>
      <c r="AH56">
        <f t="shared" si="1"/>
        <v>52282182</v>
      </c>
    </row>
    <row r="57" spans="1:34" x14ac:dyDescent="0.3">
      <c r="A57" t="s">
        <v>8</v>
      </c>
      <c r="B57" t="s">
        <v>110</v>
      </c>
      <c r="C57" t="s">
        <v>153</v>
      </c>
      <c r="D57">
        <f t="array" ref="D57">AVERAGE(IF($B$2:$B$3757=$C57, $AE$2:$AE$3757))</f>
        <v>7.2666666666666666</v>
      </c>
      <c r="E57">
        <f t="shared" si="3"/>
        <v>7.8</v>
      </c>
      <c r="G57">
        <v>122</v>
      </c>
      <c r="H57" t="s">
        <v>354</v>
      </c>
      <c r="I57" t="s">
        <v>253</v>
      </c>
      <c r="J57" t="s">
        <v>5358</v>
      </c>
      <c r="K57" t="s">
        <v>5281</v>
      </c>
      <c r="W57" t="s">
        <v>111</v>
      </c>
      <c r="X57" t="s">
        <v>11</v>
      </c>
      <c r="AD57">
        <v>185000000</v>
      </c>
      <c r="AE57">
        <v>7.5</v>
      </c>
      <c r="AF57">
        <v>130468626</v>
      </c>
      <c r="AG57">
        <f>IFERROR(CORREL(AD57:$AD$3757, AF57:$AF$3757), "")</f>
        <v>7.3226794572225251E-2</v>
      </c>
      <c r="AH57">
        <f t="shared" si="1"/>
        <v>-54531374</v>
      </c>
    </row>
    <row r="58" spans="1:34" x14ac:dyDescent="0.3">
      <c r="A58" t="s">
        <v>8</v>
      </c>
      <c r="B58" t="s">
        <v>19</v>
      </c>
      <c r="C58" t="s">
        <v>155</v>
      </c>
      <c r="D58">
        <f t="array" ref="D58">AVERAGE(IF($B$2:$B$3757=$C58, $AE$2:$AE$3757))</f>
        <v>6.3</v>
      </c>
      <c r="E58">
        <f t="shared" si="3"/>
        <v>7.8</v>
      </c>
      <c r="G58">
        <v>98</v>
      </c>
      <c r="H58" t="s">
        <v>253</v>
      </c>
      <c r="I58" t="s">
        <v>5360</v>
      </c>
      <c r="J58" t="s">
        <v>5361</v>
      </c>
      <c r="K58" t="s">
        <v>5358</v>
      </c>
      <c r="W58" t="s">
        <v>112</v>
      </c>
      <c r="X58" t="s">
        <v>11</v>
      </c>
      <c r="AD58">
        <v>180000000</v>
      </c>
      <c r="AE58">
        <v>8.4</v>
      </c>
      <c r="AF58">
        <v>223806889</v>
      </c>
      <c r="AG58">
        <f>IFERROR(CORREL(AD58:$AD$3757, AF58:$AF$3757), "")</f>
        <v>7.302908460347067E-2</v>
      </c>
      <c r="AH58">
        <f t="shared" si="1"/>
        <v>43806889</v>
      </c>
    </row>
    <row r="59" spans="1:34" x14ac:dyDescent="0.3">
      <c r="A59" t="s">
        <v>8</v>
      </c>
      <c r="B59" t="s">
        <v>70</v>
      </c>
      <c r="C59" t="s">
        <v>158</v>
      </c>
      <c r="D59">
        <f t="array" ref="D59">AVERAGE(IF($B$2:$B$3757=$C59, $AE$2:$AE$3757))</f>
        <v>5.6749999999999998</v>
      </c>
      <c r="E59">
        <f t="shared" si="3"/>
        <v>7.8</v>
      </c>
      <c r="G59">
        <v>91</v>
      </c>
      <c r="H59" t="s">
        <v>354</v>
      </c>
      <c r="I59" t="s">
        <v>528</v>
      </c>
      <c r="J59" t="s">
        <v>5366</v>
      </c>
      <c r="K59" t="s">
        <v>5281</v>
      </c>
      <c r="W59" t="s">
        <v>114</v>
      </c>
      <c r="X59" t="s">
        <v>11</v>
      </c>
      <c r="AD59">
        <v>140000000</v>
      </c>
      <c r="AE59">
        <v>6.2</v>
      </c>
      <c r="AF59">
        <v>140080850</v>
      </c>
      <c r="AG59">
        <f>IFERROR(CORREL(AD59:$AD$3757, AF59:$AF$3757), "")</f>
        <v>7.2656220198464877E-2</v>
      </c>
      <c r="AH59">
        <f t="shared" si="1"/>
        <v>80850</v>
      </c>
    </row>
    <row r="60" spans="1:34" x14ac:dyDescent="0.3">
      <c r="A60" t="s">
        <v>8</v>
      </c>
      <c r="B60" t="s">
        <v>115</v>
      </c>
      <c r="C60" t="s">
        <v>160</v>
      </c>
      <c r="D60">
        <f t="array" ref="D60">AVERAGE(IF($B$2:$B$3757=$C60, $AE$2:$AE$3757))</f>
        <v>7.58</v>
      </c>
      <c r="E60">
        <f t="shared" si="3"/>
        <v>7.8</v>
      </c>
      <c r="G60">
        <v>158</v>
      </c>
      <c r="H60" t="s">
        <v>354</v>
      </c>
      <c r="I60" t="s">
        <v>253</v>
      </c>
      <c r="J60" t="s">
        <v>5358</v>
      </c>
      <c r="W60">
        <v>2012</v>
      </c>
      <c r="X60" t="s">
        <v>11</v>
      </c>
      <c r="AD60">
        <v>200000000</v>
      </c>
      <c r="AE60">
        <v>5.8</v>
      </c>
      <c r="AF60">
        <v>166112167</v>
      </c>
      <c r="AG60">
        <f>IFERROR(CORREL(AD60:$AD$3757, AF60:$AF$3757), "")</f>
        <v>7.2511944582418705E-2</v>
      </c>
      <c r="AH60">
        <f t="shared" si="1"/>
        <v>-33887833</v>
      </c>
    </row>
    <row r="61" spans="1:34" x14ac:dyDescent="0.3">
      <c r="A61" t="s">
        <v>8</v>
      </c>
      <c r="B61" t="s">
        <v>117</v>
      </c>
      <c r="C61" t="s">
        <v>162</v>
      </c>
      <c r="D61">
        <f t="array" ref="D61">AVERAGE(IF($B$2:$B$3757=$C61, $AE$2:$AE$3757))</f>
        <v>7.9</v>
      </c>
      <c r="E61">
        <f t="shared" si="3"/>
        <v>7.8</v>
      </c>
      <c r="G61">
        <v>96</v>
      </c>
      <c r="H61" t="s">
        <v>5360</v>
      </c>
      <c r="I61" t="s">
        <v>897</v>
      </c>
      <c r="J61" t="s">
        <v>5361</v>
      </c>
      <c r="K61" t="s">
        <v>5357</v>
      </c>
      <c r="W61" t="s">
        <v>118</v>
      </c>
      <c r="X61" t="s">
        <v>11</v>
      </c>
      <c r="AD61">
        <v>200000000</v>
      </c>
      <c r="AE61">
        <v>6.8</v>
      </c>
      <c r="AF61">
        <v>137850096</v>
      </c>
      <c r="AG61">
        <f>IFERROR(CORREL(AD61:$AD$3757, AF61:$AF$3757), "")</f>
        <v>7.2202337803574282E-2</v>
      </c>
      <c r="AH61">
        <f t="shared" si="1"/>
        <v>-62149904</v>
      </c>
    </row>
    <row r="62" spans="1:34" x14ac:dyDescent="0.3">
      <c r="A62" t="s">
        <v>8</v>
      </c>
      <c r="B62" t="s">
        <v>119</v>
      </c>
      <c r="C62" t="s">
        <v>164</v>
      </c>
      <c r="D62">
        <f t="array" ref="D62">AVERAGE(IF($B$2:$B$3757=$C62, $AE$2:$AE$3757))</f>
        <v>7.8</v>
      </c>
      <c r="E62">
        <f t="shared" si="3"/>
        <v>7.8</v>
      </c>
      <c r="G62">
        <v>127</v>
      </c>
      <c r="H62" t="s">
        <v>354</v>
      </c>
      <c r="I62" t="s">
        <v>253</v>
      </c>
      <c r="J62" t="s">
        <v>5358</v>
      </c>
      <c r="W62" t="s">
        <v>120</v>
      </c>
      <c r="X62" t="s">
        <v>11</v>
      </c>
      <c r="AD62">
        <v>176000000</v>
      </c>
      <c r="AE62">
        <v>5.4</v>
      </c>
      <c r="AF62">
        <v>47375327</v>
      </c>
      <c r="AG62">
        <f>IFERROR(CORREL(AD62:$AD$3757, AF62:$AF$3757), "")</f>
        <v>7.1962111536013604E-2</v>
      </c>
      <c r="AH62">
        <f t="shared" si="1"/>
        <v>-128624673</v>
      </c>
    </row>
    <row r="63" spans="1:34" x14ac:dyDescent="0.3">
      <c r="A63" t="s">
        <v>8</v>
      </c>
      <c r="B63" t="s">
        <v>27</v>
      </c>
      <c r="C63" t="s">
        <v>168</v>
      </c>
      <c r="D63">
        <f t="array" ref="D63">AVERAGE(IF($B$2:$B$3757=$C63, $AE$2:$AE$3757))</f>
        <v>7.7666666666666666</v>
      </c>
      <c r="E63">
        <f t="shared" si="3"/>
        <v>7.8</v>
      </c>
      <c r="G63">
        <v>110</v>
      </c>
      <c r="H63" t="s">
        <v>354</v>
      </c>
      <c r="I63" t="s">
        <v>253</v>
      </c>
      <c r="J63" t="s">
        <v>897</v>
      </c>
      <c r="K63" t="s">
        <v>5359</v>
      </c>
      <c r="W63" t="s">
        <v>121</v>
      </c>
      <c r="X63" t="s">
        <v>11</v>
      </c>
      <c r="AD63">
        <v>180000000</v>
      </c>
      <c r="AE63">
        <v>6.6</v>
      </c>
      <c r="AF63">
        <v>124051759</v>
      </c>
      <c r="AG63">
        <f>IFERROR(CORREL(AD63:$AD$3757, AF63:$AF$3757), "")</f>
        <v>7.1969974195986344E-2</v>
      </c>
      <c r="AH63">
        <f t="shared" si="1"/>
        <v>-55948241</v>
      </c>
    </row>
    <row r="64" spans="1:34" x14ac:dyDescent="0.3">
      <c r="A64" t="s">
        <v>8</v>
      </c>
      <c r="B64" t="s">
        <v>39</v>
      </c>
      <c r="C64" t="s">
        <v>170</v>
      </c>
      <c r="D64">
        <f t="array" ref="D64">AVERAGE(IF($B$2:$B$3757=$C64, $AE$2:$AE$3757))</f>
        <v>6.5499999999999989</v>
      </c>
      <c r="E64">
        <f t="shared" si="3"/>
        <v>7.8</v>
      </c>
      <c r="G64">
        <v>150</v>
      </c>
      <c r="H64" t="s">
        <v>253</v>
      </c>
      <c r="I64" t="s">
        <v>5361</v>
      </c>
      <c r="J64" t="s">
        <v>5357</v>
      </c>
      <c r="W64" t="s">
        <v>122</v>
      </c>
      <c r="X64" t="s">
        <v>11</v>
      </c>
      <c r="AD64">
        <v>180000000</v>
      </c>
      <c r="AE64">
        <v>6.9</v>
      </c>
      <c r="AF64">
        <v>291709845</v>
      </c>
      <c r="AG64">
        <f>IFERROR(CORREL(AD64:$AD$3757, AF64:$AF$3757), "")</f>
        <v>7.1792464800618586E-2</v>
      </c>
      <c r="AH64">
        <f t="shared" si="1"/>
        <v>111709845</v>
      </c>
    </row>
    <row r="65" spans="1:34" x14ac:dyDescent="0.3">
      <c r="A65" t="s">
        <v>8</v>
      </c>
      <c r="B65" t="s">
        <v>31</v>
      </c>
      <c r="C65" t="s">
        <v>172</v>
      </c>
      <c r="D65">
        <f t="array" ref="D65">AVERAGE(IF($B$2:$B$3757=$C65, $AE$2:$AE$3757))</f>
        <v>7.1333333333333329</v>
      </c>
      <c r="E65">
        <f t="shared" si="3"/>
        <v>7.8</v>
      </c>
      <c r="G65">
        <v>144</v>
      </c>
      <c r="H65" t="s">
        <v>354</v>
      </c>
      <c r="I65" t="s">
        <v>253</v>
      </c>
      <c r="J65" t="s">
        <v>5358</v>
      </c>
      <c r="W65" t="s">
        <v>123</v>
      </c>
      <c r="X65" t="s">
        <v>11</v>
      </c>
      <c r="AD65">
        <v>178000000</v>
      </c>
      <c r="AE65">
        <v>7.3</v>
      </c>
      <c r="AF65">
        <v>154985087</v>
      </c>
      <c r="AG65">
        <f>IFERROR(CORREL(AD65:$AD$3757, AF65:$AF$3757), "")</f>
        <v>7.130945758476781E-2</v>
      </c>
      <c r="AH65">
        <f t="shared" si="1"/>
        <v>-23014913</v>
      </c>
    </row>
    <row r="66" spans="1:34" x14ac:dyDescent="0.3">
      <c r="A66" t="s">
        <v>8</v>
      </c>
      <c r="B66" t="s">
        <v>16</v>
      </c>
      <c r="C66" t="s">
        <v>177</v>
      </c>
      <c r="D66">
        <f t="array" ref="D66">AVERAGE(IF($B$2:$B$3757=$C66, $AE$2:$AE$3757))</f>
        <v>7.7499999999999982</v>
      </c>
      <c r="E66">
        <f t="shared" si="3"/>
        <v>7.8</v>
      </c>
      <c r="G66">
        <v>152</v>
      </c>
      <c r="H66" t="s">
        <v>354</v>
      </c>
      <c r="I66" t="s">
        <v>5366</v>
      </c>
      <c r="J66" t="s">
        <v>897</v>
      </c>
      <c r="K66" t="s">
        <v>5281</v>
      </c>
      <c r="W66" t="s">
        <v>124</v>
      </c>
      <c r="X66" t="s">
        <v>11</v>
      </c>
      <c r="AD66">
        <v>185000000</v>
      </c>
      <c r="AE66">
        <v>9</v>
      </c>
      <c r="AF66">
        <v>533316061</v>
      </c>
      <c r="AG66">
        <f>IFERROR(CORREL(AD66:$AD$3757, AF66:$AF$3757), "")</f>
        <v>7.1068086226118737E-2</v>
      </c>
      <c r="AH66">
        <f t="shared" si="1"/>
        <v>348316061</v>
      </c>
    </row>
    <row r="67" spans="1:34" x14ac:dyDescent="0.3">
      <c r="A67" t="s">
        <v>8</v>
      </c>
      <c r="B67" t="s">
        <v>125</v>
      </c>
      <c r="C67" t="s">
        <v>179</v>
      </c>
      <c r="D67">
        <f t="array" ref="D67">AVERAGE(IF($B$2:$B$3757=$C67, $AE$2:$AE$3757))</f>
        <v>7.65</v>
      </c>
      <c r="E67">
        <f t="shared" si="3"/>
        <v>7.8</v>
      </c>
      <c r="G67">
        <v>96</v>
      </c>
      <c r="H67" t="s">
        <v>253</v>
      </c>
      <c r="I67" t="s">
        <v>5360</v>
      </c>
      <c r="J67" t="s">
        <v>528</v>
      </c>
      <c r="K67" t="s">
        <v>5361</v>
      </c>
      <c r="W67" t="s">
        <v>126</v>
      </c>
      <c r="X67" t="s">
        <v>11</v>
      </c>
      <c r="AD67">
        <v>175000000</v>
      </c>
      <c r="AE67">
        <v>8.3000000000000007</v>
      </c>
      <c r="AF67">
        <v>292979556</v>
      </c>
      <c r="AG67">
        <f>IFERROR(CORREL(AD67:$AD$3757, AF67:$AF$3757), "")</f>
        <v>7.0336064664688475E-2</v>
      </c>
      <c r="AH67">
        <f t="shared" ref="AH67:AH130" si="4" xml:space="preserve"> AF67 - AD67</f>
        <v>117979556</v>
      </c>
    </row>
    <row r="68" spans="1:34" x14ac:dyDescent="0.3">
      <c r="A68" t="s">
        <v>8</v>
      </c>
      <c r="B68" t="s">
        <v>127</v>
      </c>
      <c r="C68" t="s">
        <v>181</v>
      </c>
      <c r="D68">
        <f t="array" ref="D68">AVERAGE(IF($B$2:$B$3757=$C68, $AE$2:$AE$3757))</f>
        <v>7</v>
      </c>
      <c r="E68">
        <f t="shared" si="3"/>
        <v>7.8</v>
      </c>
      <c r="G68">
        <v>94</v>
      </c>
      <c r="H68" t="s">
        <v>354</v>
      </c>
      <c r="I68" t="s">
        <v>253</v>
      </c>
      <c r="J68" t="s">
        <v>5360</v>
      </c>
      <c r="K68" t="s">
        <v>528</v>
      </c>
      <c r="L68" t="s">
        <v>5361</v>
      </c>
      <c r="M68" t="s">
        <v>5358</v>
      </c>
      <c r="W68" t="s">
        <v>128</v>
      </c>
      <c r="X68" t="s">
        <v>11</v>
      </c>
      <c r="AD68">
        <v>175000000</v>
      </c>
      <c r="AE68">
        <v>6.5</v>
      </c>
      <c r="AF68">
        <v>198332128</v>
      </c>
      <c r="AG68">
        <f>IFERROR(CORREL(AD68:$AD$3757, AF68:$AF$3757), "")</f>
        <v>6.9866892875568451E-2</v>
      </c>
      <c r="AH68">
        <f t="shared" si="4"/>
        <v>23332128</v>
      </c>
    </row>
    <row r="69" spans="1:34" x14ac:dyDescent="0.3">
      <c r="A69" t="s">
        <v>8</v>
      </c>
      <c r="B69" t="s">
        <v>66</v>
      </c>
      <c r="C69" t="s">
        <v>183</v>
      </c>
      <c r="D69">
        <f t="array" ref="D69">AVERAGE(IF($B$2:$B$3757=$C69, $AE$2:$AE$3757))</f>
        <v>6.5</v>
      </c>
      <c r="E69">
        <f t="shared" si="3"/>
        <v>7.8</v>
      </c>
      <c r="G69">
        <v>126</v>
      </c>
      <c r="H69" t="s">
        <v>354</v>
      </c>
      <c r="I69" t="s">
        <v>253</v>
      </c>
      <c r="J69" t="s">
        <v>5358</v>
      </c>
      <c r="W69" t="s">
        <v>129</v>
      </c>
      <c r="X69" t="s">
        <v>11</v>
      </c>
      <c r="AD69">
        <v>140000000</v>
      </c>
      <c r="AE69">
        <v>7.9</v>
      </c>
      <c r="AF69">
        <v>318298180</v>
      </c>
      <c r="AG69">
        <f>IFERROR(CORREL(AD69:$AD$3757, AF69:$AF$3757), "")</f>
        <v>6.9544835224541884E-2</v>
      </c>
      <c r="AH69">
        <f t="shared" si="4"/>
        <v>178298180</v>
      </c>
    </row>
    <row r="70" spans="1:34" x14ac:dyDescent="0.3">
      <c r="A70" t="s">
        <v>8</v>
      </c>
      <c r="B70" t="s">
        <v>130</v>
      </c>
      <c r="C70" t="s">
        <v>185</v>
      </c>
      <c r="D70">
        <f t="array" ref="D70">AVERAGE(IF($B$2:$B$3757=$C70, $AE$2:$AE$3757))</f>
        <v>6.7666666666666666</v>
      </c>
      <c r="E70">
        <f t="shared" si="3"/>
        <v>7.8</v>
      </c>
      <c r="G70">
        <v>126</v>
      </c>
      <c r="H70" t="s">
        <v>253</v>
      </c>
      <c r="I70" t="s">
        <v>897</v>
      </c>
      <c r="J70" t="s">
        <v>5361</v>
      </c>
      <c r="K70" t="s">
        <v>5363</v>
      </c>
      <c r="W70" t="s">
        <v>131</v>
      </c>
      <c r="X70" t="s">
        <v>11</v>
      </c>
      <c r="AD70">
        <v>170000000</v>
      </c>
      <c r="AE70">
        <v>7.5</v>
      </c>
      <c r="AF70">
        <v>73820094</v>
      </c>
      <c r="AG70">
        <f>IFERROR(CORREL(AD70:$AD$3757, AF70:$AF$3757), "")</f>
        <v>6.9221407043050742E-2</v>
      </c>
      <c r="AH70">
        <f t="shared" si="4"/>
        <v>-96179906</v>
      </c>
    </row>
    <row r="71" spans="1:34" x14ac:dyDescent="0.3">
      <c r="A71" t="s">
        <v>8</v>
      </c>
      <c r="B71" t="s">
        <v>44</v>
      </c>
      <c r="C71" t="s">
        <v>187</v>
      </c>
      <c r="D71">
        <f t="array" ref="D71">AVERAGE(IF($B$2:$B$3757=$C71, $AE$2:$AE$3757))</f>
        <v>6.6333333333333329</v>
      </c>
      <c r="E71">
        <f t="shared" si="3"/>
        <v>7.7666666666666666</v>
      </c>
      <c r="G71">
        <v>106</v>
      </c>
      <c r="H71" t="s">
        <v>354</v>
      </c>
      <c r="I71" t="s">
        <v>528</v>
      </c>
      <c r="J71" t="s">
        <v>5358</v>
      </c>
      <c r="K71" t="s">
        <v>4337</v>
      </c>
      <c r="W71" t="s">
        <v>132</v>
      </c>
      <c r="X71" t="s">
        <v>11</v>
      </c>
      <c r="AD71">
        <v>170000000</v>
      </c>
      <c r="AE71">
        <v>4.8</v>
      </c>
      <c r="AF71">
        <v>113745408</v>
      </c>
      <c r="AG71">
        <f>IFERROR(CORREL(AD71:$AD$3757, AF71:$AF$3757), "")</f>
        <v>6.9164250559828264E-2</v>
      </c>
      <c r="AH71">
        <f t="shared" si="4"/>
        <v>-56254592</v>
      </c>
    </row>
    <row r="72" spans="1:34" x14ac:dyDescent="0.3">
      <c r="A72" t="s">
        <v>8</v>
      </c>
      <c r="B72" t="s">
        <v>133</v>
      </c>
      <c r="C72" t="s">
        <v>189</v>
      </c>
      <c r="D72">
        <f t="array" ref="D72">AVERAGE(IF($B$2:$B$3757=$C72, $AE$2:$AE$3757))</f>
        <v>6.4</v>
      </c>
      <c r="E72">
        <f t="shared" si="3"/>
        <v>7.7666666666666657</v>
      </c>
      <c r="G72">
        <v>112</v>
      </c>
      <c r="H72" t="s">
        <v>354</v>
      </c>
      <c r="I72" t="s">
        <v>253</v>
      </c>
      <c r="J72" t="s">
        <v>5357</v>
      </c>
      <c r="K72" t="s">
        <v>1714</v>
      </c>
      <c r="L72" t="s">
        <v>5281</v>
      </c>
      <c r="W72" t="s">
        <v>134</v>
      </c>
      <c r="X72" t="s">
        <v>11</v>
      </c>
      <c r="AD72">
        <v>145000000</v>
      </c>
      <c r="AE72">
        <v>5.2</v>
      </c>
      <c r="AF72">
        <v>102176165</v>
      </c>
      <c r="AG72">
        <f>IFERROR(CORREL(AD72:$AD$3757, AF72:$AF$3757), "")</f>
        <v>6.9017754087599109E-2</v>
      </c>
      <c r="AH72">
        <f t="shared" si="4"/>
        <v>-42823835</v>
      </c>
    </row>
    <row r="73" spans="1:34" x14ac:dyDescent="0.3">
      <c r="A73" t="s">
        <v>8</v>
      </c>
      <c r="B73" t="s">
        <v>135</v>
      </c>
      <c r="C73" t="s">
        <v>191</v>
      </c>
      <c r="D73">
        <f t="array" ref="D73">AVERAGE(IF($B$2:$B$3757=$C73, $AE$2:$AE$3757))</f>
        <v>7.5666666666666673</v>
      </c>
      <c r="E73">
        <f t="shared" si="3"/>
        <v>7.75</v>
      </c>
      <c r="G73">
        <v>123</v>
      </c>
      <c r="H73" t="s">
        <v>354</v>
      </c>
      <c r="I73" t="s">
        <v>253</v>
      </c>
      <c r="J73" t="s">
        <v>528</v>
      </c>
      <c r="K73" t="s">
        <v>5358</v>
      </c>
      <c r="W73" t="s">
        <v>136</v>
      </c>
      <c r="X73" t="s">
        <v>11</v>
      </c>
      <c r="AD73">
        <v>175000000</v>
      </c>
      <c r="AE73">
        <v>6.9</v>
      </c>
      <c r="AF73">
        <v>161087183</v>
      </c>
      <c r="AG73">
        <f>IFERROR(CORREL(AD73:$AD$3757, AF73:$AF$3757), "")</f>
        <v>6.8921109250383625E-2</v>
      </c>
      <c r="AH73">
        <f t="shared" si="4"/>
        <v>-13912817</v>
      </c>
    </row>
    <row r="74" spans="1:34" x14ac:dyDescent="0.3">
      <c r="A74" t="s">
        <v>8</v>
      </c>
      <c r="B74" t="s">
        <v>137</v>
      </c>
      <c r="C74" t="s">
        <v>193</v>
      </c>
      <c r="D74">
        <f t="array" ref="D74">AVERAGE(IF($B$2:$B$3757=$C74, $AE$2:$AE$3757))</f>
        <v>6.85</v>
      </c>
      <c r="E74">
        <f t="shared" si="3"/>
        <v>7.75</v>
      </c>
      <c r="G74">
        <v>96</v>
      </c>
      <c r="H74" t="s">
        <v>528</v>
      </c>
      <c r="I74" t="s">
        <v>5361</v>
      </c>
      <c r="J74" t="s">
        <v>5357</v>
      </c>
      <c r="W74" t="s">
        <v>138</v>
      </c>
      <c r="X74" t="s">
        <v>11</v>
      </c>
      <c r="AD74">
        <v>175000000</v>
      </c>
      <c r="AE74">
        <v>5.4</v>
      </c>
      <c r="AF74">
        <v>100289690</v>
      </c>
      <c r="AG74">
        <f>IFERROR(CORREL(AD74:$AD$3757, AF74:$AF$3757), "")</f>
        <v>6.8667814720906925E-2</v>
      </c>
      <c r="AH74">
        <f t="shared" si="4"/>
        <v>-74710310</v>
      </c>
    </row>
    <row r="75" spans="1:34" x14ac:dyDescent="0.3">
      <c r="A75" t="s">
        <v>8</v>
      </c>
      <c r="B75" t="s">
        <v>139</v>
      </c>
      <c r="C75" t="s">
        <v>195</v>
      </c>
      <c r="D75">
        <f t="array" ref="D75">AVERAGE(IF($B$2:$B$3757=$C75, $AE$2:$AE$3757))</f>
        <v>6.3199999999999994</v>
      </c>
      <c r="E75">
        <f t="shared" si="3"/>
        <v>7.75</v>
      </c>
      <c r="G75">
        <v>113</v>
      </c>
      <c r="H75" t="s">
        <v>354</v>
      </c>
      <c r="I75" t="s">
        <v>253</v>
      </c>
      <c r="J75" t="s">
        <v>5358</v>
      </c>
      <c r="W75" t="s">
        <v>140</v>
      </c>
      <c r="X75" t="s">
        <v>11</v>
      </c>
      <c r="AD75">
        <v>178000000</v>
      </c>
      <c r="AE75">
        <v>7.9</v>
      </c>
      <c r="AF75">
        <v>100189501</v>
      </c>
      <c r="AG75">
        <f>IFERROR(CORREL(AD75:$AD$3757, AF75:$AF$3757), "")</f>
        <v>6.8545365828251686E-2</v>
      </c>
      <c r="AH75">
        <f t="shared" si="4"/>
        <v>-77810499</v>
      </c>
    </row>
    <row r="76" spans="1:34" x14ac:dyDescent="0.3">
      <c r="A76" t="s">
        <v>8</v>
      </c>
      <c r="B76" t="s">
        <v>141</v>
      </c>
      <c r="C76" t="s">
        <v>200</v>
      </c>
      <c r="D76">
        <f t="array" ref="D76">AVERAGE(IF($B$2:$B$3757=$C76, $AE$2:$AE$3757))</f>
        <v>6.9076923076923071</v>
      </c>
      <c r="E76">
        <f t="shared" si="3"/>
        <v>7.7499999999999982</v>
      </c>
      <c r="G76">
        <v>176</v>
      </c>
      <c r="H76" t="s">
        <v>354</v>
      </c>
      <c r="I76" t="s">
        <v>253</v>
      </c>
      <c r="J76" t="s">
        <v>5358</v>
      </c>
      <c r="K76" t="s">
        <v>5281</v>
      </c>
      <c r="W76" t="s">
        <v>142</v>
      </c>
      <c r="X76" t="s">
        <v>11</v>
      </c>
      <c r="AD76">
        <v>175000000</v>
      </c>
      <c r="AE76">
        <v>6.1</v>
      </c>
      <c r="AF76">
        <v>88246220</v>
      </c>
      <c r="AG76">
        <f>IFERROR(CORREL(AD76:$AD$3757, AF76:$AF$3757), "")</f>
        <v>6.8420189114958008E-2</v>
      </c>
      <c r="AH76">
        <f t="shared" si="4"/>
        <v>-86753780</v>
      </c>
    </row>
    <row r="77" spans="1:34" x14ac:dyDescent="0.3">
      <c r="A77" t="s">
        <v>8</v>
      </c>
      <c r="B77" t="s">
        <v>143</v>
      </c>
      <c r="C77" t="s">
        <v>209</v>
      </c>
      <c r="D77">
        <f t="array" ref="D77">AVERAGE(IF($B$2:$B$3757=$C77, $AE$2:$AE$3757))</f>
        <v>6.7600000000000007</v>
      </c>
      <c r="E77">
        <f t="shared" si="3"/>
        <v>7.7333333333333343</v>
      </c>
      <c r="G77">
        <v>118</v>
      </c>
      <c r="H77" t="s">
        <v>354</v>
      </c>
      <c r="I77" t="s">
        <v>253</v>
      </c>
      <c r="J77" t="s">
        <v>5358</v>
      </c>
      <c r="K77" t="s">
        <v>5281</v>
      </c>
      <c r="W77" t="s">
        <v>144</v>
      </c>
      <c r="X77" t="s">
        <v>11</v>
      </c>
      <c r="AD77">
        <v>175000000</v>
      </c>
      <c r="AE77">
        <v>5.8</v>
      </c>
      <c r="AF77">
        <v>150167630</v>
      </c>
      <c r="AG77">
        <f>IFERROR(CORREL(AD77:$AD$3757, AF77:$AF$3757), "")</f>
        <v>6.8325707270090186E-2</v>
      </c>
      <c r="AH77">
        <f t="shared" si="4"/>
        <v>-24832370</v>
      </c>
    </row>
    <row r="78" spans="1:34" x14ac:dyDescent="0.3">
      <c r="A78" t="s">
        <v>8</v>
      </c>
      <c r="B78" t="s">
        <v>125</v>
      </c>
      <c r="C78" t="s">
        <v>211</v>
      </c>
      <c r="D78">
        <f t="array" ref="D78">AVERAGE(IF($B$2:$B$3757=$C78, $AE$2:$AE$3757))</f>
        <v>6.0333333333333341</v>
      </c>
      <c r="E78">
        <f t="shared" si="3"/>
        <v>7.7333333333333334</v>
      </c>
      <c r="G78">
        <v>95</v>
      </c>
      <c r="H78" t="s">
        <v>253</v>
      </c>
      <c r="I78" t="s">
        <v>5360</v>
      </c>
      <c r="J78" t="s">
        <v>528</v>
      </c>
      <c r="K78" t="s">
        <v>897</v>
      </c>
      <c r="L78" t="s">
        <v>5361</v>
      </c>
      <c r="M78" t="s">
        <v>5357</v>
      </c>
      <c r="W78" t="s">
        <v>145</v>
      </c>
      <c r="X78" t="s">
        <v>11</v>
      </c>
      <c r="AD78">
        <v>175000000</v>
      </c>
      <c r="AE78">
        <v>8.3000000000000007</v>
      </c>
      <c r="AF78">
        <v>356454367</v>
      </c>
      <c r="AG78">
        <f>IFERROR(CORREL(AD78:$AD$3757, AF78:$AF$3757), "")</f>
        <v>6.8093756205726302E-2</v>
      </c>
      <c r="AH78">
        <f t="shared" si="4"/>
        <v>181454367</v>
      </c>
    </row>
    <row r="79" spans="1:34" x14ac:dyDescent="0.3">
      <c r="A79" t="s">
        <v>8</v>
      </c>
      <c r="B79" t="s">
        <v>66</v>
      </c>
      <c r="C79" t="s">
        <v>213</v>
      </c>
      <c r="D79">
        <f t="array" ref="D79">AVERAGE(IF($B$2:$B$3757=$C79, $AE$2:$AE$3757))</f>
        <v>6.875</v>
      </c>
      <c r="E79">
        <f t="shared" si="3"/>
        <v>7.7333333333333334</v>
      </c>
      <c r="G79">
        <v>106</v>
      </c>
      <c r="H79" t="s">
        <v>253</v>
      </c>
      <c r="I79" t="s">
        <v>897</v>
      </c>
      <c r="J79" t="s">
        <v>5361</v>
      </c>
      <c r="K79" t="s">
        <v>5357</v>
      </c>
      <c r="W79" t="s">
        <v>146</v>
      </c>
      <c r="X79" t="s">
        <v>11</v>
      </c>
      <c r="AD79">
        <v>175000000</v>
      </c>
      <c r="AE79">
        <v>7.8</v>
      </c>
      <c r="AF79">
        <v>362645141</v>
      </c>
      <c r="AG79">
        <f>IFERROR(CORREL(AD79:$AD$3757, AF79:$AF$3757), "")</f>
        <v>6.7537078416482696E-2</v>
      </c>
      <c r="AH79">
        <f t="shared" si="4"/>
        <v>187645141</v>
      </c>
    </row>
    <row r="80" spans="1:34" x14ac:dyDescent="0.3">
      <c r="A80" t="s">
        <v>8</v>
      </c>
      <c r="B80" t="s">
        <v>66</v>
      </c>
      <c r="C80" t="s">
        <v>216</v>
      </c>
      <c r="D80">
        <f t="array" ref="D80">AVERAGE(IF($B$2:$B$3757=$C80, $AE$2:$AE$3757))</f>
        <v>7.6</v>
      </c>
      <c r="E80">
        <f t="shared" si="3"/>
        <v>7.7249999999999996</v>
      </c>
      <c r="G80">
        <v>124</v>
      </c>
      <c r="H80" t="s">
        <v>354</v>
      </c>
      <c r="I80" t="s">
        <v>253</v>
      </c>
      <c r="J80" t="s">
        <v>5358</v>
      </c>
      <c r="W80" t="s">
        <v>147</v>
      </c>
      <c r="X80" t="s">
        <v>11</v>
      </c>
      <c r="AD80">
        <v>200000000</v>
      </c>
      <c r="AE80">
        <v>7</v>
      </c>
      <c r="AF80">
        <v>312057433</v>
      </c>
      <c r="AG80">
        <f>IFERROR(CORREL(AD80:$AD$3757, AF80:$AF$3757), "")</f>
        <v>6.697037309921787E-2</v>
      </c>
      <c r="AH80">
        <f t="shared" si="4"/>
        <v>112057433</v>
      </c>
    </row>
    <row r="81" spans="1:34" x14ac:dyDescent="0.3">
      <c r="A81" t="s">
        <v>8</v>
      </c>
      <c r="B81" t="s">
        <v>148</v>
      </c>
      <c r="C81" t="s">
        <v>220</v>
      </c>
      <c r="D81">
        <f t="array" ref="D81">AVERAGE(IF($B$2:$B$3757=$C81, $AE$2:$AE$3757))</f>
        <v>6.6833333333333336</v>
      </c>
      <c r="E81">
        <f t="shared" si="3"/>
        <v>7.7</v>
      </c>
      <c r="G81">
        <v>132</v>
      </c>
      <c r="H81" t="s">
        <v>354</v>
      </c>
      <c r="I81" t="s">
        <v>253</v>
      </c>
      <c r="J81" t="s">
        <v>897</v>
      </c>
      <c r="K81" t="s">
        <v>5357</v>
      </c>
      <c r="W81" t="s">
        <v>149</v>
      </c>
      <c r="X81" t="s">
        <v>11</v>
      </c>
      <c r="AD81">
        <v>170000000</v>
      </c>
      <c r="AE81">
        <v>6.1</v>
      </c>
      <c r="AF81">
        <v>155111815</v>
      </c>
      <c r="AG81">
        <f>IFERROR(CORREL(AD81:$AD$3757, AF81:$AF$3757), "")</f>
        <v>6.6332163127789959E-2</v>
      </c>
      <c r="AH81">
        <f t="shared" si="4"/>
        <v>-14888185</v>
      </c>
    </row>
    <row r="82" spans="1:34" x14ac:dyDescent="0.3">
      <c r="A82" t="s">
        <v>8</v>
      </c>
      <c r="B82" t="s">
        <v>150</v>
      </c>
      <c r="C82" t="s">
        <v>222</v>
      </c>
      <c r="D82">
        <f t="array" ref="D82">AVERAGE(IF($B$2:$B$3757=$C82, $AE$2:$AE$3757))</f>
        <v>6.9307692307692301</v>
      </c>
      <c r="E82">
        <f t="shared" si="3"/>
        <v>7.7</v>
      </c>
      <c r="G82">
        <v>97</v>
      </c>
      <c r="H82" t="s">
        <v>354</v>
      </c>
      <c r="I82" t="s">
        <v>253</v>
      </c>
      <c r="J82" t="s">
        <v>5361</v>
      </c>
      <c r="K82" t="s">
        <v>5357</v>
      </c>
      <c r="L82" t="s">
        <v>5359</v>
      </c>
      <c r="W82" t="s">
        <v>152</v>
      </c>
      <c r="X82" t="s">
        <v>11</v>
      </c>
      <c r="AD82">
        <v>180000000</v>
      </c>
      <c r="AE82">
        <v>7</v>
      </c>
      <c r="AF82">
        <v>241407328</v>
      </c>
      <c r="AG82">
        <f>IFERROR(CORREL(AD82:$AD$3757, AF82:$AF$3757), "")</f>
        <v>6.6096299702008601E-2</v>
      </c>
      <c r="AH82">
        <f t="shared" si="4"/>
        <v>61407328</v>
      </c>
    </row>
    <row r="83" spans="1:34" x14ac:dyDescent="0.3">
      <c r="A83" t="s">
        <v>8</v>
      </c>
      <c r="B83" t="s">
        <v>153</v>
      </c>
      <c r="C83" t="s">
        <v>224</v>
      </c>
      <c r="D83">
        <f t="array" ref="D83">AVERAGE(IF($B$2:$B$3757=$C83, $AE$2:$AE$3757))</f>
        <v>7.2374999999999998</v>
      </c>
      <c r="E83">
        <f t="shared" si="3"/>
        <v>7.7</v>
      </c>
      <c r="G83">
        <v>130</v>
      </c>
      <c r="H83" t="s">
        <v>354</v>
      </c>
      <c r="I83" t="s">
        <v>253</v>
      </c>
      <c r="J83" t="s">
        <v>897</v>
      </c>
      <c r="K83" t="s">
        <v>5358</v>
      </c>
      <c r="W83" t="s">
        <v>154</v>
      </c>
      <c r="X83" t="s">
        <v>11</v>
      </c>
      <c r="AD83">
        <v>170000000</v>
      </c>
      <c r="AE83">
        <v>7.6</v>
      </c>
      <c r="AF83">
        <v>208543795</v>
      </c>
      <c r="AG83">
        <f>IFERROR(CORREL(AD83:$AD$3757, AF83:$AF$3757), "")</f>
        <v>6.5669380528931329E-2</v>
      </c>
      <c r="AH83">
        <f t="shared" si="4"/>
        <v>38543795</v>
      </c>
    </row>
    <row r="84" spans="1:34" x14ac:dyDescent="0.3">
      <c r="A84" t="s">
        <v>8</v>
      </c>
      <c r="B84" t="s">
        <v>155</v>
      </c>
      <c r="C84" t="s">
        <v>226</v>
      </c>
      <c r="D84">
        <f t="array" ref="D84">AVERAGE(IF($B$2:$B$3757=$C84, $AE$2:$AE$3757))</f>
        <v>6.9</v>
      </c>
      <c r="E84">
        <f t="shared" si="3"/>
        <v>7.7</v>
      </c>
      <c r="G84">
        <v>128</v>
      </c>
      <c r="H84" t="s">
        <v>354</v>
      </c>
      <c r="I84" t="s">
        <v>253</v>
      </c>
      <c r="J84" t="s">
        <v>897</v>
      </c>
      <c r="K84" t="s">
        <v>5357</v>
      </c>
      <c r="W84" t="s">
        <v>156</v>
      </c>
      <c r="X84" t="s">
        <v>11</v>
      </c>
      <c r="AD84">
        <v>175000000</v>
      </c>
      <c r="AE84">
        <v>6.3</v>
      </c>
      <c r="AF84">
        <v>38297305</v>
      </c>
      <c r="AG84">
        <f>IFERROR(CORREL(AD84:$AD$3757, AF84:$AF$3757), "")</f>
        <v>6.5333082029225872E-2</v>
      </c>
      <c r="AH84">
        <f t="shared" si="4"/>
        <v>-136702695</v>
      </c>
    </row>
    <row r="85" spans="1:34" x14ac:dyDescent="0.3">
      <c r="A85" t="s">
        <v>8</v>
      </c>
      <c r="B85" t="s">
        <v>57</v>
      </c>
      <c r="C85" t="s">
        <v>228</v>
      </c>
      <c r="D85">
        <f t="array" ref="D85">AVERAGE(IF($B$2:$B$3757=$C85, $AE$2:$AE$3757))</f>
        <v>5.0999999999999996</v>
      </c>
      <c r="E85">
        <f t="shared" si="3"/>
        <v>7.7</v>
      </c>
      <c r="G85">
        <v>136</v>
      </c>
      <c r="H85" t="s">
        <v>354</v>
      </c>
      <c r="I85" t="s">
        <v>253</v>
      </c>
      <c r="J85" t="s">
        <v>5358</v>
      </c>
      <c r="W85" t="s">
        <v>157</v>
      </c>
      <c r="X85" t="s">
        <v>11</v>
      </c>
      <c r="AD85">
        <v>170000000</v>
      </c>
      <c r="AE85">
        <v>7.8</v>
      </c>
      <c r="AF85">
        <v>259746958</v>
      </c>
      <c r="AG85">
        <f>IFERROR(CORREL(AD85:$AD$3757, AF85:$AF$3757), "")</f>
        <v>6.5362203801645771E-2</v>
      </c>
      <c r="AH85">
        <f t="shared" si="4"/>
        <v>89746958</v>
      </c>
    </row>
    <row r="86" spans="1:34" x14ac:dyDescent="0.3">
      <c r="A86" t="s">
        <v>8</v>
      </c>
      <c r="B86" t="s">
        <v>158</v>
      </c>
      <c r="C86" t="s">
        <v>230</v>
      </c>
      <c r="D86">
        <f t="array" ref="D86">AVERAGE(IF($B$2:$B$3757=$C86, $AE$2:$AE$3757))</f>
        <v>5.6999999999999993</v>
      </c>
      <c r="E86">
        <f t="shared" si="3"/>
        <v>7.7</v>
      </c>
      <c r="G86">
        <v>93</v>
      </c>
      <c r="H86" t="s">
        <v>253</v>
      </c>
      <c r="I86" t="s">
        <v>5360</v>
      </c>
      <c r="J86" t="s">
        <v>528</v>
      </c>
      <c r="K86" t="s">
        <v>5361</v>
      </c>
      <c r="L86" t="s">
        <v>5357</v>
      </c>
      <c r="W86" t="s">
        <v>159</v>
      </c>
      <c r="X86" t="s">
        <v>11</v>
      </c>
      <c r="AD86">
        <v>165000000</v>
      </c>
      <c r="AE86">
        <v>6.4</v>
      </c>
      <c r="AF86">
        <v>238371987</v>
      </c>
      <c r="AG86">
        <f>IFERROR(CORREL(AD86:$AD$3757, AF86:$AF$3757), "")</f>
        <v>6.4942188624738384E-2</v>
      </c>
      <c r="AH86">
        <f t="shared" si="4"/>
        <v>73371987</v>
      </c>
    </row>
    <row r="87" spans="1:34" x14ac:dyDescent="0.3">
      <c r="A87" t="s">
        <v>8</v>
      </c>
      <c r="B87" t="s">
        <v>160</v>
      </c>
      <c r="C87" t="s">
        <v>233</v>
      </c>
      <c r="D87">
        <f t="array" ref="D87">AVERAGE(IF($B$2:$B$3757=$C87, $AE$2:$AE$3757))</f>
        <v>7.0250000000000004</v>
      </c>
      <c r="E87">
        <f t="shared" si="3"/>
        <v>7.7</v>
      </c>
      <c r="G87">
        <v>130</v>
      </c>
      <c r="H87" t="s">
        <v>354</v>
      </c>
      <c r="I87" t="s">
        <v>253</v>
      </c>
      <c r="J87" t="s">
        <v>5361</v>
      </c>
      <c r="K87" t="s">
        <v>5363</v>
      </c>
      <c r="L87" t="s">
        <v>5358</v>
      </c>
      <c r="W87" t="s">
        <v>161</v>
      </c>
      <c r="X87" t="s">
        <v>11</v>
      </c>
      <c r="AD87">
        <v>190000000</v>
      </c>
      <c r="AE87">
        <v>6.5</v>
      </c>
      <c r="AF87">
        <v>93417865</v>
      </c>
      <c r="AG87">
        <f>IFERROR(CORREL(AD87:$AD$3757, AF87:$AF$3757), "")</f>
        <v>6.4572471678179616E-2</v>
      </c>
      <c r="AH87">
        <f t="shared" si="4"/>
        <v>-96582135</v>
      </c>
    </row>
    <row r="88" spans="1:34" x14ac:dyDescent="0.3">
      <c r="A88" t="s">
        <v>8</v>
      </c>
      <c r="B88" t="s">
        <v>162</v>
      </c>
      <c r="C88" t="s">
        <v>235</v>
      </c>
      <c r="D88">
        <f t="array" ref="D88">AVERAGE(IF($B$2:$B$3757=$C88, $AE$2:$AE$3757))</f>
        <v>6.3250000000000002</v>
      </c>
      <c r="E88">
        <f t="shared" ref="E88:E151" si="5">LARGE($D$2:$D$1660, ROW(87:87))</f>
        <v>7.7</v>
      </c>
      <c r="G88">
        <v>102</v>
      </c>
      <c r="H88" t="s">
        <v>354</v>
      </c>
      <c r="I88" t="s">
        <v>253</v>
      </c>
      <c r="J88" t="s">
        <v>5360</v>
      </c>
      <c r="K88" t="s">
        <v>528</v>
      </c>
      <c r="L88" t="s">
        <v>897</v>
      </c>
      <c r="M88" t="s">
        <v>5361</v>
      </c>
      <c r="N88" t="s">
        <v>5358</v>
      </c>
      <c r="W88" t="s">
        <v>163</v>
      </c>
      <c r="X88" t="s">
        <v>11</v>
      </c>
      <c r="AD88">
        <v>165000000</v>
      </c>
      <c r="AE88">
        <v>7.9</v>
      </c>
      <c r="AF88">
        <v>222487711</v>
      </c>
      <c r="AG88">
        <f>IFERROR(CORREL(AD88:$AD$3757, AF88:$AF$3757), "")</f>
        <v>6.4449381982280424E-2</v>
      </c>
      <c r="AH88">
        <f t="shared" si="4"/>
        <v>57487711</v>
      </c>
    </row>
    <row r="89" spans="1:34" x14ac:dyDescent="0.3">
      <c r="A89" t="s">
        <v>8</v>
      </c>
      <c r="B89" t="s">
        <v>164</v>
      </c>
      <c r="C89" t="s">
        <v>237</v>
      </c>
      <c r="D89">
        <f t="array" ref="D89">AVERAGE(IF($B$2:$B$3757=$C89, $AE$2:$AE$3757))</f>
        <v>6.2</v>
      </c>
      <c r="E89">
        <f t="shared" si="5"/>
        <v>7.7</v>
      </c>
      <c r="G89">
        <v>101</v>
      </c>
      <c r="H89" t="s">
        <v>253</v>
      </c>
      <c r="I89" t="s">
        <v>5360</v>
      </c>
      <c r="J89" t="s">
        <v>528</v>
      </c>
      <c r="K89" t="s">
        <v>5361</v>
      </c>
      <c r="L89" t="s">
        <v>5358</v>
      </c>
      <c r="W89" t="s">
        <v>165</v>
      </c>
      <c r="X89" t="s">
        <v>11</v>
      </c>
      <c r="AD89">
        <v>165000000</v>
      </c>
      <c r="AE89">
        <v>7.8</v>
      </c>
      <c r="AF89">
        <v>189412677</v>
      </c>
      <c r="AG89">
        <f>IFERROR(CORREL(AD89:$AD$3757, AF89:$AF$3757), "")</f>
        <v>6.4102831634770846E-2</v>
      </c>
      <c r="AH89">
        <f t="shared" si="4"/>
        <v>24412677</v>
      </c>
    </row>
    <row r="90" spans="1:34" x14ac:dyDescent="0.3">
      <c r="A90" t="s">
        <v>8</v>
      </c>
      <c r="B90" t="s">
        <v>117</v>
      </c>
      <c r="C90" t="s">
        <v>239</v>
      </c>
      <c r="D90">
        <f t="array" ref="D90">AVERAGE(IF($B$2:$B$3757=$C90, $AE$2:$AE$3757))</f>
        <v>7.3</v>
      </c>
      <c r="E90">
        <f t="shared" si="5"/>
        <v>7.7</v>
      </c>
      <c r="G90">
        <v>100</v>
      </c>
      <c r="H90" t="s">
        <v>253</v>
      </c>
      <c r="I90" t="s">
        <v>5360</v>
      </c>
      <c r="J90" t="s">
        <v>5361</v>
      </c>
      <c r="K90" t="s">
        <v>5357</v>
      </c>
      <c r="W90" t="s">
        <v>166</v>
      </c>
      <c r="X90" t="s">
        <v>11</v>
      </c>
      <c r="AD90">
        <v>165000000</v>
      </c>
      <c r="AE90">
        <v>6.6</v>
      </c>
      <c r="AF90">
        <v>665426</v>
      </c>
      <c r="AG90">
        <f>IFERROR(CORREL(AD90:$AD$3757, AF90:$AF$3757), "")</f>
        <v>6.3810721973571752E-2</v>
      </c>
      <c r="AH90">
        <f t="shared" si="4"/>
        <v>-164334574</v>
      </c>
    </row>
    <row r="91" spans="1:34" x14ac:dyDescent="0.3">
      <c r="A91" t="s">
        <v>8</v>
      </c>
      <c r="B91" t="s">
        <v>115</v>
      </c>
      <c r="C91" t="s">
        <v>241</v>
      </c>
      <c r="D91">
        <f t="array" ref="D91">AVERAGE(IF($B$2:$B$3757=$C91, $AE$2:$AE$3757))</f>
        <v>6.0250000000000004</v>
      </c>
      <c r="E91">
        <f t="shared" si="5"/>
        <v>7.7</v>
      </c>
      <c r="G91">
        <v>120</v>
      </c>
      <c r="H91" t="s">
        <v>354</v>
      </c>
      <c r="I91" t="s">
        <v>253</v>
      </c>
      <c r="J91" t="s">
        <v>5358</v>
      </c>
      <c r="W91" t="s">
        <v>167</v>
      </c>
      <c r="X91" t="s">
        <v>11</v>
      </c>
      <c r="AD91">
        <v>165000000</v>
      </c>
      <c r="AE91">
        <v>5.5</v>
      </c>
      <c r="AF91">
        <v>102315545</v>
      </c>
      <c r="AG91">
        <f>IFERROR(CORREL(AD91:$AD$3757, AF91:$AF$3757), "")</f>
        <v>6.393327117024919E-2</v>
      </c>
      <c r="AH91">
        <f t="shared" si="4"/>
        <v>-62684455</v>
      </c>
    </row>
    <row r="92" spans="1:34" x14ac:dyDescent="0.3">
      <c r="A92" t="s">
        <v>8</v>
      </c>
      <c r="B92" t="s">
        <v>168</v>
      </c>
      <c r="C92" t="s">
        <v>245</v>
      </c>
      <c r="D92">
        <f t="array" ref="D92">AVERAGE(IF($B$2:$B$3757=$C92, $AE$2:$AE$3757))</f>
        <v>5.65</v>
      </c>
      <c r="E92">
        <f t="shared" si="5"/>
        <v>7.7</v>
      </c>
      <c r="G92">
        <v>98</v>
      </c>
      <c r="H92" t="s">
        <v>253</v>
      </c>
      <c r="I92" t="s">
        <v>5360</v>
      </c>
      <c r="J92" t="s">
        <v>5361</v>
      </c>
      <c r="K92" t="s">
        <v>5357</v>
      </c>
      <c r="W92" t="s">
        <v>169</v>
      </c>
      <c r="X92" t="s">
        <v>11</v>
      </c>
      <c r="AD92">
        <v>165000000</v>
      </c>
      <c r="AE92">
        <v>8.1999999999999993</v>
      </c>
      <c r="AF92">
        <v>217387997</v>
      </c>
      <c r="AG92">
        <f>IFERROR(CORREL(AD92:$AD$3757, AF92:$AF$3757), "")</f>
        <v>6.3811325112029818E-2</v>
      </c>
      <c r="AH92">
        <f t="shared" si="4"/>
        <v>52387997</v>
      </c>
    </row>
    <row r="93" spans="1:34" x14ac:dyDescent="0.3">
      <c r="A93" t="s">
        <v>8</v>
      </c>
      <c r="B93" t="s">
        <v>170</v>
      </c>
      <c r="C93" t="s">
        <v>247</v>
      </c>
      <c r="D93">
        <f t="array" ref="D93">AVERAGE(IF($B$2:$B$3757=$C93, $AE$2:$AE$3757))</f>
        <v>6.5</v>
      </c>
      <c r="E93">
        <f t="shared" si="5"/>
        <v>7.7</v>
      </c>
      <c r="G93">
        <v>109</v>
      </c>
      <c r="H93" t="s">
        <v>354</v>
      </c>
      <c r="I93" t="s">
        <v>5358</v>
      </c>
      <c r="W93" t="s">
        <v>171</v>
      </c>
      <c r="X93" t="s">
        <v>11</v>
      </c>
      <c r="AD93">
        <v>200000000</v>
      </c>
      <c r="AE93">
        <v>6.4</v>
      </c>
      <c r="AF93">
        <v>150350192</v>
      </c>
      <c r="AG93">
        <f>IFERROR(CORREL(AD93:$AD$3757, AF93:$AF$3757), "")</f>
        <v>6.347102954070645E-2</v>
      </c>
      <c r="AH93">
        <f t="shared" si="4"/>
        <v>-49649808</v>
      </c>
    </row>
    <row r="94" spans="1:34" x14ac:dyDescent="0.3">
      <c r="A94" t="s">
        <v>8</v>
      </c>
      <c r="B94" t="s">
        <v>172</v>
      </c>
      <c r="C94" t="s">
        <v>249</v>
      </c>
      <c r="D94">
        <f t="array" ref="D94">AVERAGE(IF($B$2:$B$3757=$C94, $AE$2:$AE$3757))</f>
        <v>6.6428571428571415</v>
      </c>
      <c r="E94">
        <f t="shared" si="5"/>
        <v>7.7</v>
      </c>
      <c r="G94">
        <v>121</v>
      </c>
      <c r="H94" t="s">
        <v>354</v>
      </c>
      <c r="I94" t="s">
        <v>253</v>
      </c>
      <c r="J94" t="s">
        <v>5358</v>
      </c>
      <c r="W94" t="s">
        <v>173</v>
      </c>
      <c r="X94" t="s">
        <v>11</v>
      </c>
      <c r="AD94">
        <v>170000000</v>
      </c>
      <c r="AE94">
        <v>8.1</v>
      </c>
      <c r="AF94">
        <v>333130696</v>
      </c>
      <c r="AG94">
        <f>IFERROR(CORREL(AD94:$AD$3757, AF94:$AF$3757), "")</f>
        <v>6.3180436228585546E-2</v>
      </c>
      <c r="AH94">
        <f t="shared" si="4"/>
        <v>163130696</v>
      </c>
    </row>
    <row r="95" spans="1:34" x14ac:dyDescent="0.3">
      <c r="A95" t="s">
        <v>8</v>
      </c>
      <c r="B95" t="s">
        <v>16</v>
      </c>
      <c r="C95" t="s">
        <v>251</v>
      </c>
      <c r="D95">
        <f t="array" ref="D95">AVERAGE(IF($B$2:$B$3757=$C95, $AE$2:$AE$3757))</f>
        <v>5.94</v>
      </c>
      <c r="E95">
        <f t="shared" si="5"/>
        <v>7.7</v>
      </c>
      <c r="G95">
        <v>169</v>
      </c>
      <c r="H95" t="s">
        <v>253</v>
      </c>
      <c r="I95" t="s">
        <v>897</v>
      </c>
      <c r="J95" t="s">
        <v>5358</v>
      </c>
      <c r="W95" t="s">
        <v>174</v>
      </c>
      <c r="X95" t="s">
        <v>11</v>
      </c>
      <c r="AD95">
        <v>165000000</v>
      </c>
      <c r="AE95">
        <v>8.6</v>
      </c>
      <c r="AF95">
        <v>187991439</v>
      </c>
      <c r="AG95">
        <f>IFERROR(CORREL(AD95:$AD$3757, AF95:$AF$3757), "")</f>
        <v>6.2652191018828643E-2</v>
      </c>
      <c r="AH95">
        <f t="shared" si="4"/>
        <v>22991439</v>
      </c>
    </row>
    <row r="96" spans="1:34" x14ac:dyDescent="0.3">
      <c r="A96" t="s">
        <v>8</v>
      </c>
      <c r="B96" t="s">
        <v>16</v>
      </c>
      <c r="C96" t="s">
        <v>256</v>
      </c>
      <c r="D96">
        <f t="array" ref="D96">AVERAGE(IF($B$2:$B$3757=$C96, $AE$2:$AE$3757))</f>
        <v>5.9499999999999993</v>
      </c>
      <c r="E96">
        <f t="shared" si="5"/>
        <v>7.7</v>
      </c>
      <c r="G96">
        <v>148</v>
      </c>
      <c r="H96" t="s">
        <v>354</v>
      </c>
      <c r="I96" t="s">
        <v>253</v>
      </c>
      <c r="J96" t="s">
        <v>5358</v>
      </c>
      <c r="K96" t="s">
        <v>5281</v>
      </c>
      <c r="W96" t="s">
        <v>175</v>
      </c>
      <c r="X96" t="s">
        <v>11</v>
      </c>
      <c r="AD96">
        <v>160000000</v>
      </c>
      <c r="AE96">
        <v>8.8000000000000007</v>
      </c>
      <c r="AF96">
        <v>292568851</v>
      </c>
      <c r="AG96">
        <f>IFERROR(CORREL(AD96:$AD$3757, AF96:$AF$3757), "")</f>
        <v>6.2359105047281399E-2</v>
      </c>
      <c r="AH96">
        <f t="shared" si="4"/>
        <v>132568851</v>
      </c>
    </row>
    <row r="97" spans="1:34" x14ac:dyDescent="0.3">
      <c r="A97" t="s">
        <v>8</v>
      </c>
      <c r="B97" t="s">
        <v>133</v>
      </c>
      <c r="C97" t="s">
        <v>258</v>
      </c>
      <c r="D97">
        <f t="array" ref="D97">AVERAGE(IF($B$2:$B$3757=$C97, $AE$2:$AE$3757))</f>
        <v>5.9</v>
      </c>
      <c r="E97">
        <f t="shared" si="5"/>
        <v>7.7</v>
      </c>
      <c r="G97">
        <v>106</v>
      </c>
      <c r="H97" t="s">
        <v>354</v>
      </c>
      <c r="I97" t="s">
        <v>5366</v>
      </c>
      <c r="J97" t="s">
        <v>5281</v>
      </c>
      <c r="W97" t="s">
        <v>176</v>
      </c>
      <c r="X97" t="s">
        <v>11</v>
      </c>
      <c r="AD97">
        <v>38000000</v>
      </c>
      <c r="AE97">
        <v>6.7</v>
      </c>
      <c r="AF97">
        <v>144512310</v>
      </c>
      <c r="AG97">
        <f>IFERROR(CORREL(AD97:$AD$3757, AF97:$AF$3757), "")</f>
        <v>6.1927963020466902E-2</v>
      </c>
      <c r="AH97">
        <f t="shared" si="4"/>
        <v>106512310</v>
      </c>
    </row>
    <row r="98" spans="1:34" x14ac:dyDescent="0.3">
      <c r="A98" t="s">
        <v>8</v>
      </c>
      <c r="B98" t="s">
        <v>177</v>
      </c>
      <c r="C98" t="s">
        <v>263</v>
      </c>
      <c r="D98">
        <f t="array" ref="D98">AVERAGE(IF($B$2:$B$3757=$C98, $AE$2:$AE$3757))</f>
        <v>7.2</v>
      </c>
      <c r="E98">
        <f t="shared" si="5"/>
        <v>7.7</v>
      </c>
      <c r="G98">
        <v>166</v>
      </c>
      <c r="H98" t="s">
        <v>897</v>
      </c>
      <c r="I98" t="s">
        <v>5357</v>
      </c>
      <c r="J98" t="s">
        <v>5359</v>
      </c>
      <c r="W98" t="s">
        <v>178</v>
      </c>
      <c r="X98" t="s">
        <v>11</v>
      </c>
      <c r="AD98">
        <v>150000000</v>
      </c>
      <c r="AE98">
        <v>7.8</v>
      </c>
      <c r="AF98">
        <v>127490802</v>
      </c>
      <c r="AG98">
        <f>IFERROR(CORREL(AD98:$AD$3757, AF98:$AF$3757), "")</f>
        <v>6.1958186325916882E-2</v>
      </c>
      <c r="AH98">
        <f t="shared" si="4"/>
        <v>-22509198</v>
      </c>
    </row>
    <row r="99" spans="1:34" x14ac:dyDescent="0.3">
      <c r="A99" t="s">
        <v>8</v>
      </c>
      <c r="B99" t="s">
        <v>179</v>
      </c>
      <c r="C99" t="s">
        <v>266</v>
      </c>
      <c r="D99">
        <f t="array" ref="D99">AVERAGE(IF($B$2:$B$3757=$C99, $AE$2:$AE$3757))</f>
        <v>7.3</v>
      </c>
      <c r="E99">
        <f t="shared" si="5"/>
        <v>7.7</v>
      </c>
      <c r="G99">
        <v>132</v>
      </c>
      <c r="H99" t="s">
        <v>354</v>
      </c>
      <c r="I99" t="s">
        <v>253</v>
      </c>
      <c r="J99" t="s">
        <v>5358</v>
      </c>
      <c r="W99" t="s">
        <v>180</v>
      </c>
      <c r="X99" t="s">
        <v>11</v>
      </c>
      <c r="AD99">
        <v>160000000</v>
      </c>
      <c r="AE99">
        <v>7.8</v>
      </c>
      <c r="AF99">
        <v>146405371</v>
      </c>
      <c r="AG99">
        <f>IFERROR(CORREL(AD99:$AD$3757, AF99:$AF$3757), "")</f>
        <v>6.1803678134850784E-2</v>
      </c>
      <c r="AH99">
        <f t="shared" si="4"/>
        <v>-13594629</v>
      </c>
    </row>
    <row r="100" spans="1:34" x14ac:dyDescent="0.3">
      <c r="A100" t="s">
        <v>8</v>
      </c>
      <c r="B100" t="s">
        <v>181</v>
      </c>
      <c r="C100" t="s">
        <v>268</v>
      </c>
      <c r="D100">
        <f t="array" ref="D100">AVERAGE(IF($B$2:$B$3757=$C100, $AE$2:$AE$3757))</f>
        <v>6.2750000000000004</v>
      </c>
      <c r="E100">
        <f t="shared" si="5"/>
        <v>7.7</v>
      </c>
      <c r="G100">
        <v>137</v>
      </c>
      <c r="H100" t="s">
        <v>253</v>
      </c>
      <c r="I100" t="s">
        <v>5358</v>
      </c>
      <c r="W100" t="s">
        <v>182</v>
      </c>
      <c r="X100" t="s">
        <v>11</v>
      </c>
      <c r="AD100">
        <v>160000000</v>
      </c>
      <c r="AE100">
        <v>6.6</v>
      </c>
      <c r="AF100">
        <v>281666058</v>
      </c>
      <c r="AG100">
        <f>IFERROR(CORREL(AD100:$AD$3757, AF100:$AF$3757), "")</f>
        <v>6.159687676500411E-2</v>
      </c>
      <c r="AH100">
        <f t="shared" si="4"/>
        <v>121666058</v>
      </c>
    </row>
    <row r="101" spans="1:34" x14ac:dyDescent="0.3">
      <c r="A101" t="s">
        <v>8</v>
      </c>
      <c r="B101" t="s">
        <v>183</v>
      </c>
      <c r="C101" t="s">
        <v>270</v>
      </c>
      <c r="D101">
        <f t="array" ref="D101">AVERAGE(IF($B$2:$B$3757=$C101, $AE$2:$AE$3757))</f>
        <v>7.3250000000000002</v>
      </c>
      <c r="E101">
        <f t="shared" si="5"/>
        <v>7.7</v>
      </c>
      <c r="G101">
        <v>109</v>
      </c>
      <c r="H101" t="s">
        <v>354</v>
      </c>
      <c r="I101" t="s">
        <v>253</v>
      </c>
      <c r="J101" t="s">
        <v>5361</v>
      </c>
      <c r="K101" t="s">
        <v>5357</v>
      </c>
      <c r="W101" t="s">
        <v>184</v>
      </c>
      <c r="X101" t="s">
        <v>11</v>
      </c>
      <c r="AD101">
        <v>150000000</v>
      </c>
      <c r="AE101">
        <v>6.1</v>
      </c>
      <c r="AF101">
        <v>63143812</v>
      </c>
      <c r="AG101">
        <f>IFERROR(CORREL(AD101:$AD$3757, AF101:$AF$3757), "")</f>
        <v>6.1175920821554014E-2</v>
      </c>
      <c r="AH101">
        <f t="shared" si="4"/>
        <v>-86856188</v>
      </c>
    </row>
    <row r="102" spans="1:34" x14ac:dyDescent="0.3">
      <c r="A102" t="s">
        <v>8</v>
      </c>
      <c r="B102" t="s">
        <v>185</v>
      </c>
      <c r="C102" t="s">
        <v>278</v>
      </c>
      <c r="D102">
        <f t="array" ref="D102">AVERAGE(IF($B$2:$B$3757=$C102, $AE$2:$AE$3757))</f>
        <v>6.82</v>
      </c>
      <c r="E102">
        <f t="shared" si="5"/>
        <v>7.6999999999999993</v>
      </c>
      <c r="G102">
        <v>98</v>
      </c>
      <c r="H102" t="s">
        <v>354</v>
      </c>
      <c r="I102" t="s">
        <v>253</v>
      </c>
      <c r="J102" t="s">
        <v>897</v>
      </c>
      <c r="K102" t="s">
        <v>5281</v>
      </c>
      <c r="W102" t="s">
        <v>186</v>
      </c>
      <c r="X102" t="s">
        <v>11</v>
      </c>
      <c r="AD102">
        <v>160000000</v>
      </c>
      <c r="AE102">
        <v>5.6</v>
      </c>
      <c r="AF102">
        <v>60655503</v>
      </c>
      <c r="AG102">
        <f>IFERROR(CORREL(AD102:$AD$3757, AF102:$AF$3757), "")</f>
        <v>6.114494095033831E-2</v>
      </c>
      <c r="AH102">
        <f t="shared" si="4"/>
        <v>-99344497</v>
      </c>
    </row>
    <row r="103" spans="1:34" x14ac:dyDescent="0.3">
      <c r="A103" t="s">
        <v>8</v>
      </c>
      <c r="B103" t="s">
        <v>187</v>
      </c>
      <c r="C103" t="s">
        <v>282</v>
      </c>
      <c r="D103">
        <f t="array" ref="D103">AVERAGE(IF($B$2:$B$3757=$C103, $AE$2:$AE$3757))</f>
        <v>6.6333333333333337</v>
      </c>
      <c r="E103">
        <f t="shared" si="5"/>
        <v>7.6999999999999993</v>
      </c>
      <c r="G103">
        <v>113</v>
      </c>
      <c r="H103" t="s">
        <v>253</v>
      </c>
      <c r="I103" t="s">
        <v>5361</v>
      </c>
      <c r="J103" t="s">
        <v>5357</v>
      </c>
      <c r="W103" t="s">
        <v>188</v>
      </c>
      <c r="X103" t="s">
        <v>11</v>
      </c>
      <c r="AD103">
        <v>170000000</v>
      </c>
      <c r="AE103">
        <v>6.4</v>
      </c>
      <c r="AF103">
        <v>76846624</v>
      </c>
      <c r="AG103">
        <f>IFERROR(CORREL(AD103:$AD$3757, AF103:$AF$3757), "")</f>
        <v>6.1116901189760042E-2</v>
      </c>
      <c r="AH103">
        <f t="shared" si="4"/>
        <v>-93153376</v>
      </c>
    </row>
    <row r="104" spans="1:34" x14ac:dyDescent="0.3">
      <c r="A104" t="s">
        <v>8</v>
      </c>
      <c r="B104" t="s">
        <v>189</v>
      </c>
      <c r="C104" t="s">
        <v>284</v>
      </c>
      <c r="D104">
        <f t="array" ref="D104">AVERAGE(IF($B$2:$B$3757=$C104, $AE$2:$AE$3757))</f>
        <v>7.2500000000000009</v>
      </c>
      <c r="E104">
        <f t="shared" si="5"/>
        <v>7.6749999999999998</v>
      </c>
      <c r="G104">
        <v>93</v>
      </c>
      <c r="H104" t="s">
        <v>253</v>
      </c>
      <c r="I104" t="s">
        <v>5360</v>
      </c>
      <c r="J104" t="s">
        <v>528</v>
      </c>
      <c r="K104" t="s">
        <v>5361</v>
      </c>
      <c r="L104" t="s">
        <v>5357</v>
      </c>
      <c r="W104" t="s">
        <v>190</v>
      </c>
      <c r="X104" t="s">
        <v>11</v>
      </c>
      <c r="AD104">
        <v>160000000</v>
      </c>
      <c r="AE104">
        <v>6.1</v>
      </c>
      <c r="AF104">
        <v>320706665</v>
      </c>
      <c r="AG104">
        <f>IFERROR(CORREL(AD104:$AD$3757, AF104:$AF$3757), "")</f>
        <v>6.1046822681402067E-2</v>
      </c>
      <c r="AH104">
        <f t="shared" si="4"/>
        <v>160706665</v>
      </c>
    </row>
    <row r="105" spans="1:34" x14ac:dyDescent="0.3">
      <c r="A105" t="s">
        <v>8</v>
      </c>
      <c r="B105" t="s">
        <v>191</v>
      </c>
      <c r="C105" t="s">
        <v>286</v>
      </c>
      <c r="D105">
        <f t="array" ref="D105">AVERAGE(IF($B$2:$B$3757=$C105, $AE$2:$AE$3757))</f>
        <v>5.34</v>
      </c>
      <c r="E105">
        <f t="shared" si="5"/>
        <v>7.666666666666667</v>
      </c>
      <c r="G105">
        <v>123</v>
      </c>
      <c r="H105" t="s">
        <v>354</v>
      </c>
      <c r="I105" t="s">
        <v>253</v>
      </c>
      <c r="J105" t="s">
        <v>5357</v>
      </c>
      <c r="W105" t="s">
        <v>192</v>
      </c>
      <c r="X105" t="s">
        <v>11</v>
      </c>
      <c r="AD105">
        <v>160000000</v>
      </c>
      <c r="AE105">
        <v>7.3</v>
      </c>
      <c r="AF105">
        <v>46978995</v>
      </c>
      <c r="AG105">
        <f>IFERROR(CORREL(AD105:$AD$3757, AF105:$AF$3757), "")</f>
        <v>6.0576716557917042E-2</v>
      </c>
      <c r="AH105">
        <f t="shared" si="4"/>
        <v>-113021005</v>
      </c>
    </row>
    <row r="106" spans="1:34" x14ac:dyDescent="0.3">
      <c r="A106" t="s">
        <v>8</v>
      </c>
      <c r="B106" t="s">
        <v>193</v>
      </c>
      <c r="C106" t="s">
        <v>288</v>
      </c>
      <c r="D106">
        <f t="array" ref="D106">AVERAGE(IF($B$2:$B$3757=$C106, $AE$2:$AE$3757))</f>
        <v>6.166666666666667</v>
      </c>
      <c r="E106">
        <f t="shared" si="5"/>
        <v>7.6555555555555559</v>
      </c>
      <c r="G106">
        <v>126</v>
      </c>
      <c r="H106" t="s">
        <v>354</v>
      </c>
      <c r="I106" t="s">
        <v>253</v>
      </c>
      <c r="J106" t="s">
        <v>5358</v>
      </c>
      <c r="W106" t="s">
        <v>194</v>
      </c>
      <c r="X106" t="s">
        <v>11</v>
      </c>
      <c r="AD106">
        <v>155000000</v>
      </c>
      <c r="AE106">
        <v>6.6</v>
      </c>
      <c r="AF106">
        <v>89732035</v>
      </c>
      <c r="AG106">
        <f>IFERROR(CORREL(AD106:$AD$3757, AF106:$AF$3757), "")</f>
        <v>6.0580289082610143E-2</v>
      </c>
      <c r="AH106">
        <f t="shared" si="4"/>
        <v>-65267965</v>
      </c>
    </row>
    <row r="107" spans="1:34" x14ac:dyDescent="0.3">
      <c r="A107" t="s">
        <v>8</v>
      </c>
      <c r="B107" t="s">
        <v>195</v>
      </c>
      <c r="C107" t="s">
        <v>290</v>
      </c>
      <c r="D107">
        <f t="array" ref="D107">AVERAGE(IF($B$2:$B$3757=$C107, $AE$2:$AE$3757))</f>
        <v>6.4</v>
      </c>
      <c r="E107">
        <f t="shared" si="5"/>
        <v>7.6545454545454561</v>
      </c>
      <c r="G107">
        <v>113</v>
      </c>
      <c r="H107" t="s">
        <v>253</v>
      </c>
      <c r="I107" t="s">
        <v>5361</v>
      </c>
      <c r="J107" t="s">
        <v>5357</v>
      </c>
      <c r="W107" t="s">
        <v>196</v>
      </c>
      <c r="X107" t="s">
        <v>11</v>
      </c>
      <c r="AD107">
        <v>155000000</v>
      </c>
      <c r="AE107">
        <v>6.3</v>
      </c>
      <c r="AF107">
        <v>104383624</v>
      </c>
      <c r="AG107">
        <f>IFERROR(CORREL(AD107:$AD$3757, AF107:$AF$3757), "")</f>
        <v>6.0490877360343392E-2</v>
      </c>
      <c r="AH107">
        <f t="shared" si="4"/>
        <v>-50616376</v>
      </c>
    </row>
    <row r="108" spans="1:34" x14ac:dyDescent="0.3">
      <c r="A108" t="s">
        <v>197</v>
      </c>
      <c r="B108" t="s">
        <v>75</v>
      </c>
      <c r="C108" t="s">
        <v>294</v>
      </c>
      <c r="D108">
        <f t="array" ref="D108">AVERAGE(IF($B$2:$B$3757=$C108, $AE$2:$AE$3757))</f>
        <v>7.7249999999999996</v>
      </c>
      <c r="E108">
        <f t="shared" si="5"/>
        <v>7.65</v>
      </c>
      <c r="G108">
        <v>184</v>
      </c>
      <c r="H108" t="s">
        <v>354</v>
      </c>
      <c r="I108" t="s">
        <v>897</v>
      </c>
      <c r="J108" t="s">
        <v>5364</v>
      </c>
      <c r="K108" t="s">
        <v>5359</v>
      </c>
      <c r="L108" t="s">
        <v>2601</v>
      </c>
      <c r="W108" t="s">
        <v>198</v>
      </c>
      <c r="X108" t="s">
        <v>11</v>
      </c>
      <c r="AD108">
        <v>140000000</v>
      </c>
      <c r="AE108">
        <v>6.1</v>
      </c>
      <c r="AF108">
        <v>198539855</v>
      </c>
      <c r="AG108">
        <f>IFERROR(CORREL(AD108:$AD$3757, AF108:$AF$3757), "")</f>
        <v>6.0371533920037954E-2</v>
      </c>
      <c r="AH108">
        <f t="shared" si="4"/>
        <v>58539855</v>
      </c>
    </row>
    <row r="109" spans="1:34" x14ac:dyDescent="0.3">
      <c r="A109" t="s">
        <v>8</v>
      </c>
      <c r="B109" t="s">
        <v>75</v>
      </c>
      <c r="C109" t="s">
        <v>296</v>
      </c>
      <c r="D109">
        <f t="array" ref="D109">AVERAGE(IF($B$2:$B$3757=$C109, $AE$2:$AE$3757))</f>
        <v>6.3833333333333329</v>
      </c>
      <c r="E109">
        <f t="shared" si="5"/>
        <v>7.65</v>
      </c>
      <c r="G109">
        <v>144</v>
      </c>
      <c r="H109" t="s">
        <v>354</v>
      </c>
      <c r="I109" t="s">
        <v>253</v>
      </c>
      <c r="J109" t="s">
        <v>5358</v>
      </c>
      <c r="W109" t="s">
        <v>199</v>
      </c>
      <c r="X109" t="s">
        <v>11</v>
      </c>
      <c r="AD109">
        <v>150000000</v>
      </c>
      <c r="AE109">
        <v>7.1</v>
      </c>
      <c r="AF109">
        <v>318759914</v>
      </c>
      <c r="AG109">
        <f>IFERROR(CORREL(AD109:$AD$3757, AF109:$AF$3757), "")</f>
        <v>6.0128460130946991E-2</v>
      </c>
      <c r="AH109">
        <f t="shared" si="4"/>
        <v>168759914</v>
      </c>
    </row>
    <row r="110" spans="1:34" x14ac:dyDescent="0.3">
      <c r="A110" t="s">
        <v>8</v>
      </c>
      <c r="B110" t="s">
        <v>200</v>
      </c>
      <c r="C110" t="s">
        <v>299</v>
      </c>
      <c r="D110">
        <f t="array" ref="D110">AVERAGE(IF($B$2:$B$3757=$C110, $AE$2:$AE$3757))</f>
        <v>6.5428571428571418</v>
      </c>
      <c r="E110">
        <f t="shared" si="5"/>
        <v>7.65</v>
      </c>
      <c r="G110">
        <v>206</v>
      </c>
      <c r="H110" t="s">
        <v>354</v>
      </c>
      <c r="I110" t="s">
        <v>253</v>
      </c>
      <c r="J110" t="s">
        <v>5367</v>
      </c>
      <c r="K110" t="s">
        <v>897</v>
      </c>
      <c r="L110" t="s">
        <v>5364</v>
      </c>
      <c r="M110" t="s">
        <v>5359</v>
      </c>
      <c r="N110" t="s">
        <v>2601</v>
      </c>
      <c r="W110" t="s">
        <v>201</v>
      </c>
      <c r="X110" t="s">
        <v>11</v>
      </c>
      <c r="AD110">
        <v>155000000</v>
      </c>
      <c r="AE110">
        <v>5.5</v>
      </c>
      <c r="AF110">
        <v>34293771</v>
      </c>
      <c r="AG110">
        <f>IFERROR(CORREL(AD110:$AD$3757, AF110:$AF$3757), "")</f>
        <v>5.970989987560181E-2</v>
      </c>
      <c r="AH110">
        <f t="shared" si="4"/>
        <v>-120706229</v>
      </c>
    </row>
    <row r="111" spans="1:34" x14ac:dyDescent="0.3">
      <c r="A111" t="s">
        <v>8</v>
      </c>
      <c r="B111" t="s">
        <v>27</v>
      </c>
      <c r="C111" t="s">
        <v>302</v>
      </c>
      <c r="D111">
        <f t="array" ref="D111">AVERAGE(IF($B$2:$B$3757=$C111, $AE$2:$AE$3757))</f>
        <v>7.8400000000000007</v>
      </c>
      <c r="E111">
        <f t="shared" si="5"/>
        <v>7.65</v>
      </c>
      <c r="G111">
        <v>138</v>
      </c>
      <c r="H111" t="s">
        <v>253</v>
      </c>
      <c r="I111" t="s">
        <v>5361</v>
      </c>
      <c r="J111" t="s">
        <v>5357</v>
      </c>
      <c r="K111" t="s">
        <v>5363</v>
      </c>
      <c r="W111" t="s">
        <v>202</v>
      </c>
      <c r="X111" t="s">
        <v>11</v>
      </c>
      <c r="AD111">
        <v>150000000</v>
      </c>
      <c r="AE111">
        <v>7.5</v>
      </c>
      <c r="AF111">
        <v>292000866</v>
      </c>
      <c r="AG111">
        <f>IFERROR(CORREL(AD111:$AD$3757, AF111:$AF$3757), "")</f>
        <v>5.9742163799317689E-2</v>
      </c>
      <c r="AH111">
        <f t="shared" si="4"/>
        <v>142000866</v>
      </c>
    </row>
    <row r="112" spans="1:34" x14ac:dyDescent="0.3">
      <c r="A112" t="s">
        <v>8</v>
      </c>
      <c r="B112" t="s">
        <v>101</v>
      </c>
      <c r="C112" t="s">
        <v>304</v>
      </c>
      <c r="D112">
        <f t="array" ref="D112">AVERAGE(IF($B$2:$B$3757=$C112, $AE$2:$AE$3757))</f>
        <v>6.5</v>
      </c>
      <c r="E112">
        <f t="shared" si="5"/>
        <v>7.6333333333333329</v>
      </c>
      <c r="G112">
        <v>157</v>
      </c>
      <c r="H112" t="s">
        <v>253</v>
      </c>
      <c r="I112" t="s">
        <v>5361</v>
      </c>
      <c r="J112" t="s">
        <v>5357</v>
      </c>
      <c r="K112" t="s">
        <v>5363</v>
      </c>
      <c r="W112" t="s">
        <v>203</v>
      </c>
      <c r="X112" t="s">
        <v>11</v>
      </c>
      <c r="AD112">
        <v>150000000</v>
      </c>
      <c r="AE112">
        <v>7.6</v>
      </c>
      <c r="AF112">
        <v>289994397</v>
      </c>
      <c r="AG112">
        <f>IFERROR(CORREL(AD112:$AD$3757, AF112:$AF$3757), "")</f>
        <v>5.9348120747793949E-2</v>
      </c>
      <c r="AH112">
        <f t="shared" si="4"/>
        <v>139994397</v>
      </c>
    </row>
    <row r="113" spans="1:34" x14ac:dyDescent="0.3">
      <c r="A113" t="s">
        <v>8</v>
      </c>
      <c r="B113" t="s">
        <v>59</v>
      </c>
      <c r="C113" t="s">
        <v>308</v>
      </c>
      <c r="D113">
        <f t="array" ref="D113">AVERAGE(IF($B$2:$B$3757=$C113, $AE$2:$AE$3757))</f>
        <v>7.5857142857142872</v>
      </c>
      <c r="E113">
        <f t="shared" si="5"/>
        <v>7.6333333333333329</v>
      </c>
      <c r="G113">
        <v>102</v>
      </c>
      <c r="H113" t="s">
        <v>354</v>
      </c>
      <c r="I113" t="s">
        <v>897</v>
      </c>
      <c r="W113" t="s">
        <v>204</v>
      </c>
      <c r="X113" t="s">
        <v>11</v>
      </c>
      <c r="AD113">
        <v>150000000</v>
      </c>
      <c r="AE113">
        <v>6.4</v>
      </c>
      <c r="AF113">
        <v>227946274</v>
      </c>
      <c r="AG113">
        <f>IFERROR(CORREL(AD113:$AD$3757, AF113:$AF$3757), "")</f>
        <v>5.8954475761511214E-2</v>
      </c>
      <c r="AH113">
        <f t="shared" si="4"/>
        <v>77946274</v>
      </c>
    </row>
    <row r="114" spans="1:34" x14ac:dyDescent="0.3">
      <c r="A114" t="s">
        <v>8</v>
      </c>
      <c r="B114" t="s">
        <v>181</v>
      </c>
      <c r="C114" t="s">
        <v>310</v>
      </c>
      <c r="D114">
        <f t="array" ref="D114">AVERAGE(IF($B$2:$B$3757=$C114, $AE$2:$AE$3757))</f>
        <v>7.6999999999999993</v>
      </c>
      <c r="E114">
        <f t="shared" si="5"/>
        <v>7.6333333333333329</v>
      </c>
      <c r="G114">
        <v>104</v>
      </c>
      <c r="H114" t="s">
        <v>897</v>
      </c>
      <c r="I114" t="s">
        <v>1714</v>
      </c>
      <c r="J114" t="s">
        <v>5358</v>
      </c>
      <c r="W114" t="s">
        <v>205</v>
      </c>
      <c r="X114" t="s">
        <v>11</v>
      </c>
      <c r="AD114">
        <v>150000000</v>
      </c>
      <c r="AE114">
        <v>7.2</v>
      </c>
      <c r="AF114">
        <v>256386216</v>
      </c>
      <c r="AG114">
        <f>IFERROR(CORREL(AD114:$AD$3757, AF114:$AF$3757), "")</f>
        <v>5.8635215790048066E-2</v>
      </c>
      <c r="AH114">
        <f t="shared" si="4"/>
        <v>106386216</v>
      </c>
    </row>
    <row r="115" spans="1:34" x14ac:dyDescent="0.3">
      <c r="A115" t="s">
        <v>8</v>
      </c>
      <c r="B115" t="s">
        <v>68</v>
      </c>
      <c r="C115" t="s">
        <v>312</v>
      </c>
      <c r="D115">
        <f t="array" ref="D115">AVERAGE(IF($B$2:$B$3757=$C115, $AE$2:$AE$3757))</f>
        <v>6.4749999999999996</v>
      </c>
      <c r="E115">
        <f t="shared" si="5"/>
        <v>7.6285714285714281</v>
      </c>
      <c r="G115">
        <v>115</v>
      </c>
      <c r="H115" t="s">
        <v>253</v>
      </c>
      <c r="I115" t="s">
        <v>528</v>
      </c>
      <c r="J115" t="s">
        <v>5361</v>
      </c>
      <c r="K115" t="s">
        <v>5357</v>
      </c>
      <c r="W115" t="s">
        <v>206</v>
      </c>
      <c r="X115" t="s">
        <v>11</v>
      </c>
      <c r="AD115">
        <v>150000000</v>
      </c>
      <c r="AE115">
        <v>6.7</v>
      </c>
      <c r="AF115">
        <v>206456431</v>
      </c>
      <c r="AG115">
        <f>IFERROR(CORREL(AD115:$AD$3757, AF115:$AF$3757), "")</f>
        <v>5.8277813072346023E-2</v>
      </c>
      <c r="AH115">
        <f t="shared" si="4"/>
        <v>56456431</v>
      </c>
    </row>
    <row r="116" spans="1:34" x14ac:dyDescent="0.3">
      <c r="A116" t="s">
        <v>8</v>
      </c>
      <c r="B116" t="s">
        <v>160</v>
      </c>
      <c r="C116" t="s">
        <v>315</v>
      </c>
      <c r="D116">
        <f t="array" ref="D116">AVERAGE(IF($B$2:$B$3757=$C116, $AE$2:$AE$3757))</f>
        <v>6.7249999999999996</v>
      </c>
      <c r="E116">
        <f t="shared" si="5"/>
        <v>7.6</v>
      </c>
      <c r="G116">
        <v>111</v>
      </c>
      <c r="H116" t="s">
        <v>5360</v>
      </c>
      <c r="I116" t="s">
        <v>528</v>
      </c>
      <c r="J116" t="s">
        <v>5361</v>
      </c>
      <c r="K116" t="s">
        <v>5357</v>
      </c>
      <c r="W116" t="s">
        <v>207</v>
      </c>
      <c r="X116" t="s">
        <v>11</v>
      </c>
      <c r="AD116">
        <v>150000000</v>
      </c>
      <c r="AE116">
        <v>8</v>
      </c>
      <c r="AF116">
        <v>206435493</v>
      </c>
      <c r="AG116">
        <f>IFERROR(CORREL(AD116:$AD$3757, AF116:$AF$3757), "")</f>
        <v>5.7987234215901511E-2</v>
      </c>
      <c r="AH116">
        <f t="shared" si="4"/>
        <v>56435493</v>
      </c>
    </row>
    <row r="117" spans="1:34" x14ac:dyDescent="0.3">
      <c r="A117" t="s">
        <v>8</v>
      </c>
      <c r="B117" t="s">
        <v>16</v>
      </c>
      <c r="C117" t="s">
        <v>320</v>
      </c>
      <c r="D117">
        <f t="array" ref="D117">AVERAGE(IF($B$2:$B$3757=$C117, $AE$2:$AE$3757))</f>
        <v>6.7666666666666675</v>
      </c>
      <c r="E117">
        <f t="shared" si="5"/>
        <v>7.6</v>
      </c>
      <c r="G117">
        <v>128</v>
      </c>
      <c r="H117" t="s">
        <v>354</v>
      </c>
      <c r="I117" t="s">
        <v>253</v>
      </c>
      <c r="W117" t="s">
        <v>208</v>
      </c>
      <c r="X117" t="s">
        <v>11</v>
      </c>
      <c r="AD117">
        <v>150000000</v>
      </c>
      <c r="AE117">
        <v>8.3000000000000007</v>
      </c>
      <c r="AF117">
        <v>205343774</v>
      </c>
      <c r="AG117">
        <f>IFERROR(CORREL(AD117:$AD$3757, AF117:$AF$3757), "")</f>
        <v>5.7695985215451294E-2</v>
      </c>
      <c r="AH117">
        <f t="shared" si="4"/>
        <v>55343774</v>
      </c>
    </row>
    <row r="118" spans="1:34" x14ac:dyDescent="0.3">
      <c r="A118" t="s">
        <v>8</v>
      </c>
      <c r="B118" t="s">
        <v>209</v>
      </c>
      <c r="C118" t="s">
        <v>322</v>
      </c>
      <c r="D118">
        <f t="array" ref="D118">AVERAGE(IF($B$2:$B$3757=$C118, $AE$2:$AE$3757))</f>
        <v>7.4833333333333334</v>
      </c>
      <c r="E118">
        <f t="shared" si="5"/>
        <v>7.6</v>
      </c>
      <c r="G118">
        <v>89</v>
      </c>
      <c r="H118" t="s">
        <v>354</v>
      </c>
      <c r="I118" t="s">
        <v>253</v>
      </c>
      <c r="J118" t="s">
        <v>5360</v>
      </c>
      <c r="K118" t="s">
        <v>528</v>
      </c>
      <c r="L118" t="s">
        <v>5361</v>
      </c>
      <c r="W118" t="s">
        <v>210</v>
      </c>
      <c r="X118" t="s">
        <v>11</v>
      </c>
      <c r="AD118">
        <v>150000000</v>
      </c>
      <c r="AE118">
        <v>6.7</v>
      </c>
      <c r="AF118">
        <v>179982968</v>
      </c>
      <c r="AG118">
        <f>IFERROR(CORREL(AD118:$AD$3757, AF118:$AF$3757), "")</f>
        <v>5.7405657094171385E-2</v>
      </c>
      <c r="AH118">
        <f t="shared" si="4"/>
        <v>29982968</v>
      </c>
    </row>
    <row r="119" spans="1:34" x14ac:dyDescent="0.3">
      <c r="A119" t="s">
        <v>8</v>
      </c>
      <c r="B119" t="s">
        <v>211</v>
      </c>
      <c r="C119" t="s">
        <v>325</v>
      </c>
      <c r="D119">
        <f t="array" ref="D119">AVERAGE(IF($B$2:$B$3757=$C119, $AE$2:$AE$3757))</f>
        <v>7.8</v>
      </c>
      <c r="E119">
        <f t="shared" si="5"/>
        <v>7.6</v>
      </c>
      <c r="G119">
        <v>105</v>
      </c>
      <c r="H119" t="s">
        <v>253</v>
      </c>
      <c r="I119" t="s">
        <v>528</v>
      </c>
      <c r="J119" t="s">
        <v>5361</v>
      </c>
      <c r="K119" t="s">
        <v>5357</v>
      </c>
      <c r="W119" t="s">
        <v>212</v>
      </c>
      <c r="X119" t="s">
        <v>11</v>
      </c>
      <c r="AD119">
        <v>150000000</v>
      </c>
      <c r="AE119">
        <v>5.9</v>
      </c>
      <c r="AF119">
        <v>177243721</v>
      </c>
      <c r="AG119">
        <f>IFERROR(CORREL(AD119:$AD$3757, AF119:$AF$3757), "")</f>
        <v>5.7154004881265312E-2</v>
      </c>
      <c r="AH119">
        <f t="shared" si="4"/>
        <v>27243721</v>
      </c>
    </row>
    <row r="120" spans="1:34" x14ac:dyDescent="0.3">
      <c r="A120" t="s">
        <v>8</v>
      </c>
      <c r="B120" t="s">
        <v>213</v>
      </c>
      <c r="C120" t="s">
        <v>328</v>
      </c>
      <c r="D120">
        <f t="array" ref="D120">AVERAGE(IF($B$2:$B$3757=$C120, $AE$2:$AE$3757))</f>
        <v>6.5</v>
      </c>
      <c r="E120">
        <f t="shared" si="5"/>
        <v>7.6</v>
      </c>
      <c r="G120">
        <v>119</v>
      </c>
      <c r="H120" t="s">
        <v>354</v>
      </c>
      <c r="I120" t="s">
        <v>253</v>
      </c>
      <c r="J120" t="s">
        <v>5357</v>
      </c>
      <c r="K120" t="s">
        <v>5358</v>
      </c>
      <c r="L120" t="s">
        <v>5281</v>
      </c>
      <c r="W120" t="s">
        <v>214</v>
      </c>
      <c r="X120" t="s">
        <v>11</v>
      </c>
      <c r="AD120">
        <v>150000000</v>
      </c>
      <c r="AE120">
        <v>6.7</v>
      </c>
      <c r="AF120">
        <v>179883016</v>
      </c>
      <c r="AG120">
        <f>IFERROR(CORREL(AD120:$AD$3757, AF120:$AF$3757), "")</f>
        <v>5.6906308882255105E-2</v>
      </c>
      <c r="AH120">
        <f t="shared" si="4"/>
        <v>29883016</v>
      </c>
    </row>
    <row r="121" spans="1:34" x14ac:dyDescent="0.3">
      <c r="A121" t="s">
        <v>8</v>
      </c>
      <c r="B121" t="s">
        <v>119</v>
      </c>
      <c r="C121" t="s">
        <v>331</v>
      </c>
      <c r="D121">
        <f t="array" ref="D121">AVERAGE(IF($B$2:$B$3757=$C121, $AE$2:$AE$3757))</f>
        <v>7.3</v>
      </c>
      <c r="E121">
        <f t="shared" si="5"/>
        <v>7.6</v>
      </c>
      <c r="G121">
        <v>129</v>
      </c>
      <c r="H121" t="s">
        <v>354</v>
      </c>
      <c r="I121" t="s">
        <v>5358</v>
      </c>
      <c r="W121" t="s">
        <v>215</v>
      </c>
      <c r="X121" t="s">
        <v>11</v>
      </c>
      <c r="AD121">
        <v>150000000</v>
      </c>
      <c r="AE121">
        <v>6.7</v>
      </c>
      <c r="AF121">
        <v>139259759</v>
      </c>
      <c r="AG121">
        <f>IFERROR(CORREL(AD121:$AD$3757, AF121:$AF$3757), "")</f>
        <v>5.6653869727585189E-2</v>
      </c>
      <c r="AH121">
        <f t="shared" si="4"/>
        <v>-10740241</v>
      </c>
    </row>
    <row r="122" spans="1:34" x14ac:dyDescent="0.3">
      <c r="A122" t="s">
        <v>8</v>
      </c>
      <c r="B122" t="s">
        <v>216</v>
      </c>
      <c r="C122" t="s">
        <v>333</v>
      </c>
      <c r="D122">
        <f t="array" ref="D122">AVERAGE(IF($B$2:$B$3757=$C122, $AE$2:$AE$3757))</f>
        <v>6.6545454545454552</v>
      </c>
      <c r="E122">
        <f t="shared" si="5"/>
        <v>7.6</v>
      </c>
      <c r="G122">
        <v>102</v>
      </c>
      <c r="H122" t="s">
        <v>253</v>
      </c>
      <c r="I122" t="s">
        <v>5360</v>
      </c>
      <c r="J122" t="s">
        <v>528</v>
      </c>
      <c r="K122" t="s">
        <v>5361</v>
      </c>
      <c r="L122" t="s">
        <v>5357</v>
      </c>
      <c r="M122" t="s">
        <v>5362</v>
      </c>
      <c r="W122" t="s">
        <v>217</v>
      </c>
      <c r="X122" t="s">
        <v>11</v>
      </c>
      <c r="AD122">
        <v>150000000</v>
      </c>
      <c r="AE122">
        <v>7.6</v>
      </c>
      <c r="AF122">
        <v>400736600</v>
      </c>
      <c r="AG122">
        <f>IFERROR(CORREL(AD122:$AD$3757, AF122:$AF$3757), "")</f>
        <v>5.6470451010264433E-2</v>
      </c>
      <c r="AH122">
        <f t="shared" si="4"/>
        <v>250736600</v>
      </c>
    </row>
    <row r="123" spans="1:34" x14ac:dyDescent="0.3">
      <c r="A123" t="s">
        <v>8</v>
      </c>
      <c r="B123" t="s">
        <v>119</v>
      </c>
      <c r="C123" t="s">
        <v>335</v>
      </c>
      <c r="D123">
        <f t="array" ref="D123">AVERAGE(IF($B$2:$B$3757=$C123, $AE$2:$AE$3757))</f>
        <v>6.3499999999999988</v>
      </c>
      <c r="E123">
        <f t="shared" si="5"/>
        <v>7.6</v>
      </c>
      <c r="G123">
        <v>138</v>
      </c>
      <c r="H123" t="s">
        <v>354</v>
      </c>
      <c r="I123" t="s">
        <v>5358</v>
      </c>
      <c r="W123" t="s">
        <v>218</v>
      </c>
      <c r="X123" t="s">
        <v>11</v>
      </c>
      <c r="AD123">
        <v>150000000</v>
      </c>
      <c r="AE123">
        <v>7.2</v>
      </c>
      <c r="AF123">
        <v>281492479</v>
      </c>
      <c r="AG123">
        <f>IFERROR(CORREL(AD123:$AD$3757, AF123:$AF$3757), "")</f>
        <v>5.5966206777757613E-2</v>
      </c>
      <c r="AH123">
        <f t="shared" si="4"/>
        <v>131492479</v>
      </c>
    </row>
    <row r="124" spans="1:34" x14ac:dyDescent="0.3">
      <c r="A124" t="s">
        <v>8</v>
      </c>
      <c r="B124" t="s">
        <v>193</v>
      </c>
      <c r="C124" t="s">
        <v>340</v>
      </c>
      <c r="D124">
        <f t="array" ref="D124">AVERAGE(IF($B$2:$B$3757=$C124, $AE$2:$AE$3757))</f>
        <v>6.8249999999999993</v>
      </c>
      <c r="E124">
        <f t="shared" si="5"/>
        <v>7.6</v>
      </c>
      <c r="G124">
        <v>112</v>
      </c>
      <c r="H124" t="s">
        <v>354</v>
      </c>
      <c r="I124" t="s">
        <v>253</v>
      </c>
      <c r="J124" t="s">
        <v>5357</v>
      </c>
      <c r="W124" t="s">
        <v>219</v>
      </c>
      <c r="X124" t="s">
        <v>11</v>
      </c>
      <c r="AD124">
        <v>170000000</v>
      </c>
      <c r="AE124">
        <v>7.1</v>
      </c>
      <c r="AF124">
        <v>206360018</v>
      </c>
      <c r="AG124">
        <f>IFERROR(CORREL(AD124:$AD$3757, AF124:$AF$3757), "")</f>
        <v>5.5567937771708729E-2</v>
      </c>
      <c r="AH124">
        <f t="shared" si="4"/>
        <v>36360018</v>
      </c>
    </row>
    <row r="125" spans="1:34" x14ac:dyDescent="0.3">
      <c r="A125" t="s">
        <v>8</v>
      </c>
      <c r="B125" t="s">
        <v>220</v>
      </c>
      <c r="C125" t="s">
        <v>344</v>
      </c>
      <c r="D125">
        <f t="array" ref="D125">AVERAGE(IF($B$2:$B$3757=$C125, $AE$2:$AE$3757))</f>
        <v>7.2624999999999993</v>
      </c>
      <c r="E125">
        <f t="shared" si="5"/>
        <v>7.6</v>
      </c>
      <c r="G125">
        <v>120</v>
      </c>
      <c r="H125" t="s">
        <v>354</v>
      </c>
      <c r="I125" t="s">
        <v>253</v>
      </c>
      <c r="J125" t="s">
        <v>5358</v>
      </c>
      <c r="K125" t="s">
        <v>5281</v>
      </c>
      <c r="W125" t="s">
        <v>221</v>
      </c>
      <c r="X125" t="s">
        <v>11</v>
      </c>
      <c r="AD125">
        <v>150000000</v>
      </c>
      <c r="AE125">
        <v>8.1</v>
      </c>
      <c r="AF125">
        <v>153629485</v>
      </c>
      <c r="AG125">
        <f>IFERROR(CORREL(AD125:$AD$3757, AF125:$AF$3757), "")</f>
        <v>5.5205086263587208E-2</v>
      </c>
      <c r="AH125">
        <f t="shared" si="4"/>
        <v>3629485</v>
      </c>
    </row>
    <row r="126" spans="1:34" x14ac:dyDescent="0.3">
      <c r="A126" t="s">
        <v>8</v>
      </c>
      <c r="B126" t="s">
        <v>222</v>
      </c>
      <c r="C126" t="s">
        <v>347</v>
      </c>
      <c r="D126">
        <f t="array" ref="D126">AVERAGE(IF($B$2:$B$3757=$C126, $AE$2:$AE$3757))</f>
        <v>6.7166666666666659</v>
      </c>
      <c r="E126">
        <f t="shared" si="5"/>
        <v>7.6</v>
      </c>
      <c r="G126">
        <v>146</v>
      </c>
      <c r="H126" t="s">
        <v>5363</v>
      </c>
      <c r="I126" t="s">
        <v>5281</v>
      </c>
      <c r="W126" t="s">
        <v>223</v>
      </c>
      <c r="X126" t="s">
        <v>11</v>
      </c>
      <c r="AD126">
        <v>150000000</v>
      </c>
      <c r="AE126">
        <v>6.7</v>
      </c>
      <c r="AF126">
        <v>133375846</v>
      </c>
      <c r="AG126">
        <f>IFERROR(CORREL(AD126:$AD$3757, AF126:$AF$3757), "")</f>
        <v>5.4993249449090495E-2</v>
      </c>
      <c r="AH126">
        <f t="shared" si="4"/>
        <v>-16624154</v>
      </c>
    </row>
    <row r="127" spans="1:34" x14ac:dyDescent="0.3">
      <c r="A127" t="s">
        <v>8</v>
      </c>
      <c r="B127" t="s">
        <v>224</v>
      </c>
      <c r="C127" t="s">
        <v>349</v>
      </c>
      <c r="D127">
        <f t="array" ref="D127">AVERAGE(IF($B$2:$B$3757=$C127, $AE$2:$AE$3757))</f>
        <v>6.63</v>
      </c>
      <c r="E127">
        <f t="shared" si="5"/>
        <v>7.6</v>
      </c>
      <c r="G127">
        <v>115</v>
      </c>
      <c r="H127" t="s">
        <v>354</v>
      </c>
      <c r="I127" t="s">
        <v>253</v>
      </c>
      <c r="J127" t="s">
        <v>5357</v>
      </c>
      <c r="W127" t="s">
        <v>225</v>
      </c>
      <c r="X127" t="s">
        <v>11</v>
      </c>
      <c r="AD127">
        <v>150000000</v>
      </c>
      <c r="AE127">
        <v>7</v>
      </c>
      <c r="AF127">
        <v>181015141</v>
      </c>
      <c r="AG127">
        <f>IFERROR(CORREL(AD127:$AD$3757, AF127:$AF$3757), "")</f>
        <v>5.481774629883452E-2</v>
      </c>
      <c r="AH127">
        <f t="shared" si="4"/>
        <v>31015141</v>
      </c>
    </row>
    <row r="128" spans="1:34" x14ac:dyDescent="0.3">
      <c r="A128" t="s">
        <v>8</v>
      </c>
      <c r="B128" t="s">
        <v>226</v>
      </c>
      <c r="C128" t="s">
        <v>351</v>
      </c>
      <c r="D128">
        <f t="array" ref="D128">AVERAGE(IF($B$2:$B$3757=$C128, $AE$2:$AE$3757))</f>
        <v>6.7333333333333334</v>
      </c>
      <c r="E128">
        <f t="shared" si="5"/>
        <v>7.6</v>
      </c>
      <c r="G128">
        <v>96</v>
      </c>
      <c r="H128" t="s">
        <v>253</v>
      </c>
      <c r="I128" t="s">
        <v>5360</v>
      </c>
      <c r="J128" t="s">
        <v>528</v>
      </c>
      <c r="K128" t="s">
        <v>897</v>
      </c>
      <c r="L128" t="s">
        <v>5361</v>
      </c>
      <c r="W128" t="s">
        <v>227</v>
      </c>
      <c r="X128" t="s">
        <v>11</v>
      </c>
      <c r="AD128">
        <v>150000000</v>
      </c>
      <c r="AE128">
        <v>6.9</v>
      </c>
      <c r="AF128">
        <v>114053579</v>
      </c>
      <c r="AG128">
        <f>IFERROR(CORREL(AD128:$AD$3757, AF128:$AF$3757), "")</f>
        <v>5.4558563229123828E-2</v>
      </c>
      <c r="AH128">
        <f t="shared" si="4"/>
        <v>-35946421</v>
      </c>
    </row>
    <row r="129" spans="1:34" x14ac:dyDescent="0.3">
      <c r="A129" t="s">
        <v>8</v>
      </c>
      <c r="B129" t="s">
        <v>228</v>
      </c>
      <c r="C129" t="s">
        <v>353</v>
      </c>
      <c r="D129">
        <f t="array" ref="D129">AVERAGE(IF($B$2:$B$3757=$C129, $AE$2:$AE$3757))</f>
        <v>6.3416666666666659</v>
      </c>
      <c r="E129">
        <f t="shared" si="5"/>
        <v>7.6</v>
      </c>
      <c r="G129">
        <v>88</v>
      </c>
      <c r="H129" t="s">
        <v>354</v>
      </c>
      <c r="I129" t="s">
        <v>253</v>
      </c>
      <c r="J129" t="s">
        <v>5360</v>
      </c>
      <c r="K129" t="s">
        <v>528</v>
      </c>
      <c r="L129" t="s">
        <v>5361</v>
      </c>
      <c r="M129" t="s">
        <v>5357</v>
      </c>
      <c r="N129" t="s">
        <v>5358</v>
      </c>
      <c r="W129" t="s">
        <v>229</v>
      </c>
      <c r="X129" t="s">
        <v>11</v>
      </c>
      <c r="AD129">
        <v>150000000</v>
      </c>
      <c r="AE129">
        <v>5.0999999999999996</v>
      </c>
      <c r="AF129">
        <v>119420252</v>
      </c>
      <c r="AG129">
        <f>IFERROR(CORREL(AD129:$AD$3757, AF129:$AF$3757), "")</f>
        <v>5.441925999820954E-2</v>
      </c>
      <c r="AH129">
        <f t="shared" si="4"/>
        <v>-30579748</v>
      </c>
    </row>
    <row r="130" spans="1:34" x14ac:dyDescent="0.3">
      <c r="A130" t="s">
        <v>8</v>
      </c>
      <c r="B130" t="s">
        <v>230</v>
      </c>
      <c r="C130" t="s">
        <v>358</v>
      </c>
      <c r="D130">
        <f t="array" ref="D130">AVERAGE(IF($B$2:$B$3757=$C130, $AE$2:$AE$3757))</f>
        <v>6.5166666666666666</v>
      </c>
      <c r="E130">
        <f t="shared" si="5"/>
        <v>7.6</v>
      </c>
      <c r="G130">
        <v>99</v>
      </c>
      <c r="H130" t="s">
        <v>354</v>
      </c>
      <c r="I130" t="s">
        <v>253</v>
      </c>
      <c r="J130" t="s">
        <v>5357</v>
      </c>
      <c r="W130" t="s">
        <v>231</v>
      </c>
      <c r="X130" t="s">
        <v>11</v>
      </c>
      <c r="AD130">
        <v>150000000</v>
      </c>
      <c r="AE130">
        <v>5.8</v>
      </c>
      <c r="AF130">
        <v>83640426</v>
      </c>
      <c r="AG130">
        <f>IFERROR(CORREL(AD130:$AD$3757, AF130:$AF$3757), "")</f>
        <v>5.4269445107555894E-2</v>
      </c>
      <c r="AH130">
        <f t="shared" si="4"/>
        <v>-66359574</v>
      </c>
    </row>
    <row r="131" spans="1:34" x14ac:dyDescent="0.3">
      <c r="A131" t="s">
        <v>8</v>
      </c>
      <c r="B131" t="s">
        <v>68</v>
      </c>
      <c r="C131" t="s">
        <v>361</v>
      </c>
      <c r="D131">
        <f t="array" ref="D131">AVERAGE(IF($B$2:$B$3757=$C131, $AE$2:$AE$3757))</f>
        <v>6.05</v>
      </c>
      <c r="E131">
        <f t="shared" si="5"/>
        <v>7.6</v>
      </c>
      <c r="G131">
        <v>113</v>
      </c>
      <c r="H131" t="s">
        <v>528</v>
      </c>
      <c r="I131" t="s">
        <v>5357</v>
      </c>
      <c r="J131" t="s">
        <v>1714</v>
      </c>
      <c r="W131" t="s">
        <v>232</v>
      </c>
      <c r="X131" t="s">
        <v>11</v>
      </c>
      <c r="AD131">
        <v>100000000</v>
      </c>
      <c r="AE131">
        <v>6.2</v>
      </c>
      <c r="AF131">
        <v>79711678</v>
      </c>
      <c r="AG131">
        <f>IFERROR(CORREL(AD131:$AD$3757, AF131:$AF$3757), "")</f>
        <v>5.4191080696725985E-2</v>
      </c>
      <c r="AH131">
        <f t="shared" ref="AH131:AH194" si="6" xml:space="preserve"> AF131 - AD131</f>
        <v>-20288322</v>
      </c>
    </row>
    <row r="132" spans="1:34" x14ac:dyDescent="0.3">
      <c r="A132" t="s">
        <v>8</v>
      </c>
      <c r="B132" t="s">
        <v>233</v>
      </c>
      <c r="C132" t="s">
        <v>364</v>
      </c>
      <c r="D132">
        <f t="array" ref="D132">AVERAGE(IF($B$2:$B$3757=$C132, $AE$2:$AE$3757))</f>
        <v>6.0500000000000007</v>
      </c>
      <c r="E132">
        <f t="shared" si="5"/>
        <v>7.6</v>
      </c>
      <c r="G132">
        <v>131</v>
      </c>
      <c r="H132" t="s">
        <v>354</v>
      </c>
      <c r="I132" t="s">
        <v>253</v>
      </c>
      <c r="J132" t="s">
        <v>5281</v>
      </c>
      <c r="W132" t="s">
        <v>234</v>
      </c>
      <c r="X132" t="s">
        <v>11</v>
      </c>
      <c r="AD132">
        <v>150000000</v>
      </c>
      <c r="AE132">
        <v>7.4</v>
      </c>
      <c r="AF132">
        <v>195000874</v>
      </c>
      <c r="AG132">
        <f>IFERROR(CORREL(AD132:$AD$3757, AF132:$AF$3757), "")</f>
        <v>5.4153857825502541E-2</v>
      </c>
      <c r="AH132">
        <f t="shared" si="6"/>
        <v>45000874</v>
      </c>
    </row>
    <row r="133" spans="1:34" x14ac:dyDescent="0.3">
      <c r="A133" t="s">
        <v>8</v>
      </c>
      <c r="B133" t="s">
        <v>235</v>
      </c>
      <c r="C133" t="s">
        <v>370</v>
      </c>
      <c r="D133">
        <f t="array" ref="D133">AVERAGE(IF($B$2:$B$3757=$C133, $AE$2:$AE$3757))</f>
        <v>7.166666666666667</v>
      </c>
      <c r="E133">
        <f t="shared" si="5"/>
        <v>7.6</v>
      </c>
      <c r="G133">
        <v>119</v>
      </c>
      <c r="H133" t="s">
        <v>897</v>
      </c>
      <c r="I133" t="s">
        <v>5357</v>
      </c>
      <c r="J133" t="s">
        <v>1714</v>
      </c>
      <c r="K133" t="s">
        <v>5281</v>
      </c>
      <c r="W133" t="s">
        <v>236</v>
      </c>
      <c r="X133" t="s">
        <v>11</v>
      </c>
      <c r="AD133">
        <v>150000000</v>
      </c>
      <c r="AE133">
        <v>5.8</v>
      </c>
      <c r="AF133">
        <v>61937495</v>
      </c>
      <c r="AG133">
        <f>IFERROR(CORREL(AD133:$AD$3757, AF133:$AF$3757), "")</f>
        <v>5.3870542577906959E-2</v>
      </c>
      <c r="AH133">
        <f t="shared" si="6"/>
        <v>-88062505</v>
      </c>
    </row>
    <row r="134" spans="1:34" x14ac:dyDescent="0.3">
      <c r="A134" t="s">
        <v>8</v>
      </c>
      <c r="B134" t="s">
        <v>27</v>
      </c>
      <c r="C134" t="s">
        <v>372</v>
      </c>
      <c r="D134">
        <f t="array" ref="D134">AVERAGE(IF($B$2:$B$3757=$C134, $AE$2:$AE$3757))</f>
        <v>6.6750000000000007</v>
      </c>
      <c r="E134">
        <f t="shared" si="5"/>
        <v>7.6</v>
      </c>
      <c r="G134">
        <v>110</v>
      </c>
      <c r="H134" t="s">
        <v>354</v>
      </c>
      <c r="I134" t="s">
        <v>253</v>
      </c>
      <c r="J134" t="s">
        <v>897</v>
      </c>
      <c r="K134" t="s">
        <v>5359</v>
      </c>
      <c r="W134" t="s">
        <v>121</v>
      </c>
      <c r="X134" t="s">
        <v>11</v>
      </c>
      <c r="AD134">
        <v>180000000</v>
      </c>
      <c r="AE134">
        <v>6.6</v>
      </c>
      <c r="AF134">
        <v>124051759</v>
      </c>
      <c r="AG134">
        <f>IFERROR(CORREL(AD134:$AD$3757, AF134:$AF$3757), "")</f>
        <v>5.3838116942629952E-2</v>
      </c>
      <c r="AH134">
        <f t="shared" si="6"/>
        <v>-55948241</v>
      </c>
    </row>
    <row r="135" spans="1:34" x14ac:dyDescent="0.3">
      <c r="A135" t="s">
        <v>8</v>
      </c>
      <c r="B135" t="s">
        <v>237</v>
      </c>
      <c r="C135" t="s">
        <v>374</v>
      </c>
      <c r="D135">
        <f t="array" ref="D135">AVERAGE(IF($B$2:$B$3757=$C135, $AE$2:$AE$3757))</f>
        <v>6.833333333333333</v>
      </c>
      <c r="E135">
        <f t="shared" si="5"/>
        <v>7.6</v>
      </c>
      <c r="G135">
        <v>91</v>
      </c>
      <c r="H135" t="s">
        <v>253</v>
      </c>
      <c r="I135" t="s">
        <v>5360</v>
      </c>
      <c r="J135" t="s">
        <v>528</v>
      </c>
      <c r="K135" t="s">
        <v>5361</v>
      </c>
      <c r="W135" t="s">
        <v>238</v>
      </c>
      <c r="X135" t="s">
        <v>11</v>
      </c>
      <c r="AD135">
        <v>150000000</v>
      </c>
      <c r="AE135">
        <v>6.2</v>
      </c>
      <c r="AF135">
        <v>126597121</v>
      </c>
      <c r="AG135">
        <f>IFERROR(CORREL(AD135:$AD$3757, AF135:$AF$3757), "")</f>
        <v>5.3631721145012273E-2</v>
      </c>
      <c r="AH135">
        <f t="shared" si="6"/>
        <v>-23402879</v>
      </c>
    </row>
    <row r="136" spans="1:34" x14ac:dyDescent="0.3">
      <c r="A136" t="s">
        <v>8</v>
      </c>
      <c r="B136" t="s">
        <v>239</v>
      </c>
      <c r="C136" t="s">
        <v>377</v>
      </c>
      <c r="D136">
        <f t="array" ref="D136">AVERAGE(IF($B$2:$B$3757=$C136, $AE$2:$AE$3757))</f>
        <v>6.5</v>
      </c>
      <c r="E136">
        <f t="shared" si="5"/>
        <v>7.6</v>
      </c>
      <c r="G136">
        <v>90</v>
      </c>
      <c r="H136" t="s">
        <v>354</v>
      </c>
      <c r="I136" t="s">
        <v>253</v>
      </c>
      <c r="J136" t="s">
        <v>5360</v>
      </c>
      <c r="K136" t="s">
        <v>528</v>
      </c>
      <c r="L136" t="s">
        <v>5361</v>
      </c>
      <c r="W136" t="s">
        <v>240</v>
      </c>
      <c r="X136" t="s">
        <v>11</v>
      </c>
      <c r="AD136">
        <v>150000000</v>
      </c>
      <c r="AE136">
        <v>7.3</v>
      </c>
      <c r="AF136">
        <v>165230261</v>
      </c>
      <c r="AG136">
        <f>IFERROR(CORREL(AD136:$AD$3757, AF136:$AF$3757), "")</f>
        <v>5.3467260637338421E-2</v>
      </c>
      <c r="AH136">
        <f t="shared" si="6"/>
        <v>15230261</v>
      </c>
    </row>
    <row r="137" spans="1:34" x14ac:dyDescent="0.3">
      <c r="A137" t="s">
        <v>8</v>
      </c>
      <c r="B137" t="s">
        <v>241</v>
      </c>
      <c r="C137" t="s">
        <v>379</v>
      </c>
      <c r="D137">
        <f t="array" ref="D137">AVERAGE(IF($B$2:$B$3757=$C137, $AE$2:$AE$3757))</f>
        <v>7.0749999999999993</v>
      </c>
      <c r="E137">
        <f t="shared" si="5"/>
        <v>7.6</v>
      </c>
      <c r="G137">
        <v>103</v>
      </c>
      <c r="H137" t="s">
        <v>354</v>
      </c>
      <c r="I137" t="s">
        <v>253</v>
      </c>
      <c r="J137" t="s">
        <v>5361</v>
      </c>
      <c r="K137" t="s">
        <v>5357</v>
      </c>
      <c r="W137" t="s">
        <v>242</v>
      </c>
      <c r="X137" t="s">
        <v>11</v>
      </c>
      <c r="AD137">
        <v>150000000</v>
      </c>
      <c r="AE137">
        <v>4.2</v>
      </c>
      <c r="AF137">
        <v>131564731</v>
      </c>
      <c r="AG137">
        <f>IFERROR(CORREL(AD137:$AD$3757, AF137:$AF$3757), "")</f>
        <v>5.3232264441001043E-2</v>
      </c>
      <c r="AH137">
        <f t="shared" si="6"/>
        <v>-18435269</v>
      </c>
    </row>
    <row r="138" spans="1:34" x14ac:dyDescent="0.3">
      <c r="A138" t="s">
        <v>8</v>
      </c>
      <c r="B138" t="s">
        <v>95</v>
      </c>
      <c r="C138" t="s">
        <v>382</v>
      </c>
      <c r="D138">
        <f t="array" ref="D138">AVERAGE(IF($B$2:$B$3757=$C138, $AE$2:$AE$3757))</f>
        <v>7.4</v>
      </c>
      <c r="E138">
        <f t="shared" si="5"/>
        <v>7.6</v>
      </c>
      <c r="G138">
        <v>124</v>
      </c>
      <c r="H138" t="s">
        <v>354</v>
      </c>
      <c r="I138" t="s">
        <v>253</v>
      </c>
      <c r="J138" t="s">
        <v>5281</v>
      </c>
      <c r="W138" t="s">
        <v>243</v>
      </c>
      <c r="X138" t="s">
        <v>11</v>
      </c>
      <c r="AD138">
        <v>150000000</v>
      </c>
      <c r="AE138">
        <v>6.9</v>
      </c>
      <c r="AF138">
        <v>133382309</v>
      </c>
      <c r="AG138">
        <f>IFERROR(CORREL(AD138:$AD$3757, AF138:$AF$3757), "")</f>
        <v>5.3057929628726713E-2</v>
      </c>
      <c r="AH138">
        <f t="shared" si="6"/>
        <v>-16617691</v>
      </c>
    </row>
    <row r="139" spans="1:34" x14ac:dyDescent="0.3">
      <c r="A139" t="s">
        <v>8</v>
      </c>
      <c r="B139" t="s">
        <v>115</v>
      </c>
      <c r="C139" t="s">
        <v>388</v>
      </c>
      <c r="D139">
        <f t="array" ref="D139">AVERAGE(IF($B$2:$B$3757=$C139, $AE$2:$AE$3757))</f>
        <v>5.9</v>
      </c>
      <c r="E139">
        <f t="shared" si="5"/>
        <v>7.6</v>
      </c>
      <c r="G139">
        <v>131</v>
      </c>
      <c r="H139" t="s">
        <v>354</v>
      </c>
      <c r="I139" t="s">
        <v>897</v>
      </c>
      <c r="J139" t="s">
        <v>5281</v>
      </c>
      <c r="W139" t="s">
        <v>244</v>
      </c>
      <c r="X139" t="s">
        <v>11</v>
      </c>
      <c r="AD139">
        <v>150000000</v>
      </c>
      <c r="AE139">
        <v>6.4</v>
      </c>
      <c r="AF139">
        <v>73103784</v>
      </c>
      <c r="AG139">
        <f>IFERROR(CORREL(AD139:$AD$3757, AF139:$AF$3757), "")</f>
        <v>5.2879965033215522E-2</v>
      </c>
      <c r="AH139">
        <f t="shared" si="6"/>
        <v>-76896216</v>
      </c>
    </row>
    <row r="140" spans="1:34" x14ac:dyDescent="0.3">
      <c r="A140" t="s">
        <v>8</v>
      </c>
      <c r="B140" t="s">
        <v>245</v>
      </c>
      <c r="C140" t="s">
        <v>391</v>
      </c>
      <c r="D140">
        <f t="array" ref="D140">AVERAGE(IF($B$2:$B$3757=$C140, $AE$2:$AE$3757))</f>
        <v>6.1</v>
      </c>
      <c r="E140">
        <f t="shared" si="5"/>
        <v>7.6</v>
      </c>
      <c r="G140">
        <v>88</v>
      </c>
      <c r="H140" t="s">
        <v>354</v>
      </c>
      <c r="I140" t="s">
        <v>253</v>
      </c>
      <c r="J140" t="s">
        <v>5360</v>
      </c>
      <c r="K140" t="s">
        <v>528</v>
      </c>
      <c r="L140" t="s">
        <v>5361</v>
      </c>
      <c r="M140" t="s">
        <v>5358</v>
      </c>
      <c r="W140" t="s">
        <v>246</v>
      </c>
      <c r="X140" t="s">
        <v>11</v>
      </c>
      <c r="AD140">
        <v>150000000</v>
      </c>
      <c r="AE140">
        <v>5.4</v>
      </c>
      <c r="AF140">
        <v>21379315</v>
      </c>
      <c r="AG140">
        <f>IFERROR(CORREL(AD140:$AD$3757, AF140:$AF$3757), "")</f>
        <v>5.282295761503164E-2</v>
      </c>
      <c r="AH140">
        <f t="shared" si="6"/>
        <v>-128620685</v>
      </c>
    </row>
    <row r="141" spans="1:34" x14ac:dyDescent="0.3">
      <c r="A141" t="s">
        <v>8</v>
      </c>
      <c r="B141" t="s">
        <v>247</v>
      </c>
      <c r="C141" t="s">
        <v>395</v>
      </c>
      <c r="D141">
        <f t="array" ref="D141">AVERAGE(IF($B$2:$B$3757=$C141, $AE$2:$AE$3757))</f>
        <v>6.7714285714285705</v>
      </c>
      <c r="E141">
        <f t="shared" si="5"/>
        <v>7.6</v>
      </c>
      <c r="G141">
        <v>85</v>
      </c>
      <c r="H141" t="s">
        <v>253</v>
      </c>
      <c r="I141" t="s">
        <v>5360</v>
      </c>
      <c r="J141" t="s">
        <v>528</v>
      </c>
      <c r="K141" t="s">
        <v>5361</v>
      </c>
      <c r="W141" t="s">
        <v>248</v>
      </c>
      <c r="X141" t="s">
        <v>11</v>
      </c>
      <c r="AD141">
        <v>149000000</v>
      </c>
      <c r="AE141">
        <v>6.7</v>
      </c>
      <c r="AF141">
        <v>64459316</v>
      </c>
      <c r="AG141">
        <f>IFERROR(CORREL(AD141:$AD$3757, AF141:$AF$3757), "")</f>
        <v>5.2882269978644016E-2</v>
      </c>
      <c r="AH141">
        <f t="shared" si="6"/>
        <v>-84540684</v>
      </c>
    </row>
    <row r="142" spans="1:34" x14ac:dyDescent="0.3">
      <c r="A142" t="s">
        <v>8</v>
      </c>
      <c r="B142" t="s">
        <v>249</v>
      </c>
      <c r="C142" t="s">
        <v>398</v>
      </c>
      <c r="D142">
        <f t="array" ref="D142">AVERAGE(IF($B$2:$B$3757=$C142, $AE$2:$AE$3757))</f>
        <v>5.2333333333333334</v>
      </c>
      <c r="E142">
        <f t="shared" si="5"/>
        <v>7.5999999999999988</v>
      </c>
      <c r="G142">
        <v>111</v>
      </c>
      <c r="H142" t="s">
        <v>253</v>
      </c>
      <c r="I142" t="s">
        <v>5361</v>
      </c>
      <c r="J142" t="s">
        <v>5357</v>
      </c>
      <c r="W142" t="s">
        <v>250</v>
      </c>
      <c r="X142" t="s">
        <v>11</v>
      </c>
      <c r="AD142">
        <v>150000000</v>
      </c>
      <c r="AE142">
        <v>5.8</v>
      </c>
      <c r="AF142">
        <v>34964818</v>
      </c>
      <c r="AG142">
        <f>IFERROR(CORREL(AD142:$AD$3757, AF142:$AF$3757), "")</f>
        <v>5.2844224733467816E-2</v>
      </c>
      <c r="AH142">
        <f t="shared" si="6"/>
        <v>-115035182</v>
      </c>
    </row>
    <row r="143" spans="1:34" x14ac:dyDescent="0.3">
      <c r="A143" t="s">
        <v>8</v>
      </c>
      <c r="B143" t="s">
        <v>251</v>
      </c>
      <c r="C143" t="s">
        <v>403</v>
      </c>
      <c r="D143">
        <f t="array" ref="D143">AVERAGE(IF($B$2:$B$3757=$C143, $AE$2:$AE$3757))</f>
        <v>5.3999999999999995</v>
      </c>
      <c r="E143">
        <f t="shared" si="5"/>
        <v>7.5857142857142872</v>
      </c>
      <c r="G143">
        <v>92</v>
      </c>
      <c r="H143" t="s">
        <v>253</v>
      </c>
      <c r="I143" t="s">
        <v>5360</v>
      </c>
      <c r="J143" t="s">
        <v>528</v>
      </c>
      <c r="K143" t="s">
        <v>5361</v>
      </c>
      <c r="L143" t="s">
        <v>5358</v>
      </c>
      <c r="W143" t="s">
        <v>252</v>
      </c>
      <c r="X143" t="s">
        <v>11</v>
      </c>
      <c r="AD143">
        <v>145000000</v>
      </c>
      <c r="AE143">
        <v>6.9</v>
      </c>
      <c r="AF143">
        <v>111505642</v>
      </c>
      <c r="AG143">
        <f>IFERROR(CORREL(AD143:$AD$3757, AF143:$AF$3757), "")</f>
        <v>5.2871892428803899E-2</v>
      </c>
      <c r="AH143">
        <f t="shared" si="6"/>
        <v>-33494358</v>
      </c>
    </row>
    <row r="144" spans="1:34" x14ac:dyDescent="0.3">
      <c r="A144" t="s">
        <v>8</v>
      </c>
      <c r="B144" t="s">
        <v>185</v>
      </c>
      <c r="C144" t="s">
        <v>405</v>
      </c>
      <c r="D144">
        <f t="array" ref="D144">AVERAGE(IF($B$2:$B$3757=$C144, $AE$2:$AE$3757))</f>
        <v>6.5</v>
      </c>
      <c r="E144">
        <f t="shared" si="5"/>
        <v>7.58</v>
      </c>
      <c r="G144">
        <v>196</v>
      </c>
      <c r="H144" t="s">
        <v>253</v>
      </c>
      <c r="W144" t="s">
        <v>254</v>
      </c>
      <c r="X144" t="s">
        <v>11</v>
      </c>
      <c r="AD144">
        <v>175000000</v>
      </c>
      <c r="AE144">
        <v>7.2</v>
      </c>
      <c r="AF144">
        <v>133228348</v>
      </c>
      <c r="AG144">
        <f>IFERROR(CORREL(AD144:$AD$3757, AF144:$AF$3757), "")</f>
        <v>5.2742302745122302E-2</v>
      </c>
      <c r="AH144">
        <f t="shared" si="6"/>
        <v>-41771652</v>
      </c>
    </row>
    <row r="145" spans="1:34" x14ac:dyDescent="0.3">
      <c r="A145" t="s">
        <v>8</v>
      </c>
      <c r="B145" t="s">
        <v>209</v>
      </c>
      <c r="C145" t="s">
        <v>408</v>
      </c>
      <c r="D145">
        <f t="array" ref="D145">AVERAGE(IF($B$2:$B$3757=$C145, $AE$2:$AE$3757))</f>
        <v>6.7062499999999998</v>
      </c>
      <c r="E145">
        <f t="shared" si="5"/>
        <v>7.5750000000000002</v>
      </c>
      <c r="G145">
        <v>93</v>
      </c>
      <c r="H145" t="s">
        <v>253</v>
      </c>
      <c r="I145" t="s">
        <v>5360</v>
      </c>
      <c r="J145" t="s">
        <v>528</v>
      </c>
      <c r="K145" t="s">
        <v>5361</v>
      </c>
      <c r="W145" t="s">
        <v>255</v>
      </c>
      <c r="X145" t="s">
        <v>11</v>
      </c>
      <c r="AD145">
        <v>145000000</v>
      </c>
      <c r="AE145">
        <v>6.9</v>
      </c>
      <c r="AF145">
        <v>216366733</v>
      </c>
      <c r="AG145">
        <f>IFERROR(CORREL(AD145:$AD$3757, AF145:$AF$3757), "")</f>
        <v>5.2519887415390695E-2</v>
      </c>
      <c r="AH145">
        <f t="shared" si="6"/>
        <v>71366733</v>
      </c>
    </row>
    <row r="146" spans="1:34" x14ac:dyDescent="0.3">
      <c r="A146" t="s">
        <v>197</v>
      </c>
      <c r="B146" t="s">
        <v>256</v>
      </c>
      <c r="C146" t="s">
        <v>414</v>
      </c>
      <c r="D146">
        <f t="array" ref="D146">AVERAGE(IF($B$2:$B$3757=$C146, $AE$2:$AE$3757))</f>
        <v>6.9249999999999998</v>
      </c>
      <c r="E146">
        <f t="shared" si="5"/>
        <v>7.5666666666666673</v>
      </c>
      <c r="G146">
        <v>133</v>
      </c>
      <c r="H146" t="s">
        <v>354</v>
      </c>
      <c r="I146" t="s">
        <v>253</v>
      </c>
      <c r="J146" t="s">
        <v>5281</v>
      </c>
      <c r="W146" t="s">
        <v>257</v>
      </c>
      <c r="X146" t="s">
        <v>11</v>
      </c>
      <c r="AD146">
        <v>142000000</v>
      </c>
      <c r="AE146">
        <v>6.1</v>
      </c>
      <c r="AF146">
        <v>160201106</v>
      </c>
      <c r="AG146">
        <f>IFERROR(CORREL(AD146:$AD$3757, AF146:$AF$3757), "")</f>
        <v>5.2216191721063981E-2</v>
      </c>
      <c r="AH146">
        <f t="shared" si="6"/>
        <v>18201106</v>
      </c>
    </row>
    <row r="147" spans="1:34" x14ac:dyDescent="0.3">
      <c r="A147" t="s">
        <v>8</v>
      </c>
      <c r="B147" t="s">
        <v>258</v>
      </c>
      <c r="C147" t="s">
        <v>416</v>
      </c>
      <c r="D147">
        <f t="array" ref="D147">AVERAGE(IF($B$2:$B$3757=$C147, $AE$2:$AE$3757))</f>
        <v>6.2</v>
      </c>
      <c r="E147">
        <f t="shared" si="5"/>
        <v>7.5500000000000007</v>
      </c>
      <c r="G147">
        <v>116</v>
      </c>
      <c r="H147" t="s">
        <v>354</v>
      </c>
      <c r="I147" t="s">
        <v>528</v>
      </c>
      <c r="J147" t="s">
        <v>5357</v>
      </c>
      <c r="K147" t="s">
        <v>5358</v>
      </c>
      <c r="W147" t="s">
        <v>259</v>
      </c>
      <c r="X147" t="s">
        <v>11</v>
      </c>
      <c r="AD147">
        <v>144000000</v>
      </c>
      <c r="AE147">
        <v>5.5</v>
      </c>
      <c r="AF147">
        <v>118099659</v>
      </c>
      <c r="AG147">
        <f>IFERROR(CORREL(AD147:$AD$3757, AF147:$AF$3757), "")</f>
        <v>5.200628421265685E-2</v>
      </c>
      <c r="AH147">
        <f t="shared" si="6"/>
        <v>-25900341</v>
      </c>
    </row>
    <row r="148" spans="1:34" x14ac:dyDescent="0.3">
      <c r="A148" t="s">
        <v>8</v>
      </c>
      <c r="B148" t="s">
        <v>75</v>
      </c>
      <c r="C148" t="s">
        <v>418</v>
      </c>
      <c r="D148">
        <f t="array" ref="D148">AVERAGE(IF($B$2:$B$3757=$C148, $AE$2:$AE$3757))</f>
        <v>4.9166666666666661</v>
      </c>
      <c r="E148">
        <f t="shared" si="5"/>
        <v>7.55</v>
      </c>
      <c r="G148">
        <v>153</v>
      </c>
      <c r="H148" t="s">
        <v>354</v>
      </c>
      <c r="I148" t="s">
        <v>253</v>
      </c>
      <c r="J148" t="s">
        <v>5358</v>
      </c>
      <c r="K148" t="s">
        <v>5281</v>
      </c>
      <c r="W148" t="s">
        <v>260</v>
      </c>
      <c r="X148" t="s">
        <v>11</v>
      </c>
      <c r="AD148">
        <v>140000000</v>
      </c>
      <c r="AE148">
        <v>6.6</v>
      </c>
      <c r="AF148">
        <v>201573391</v>
      </c>
      <c r="AG148">
        <f>IFERROR(CORREL(AD148:$AD$3757, AF148:$AF$3757), "")</f>
        <v>5.1864971085417738E-2</v>
      </c>
      <c r="AH148">
        <f t="shared" si="6"/>
        <v>61573391</v>
      </c>
    </row>
    <row r="149" spans="1:34" x14ac:dyDescent="0.3">
      <c r="A149" t="s">
        <v>8</v>
      </c>
      <c r="B149" t="s">
        <v>44</v>
      </c>
      <c r="C149" t="s">
        <v>420</v>
      </c>
      <c r="D149">
        <f t="array" ref="D149">AVERAGE(IF($B$2:$B$3757=$C149, $AE$2:$AE$3757))</f>
        <v>5.4</v>
      </c>
      <c r="E149">
        <f t="shared" si="5"/>
        <v>7.55</v>
      </c>
      <c r="G149">
        <v>88</v>
      </c>
      <c r="H149" t="s">
        <v>354</v>
      </c>
      <c r="I149" t="s">
        <v>253</v>
      </c>
      <c r="J149" t="s">
        <v>528</v>
      </c>
      <c r="K149" t="s">
        <v>5361</v>
      </c>
      <c r="L149" t="s">
        <v>5357</v>
      </c>
      <c r="M149" t="s">
        <v>5363</v>
      </c>
      <c r="N149" t="s">
        <v>5358</v>
      </c>
      <c r="W149" t="s">
        <v>261</v>
      </c>
      <c r="X149" t="s">
        <v>11</v>
      </c>
      <c r="AD149">
        <v>140000000</v>
      </c>
      <c r="AE149">
        <v>6.1</v>
      </c>
      <c r="AF149">
        <v>190418803</v>
      </c>
      <c r="AG149">
        <f>IFERROR(CORREL(AD149:$AD$3757, AF149:$AF$3757), "")</f>
        <v>5.1597421943937904E-2</v>
      </c>
      <c r="AH149">
        <f t="shared" si="6"/>
        <v>50418803</v>
      </c>
    </row>
    <row r="150" spans="1:34" x14ac:dyDescent="0.3">
      <c r="A150" t="s">
        <v>8</v>
      </c>
      <c r="B150" t="s">
        <v>117</v>
      </c>
      <c r="C150" t="s">
        <v>425</v>
      </c>
      <c r="D150">
        <f t="array" ref="D150">AVERAGE(IF($B$2:$B$3757=$C150, $AE$2:$AE$3757))</f>
        <v>5.52</v>
      </c>
      <c r="E150">
        <f t="shared" si="5"/>
        <v>7.55</v>
      </c>
      <c r="G150">
        <v>115</v>
      </c>
      <c r="H150" t="s">
        <v>354</v>
      </c>
      <c r="I150" t="s">
        <v>253</v>
      </c>
      <c r="J150" t="s">
        <v>5360</v>
      </c>
      <c r="K150" t="s">
        <v>5357</v>
      </c>
      <c r="W150" t="s">
        <v>262</v>
      </c>
      <c r="X150" t="s">
        <v>11</v>
      </c>
      <c r="AD150">
        <v>150000000</v>
      </c>
      <c r="AE150">
        <v>6.3</v>
      </c>
      <c r="AF150">
        <v>82161969</v>
      </c>
      <c r="AG150">
        <f>IFERROR(CORREL(AD150:$AD$3757, AF150:$AF$3757), "")</f>
        <v>5.1345228951410173E-2</v>
      </c>
      <c r="AH150">
        <f t="shared" si="6"/>
        <v>-67838031</v>
      </c>
    </row>
    <row r="151" spans="1:34" x14ac:dyDescent="0.3">
      <c r="A151" t="s">
        <v>8</v>
      </c>
      <c r="B151" t="s">
        <v>263</v>
      </c>
      <c r="C151" t="s">
        <v>428</v>
      </c>
      <c r="D151">
        <f t="array" ref="D151">AVERAGE(IF($B$2:$B$3757=$C151, $AE$2:$AE$3757))</f>
        <v>7</v>
      </c>
      <c r="E151">
        <f t="shared" si="5"/>
        <v>7.5439999999999996</v>
      </c>
      <c r="G151">
        <v>95</v>
      </c>
      <c r="H151" t="s">
        <v>354</v>
      </c>
      <c r="I151" t="s">
        <v>253</v>
      </c>
      <c r="J151" t="s">
        <v>5360</v>
      </c>
      <c r="K151" t="s">
        <v>528</v>
      </c>
      <c r="L151" t="s">
        <v>5361</v>
      </c>
      <c r="W151" t="s">
        <v>264</v>
      </c>
      <c r="X151" t="s">
        <v>11</v>
      </c>
      <c r="AD151">
        <v>145000000</v>
      </c>
      <c r="AE151">
        <v>7.2</v>
      </c>
      <c r="AF151">
        <v>143523463</v>
      </c>
      <c r="AG151">
        <f>IFERROR(CORREL(AD151:$AD$3757, AF151:$AF$3757), "")</f>
        <v>5.1267837182541409E-2</v>
      </c>
      <c r="AH151">
        <f t="shared" si="6"/>
        <v>-1476537</v>
      </c>
    </row>
    <row r="152" spans="1:34" x14ac:dyDescent="0.3">
      <c r="A152" t="s">
        <v>8</v>
      </c>
      <c r="B152" t="s">
        <v>160</v>
      </c>
      <c r="C152" t="s">
        <v>431</v>
      </c>
      <c r="D152">
        <f t="array" ref="D152">AVERAGE(IF($B$2:$B$3757=$C152, $AE$2:$AE$3757))</f>
        <v>6.0428571428571427</v>
      </c>
      <c r="E152">
        <f t="shared" ref="E152:E215" si="7">LARGE($D$2:$D$1660, ROW(151:151))</f>
        <v>7.5333333333333341</v>
      </c>
      <c r="G152">
        <v>133</v>
      </c>
      <c r="H152" t="s">
        <v>354</v>
      </c>
      <c r="I152" t="s">
        <v>253</v>
      </c>
      <c r="J152" t="s">
        <v>5281</v>
      </c>
      <c r="W152" t="s">
        <v>265</v>
      </c>
      <c r="X152" t="s">
        <v>11</v>
      </c>
      <c r="AD152">
        <v>145000000</v>
      </c>
      <c r="AE152">
        <v>7.4</v>
      </c>
      <c r="AF152">
        <v>209364921</v>
      </c>
      <c r="AG152">
        <f>IFERROR(CORREL(AD152:$AD$3757, AF152:$AF$3757), "")</f>
        <v>5.107808860426824E-2</v>
      </c>
      <c r="AH152">
        <f t="shared" si="6"/>
        <v>64364921</v>
      </c>
    </row>
    <row r="153" spans="1:34" x14ac:dyDescent="0.3">
      <c r="A153" t="s">
        <v>8</v>
      </c>
      <c r="B153" t="s">
        <v>266</v>
      </c>
      <c r="C153" t="s">
        <v>433</v>
      </c>
      <c r="D153">
        <f t="array" ref="D153">AVERAGE(IF($B$2:$B$3757=$C153, $AE$2:$AE$3757))</f>
        <v>7.083333333333333</v>
      </c>
      <c r="E153">
        <f t="shared" si="7"/>
        <v>7.5166666666666666</v>
      </c>
      <c r="G153">
        <v>97</v>
      </c>
      <c r="H153" t="s">
        <v>253</v>
      </c>
      <c r="I153" t="s">
        <v>5360</v>
      </c>
      <c r="J153" t="s">
        <v>5361</v>
      </c>
      <c r="K153" t="s">
        <v>5357</v>
      </c>
      <c r="W153" t="s">
        <v>267</v>
      </c>
      <c r="X153" t="s">
        <v>11</v>
      </c>
      <c r="AD153">
        <v>145000000</v>
      </c>
      <c r="AE153">
        <v>7.3</v>
      </c>
      <c r="AF153">
        <v>103400692</v>
      </c>
      <c r="AG153">
        <f>IFERROR(CORREL(AD153:$AD$3757, AF153:$AF$3757), "")</f>
        <v>5.0780882154763278E-2</v>
      </c>
      <c r="AH153">
        <f t="shared" si="6"/>
        <v>-41599308</v>
      </c>
    </row>
    <row r="154" spans="1:34" x14ac:dyDescent="0.3">
      <c r="A154" t="s">
        <v>8</v>
      </c>
      <c r="B154" t="s">
        <v>268</v>
      </c>
      <c r="C154" t="s">
        <v>435</v>
      </c>
      <c r="D154">
        <f t="array" ref="D154">AVERAGE(IF($B$2:$B$3757=$C154, $AE$2:$AE$3757))</f>
        <v>3.8</v>
      </c>
      <c r="E154">
        <f t="shared" si="7"/>
        <v>7.5</v>
      </c>
      <c r="G154">
        <v>90</v>
      </c>
      <c r="H154" t="s">
        <v>528</v>
      </c>
      <c r="I154" t="s">
        <v>5366</v>
      </c>
      <c r="W154" t="s">
        <v>269</v>
      </c>
      <c r="X154" t="s">
        <v>11</v>
      </c>
      <c r="AD154">
        <v>100000000</v>
      </c>
      <c r="AE154">
        <v>6.1</v>
      </c>
      <c r="AF154">
        <v>110332737</v>
      </c>
      <c r="AG154">
        <f>IFERROR(CORREL(AD154:$AD$3757, AF154:$AF$3757), "")</f>
        <v>5.0664690699333922E-2</v>
      </c>
      <c r="AH154">
        <f t="shared" si="6"/>
        <v>10332737</v>
      </c>
    </row>
    <row r="155" spans="1:34" x14ac:dyDescent="0.3">
      <c r="A155" t="s">
        <v>8</v>
      </c>
      <c r="B155" t="s">
        <v>270</v>
      </c>
      <c r="C155" t="s">
        <v>440</v>
      </c>
      <c r="D155">
        <f t="array" ref="D155">AVERAGE(IF($B$2:$B$3757=$C155, $AE$2:$AE$3757))</f>
        <v>7.3999999999999995</v>
      </c>
      <c r="E155">
        <f t="shared" si="7"/>
        <v>7.5</v>
      </c>
      <c r="G155">
        <v>154</v>
      </c>
      <c r="H155" t="s">
        <v>354</v>
      </c>
      <c r="I155" t="s">
        <v>897</v>
      </c>
      <c r="J155" t="s">
        <v>5364</v>
      </c>
      <c r="K155" t="s">
        <v>2601</v>
      </c>
      <c r="W155" t="s">
        <v>272</v>
      </c>
      <c r="X155" t="s">
        <v>11</v>
      </c>
      <c r="AD155">
        <v>140000000</v>
      </c>
      <c r="AE155">
        <v>7.7</v>
      </c>
      <c r="AF155">
        <v>111110575</v>
      </c>
      <c r="AG155">
        <f>IFERROR(CORREL(AD155:$AD$3757, AF155:$AF$3757), "")</f>
        <v>5.0594319013696265E-2</v>
      </c>
      <c r="AH155">
        <f t="shared" si="6"/>
        <v>-28889425</v>
      </c>
    </row>
    <row r="156" spans="1:34" x14ac:dyDescent="0.3">
      <c r="A156" t="s">
        <v>8</v>
      </c>
      <c r="B156" t="s">
        <v>50</v>
      </c>
      <c r="C156" t="s">
        <v>444</v>
      </c>
      <c r="D156">
        <f t="array" ref="D156">AVERAGE(IF($B$2:$B$3757=$C156, $AE$2:$AE$3757))</f>
        <v>5.4</v>
      </c>
      <c r="E156">
        <f t="shared" si="7"/>
        <v>7.5</v>
      </c>
      <c r="G156">
        <v>150</v>
      </c>
      <c r="H156" t="s">
        <v>354</v>
      </c>
      <c r="I156" t="s">
        <v>253</v>
      </c>
      <c r="J156" t="s">
        <v>897</v>
      </c>
      <c r="W156" t="s">
        <v>273</v>
      </c>
      <c r="X156" t="s">
        <v>11</v>
      </c>
      <c r="AD156">
        <v>140000000</v>
      </c>
      <c r="AE156">
        <v>6.1</v>
      </c>
      <c r="AF156">
        <v>65007045</v>
      </c>
      <c r="AG156">
        <f>IFERROR(CORREL(AD156:$AD$3757, AF156:$AF$3757), "")</f>
        <v>5.0469775556915654E-2</v>
      </c>
      <c r="AH156">
        <f t="shared" si="6"/>
        <v>-74992955</v>
      </c>
    </row>
    <row r="157" spans="1:34" x14ac:dyDescent="0.3">
      <c r="A157" t="s">
        <v>8</v>
      </c>
      <c r="B157" t="s">
        <v>95</v>
      </c>
      <c r="C157" t="s">
        <v>447</v>
      </c>
      <c r="D157">
        <f t="array" ref="D157">AVERAGE(IF($B$2:$B$3757=$C157, $AE$2:$AE$3757))</f>
        <v>6.166666666666667</v>
      </c>
      <c r="E157">
        <f t="shared" si="7"/>
        <v>7.5</v>
      </c>
      <c r="G157">
        <v>127</v>
      </c>
      <c r="H157" t="s">
        <v>354</v>
      </c>
      <c r="I157" t="s">
        <v>253</v>
      </c>
      <c r="J157" t="s">
        <v>5358</v>
      </c>
      <c r="W157" t="s">
        <v>275</v>
      </c>
      <c r="X157" t="s">
        <v>11</v>
      </c>
      <c r="AD157">
        <v>150000000</v>
      </c>
      <c r="AE157">
        <v>8</v>
      </c>
      <c r="AF157">
        <v>257704099</v>
      </c>
      <c r="AG157">
        <f>IFERROR(CORREL(AD157:$AD$3757, AF157:$AF$3757), "")</f>
        <v>5.0432545611302323E-2</v>
      </c>
      <c r="AH157">
        <f t="shared" si="6"/>
        <v>107704099</v>
      </c>
    </row>
    <row r="158" spans="1:34" x14ac:dyDescent="0.3">
      <c r="A158" t="s">
        <v>8</v>
      </c>
      <c r="B158" t="s">
        <v>21</v>
      </c>
      <c r="C158" t="s">
        <v>461</v>
      </c>
      <c r="D158">
        <f t="array" ref="D158">AVERAGE(IF($B$2:$B$3757=$C158, $AE$2:$AE$3757))</f>
        <v>6.791666666666667</v>
      </c>
      <c r="E158">
        <f t="shared" si="7"/>
        <v>7.5</v>
      </c>
      <c r="G158">
        <v>121</v>
      </c>
      <c r="H158" t="s">
        <v>354</v>
      </c>
      <c r="I158" t="s">
        <v>253</v>
      </c>
      <c r="J158" t="s">
        <v>5357</v>
      </c>
      <c r="K158" t="s">
        <v>5359</v>
      </c>
      <c r="W158" t="s">
        <v>276</v>
      </c>
      <c r="X158" t="s">
        <v>11</v>
      </c>
      <c r="AD158">
        <v>139000000</v>
      </c>
      <c r="AE158">
        <v>7.3</v>
      </c>
      <c r="AF158">
        <v>403706375</v>
      </c>
      <c r="AG158">
        <f>IFERROR(CORREL(AD158:$AD$3757, AF158:$AF$3757), "")</f>
        <v>5.0043678610196554E-2</v>
      </c>
      <c r="AH158">
        <f t="shared" si="6"/>
        <v>264706375</v>
      </c>
    </row>
    <row r="159" spans="1:34" x14ac:dyDescent="0.3">
      <c r="A159" t="s">
        <v>8</v>
      </c>
      <c r="B159" t="s">
        <v>168</v>
      </c>
      <c r="C159" t="s">
        <v>463</v>
      </c>
      <c r="D159">
        <f t="array" ref="D159">AVERAGE(IF($B$2:$B$3757=$C159, $AE$2:$AE$3757))</f>
        <v>6.0166666666666657</v>
      </c>
      <c r="E159">
        <f t="shared" si="7"/>
        <v>7.5</v>
      </c>
      <c r="G159">
        <v>102</v>
      </c>
      <c r="H159" t="s">
        <v>354</v>
      </c>
      <c r="I159" t="s">
        <v>253</v>
      </c>
      <c r="J159" t="s">
        <v>5360</v>
      </c>
      <c r="K159" t="s">
        <v>528</v>
      </c>
      <c r="L159" t="s">
        <v>5361</v>
      </c>
      <c r="M159" t="s">
        <v>5357</v>
      </c>
      <c r="W159" t="s">
        <v>277</v>
      </c>
      <c r="X159" t="s">
        <v>11</v>
      </c>
      <c r="AD159">
        <v>145000000</v>
      </c>
      <c r="AE159">
        <v>7.9</v>
      </c>
      <c r="AF159">
        <v>176997107</v>
      </c>
      <c r="AG159">
        <f>IFERROR(CORREL(AD159:$AD$3757, AF159:$AF$3757), "")</f>
        <v>4.9571525853378491E-2</v>
      </c>
      <c r="AH159">
        <f t="shared" si="6"/>
        <v>31997107</v>
      </c>
    </row>
    <row r="160" spans="1:34" x14ac:dyDescent="0.3">
      <c r="A160" t="s">
        <v>8</v>
      </c>
      <c r="B160" t="s">
        <v>278</v>
      </c>
      <c r="C160" t="s">
        <v>465</v>
      </c>
      <c r="D160">
        <f t="array" ref="D160">AVERAGE(IF($B$2:$B$3757=$C160, $AE$2:$AE$3757))</f>
        <v>6.9166666666666679</v>
      </c>
      <c r="E160">
        <f t="shared" si="7"/>
        <v>7.5</v>
      </c>
      <c r="G160">
        <v>126</v>
      </c>
      <c r="H160" t="s">
        <v>354</v>
      </c>
      <c r="I160" t="s">
        <v>253</v>
      </c>
      <c r="J160" t="s">
        <v>5357</v>
      </c>
      <c r="W160" t="s">
        <v>279</v>
      </c>
      <c r="X160" t="s">
        <v>11</v>
      </c>
      <c r="AD160">
        <v>140000000</v>
      </c>
      <c r="AE160">
        <v>5.5</v>
      </c>
      <c r="AF160">
        <v>31141074</v>
      </c>
      <c r="AG160">
        <f>IFERROR(CORREL(AD160:$AD$3757, AF160:$AF$3757), "")</f>
        <v>4.9320819801692395E-2</v>
      </c>
      <c r="AH160">
        <f t="shared" si="6"/>
        <v>-108858926</v>
      </c>
    </row>
    <row r="161" spans="1:34" x14ac:dyDescent="0.3">
      <c r="A161" t="s">
        <v>8</v>
      </c>
      <c r="B161" t="s">
        <v>133</v>
      </c>
      <c r="C161" t="s">
        <v>467</v>
      </c>
      <c r="D161">
        <f t="array" ref="D161">AVERAGE(IF($B$2:$B$3757=$C161, $AE$2:$AE$3757))</f>
        <v>6.0400000000000009</v>
      </c>
      <c r="E161">
        <f t="shared" si="7"/>
        <v>7.5</v>
      </c>
      <c r="G161">
        <v>121</v>
      </c>
      <c r="H161" t="s">
        <v>354</v>
      </c>
      <c r="I161" t="s">
        <v>253</v>
      </c>
      <c r="J161" t="s">
        <v>5358</v>
      </c>
      <c r="K161" t="s">
        <v>5281</v>
      </c>
      <c r="W161" t="s">
        <v>280</v>
      </c>
      <c r="X161" t="s">
        <v>11</v>
      </c>
      <c r="AD161">
        <v>135000000</v>
      </c>
      <c r="AE161">
        <v>5</v>
      </c>
      <c r="AF161">
        <v>31704416</v>
      </c>
      <c r="AG161">
        <f>IFERROR(CORREL(AD161:$AD$3757, AF161:$AF$3757), "")</f>
        <v>4.9353217289354788E-2</v>
      </c>
      <c r="AH161">
        <f t="shared" si="6"/>
        <v>-103295584</v>
      </c>
    </row>
    <row r="162" spans="1:34" x14ac:dyDescent="0.3">
      <c r="A162" t="s">
        <v>8</v>
      </c>
      <c r="B162" t="s">
        <v>29</v>
      </c>
      <c r="C162" t="s">
        <v>469</v>
      </c>
      <c r="D162">
        <f t="array" ref="D162">AVERAGE(IF($B$2:$B$3757=$C162, $AE$2:$AE$3757))</f>
        <v>8.2000000000000011</v>
      </c>
      <c r="E162">
        <f t="shared" si="7"/>
        <v>7.5</v>
      </c>
      <c r="G162">
        <v>215</v>
      </c>
      <c r="H162" t="s">
        <v>354</v>
      </c>
      <c r="I162" t="s">
        <v>897</v>
      </c>
      <c r="J162" t="s">
        <v>5363</v>
      </c>
      <c r="K162" t="s">
        <v>5358</v>
      </c>
      <c r="W162" t="s">
        <v>281</v>
      </c>
      <c r="X162" t="s">
        <v>11</v>
      </c>
      <c r="AD162">
        <v>130000000</v>
      </c>
      <c r="AE162">
        <v>7.7</v>
      </c>
      <c r="AF162">
        <v>107503316</v>
      </c>
      <c r="AG162">
        <f>IFERROR(CORREL(AD162:$AD$3757, AF162:$AF$3757), "")</f>
        <v>4.9382815597676072E-2</v>
      </c>
      <c r="AH162">
        <f t="shared" si="6"/>
        <v>-22496684</v>
      </c>
    </row>
    <row r="163" spans="1:34" x14ac:dyDescent="0.3">
      <c r="A163" t="s">
        <v>8</v>
      </c>
      <c r="B163" t="s">
        <v>282</v>
      </c>
      <c r="C163" t="s">
        <v>471</v>
      </c>
      <c r="D163">
        <f t="array" ref="D163">AVERAGE(IF($B$2:$B$3757=$C163, $AE$2:$AE$3757))</f>
        <v>6.85</v>
      </c>
      <c r="E163">
        <f t="shared" si="7"/>
        <v>7.5</v>
      </c>
      <c r="G163">
        <v>127</v>
      </c>
      <c r="H163" t="s">
        <v>354</v>
      </c>
      <c r="I163" t="s">
        <v>5366</v>
      </c>
      <c r="J163" t="s">
        <v>5281</v>
      </c>
      <c r="W163" t="s">
        <v>283</v>
      </c>
      <c r="X163" t="s">
        <v>11</v>
      </c>
      <c r="AD163">
        <v>140000000</v>
      </c>
      <c r="AE163">
        <v>6.6</v>
      </c>
      <c r="AF163">
        <v>129734803</v>
      </c>
      <c r="AG163">
        <f>IFERROR(CORREL(AD163:$AD$3757, AF163:$AF$3757), "")</f>
        <v>4.9275715455014656E-2</v>
      </c>
      <c r="AH163">
        <f t="shared" si="6"/>
        <v>-10265197</v>
      </c>
    </row>
    <row r="164" spans="1:34" x14ac:dyDescent="0.3">
      <c r="A164" t="s">
        <v>8</v>
      </c>
      <c r="B164" t="s">
        <v>284</v>
      </c>
      <c r="C164" t="s">
        <v>474</v>
      </c>
      <c r="D164">
        <f t="array" ref="D164">AVERAGE(IF($B$2:$B$3757=$C164, $AE$2:$AE$3757))</f>
        <v>6.666666666666667</v>
      </c>
      <c r="E164">
        <f t="shared" si="7"/>
        <v>7.5</v>
      </c>
      <c r="G164">
        <v>138</v>
      </c>
      <c r="H164" t="s">
        <v>354</v>
      </c>
      <c r="I164" t="s">
        <v>5358</v>
      </c>
      <c r="W164" t="s">
        <v>285</v>
      </c>
      <c r="X164" t="s">
        <v>11</v>
      </c>
      <c r="AD164">
        <v>137000000</v>
      </c>
      <c r="AE164">
        <v>5.7</v>
      </c>
      <c r="AF164">
        <v>132122995</v>
      </c>
      <c r="AG164">
        <f>IFERROR(CORREL(AD164:$AD$3757, AF164:$AF$3757), "")</f>
        <v>4.9115936651233941E-2</v>
      </c>
      <c r="AH164">
        <f t="shared" si="6"/>
        <v>-4877005</v>
      </c>
    </row>
    <row r="165" spans="1:34" x14ac:dyDescent="0.3">
      <c r="A165" t="s">
        <v>8</v>
      </c>
      <c r="B165" t="s">
        <v>286</v>
      </c>
      <c r="C165" t="s">
        <v>476</v>
      </c>
      <c r="D165">
        <f t="array" ref="D165">AVERAGE(IF($B$2:$B$3757=$C165, $AE$2:$AE$3757))</f>
        <v>6.0857142857142863</v>
      </c>
      <c r="E165">
        <f t="shared" si="7"/>
        <v>7.5</v>
      </c>
      <c r="G165">
        <v>122</v>
      </c>
      <c r="H165" t="s">
        <v>354</v>
      </c>
      <c r="I165" t="s">
        <v>253</v>
      </c>
      <c r="J165" t="s">
        <v>5358</v>
      </c>
      <c r="K165" t="s">
        <v>5281</v>
      </c>
      <c r="W165" t="s">
        <v>287</v>
      </c>
      <c r="X165" t="s">
        <v>11</v>
      </c>
      <c r="AD165">
        <v>130000000</v>
      </c>
      <c r="AE165">
        <v>5.8</v>
      </c>
      <c r="AF165">
        <v>122512052</v>
      </c>
      <c r="AG165">
        <f>IFERROR(CORREL(AD165:$AD$3757, AF165:$AF$3757), "")</f>
        <v>4.8957167106693435E-2</v>
      </c>
      <c r="AH165">
        <f t="shared" si="6"/>
        <v>-7487948</v>
      </c>
    </row>
    <row r="166" spans="1:34" x14ac:dyDescent="0.3">
      <c r="A166" t="s">
        <v>8</v>
      </c>
      <c r="B166" t="s">
        <v>288</v>
      </c>
      <c r="C166" t="s">
        <v>480</v>
      </c>
      <c r="D166">
        <f t="array" ref="D166">AVERAGE(IF($B$2:$B$3757=$C166, $AE$2:$AE$3757))</f>
        <v>5.0999999999999996</v>
      </c>
      <c r="E166">
        <f t="shared" si="7"/>
        <v>7.5</v>
      </c>
      <c r="G166">
        <v>124</v>
      </c>
      <c r="H166" t="s">
        <v>354</v>
      </c>
      <c r="I166" t="s">
        <v>253</v>
      </c>
      <c r="J166" t="s">
        <v>528</v>
      </c>
      <c r="K166" t="s">
        <v>5281</v>
      </c>
      <c r="W166" t="s">
        <v>289</v>
      </c>
      <c r="X166" t="s">
        <v>11</v>
      </c>
      <c r="AD166">
        <v>130000000</v>
      </c>
      <c r="AE166">
        <v>6</v>
      </c>
      <c r="AF166">
        <v>68642452</v>
      </c>
      <c r="AG166">
        <f>IFERROR(CORREL(AD166:$AD$3757, AF166:$AF$3757), "")</f>
        <v>4.8825658613226387E-2</v>
      </c>
      <c r="AH166">
        <f t="shared" si="6"/>
        <v>-61357548</v>
      </c>
    </row>
    <row r="167" spans="1:34" x14ac:dyDescent="0.3">
      <c r="A167" t="s">
        <v>8</v>
      </c>
      <c r="B167" t="s">
        <v>290</v>
      </c>
      <c r="C167" t="s">
        <v>482</v>
      </c>
      <c r="D167">
        <f t="array" ref="D167">AVERAGE(IF($B$2:$B$3757=$C167, $AE$2:$AE$3757))</f>
        <v>7.5750000000000002</v>
      </c>
      <c r="E167">
        <f t="shared" si="7"/>
        <v>7.5</v>
      </c>
      <c r="G167">
        <v>106</v>
      </c>
      <c r="H167" t="s">
        <v>354</v>
      </c>
      <c r="I167" t="s">
        <v>253</v>
      </c>
      <c r="J167" t="s">
        <v>5360</v>
      </c>
      <c r="K167" t="s">
        <v>5357</v>
      </c>
      <c r="L167" t="s">
        <v>5359</v>
      </c>
      <c r="M167" t="s">
        <v>5358</v>
      </c>
      <c r="W167" t="s">
        <v>291</v>
      </c>
      <c r="X167" t="s">
        <v>11</v>
      </c>
      <c r="AD167">
        <v>137000000</v>
      </c>
      <c r="AE167">
        <v>6.4</v>
      </c>
      <c r="AF167">
        <v>32131830</v>
      </c>
      <c r="AG167">
        <f>IFERROR(CORREL(AD167:$AD$3757, AF167:$AF$3757), "")</f>
        <v>4.8784617744152464E-2</v>
      </c>
      <c r="AH167">
        <f t="shared" si="6"/>
        <v>-104868170</v>
      </c>
    </row>
    <row r="168" spans="1:34" x14ac:dyDescent="0.3">
      <c r="A168" t="s">
        <v>8</v>
      </c>
      <c r="B168" t="s">
        <v>235</v>
      </c>
      <c r="C168" t="s">
        <v>484</v>
      </c>
      <c r="D168">
        <f t="array" ref="D168">AVERAGE(IF($B$2:$B$3757=$C168, $AE$2:$AE$3757))</f>
        <v>6.8666666666666671</v>
      </c>
      <c r="E168">
        <f t="shared" si="7"/>
        <v>7.5</v>
      </c>
      <c r="G168">
        <v>124</v>
      </c>
      <c r="H168" t="s">
        <v>354</v>
      </c>
      <c r="I168" t="s">
        <v>253</v>
      </c>
      <c r="J168" t="s">
        <v>5358</v>
      </c>
      <c r="W168" t="s">
        <v>292</v>
      </c>
      <c r="X168" t="s">
        <v>11</v>
      </c>
      <c r="AD168">
        <v>140000000</v>
      </c>
      <c r="AE168">
        <v>6.9</v>
      </c>
      <c r="AF168">
        <v>176636816</v>
      </c>
      <c r="AG168">
        <f>IFERROR(CORREL(AD168:$AD$3757, AF168:$AF$3757), "")</f>
        <v>4.8813848025865914E-2</v>
      </c>
      <c r="AH168">
        <f t="shared" si="6"/>
        <v>36636816</v>
      </c>
    </row>
    <row r="169" spans="1:34" x14ac:dyDescent="0.3">
      <c r="A169" t="s">
        <v>8</v>
      </c>
      <c r="B169" t="s">
        <v>195</v>
      </c>
      <c r="C169" t="s">
        <v>486</v>
      </c>
      <c r="D169">
        <f t="array" ref="D169">AVERAGE(IF($B$2:$B$3757=$C169, $AE$2:$AE$3757))</f>
        <v>6.833333333333333</v>
      </c>
      <c r="E169">
        <f t="shared" si="7"/>
        <v>7.5</v>
      </c>
      <c r="G169">
        <v>128</v>
      </c>
      <c r="H169" t="s">
        <v>354</v>
      </c>
      <c r="I169" t="s">
        <v>253</v>
      </c>
      <c r="J169" t="s">
        <v>5281</v>
      </c>
      <c r="W169" t="s">
        <v>293</v>
      </c>
      <c r="X169" t="s">
        <v>11</v>
      </c>
      <c r="AD169">
        <v>135000000</v>
      </c>
      <c r="AE169">
        <v>6.4</v>
      </c>
      <c r="AF169">
        <v>126930660</v>
      </c>
      <c r="AG169">
        <f>IFERROR(CORREL(AD169:$AD$3757, AF169:$AF$3757), "")</f>
        <v>4.8575517439099998E-2</v>
      </c>
      <c r="AH169">
        <f t="shared" si="6"/>
        <v>-8069340</v>
      </c>
    </row>
    <row r="170" spans="1:34" x14ac:dyDescent="0.3">
      <c r="A170" t="s">
        <v>8</v>
      </c>
      <c r="B170" t="s">
        <v>294</v>
      </c>
      <c r="C170" t="s">
        <v>488</v>
      </c>
      <c r="D170">
        <f t="array" ref="D170">AVERAGE(IF($B$2:$B$3757=$C170, $AE$2:$AE$3757))</f>
        <v>5.2200000000000006</v>
      </c>
      <c r="E170">
        <f t="shared" si="7"/>
        <v>7.5</v>
      </c>
      <c r="G170">
        <v>138</v>
      </c>
      <c r="H170" t="s">
        <v>354</v>
      </c>
      <c r="I170" t="s">
        <v>253</v>
      </c>
      <c r="J170" t="s">
        <v>897</v>
      </c>
      <c r="K170" t="s">
        <v>5364</v>
      </c>
      <c r="L170" t="s">
        <v>2601</v>
      </c>
      <c r="W170" t="s">
        <v>295</v>
      </c>
      <c r="X170" t="s">
        <v>11</v>
      </c>
      <c r="AD170">
        <v>150000000</v>
      </c>
      <c r="AE170">
        <v>7.4</v>
      </c>
      <c r="AF170">
        <v>93926386</v>
      </c>
      <c r="AG170">
        <f>IFERROR(CORREL(AD170:$AD$3757, AF170:$AF$3757), "")</f>
        <v>4.8428156122233952E-2</v>
      </c>
      <c r="AH170">
        <f t="shared" si="6"/>
        <v>-56073614</v>
      </c>
    </row>
    <row r="171" spans="1:34" x14ac:dyDescent="0.3">
      <c r="A171" t="s">
        <v>8</v>
      </c>
      <c r="B171" t="s">
        <v>296</v>
      </c>
      <c r="C171" t="s">
        <v>494</v>
      </c>
      <c r="D171">
        <f t="array" ref="D171">AVERAGE(IF($B$2:$B$3757=$C171, $AE$2:$AE$3757))</f>
        <v>7.3250000000000002</v>
      </c>
      <c r="E171">
        <f t="shared" si="7"/>
        <v>7.5</v>
      </c>
      <c r="G171">
        <v>115</v>
      </c>
      <c r="H171" t="s">
        <v>253</v>
      </c>
      <c r="I171" t="s">
        <v>897</v>
      </c>
      <c r="J171" t="s">
        <v>5357</v>
      </c>
      <c r="K171" t="s">
        <v>5359</v>
      </c>
      <c r="W171" t="s">
        <v>297</v>
      </c>
      <c r="X171" t="s">
        <v>11</v>
      </c>
      <c r="AD171">
        <v>120000000</v>
      </c>
      <c r="AE171">
        <v>5.5</v>
      </c>
      <c r="AF171">
        <v>292298923</v>
      </c>
      <c r="AG171">
        <f>IFERROR(CORREL(AD171:$AD$3757, AF171:$AF$3757), "")</f>
        <v>4.8322983450147516E-2</v>
      </c>
      <c r="AH171">
        <f t="shared" si="6"/>
        <v>172298923</v>
      </c>
    </row>
    <row r="172" spans="1:34" x14ac:dyDescent="0.3">
      <c r="A172" t="s">
        <v>8</v>
      </c>
      <c r="B172" t="s">
        <v>220</v>
      </c>
      <c r="C172" t="s">
        <v>497</v>
      </c>
      <c r="D172">
        <f t="array" ref="D172">AVERAGE(IF($B$2:$B$3757=$C172, $AE$2:$AE$3757))</f>
        <v>3.3</v>
      </c>
      <c r="E172">
        <f t="shared" si="7"/>
        <v>7.5</v>
      </c>
      <c r="G172">
        <v>100</v>
      </c>
      <c r="H172" t="s">
        <v>5360</v>
      </c>
      <c r="I172" t="s">
        <v>528</v>
      </c>
      <c r="J172" t="s">
        <v>5361</v>
      </c>
      <c r="K172" t="s">
        <v>5362</v>
      </c>
      <c r="W172" t="s">
        <v>298</v>
      </c>
      <c r="X172" t="s">
        <v>11</v>
      </c>
      <c r="AD172">
        <v>135000000</v>
      </c>
      <c r="AE172">
        <v>5.9</v>
      </c>
      <c r="AF172">
        <v>63992328</v>
      </c>
      <c r="AG172">
        <f>IFERROR(CORREL(AD172:$AD$3757, AF172:$AF$3757), "")</f>
        <v>4.8031875511894057E-2</v>
      </c>
      <c r="AH172">
        <f t="shared" si="6"/>
        <v>-71007672</v>
      </c>
    </row>
    <row r="173" spans="1:34" x14ac:dyDescent="0.3">
      <c r="A173" t="s">
        <v>8</v>
      </c>
      <c r="B173" t="s">
        <v>299</v>
      </c>
      <c r="C173" t="s">
        <v>501</v>
      </c>
      <c r="D173">
        <f t="array" ref="D173">AVERAGE(IF($B$2:$B$3757=$C173, $AE$2:$AE$3757))</f>
        <v>6.2</v>
      </c>
      <c r="E173">
        <f t="shared" si="7"/>
        <v>7.5</v>
      </c>
      <c r="G173">
        <v>135</v>
      </c>
      <c r="H173" t="s">
        <v>354</v>
      </c>
      <c r="I173" t="s">
        <v>253</v>
      </c>
      <c r="J173" t="s">
        <v>5358</v>
      </c>
      <c r="W173" t="s">
        <v>300</v>
      </c>
      <c r="X173" t="s">
        <v>11</v>
      </c>
      <c r="AD173">
        <v>150000000</v>
      </c>
      <c r="AE173">
        <v>6.8</v>
      </c>
      <c r="AF173">
        <v>134518390</v>
      </c>
      <c r="AG173">
        <f>IFERROR(CORREL(AD173:$AD$3757, AF173:$AF$3757), "")</f>
        <v>4.7996911323193135E-2</v>
      </c>
      <c r="AH173">
        <f t="shared" si="6"/>
        <v>-15481610</v>
      </c>
    </row>
    <row r="174" spans="1:34" x14ac:dyDescent="0.3">
      <c r="A174" t="s">
        <v>8</v>
      </c>
      <c r="B174" t="s">
        <v>106</v>
      </c>
      <c r="C174" t="s">
        <v>503</v>
      </c>
      <c r="D174">
        <f t="array" ref="D174">AVERAGE(IF($B$2:$B$3757=$C174, $AE$2:$AE$3757))</f>
        <v>6.1</v>
      </c>
      <c r="E174">
        <f t="shared" si="7"/>
        <v>7.5</v>
      </c>
      <c r="G174">
        <v>117</v>
      </c>
      <c r="H174" t="s">
        <v>253</v>
      </c>
      <c r="I174" t="s">
        <v>5361</v>
      </c>
      <c r="J174" t="s">
        <v>5357</v>
      </c>
      <c r="W174" t="s">
        <v>301</v>
      </c>
      <c r="X174" t="s">
        <v>11</v>
      </c>
      <c r="AD174">
        <v>140000000</v>
      </c>
      <c r="AE174">
        <v>6.8</v>
      </c>
      <c r="AF174">
        <v>52792307</v>
      </c>
      <c r="AG174">
        <f>IFERROR(CORREL(AD174:$AD$3757, AF174:$AF$3757), "")</f>
        <v>4.78082478337103E-2</v>
      </c>
      <c r="AH174">
        <f t="shared" si="6"/>
        <v>-87207693</v>
      </c>
    </row>
    <row r="175" spans="1:34" x14ac:dyDescent="0.3">
      <c r="A175" t="s">
        <v>8</v>
      </c>
      <c r="B175" t="s">
        <v>302</v>
      </c>
      <c r="C175" t="s">
        <v>505</v>
      </c>
      <c r="D175">
        <f t="array" ref="D175">AVERAGE(IF($B$2:$B$3757=$C175, $AE$2:$AE$3757))</f>
        <v>5.3</v>
      </c>
      <c r="E175">
        <f t="shared" si="7"/>
        <v>7.5</v>
      </c>
      <c r="G175">
        <v>156</v>
      </c>
      <c r="H175" t="s">
        <v>253</v>
      </c>
      <c r="I175" t="s">
        <v>897</v>
      </c>
      <c r="J175" t="s">
        <v>5281</v>
      </c>
      <c r="K175" t="s">
        <v>4337</v>
      </c>
      <c r="W175" t="s">
        <v>303</v>
      </c>
      <c r="X175" t="s">
        <v>11</v>
      </c>
      <c r="AD175">
        <v>135000000</v>
      </c>
      <c r="AE175">
        <v>8.1</v>
      </c>
      <c r="AF175">
        <v>183635922</v>
      </c>
      <c r="AG175">
        <f>IFERROR(CORREL(AD175:$AD$3757, AF175:$AF$3757), "")</f>
        <v>4.7794392666787262E-2</v>
      </c>
      <c r="AH175">
        <f t="shared" si="6"/>
        <v>48635922</v>
      </c>
    </row>
    <row r="176" spans="1:34" x14ac:dyDescent="0.3">
      <c r="A176" t="s">
        <v>8</v>
      </c>
      <c r="B176" t="s">
        <v>304</v>
      </c>
      <c r="C176" t="s">
        <v>507</v>
      </c>
      <c r="D176">
        <f t="array" ref="D176">AVERAGE(IF($B$2:$B$3757=$C176, $AE$2:$AE$3757))</f>
        <v>3.7</v>
      </c>
      <c r="E176">
        <f t="shared" si="7"/>
        <v>7.5</v>
      </c>
      <c r="G176">
        <v>96</v>
      </c>
      <c r="H176" t="s">
        <v>253</v>
      </c>
      <c r="I176" t="s">
        <v>5360</v>
      </c>
      <c r="J176" t="s">
        <v>528</v>
      </c>
      <c r="K176" t="s">
        <v>5361</v>
      </c>
      <c r="L176" t="s">
        <v>5365</v>
      </c>
      <c r="W176" t="s">
        <v>305</v>
      </c>
      <c r="X176" t="s">
        <v>11</v>
      </c>
      <c r="AD176">
        <v>135000000</v>
      </c>
      <c r="AE176">
        <v>6.5</v>
      </c>
      <c r="AF176">
        <v>83024900</v>
      </c>
      <c r="AG176">
        <f>IFERROR(CORREL(AD176:$AD$3757, AF176:$AF$3757), "")</f>
        <v>4.755709159004342E-2</v>
      </c>
      <c r="AH176">
        <f t="shared" si="6"/>
        <v>-51975100</v>
      </c>
    </row>
    <row r="177" spans="1:34" x14ac:dyDescent="0.3">
      <c r="A177" t="s">
        <v>8</v>
      </c>
      <c r="B177" t="s">
        <v>12</v>
      </c>
      <c r="C177" t="s">
        <v>510</v>
      </c>
      <c r="D177">
        <f t="array" ref="D177">AVERAGE(IF($B$2:$B$3757=$C177, $AE$2:$AE$3757))</f>
        <v>5.5</v>
      </c>
      <c r="E177">
        <f t="shared" si="7"/>
        <v>7.5</v>
      </c>
      <c r="G177">
        <v>107</v>
      </c>
      <c r="H177" t="s">
        <v>253</v>
      </c>
      <c r="I177" t="s">
        <v>5360</v>
      </c>
      <c r="J177" t="s">
        <v>528</v>
      </c>
      <c r="K177" t="s">
        <v>5361</v>
      </c>
      <c r="L177" t="s">
        <v>4337</v>
      </c>
      <c r="W177" t="s">
        <v>306</v>
      </c>
      <c r="X177" t="s">
        <v>11</v>
      </c>
      <c r="AD177">
        <v>135000000</v>
      </c>
      <c r="AE177">
        <v>7.2</v>
      </c>
      <c r="AF177">
        <v>123207194</v>
      </c>
      <c r="AG177">
        <f>IFERROR(CORREL(AD177:$AD$3757, AF177:$AF$3757), "")</f>
        <v>4.7485852759516799E-2</v>
      </c>
      <c r="AH177">
        <f t="shared" si="6"/>
        <v>-11792806</v>
      </c>
    </row>
    <row r="178" spans="1:34" x14ac:dyDescent="0.3">
      <c r="A178" t="s">
        <v>8</v>
      </c>
      <c r="B178" t="s">
        <v>209</v>
      </c>
      <c r="C178" t="s">
        <v>513</v>
      </c>
      <c r="D178">
        <f t="array" ref="D178">AVERAGE(IF($B$2:$B$3757=$C178, $AE$2:$AE$3757))</f>
        <v>6.9</v>
      </c>
      <c r="E178">
        <f t="shared" si="7"/>
        <v>7.4999999999999991</v>
      </c>
      <c r="G178">
        <v>92</v>
      </c>
      <c r="H178" t="s">
        <v>253</v>
      </c>
      <c r="I178" t="s">
        <v>5360</v>
      </c>
      <c r="J178" t="s">
        <v>528</v>
      </c>
      <c r="K178" t="s">
        <v>5361</v>
      </c>
      <c r="W178" t="s">
        <v>307</v>
      </c>
      <c r="X178" t="s">
        <v>11</v>
      </c>
      <c r="AD178">
        <v>132000000</v>
      </c>
      <c r="AE178">
        <v>6.7</v>
      </c>
      <c r="AF178">
        <v>83348920</v>
      </c>
      <c r="AG178">
        <f>IFERROR(CORREL(AD178:$AD$3757, AF178:$AF$3757), "")</f>
        <v>4.7343180883942758E-2</v>
      </c>
      <c r="AH178">
        <f t="shared" si="6"/>
        <v>-48651080</v>
      </c>
    </row>
    <row r="179" spans="1:34" x14ac:dyDescent="0.3">
      <c r="A179" t="s">
        <v>8</v>
      </c>
      <c r="B179" t="s">
        <v>308</v>
      </c>
      <c r="C179" t="s">
        <v>515</v>
      </c>
      <c r="D179">
        <f t="array" ref="D179">AVERAGE(IF($B$2:$B$3757=$C179, $AE$2:$AE$3757))</f>
        <v>7.05</v>
      </c>
      <c r="E179">
        <f t="shared" si="7"/>
        <v>7.4833333333333334</v>
      </c>
      <c r="G179">
        <v>115</v>
      </c>
      <c r="H179" t="s">
        <v>354</v>
      </c>
      <c r="I179" t="s">
        <v>5363</v>
      </c>
      <c r="J179" t="s">
        <v>5281</v>
      </c>
      <c r="W179" t="s">
        <v>309</v>
      </c>
      <c r="X179" t="s">
        <v>11</v>
      </c>
      <c r="AD179">
        <v>110000000</v>
      </c>
      <c r="AE179">
        <v>8.1</v>
      </c>
      <c r="AF179">
        <v>227137090</v>
      </c>
      <c r="AG179">
        <f>IFERROR(CORREL(AD179:$AD$3757, AF179:$AF$3757), "")</f>
        <v>4.7273526163713213E-2</v>
      </c>
      <c r="AH179">
        <f t="shared" si="6"/>
        <v>117137090</v>
      </c>
    </row>
    <row r="180" spans="1:34" x14ac:dyDescent="0.3">
      <c r="A180" t="s">
        <v>8</v>
      </c>
      <c r="B180" t="s">
        <v>310</v>
      </c>
      <c r="C180" t="s">
        <v>519</v>
      </c>
      <c r="D180">
        <f t="array" ref="D180">AVERAGE(IF($B$2:$B$3757=$C180, $AE$2:$AE$3757))</f>
        <v>7.6</v>
      </c>
      <c r="E180">
        <f t="shared" si="7"/>
        <v>7.4666666666666659</v>
      </c>
      <c r="G180">
        <v>92</v>
      </c>
      <c r="H180" t="s">
        <v>354</v>
      </c>
      <c r="I180" t="s">
        <v>253</v>
      </c>
      <c r="J180" t="s">
        <v>5360</v>
      </c>
      <c r="K180" t="s">
        <v>528</v>
      </c>
      <c r="L180" t="s">
        <v>5361</v>
      </c>
      <c r="W180" t="s">
        <v>311</v>
      </c>
      <c r="X180" t="s">
        <v>11</v>
      </c>
      <c r="AD180">
        <v>130000000</v>
      </c>
      <c r="AE180">
        <v>7.6</v>
      </c>
      <c r="AF180">
        <v>215395021</v>
      </c>
      <c r="AG180">
        <f>IFERROR(CORREL(AD180:$AD$3757, AF180:$AF$3757), "")</f>
        <v>4.7070859550976785E-2</v>
      </c>
      <c r="AH180">
        <f t="shared" si="6"/>
        <v>85395021</v>
      </c>
    </row>
    <row r="181" spans="1:34" x14ac:dyDescent="0.3">
      <c r="A181" t="s">
        <v>8</v>
      </c>
      <c r="B181" t="s">
        <v>312</v>
      </c>
      <c r="C181" t="s">
        <v>522</v>
      </c>
      <c r="D181">
        <f t="array" ref="D181">AVERAGE(IF($B$2:$B$3757=$C181, $AE$2:$AE$3757))</f>
        <v>6.8</v>
      </c>
      <c r="E181">
        <f t="shared" si="7"/>
        <v>7.45</v>
      </c>
      <c r="G181">
        <v>117</v>
      </c>
      <c r="H181" t="s">
        <v>354</v>
      </c>
      <c r="I181" t="s">
        <v>253</v>
      </c>
      <c r="J181" t="s">
        <v>528</v>
      </c>
      <c r="K181" t="s">
        <v>5358</v>
      </c>
      <c r="W181" t="s">
        <v>313</v>
      </c>
      <c r="X181" t="s">
        <v>11</v>
      </c>
      <c r="AD181">
        <v>130000000</v>
      </c>
      <c r="AE181">
        <v>7.4</v>
      </c>
      <c r="AF181">
        <v>180191634</v>
      </c>
      <c r="AG181">
        <f>IFERROR(CORREL(AD181:$AD$3757, AF181:$AF$3757), "")</f>
        <v>4.680520167658387E-2</v>
      </c>
      <c r="AH181">
        <f t="shared" si="6"/>
        <v>50191634</v>
      </c>
    </row>
    <row r="182" spans="1:34" x14ac:dyDescent="0.3">
      <c r="A182" t="s">
        <v>8</v>
      </c>
      <c r="B182" t="s">
        <v>181</v>
      </c>
      <c r="C182" t="s">
        <v>524</v>
      </c>
      <c r="D182">
        <f t="array" ref="D182">AVERAGE(IF($B$2:$B$3757=$C182, $AE$2:$AE$3757))</f>
        <v>6.5374999999999996</v>
      </c>
      <c r="E182">
        <f t="shared" si="7"/>
        <v>7.45</v>
      </c>
      <c r="G182">
        <v>146</v>
      </c>
      <c r="H182" t="s">
        <v>253</v>
      </c>
      <c r="I182" t="s">
        <v>5358</v>
      </c>
      <c r="J182" t="s">
        <v>5281</v>
      </c>
      <c r="W182" t="s">
        <v>314</v>
      </c>
      <c r="X182" t="s">
        <v>11</v>
      </c>
      <c r="AD182">
        <v>130000000</v>
      </c>
      <c r="AE182">
        <v>7.6</v>
      </c>
      <c r="AF182">
        <v>424645577</v>
      </c>
      <c r="AG182">
        <f>IFERROR(CORREL(AD182:$AD$3757, AF182:$AF$3757), "")</f>
        <v>4.6584846583351464E-2</v>
      </c>
      <c r="AH182">
        <f t="shared" si="6"/>
        <v>294645577</v>
      </c>
    </row>
    <row r="183" spans="1:34" x14ac:dyDescent="0.3">
      <c r="A183" t="s">
        <v>8</v>
      </c>
      <c r="B183" t="s">
        <v>296</v>
      </c>
      <c r="C183" t="s">
        <v>527</v>
      </c>
      <c r="D183">
        <f t="array" ref="D183">AVERAGE(IF($B$2:$B$3757=$C183, $AE$2:$AE$3757))</f>
        <v>6.5714285714285712</v>
      </c>
      <c r="E183">
        <f t="shared" si="7"/>
        <v>7.45</v>
      </c>
      <c r="G183">
        <v>115</v>
      </c>
      <c r="H183" t="s">
        <v>253</v>
      </c>
      <c r="I183" t="s">
        <v>897</v>
      </c>
      <c r="J183" t="s">
        <v>5357</v>
      </c>
      <c r="K183" t="s">
        <v>5359</v>
      </c>
      <c r="W183" t="s">
        <v>297</v>
      </c>
      <c r="X183" t="s">
        <v>11</v>
      </c>
      <c r="AD183">
        <v>120000000</v>
      </c>
      <c r="AE183">
        <v>5.5</v>
      </c>
      <c r="AF183">
        <v>292298923</v>
      </c>
      <c r="AG183">
        <f>IFERROR(CORREL(AD183:$AD$3757, AF183:$AF$3757), "")</f>
        <v>4.6143648534083752E-2</v>
      </c>
      <c r="AH183">
        <f t="shared" si="6"/>
        <v>172298923</v>
      </c>
    </row>
    <row r="184" spans="1:34" x14ac:dyDescent="0.3">
      <c r="A184" t="s">
        <v>8</v>
      </c>
      <c r="B184" t="s">
        <v>315</v>
      </c>
      <c r="C184" t="s">
        <v>530</v>
      </c>
      <c r="D184">
        <f t="array" ref="D184">AVERAGE(IF($B$2:$B$3757=$C184, $AE$2:$AE$3757))</f>
        <v>6.625</v>
      </c>
      <c r="E184">
        <f t="shared" si="7"/>
        <v>7.4499999999999993</v>
      </c>
      <c r="G184">
        <v>94</v>
      </c>
      <c r="H184" t="s">
        <v>253</v>
      </c>
      <c r="I184" t="s">
        <v>5360</v>
      </c>
      <c r="J184" t="s">
        <v>528</v>
      </c>
      <c r="K184" t="s">
        <v>5361</v>
      </c>
      <c r="L184" t="s">
        <v>5357</v>
      </c>
      <c r="M184" t="s">
        <v>5358</v>
      </c>
      <c r="W184" t="s">
        <v>316</v>
      </c>
      <c r="X184" t="s">
        <v>11</v>
      </c>
      <c r="AD184">
        <v>135000000</v>
      </c>
      <c r="AE184">
        <v>6.7</v>
      </c>
      <c r="AF184">
        <v>177343675</v>
      </c>
      <c r="AG184">
        <f>IFERROR(CORREL(AD184:$AD$3757, AF184:$AF$3757), "")</f>
        <v>4.5842448405785025E-2</v>
      </c>
      <c r="AH184">
        <f t="shared" si="6"/>
        <v>42343675</v>
      </c>
    </row>
    <row r="185" spans="1:34" x14ac:dyDescent="0.3">
      <c r="A185" t="s">
        <v>8</v>
      </c>
      <c r="B185" t="s">
        <v>106</v>
      </c>
      <c r="C185" t="s">
        <v>532</v>
      </c>
      <c r="D185">
        <f t="array" ref="D185">AVERAGE(IF($B$2:$B$3757=$C185, $AE$2:$AE$3757))</f>
        <v>4.3</v>
      </c>
      <c r="E185">
        <f t="shared" si="7"/>
        <v>7.4499999999999993</v>
      </c>
      <c r="G185">
        <v>116</v>
      </c>
      <c r="H185" t="s">
        <v>253</v>
      </c>
      <c r="I185" t="s">
        <v>5358</v>
      </c>
      <c r="J185" t="s">
        <v>5281</v>
      </c>
      <c r="W185" t="s">
        <v>317</v>
      </c>
      <c r="X185" t="s">
        <v>11</v>
      </c>
      <c r="AD185">
        <v>132000000</v>
      </c>
      <c r="AE185">
        <v>6.5</v>
      </c>
      <c r="AF185">
        <v>234277056</v>
      </c>
      <c r="AG185">
        <f>IFERROR(CORREL(AD185:$AD$3757, AF185:$AF$3757), "")</f>
        <v>4.5608979641515043E-2</v>
      </c>
      <c r="AH185">
        <f t="shared" si="6"/>
        <v>102277056</v>
      </c>
    </row>
    <row r="186" spans="1:34" x14ac:dyDescent="0.3">
      <c r="A186" t="s">
        <v>8</v>
      </c>
      <c r="B186" t="s">
        <v>75</v>
      </c>
      <c r="C186" t="s">
        <v>534</v>
      </c>
      <c r="D186">
        <f t="array" ref="D186">AVERAGE(IF($B$2:$B$3757=$C186, $AE$2:$AE$3757))</f>
        <v>6.45</v>
      </c>
      <c r="E186">
        <f t="shared" si="7"/>
        <v>7.4333333333333336</v>
      </c>
      <c r="G186">
        <v>147</v>
      </c>
      <c r="H186" t="s">
        <v>354</v>
      </c>
      <c r="I186" t="s">
        <v>528</v>
      </c>
      <c r="J186" t="s">
        <v>5366</v>
      </c>
      <c r="K186" t="s">
        <v>5281</v>
      </c>
      <c r="W186" t="s">
        <v>318</v>
      </c>
      <c r="X186" t="s">
        <v>11</v>
      </c>
      <c r="AD186">
        <v>130000000</v>
      </c>
      <c r="AE186">
        <v>6.6</v>
      </c>
      <c r="AF186">
        <v>138396624</v>
      </c>
      <c r="AG186">
        <f>IFERROR(CORREL(AD186:$AD$3757, AF186:$AF$3757), "")</f>
        <v>4.5306946347267098E-2</v>
      </c>
      <c r="AH186">
        <f t="shared" si="6"/>
        <v>8396624</v>
      </c>
    </row>
    <row r="187" spans="1:34" x14ac:dyDescent="0.3">
      <c r="A187" t="s">
        <v>8</v>
      </c>
      <c r="B187" t="s">
        <v>189</v>
      </c>
      <c r="C187" t="s">
        <v>542</v>
      </c>
      <c r="D187">
        <f t="array" ref="D187">AVERAGE(IF($B$2:$B$3757=$C187, $AE$2:$AE$3757))</f>
        <v>6.2666666666666666</v>
      </c>
      <c r="E187">
        <f t="shared" si="7"/>
        <v>7.4333333333333327</v>
      </c>
      <c r="G187">
        <v>90</v>
      </c>
      <c r="H187" t="s">
        <v>354</v>
      </c>
      <c r="I187" t="s">
        <v>253</v>
      </c>
      <c r="J187" t="s">
        <v>5360</v>
      </c>
      <c r="K187" t="s">
        <v>528</v>
      </c>
      <c r="L187" t="s">
        <v>5361</v>
      </c>
      <c r="M187" t="s">
        <v>5357</v>
      </c>
      <c r="W187" t="s">
        <v>319</v>
      </c>
      <c r="X187" t="s">
        <v>11</v>
      </c>
      <c r="AD187">
        <v>130000000</v>
      </c>
      <c r="AE187">
        <v>6.7</v>
      </c>
      <c r="AF187">
        <v>149234747</v>
      </c>
      <c r="AG187">
        <f>IFERROR(CORREL(AD187:$AD$3757, AF187:$AF$3757), "")</f>
        <v>4.514453459045481E-2</v>
      </c>
      <c r="AH187">
        <f t="shared" si="6"/>
        <v>19234747</v>
      </c>
    </row>
    <row r="188" spans="1:34" x14ac:dyDescent="0.3">
      <c r="A188" t="s">
        <v>8</v>
      </c>
      <c r="B188" t="s">
        <v>320</v>
      </c>
      <c r="C188" t="s">
        <v>545</v>
      </c>
      <c r="D188">
        <f t="array" ref="D188">AVERAGE(IF($B$2:$B$3757=$C188, $AE$2:$AE$3757))</f>
        <v>6.3</v>
      </c>
      <c r="E188">
        <f t="shared" si="7"/>
        <v>7.42</v>
      </c>
      <c r="G188">
        <v>101</v>
      </c>
      <c r="H188" t="s">
        <v>354</v>
      </c>
      <c r="I188" t="s">
        <v>5366</v>
      </c>
      <c r="J188" t="s">
        <v>5363</v>
      </c>
      <c r="K188" t="s">
        <v>5281</v>
      </c>
      <c r="W188" t="s">
        <v>321</v>
      </c>
      <c r="X188" t="s">
        <v>11</v>
      </c>
      <c r="AD188">
        <v>110000000</v>
      </c>
      <c r="AE188">
        <v>6.4</v>
      </c>
      <c r="AF188">
        <v>118311368</v>
      </c>
      <c r="AG188">
        <f>IFERROR(CORREL(AD188:$AD$3757, AF188:$AF$3757), "")</f>
        <v>4.4965107050355321E-2</v>
      </c>
      <c r="AH188">
        <f t="shared" si="6"/>
        <v>8311368</v>
      </c>
    </row>
    <row r="189" spans="1:34" x14ac:dyDescent="0.3">
      <c r="A189" t="s">
        <v>8</v>
      </c>
      <c r="B189" t="s">
        <v>322</v>
      </c>
      <c r="C189" t="s">
        <v>548</v>
      </c>
      <c r="D189">
        <f t="array" ref="D189">AVERAGE(IF($B$2:$B$3757=$C189, $AE$2:$AE$3757))</f>
        <v>6.5333333333333341</v>
      </c>
      <c r="E189">
        <f t="shared" si="7"/>
        <v>7.4000000000000012</v>
      </c>
      <c r="G189">
        <v>138</v>
      </c>
      <c r="H189" t="s">
        <v>354</v>
      </c>
      <c r="I189" t="s">
        <v>253</v>
      </c>
      <c r="J189" t="s">
        <v>897</v>
      </c>
      <c r="W189" t="s">
        <v>323</v>
      </c>
      <c r="X189" t="s">
        <v>11</v>
      </c>
      <c r="AD189">
        <v>125000000</v>
      </c>
      <c r="AE189">
        <v>5.8</v>
      </c>
      <c r="AF189">
        <v>101160529</v>
      </c>
      <c r="AG189">
        <f>IFERROR(CORREL(AD189:$AD$3757, AF189:$AF$3757), "")</f>
        <v>4.4865709911880852E-2</v>
      </c>
      <c r="AH189">
        <f t="shared" si="6"/>
        <v>-23839471</v>
      </c>
    </row>
    <row r="190" spans="1:34" x14ac:dyDescent="0.3">
      <c r="A190" t="s">
        <v>8</v>
      </c>
      <c r="B190" t="s">
        <v>106</v>
      </c>
      <c r="C190" t="s">
        <v>550</v>
      </c>
      <c r="D190">
        <f t="array" ref="D190">AVERAGE(IF($B$2:$B$3757=$C190, $AE$2:$AE$3757))</f>
        <v>6.3</v>
      </c>
      <c r="E190">
        <f t="shared" si="7"/>
        <v>7.4</v>
      </c>
      <c r="G190">
        <v>107</v>
      </c>
      <c r="H190" t="s">
        <v>354</v>
      </c>
      <c r="I190" t="s">
        <v>253</v>
      </c>
      <c r="J190" t="s">
        <v>5361</v>
      </c>
      <c r="K190" t="s">
        <v>5363</v>
      </c>
      <c r="W190" t="s">
        <v>324</v>
      </c>
      <c r="X190" t="s">
        <v>11</v>
      </c>
      <c r="AD190">
        <v>135000000</v>
      </c>
      <c r="AE190">
        <v>7.4</v>
      </c>
      <c r="AF190">
        <v>77564037</v>
      </c>
      <c r="AG190">
        <f>IFERROR(CORREL(AD190:$AD$3757, AF190:$AF$3757), "")</f>
        <v>4.4769950942767582E-2</v>
      </c>
      <c r="AH190">
        <f t="shared" si="6"/>
        <v>-57435963</v>
      </c>
    </row>
    <row r="191" spans="1:34" x14ac:dyDescent="0.3">
      <c r="A191" t="s">
        <v>8</v>
      </c>
      <c r="B191" t="s">
        <v>325</v>
      </c>
      <c r="C191" t="s">
        <v>552</v>
      </c>
      <c r="D191">
        <f t="array" ref="D191">AVERAGE(IF($B$2:$B$3757=$C191, $AE$2:$AE$3757))</f>
        <v>5.7999999999999989</v>
      </c>
      <c r="E191">
        <f t="shared" si="7"/>
        <v>7.4</v>
      </c>
      <c r="G191">
        <v>142</v>
      </c>
      <c r="H191" t="s">
        <v>253</v>
      </c>
      <c r="I191" t="s">
        <v>5361</v>
      </c>
      <c r="J191" t="s">
        <v>5357</v>
      </c>
      <c r="K191" t="s">
        <v>5363</v>
      </c>
      <c r="W191" t="s">
        <v>326</v>
      </c>
      <c r="X191" t="s">
        <v>11</v>
      </c>
      <c r="AD191">
        <v>130000000</v>
      </c>
      <c r="AE191">
        <v>7.8</v>
      </c>
      <c r="AF191">
        <v>249358727</v>
      </c>
      <c r="AG191">
        <f>IFERROR(CORREL(AD191:$AD$3757, AF191:$AF$3757), "")</f>
        <v>4.470646669645776E-2</v>
      </c>
      <c r="AH191">
        <f t="shared" si="6"/>
        <v>119358727</v>
      </c>
    </row>
    <row r="192" spans="1:34" x14ac:dyDescent="0.3">
      <c r="A192" t="s">
        <v>8</v>
      </c>
      <c r="B192" t="s">
        <v>98</v>
      </c>
      <c r="C192" t="s">
        <v>554</v>
      </c>
      <c r="D192">
        <f t="array" ref="D192">AVERAGE(IF($B$2:$B$3757=$C192, $AE$2:$AE$3757))</f>
        <v>6.8400000000000007</v>
      </c>
      <c r="E192">
        <f t="shared" si="7"/>
        <v>7.4</v>
      </c>
      <c r="G192">
        <v>165</v>
      </c>
      <c r="H192" t="s">
        <v>253</v>
      </c>
      <c r="I192" t="s">
        <v>897</v>
      </c>
      <c r="J192" t="s">
        <v>5359</v>
      </c>
      <c r="K192" t="s">
        <v>2601</v>
      </c>
      <c r="W192" t="s">
        <v>100</v>
      </c>
      <c r="X192" t="s">
        <v>11</v>
      </c>
      <c r="AD192">
        <v>130000000</v>
      </c>
      <c r="AE192">
        <v>6.6</v>
      </c>
      <c r="AF192">
        <v>49551662</v>
      </c>
      <c r="AG192">
        <f>IFERROR(CORREL(AD192:$AD$3757, AF192:$AF$3757), "")</f>
        <v>4.4391820423520745E-2</v>
      </c>
      <c r="AH192">
        <f t="shared" si="6"/>
        <v>-80448338</v>
      </c>
    </row>
    <row r="193" spans="1:34" x14ac:dyDescent="0.3">
      <c r="A193" t="s">
        <v>8</v>
      </c>
      <c r="B193" t="s">
        <v>241</v>
      </c>
      <c r="C193" t="s">
        <v>557</v>
      </c>
      <c r="D193">
        <f t="array" ref="D193">AVERAGE(IF($B$2:$B$3757=$C193, $AE$2:$AE$3757))</f>
        <v>5.7466666666666661</v>
      </c>
      <c r="E193">
        <f t="shared" si="7"/>
        <v>7.4</v>
      </c>
      <c r="G193">
        <v>100</v>
      </c>
      <c r="H193" t="s">
        <v>354</v>
      </c>
      <c r="I193" t="s">
        <v>253</v>
      </c>
      <c r="J193" t="s">
        <v>5358</v>
      </c>
      <c r="W193" t="s">
        <v>327</v>
      </c>
      <c r="X193" t="s">
        <v>11</v>
      </c>
      <c r="AD193">
        <v>130000000</v>
      </c>
      <c r="AE193">
        <v>4.9000000000000004</v>
      </c>
      <c r="AF193">
        <v>60522097</v>
      </c>
      <c r="AG193">
        <f>IFERROR(CORREL(AD193:$AD$3757, AF193:$AF$3757), "")</f>
        <v>4.4383837294923643E-2</v>
      </c>
      <c r="AH193">
        <f t="shared" si="6"/>
        <v>-69477903</v>
      </c>
    </row>
    <row r="194" spans="1:34" x14ac:dyDescent="0.3">
      <c r="A194" t="s">
        <v>8</v>
      </c>
      <c r="B194" t="s">
        <v>328</v>
      </c>
      <c r="C194" t="s">
        <v>565</v>
      </c>
      <c r="D194">
        <f t="array" ref="D194">AVERAGE(IF($B$2:$B$3757=$C194, $AE$2:$AE$3757))</f>
        <v>7.2749999999999995</v>
      </c>
      <c r="E194">
        <f t="shared" si="7"/>
        <v>7.4</v>
      </c>
      <c r="G194">
        <v>82</v>
      </c>
      <c r="H194" t="s">
        <v>253</v>
      </c>
      <c r="I194" t="s">
        <v>5360</v>
      </c>
      <c r="J194" t="s">
        <v>5361</v>
      </c>
      <c r="K194" t="s">
        <v>5281</v>
      </c>
      <c r="W194" t="s">
        <v>329</v>
      </c>
      <c r="X194" t="s">
        <v>11</v>
      </c>
      <c r="AD194">
        <v>127500000</v>
      </c>
      <c r="AE194">
        <v>6.5</v>
      </c>
      <c r="AF194">
        <v>137748063</v>
      </c>
      <c r="AG194">
        <f>IFERROR(CORREL(AD194:$AD$3757, AF194:$AF$3757), "")</f>
        <v>4.4354956894407153E-2</v>
      </c>
      <c r="AH194">
        <f t="shared" si="6"/>
        <v>10248063</v>
      </c>
    </row>
    <row r="195" spans="1:34" x14ac:dyDescent="0.3">
      <c r="A195" t="s">
        <v>8</v>
      </c>
      <c r="B195" t="s">
        <v>211</v>
      </c>
      <c r="C195" t="s">
        <v>568</v>
      </c>
      <c r="D195">
        <f t="array" ref="D195">AVERAGE(IF($B$2:$B$3757=$C195, $AE$2:$AE$3757))</f>
        <v>6.3400000000000007</v>
      </c>
      <c r="E195">
        <f t="shared" si="7"/>
        <v>7.4</v>
      </c>
      <c r="G195">
        <v>98</v>
      </c>
      <c r="H195" t="s">
        <v>253</v>
      </c>
      <c r="I195" t="s">
        <v>528</v>
      </c>
      <c r="J195" t="s">
        <v>5361</v>
      </c>
      <c r="K195" t="s">
        <v>5357</v>
      </c>
      <c r="W195" t="s">
        <v>330</v>
      </c>
      <c r="X195" t="s">
        <v>11</v>
      </c>
      <c r="AD195">
        <v>127000000</v>
      </c>
      <c r="AE195">
        <v>6.2</v>
      </c>
      <c r="AF195">
        <v>113733726</v>
      </c>
      <c r="AG195">
        <f>IFERROR(CORREL(AD195:$AD$3757, AF195:$AF$3757), "")</f>
        <v>4.4196999896677948E-2</v>
      </c>
      <c r="AH195">
        <f t="shared" ref="AH195:AH258" si="8" xml:space="preserve"> AF195 - AD195</f>
        <v>-13266274</v>
      </c>
    </row>
    <row r="196" spans="1:34" x14ac:dyDescent="0.3">
      <c r="A196" t="s">
        <v>8</v>
      </c>
      <c r="B196" t="s">
        <v>331</v>
      </c>
      <c r="C196" t="s">
        <v>572</v>
      </c>
      <c r="D196">
        <f t="array" ref="D196">AVERAGE(IF($B$2:$B$3757=$C196, $AE$2:$AE$3757))</f>
        <v>7.5</v>
      </c>
      <c r="E196">
        <f t="shared" si="7"/>
        <v>7.4</v>
      </c>
      <c r="G196">
        <v>95</v>
      </c>
      <c r="H196" t="s">
        <v>354</v>
      </c>
      <c r="I196" t="s">
        <v>5360</v>
      </c>
      <c r="J196" t="s">
        <v>528</v>
      </c>
      <c r="K196" t="s">
        <v>5361</v>
      </c>
      <c r="L196" t="s">
        <v>5358</v>
      </c>
      <c r="W196" t="s">
        <v>332</v>
      </c>
      <c r="X196" t="s">
        <v>11</v>
      </c>
      <c r="AD196">
        <v>130000000</v>
      </c>
      <c r="AE196">
        <v>7.3</v>
      </c>
      <c r="AF196">
        <v>148337537</v>
      </c>
      <c r="AG196">
        <f>IFERROR(CORREL(AD196:$AD$3757, AF196:$AF$3757), "")</f>
        <v>4.4077534844759576E-2</v>
      </c>
      <c r="AH196">
        <f t="shared" si="8"/>
        <v>18337537</v>
      </c>
    </row>
    <row r="197" spans="1:34" x14ac:dyDescent="0.3">
      <c r="A197" t="s">
        <v>8</v>
      </c>
      <c r="B197" t="s">
        <v>333</v>
      </c>
      <c r="C197" t="s">
        <v>579</v>
      </c>
      <c r="D197">
        <f t="array" ref="D197">AVERAGE(IF($B$2:$B$3757=$C197, $AE$2:$AE$3757))</f>
        <v>5.6000000000000005</v>
      </c>
      <c r="E197">
        <f t="shared" si="7"/>
        <v>7.4</v>
      </c>
      <c r="G197">
        <v>159</v>
      </c>
      <c r="H197" t="s">
        <v>253</v>
      </c>
      <c r="I197" t="s">
        <v>5361</v>
      </c>
      <c r="J197" t="s">
        <v>5357</v>
      </c>
      <c r="W197" t="s">
        <v>334</v>
      </c>
      <c r="X197" t="s">
        <v>11</v>
      </c>
      <c r="AD197">
        <v>125000000</v>
      </c>
      <c r="AE197">
        <v>7.5</v>
      </c>
      <c r="AF197">
        <v>317557891</v>
      </c>
      <c r="AG197">
        <f>IFERROR(CORREL(AD197:$AD$3757, AF197:$AF$3757), "")</f>
        <v>4.3897630951428387E-2</v>
      </c>
      <c r="AH197">
        <f t="shared" si="8"/>
        <v>192557891</v>
      </c>
    </row>
    <row r="198" spans="1:34" x14ac:dyDescent="0.3">
      <c r="A198" t="s">
        <v>8</v>
      </c>
      <c r="B198" t="s">
        <v>335</v>
      </c>
      <c r="C198" t="s">
        <v>582</v>
      </c>
      <c r="D198">
        <f t="array" ref="D198">AVERAGE(IF($B$2:$B$3757=$C198, $AE$2:$AE$3757))</f>
        <v>5.7333333333333325</v>
      </c>
      <c r="E198">
        <f t="shared" si="7"/>
        <v>7.4</v>
      </c>
      <c r="G198">
        <v>96</v>
      </c>
      <c r="H198" t="s">
        <v>354</v>
      </c>
      <c r="I198" t="s">
        <v>528</v>
      </c>
      <c r="J198" t="s">
        <v>5357</v>
      </c>
      <c r="W198" t="s">
        <v>336</v>
      </c>
      <c r="X198" t="s">
        <v>11</v>
      </c>
      <c r="AD198">
        <v>130000000</v>
      </c>
      <c r="AE198">
        <v>5.6</v>
      </c>
      <c r="AF198">
        <v>33592415</v>
      </c>
      <c r="AG198">
        <f>IFERROR(CORREL(AD198:$AD$3757, AF198:$AF$3757), "")</f>
        <v>4.3538360720556099E-2</v>
      </c>
      <c r="AH198">
        <f t="shared" si="8"/>
        <v>-96407585</v>
      </c>
    </row>
    <row r="199" spans="1:34" x14ac:dyDescent="0.3">
      <c r="A199" t="s">
        <v>8</v>
      </c>
      <c r="B199" t="s">
        <v>12</v>
      </c>
      <c r="C199" t="s">
        <v>589</v>
      </c>
      <c r="D199">
        <f t="array" ref="D199">AVERAGE(IF($B$2:$B$3757=$C199, $AE$2:$AE$3757))</f>
        <v>6.58</v>
      </c>
      <c r="E199">
        <f t="shared" si="7"/>
        <v>7.4</v>
      </c>
      <c r="G199">
        <v>143</v>
      </c>
      <c r="H199" t="s">
        <v>354</v>
      </c>
      <c r="I199" t="s">
        <v>253</v>
      </c>
      <c r="J199" t="s">
        <v>5357</v>
      </c>
      <c r="W199" t="s">
        <v>337</v>
      </c>
      <c r="X199" t="s">
        <v>11</v>
      </c>
      <c r="AD199">
        <v>140000000</v>
      </c>
      <c r="AE199">
        <v>8.1</v>
      </c>
      <c r="AF199">
        <v>305388685</v>
      </c>
      <c r="AG199">
        <f>IFERROR(CORREL(AD199:$AD$3757, AF199:$AF$3757), "")</f>
        <v>4.3561396989395887E-2</v>
      </c>
      <c r="AH199">
        <f t="shared" si="8"/>
        <v>165388685</v>
      </c>
    </row>
    <row r="200" spans="1:34" x14ac:dyDescent="0.3">
      <c r="A200" t="s">
        <v>8</v>
      </c>
      <c r="B200" t="s">
        <v>181</v>
      </c>
      <c r="C200" t="s">
        <v>592</v>
      </c>
      <c r="D200">
        <f t="array" ref="D200">AVERAGE(IF($B$2:$B$3757=$C200, $AE$2:$AE$3757))</f>
        <v>5.833333333333333</v>
      </c>
      <c r="E200">
        <f t="shared" si="7"/>
        <v>7.4</v>
      </c>
      <c r="G200">
        <v>123</v>
      </c>
      <c r="H200" t="s">
        <v>253</v>
      </c>
      <c r="I200" t="s">
        <v>5358</v>
      </c>
      <c r="J200" t="s">
        <v>5281</v>
      </c>
      <c r="W200" t="s">
        <v>338</v>
      </c>
      <c r="X200" t="s">
        <v>11</v>
      </c>
      <c r="AD200">
        <v>125000000</v>
      </c>
      <c r="AE200">
        <v>6.7</v>
      </c>
      <c r="AF200">
        <v>337103873</v>
      </c>
      <c r="AG200">
        <f>IFERROR(CORREL(AD200:$AD$3757, AF200:$AF$3757), "")</f>
        <v>4.3125660533160269E-2</v>
      </c>
      <c r="AH200">
        <f t="shared" si="8"/>
        <v>212103873</v>
      </c>
    </row>
    <row r="201" spans="1:34" x14ac:dyDescent="0.3">
      <c r="A201" t="s">
        <v>8</v>
      </c>
      <c r="B201" t="s">
        <v>222</v>
      </c>
      <c r="C201" t="s">
        <v>598</v>
      </c>
      <c r="D201">
        <f t="array" ref="D201">AVERAGE(IF($B$2:$B$3757=$C201, $AE$2:$AE$3757))</f>
        <v>6.6</v>
      </c>
      <c r="E201">
        <f t="shared" si="7"/>
        <v>7.4</v>
      </c>
      <c r="G201">
        <v>174</v>
      </c>
      <c r="H201" t="s">
        <v>5363</v>
      </c>
      <c r="I201" t="s">
        <v>5281</v>
      </c>
      <c r="W201" t="s">
        <v>339</v>
      </c>
      <c r="X201" t="s">
        <v>11</v>
      </c>
      <c r="AD201">
        <v>125000000</v>
      </c>
      <c r="AE201">
        <v>6.6</v>
      </c>
      <c r="AF201">
        <v>217536138</v>
      </c>
      <c r="AG201">
        <f>IFERROR(CORREL(AD201:$AD$3757, AF201:$AF$3757), "")</f>
        <v>4.2746532795842909E-2</v>
      </c>
      <c r="AH201">
        <f t="shared" si="8"/>
        <v>92536138</v>
      </c>
    </row>
    <row r="202" spans="1:34" x14ac:dyDescent="0.3">
      <c r="A202" t="s">
        <v>8</v>
      </c>
      <c r="B202" t="s">
        <v>340</v>
      </c>
      <c r="C202" t="s">
        <v>602</v>
      </c>
      <c r="D202">
        <f t="array" ref="D202">AVERAGE(IF($B$2:$B$3757=$C202, $AE$2:$AE$3757))</f>
        <v>5.75</v>
      </c>
      <c r="E202">
        <f t="shared" si="7"/>
        <v>7.4</v>
      </c>
      <c r="G202">
        <v>101</v>
      </c>
      <c r="H202" t="s">
        <v>253</v>
      </c>
      <c r="I202" t="s">
        <v>5360</v>
      </c>
      <c r="J202" t="s">
        <v>528</v>
      </c>
      <c r="K202" t="s">
        <v>5361</v>
      </c>
      <c r="L202" t="s">
        <v>5362</v>
      </c>
      <c r="W202" t="s">
        <v>341</v>
      </c>
      <c r="X202" t="s">
        <v>11</v>
      </c>
      <c r="AD202">
        <v>103000000</v>
      </c>
      <c r="AE202">
        <v>6.4</v>
      </c>
      <c r="AF202">
        <v>131536019</v>
      </c>
      <c r="AG202">
        <f>IFERROR(CORREL(AD202:$AD$3757, AF202:$AF$3757), "")</f>
        <v>4.2482200888292562E-2</v>
      </c>
      <c r="AH202">
        <f t="shared" si="8"/>
        <v>28536019</v>
      </c>
    </row>
    <row r="203" spans="1:34" x14ac:dyDescent="0.3">
      <c r="A203" t="s">
        <v>8</v>
      </c>
      <c r="B203" t="s">
        <v>31</v>
      </c>
      <c r="C203" t="s">
        <v>604</v>
      </c>
      <c r="D203">
        <f t="array" ref="D203">AVERAGE(IF($B$2:$B$3757=$C203, $AE$2:$AE$3757))</f>
        <v>6.3</v>
      </c>
      <c r="E203">
        <f t="shared" si="7"/>
        <v>7.4</v>
      </c>
      <c r="G203">
        <v>134</v>
      </c>
      <c r="H203" t="s">
        <v>354</v>
      </c>
      <c r="I203" t="s">
        <v>253</v>
      </c>
      <c r="J203" t="s">
        <v>5357</v>
      </c>
      <c r="K203" t="s">
        <v>5358</v>
      </c>
      <c r="L203" t="s">
        <v>5281</v>
      </c>
      <c r="W203" t="s">
        <v>342</v>
      </c>
      <c r="X203" t="s">
        <v>11</v>
      </c>
      <c r="AD203">
        <v>110000000</v>
      </c>
      <c r="AE203">
        <v>7.5</v>
      </c>
      <c r="AF203">
        <v>214948780</v>
      </c>
      <c r="AG203">
        <f>IFERROR(CORREL(AD203:$AD$3757, AF203:$AF$3757), "")</f>
        <v>4.237654376306442E-2</v>
      </c>
      <c r="AH203">
        <f t="shared" si="8"/>
        <v>104948780</v>
      </c>
    </row>
    <row r="204" spans="1:34" x14ac:dyDescent="0.3">
      <c r="A204" t="s">
        <v>8</v>
      </c>
      <c r="B204" t="s">
        <v>110</v>
      </c>
      <c r="C204" t="s">
        <v>606</v>
      </c>
      <c r="D204">
        <f t="array" ref="D204">AVERAGE(IF($B$2:$B$3757=$C204, $AE$2:$AE$3757))</f>
        <v>7.2333333333333343</v>
      </c>
      <c r="E204">
        <f t="shared" si="7"/>
        <v>7.4</v>
      </c>
      <c r="G204">
        <v>132</v>
      </c>
      <c r="H204" t="s">
        <v>354</v>
      </c>
      <c r="I204" t="s">
        <v>5366</v>
      </c>
      <c r="J204" t="s">
        <v>5281</v>
      </c>
      <c r="W204" t="s">
        <v>343</v>
      </c>
      <c r="X204" t="s">
        <v>11</v>
      </c>
      <c r="AD204">
        <v>125000000</v>
      </c>
      <c r="AE204">
        <v>7.3</v>
      </c>
      <c r="AF204">
        <v>209805005</v>
      </c>
      <c r="AG204">
        <f>IFERROR(CORREL(AD204:$AD$3757, AF204:$AF$3757), "")</f>
        <v>4.216977513873716E-2</v>
      </c>
      <c r="AH204">
        <f t="shared" si="8"/>
        <v>84805005</v>
      </c>
    </row>
    <row r="205" spans="1:34" x14ac:dyDescent="0.3">
      <c r="A205" t="s">
        <v>8</v>
      </c>
      <c r="B205" t="s">
        <v>344</v>
      </c>
      <c r="C205" t="s">
        <v>608</v>
      </c>
      <c r="D205">
        <f t="array" ref="D205">AVERAGE(IF($B$2:$B$3757=$C205, $AE$2:$AE$3757))</f>
        <v>6.5</v>
      </c>
      <c r="E205">
        <f t="shared" si="7"/>
        <v>7.3999999999999995</v>
      </c>
      <c r="G205">
        <v>129</v>
      </c>
      <c r="H205" t="s">
        <v>354</v>
      </c>
      <c r="I205" t="s">
        <v>253</v>
      </c>
      <c r="J205" t="s">
        <v>5366</v>
      </c>
      <c r="K205" t="s">
        <v>5363</v>
      </c>
      <c r="L205" t="s">
        <v>5281</v>
      </c>
      <c r="W205" t="s">
        <v>345</v>
      </c>
      <c r="X205" t="s">
        <v>11</v>
      </c>
      <c r="AD205">
        <v>125000000</v>
      </c>
      <c r="AE205">
        <v>7.5</v>
      </c>
      <c r="AF205">
        <v>186830669</v>
      </c>
      <c r="AG205">
        <f>IFERROR(CORREL(AD205:$AD$3757, AF205:$AF$3757), "")</f>
        <v>4.191317405313702E-2</v>
      </c>
      <c r="AH205">
        <f t="shared" si="8"/>
        <v>61830669</v>
      </c>
    </row>
    <row r="206" spans="1:34" x14ac:dyDescent="0.3">
      <c r="A206" t="s">
        <v>8</v>
      </c>
      <c r="B206" t="s">
        <v>299</v>
      </c>
      <c r="C206" t="s">
        <v>611</v>
      </c>
      <c r="D206">
        <f t="array" ref="D206">AVERAGE(IF($B$2:$B$3757=$C206, $AE$2:$AE$3757))</f>
        <v>5.35</v>
      </c>
      <c r="E206">
        <f t="shared" si="7"/>
        <v>7.3999999999999995</v>
      </c>
      <c r="G206">
        <v>106</v>
      </c>
      <c r="H206" t="s">
        <v>354</v>
      </c>
      <c r="I206" t="s">
        <v>253</v>
      </c>
      <c r="J206" t="s">
        <v>5357</v>
      </c>
      <c r="W206" t="s">
        <v>346</v>
      </c>
      <c r="X206" t="s">
        <v>11</v>
      </c>
      <c r="AD206">
        <v>125000000</v>
      </c>
      <c r="AE206">
        <v>5.8</v>
      </c>
      <c r="AF206">
        <v>163192114</v>
      </c>
      <c r="AG206">
        <f>IFERROR(CORREL(AD206:$AD$3757, AF206:$AF$3757), "")</f>
        <v>4.1685604694095664E-2</v>
      </c>
      <c r="AH206">
        <f t="shared" si="8"/>
        <v>38192114</v>
      </c>
    </row>
    <row r="207" spans="1:34" x14ac:dyDescent="0.3">
      <c r="A207" t="s">
        <v>8</v>
      </c>
      <c r="B207" t="s">
        <v>347</v>
      </c>
      <c r="C207" t="s">
        <v>614</v>
      </c>
      <c r="D207">
        <f t="array" ref="D207">AVERAGE(IF($B$2:$B$3757=$C207, $AE$2:$AE$3757))</f>
        <v>7.1000000000000005</v>
      </c>
      <c r="E207">
        <f t="shared" si="7"/>
        <v>7.3888888888888893</v>
      </c>
      <c r="G207">
        <v>113</v>
      </c>
      <c r="H207" t="s">
        <v>354</v>
      </c>
      <c r="I207" t="s">
        <v>5358</v>
      </c>
      <c r="W207" t="s">
        <v>348</v>
      </c>
      <c r="X207" t="s">
        <v>11</v>
      </c>
      <c r="AD207">
        <v>65000000</v>
      </c>
      <c r="AE207">
        <v>7.5</v>
      </c>
      <c r="AF207">
        <v>119412921</v>
      </c>
      <c r="AG207">
        <f>IFERROR(CORREL(AD207:$AD$3757, AF207:$AF$3757), "")</f>
        <v>4.1490278863551881E-2</v>
      </c>
      <c r="AH207">
        <f t="shared" si="8"/>
        <v>54412921</v>
      </c>
    </row>
    <row r="208" spans="1:34" x14ac:dyDescent="0.3">
      <c r="A208" t="s">
        <v>8</v>
      </c>
      <c r="B208" t="s">
        <v>349</v>
      </c>
      <c r="C208" t="s">
        <v>622</v>
      </c>
      <c r="D208">
        <f t="array" ref="D208">AVERAGE(IF($B$2:$B$3757=$C208, $AE$2:$AE$3757))</f>
        <v>5.99</v>
      </c>
      <c r="E208">
        <f t="shared" si="7"/>
        <v>7.38</v>
      </c>
      <c r="G208">
        <v>102</v>
      </c>
      <c r="H208" t="s">
        <v>354</v>
      </c>
      <c r="I208" t="s">
        <v>253</v>
      </c>
      <c r="J208" t="s">
        <v>5364</v>
      </c>
      <c r="W208" t="s">
        <v>350</v>
      </c>
      <c r="X208" t="s">
        <v>11</v>
      </c>
      <c r="AD208">
        <v>85000000</v>
      </c>
      <c r="AE208">
        <v>6.6</v>
      </c>
      <c r="AF208">
        <v>32694788</v>
      </c>
      <c r="AG208">
        <f>IFERROR(CORREL(AD208:$AD$3757, AF208:$AF$3757), "")</f>
        <v>4.1458712797429784E-2</v>
      </c>
      <c r="AH208">
        <f t="shared" si="8"/>
        <v>-52305212</v>
      </c>
    </row>
    <row r="209" spans="1:34" x14ac:dyDescent="0.3">
      <c r="A209" t="s">
        <v>8</v>
      </c>
      <c r="B209" t="s">
        <v>351</v>
      </c>
      <c r="C209" t="s">
        <v>624</v>
      </c>
      <c r="D209">
        <f t="array" ref="D209">AVERAGE(IF($B$2:$B$3757=$C209, $AE$2:$AE$3757))</f>
        <v>6.9</v>
      </c>
      <c r="E209">
        <f t="shared" si="7"/>
        <v>7.3599999999999994</v>
      </c>
      <c r="G209">
        <v>135</v>
      </c>
      <c r="H209" t="s">
        <v>354</v>
      </c>
      <c r="I209" t="s">
        <v>253</v>
      </c>
      <c r="J209" t="s">
        <v>5281</v>
      </c>
      <c r="W209" t="s">
        <v>352</v>
      </c>
      <c r="X209" t="s">
        <v>11</v>
      </c>
      <c r="AD209">
        <v>125000000</v>
      </c>
      <c r="AE209">
        <v>6.7</v>
      </c>
      <c r="AF209">
        <v>113165635</v>
      </c>
      <c r="AG209">
        <f>IFERROR(CORREL(AD209:$AD$3757, AF209:$AF$3757), "")</f>
        <v>4.1470859051161067E-2</v>
      </c>
      <c r="AH209">
        <f t="shared" si="8"/>
        <v>-11834365</v>
      </c>
    </row>
    <row r="210" spans="1:34" x14ac:dyDescent="0.3">
      <c r="A210" t="s">
        <v>8</v>
      </c>
      <c r="B210" t="s">
        <v>353</v>
      </c>
      <c r="C210" t="s">
        <v>626</v>
      </c>
      <c r="D210">
        <f t="array" ref="D210">AVERAGE(IF($B$2:$B$3757=$C210, $AE$2:$AE$3757))</f>
        <v>5.9499999999999993</v>
      </c>
      <c r="E210">
        <f t="shared" si="7"/>
        <v>7.35</v>
      </c>
      <c r="G210">
        <v>125</v>
      </c>
      <c r="H210" t="s">
        <v>354</v>
      </c>
      <c r="W210" t="s">
        <v>355</v>
      </c>
      <c r="X210" t="s">
        <v>11</v>
      </c>
      <c r="AD210">
        <v>125000000</v>
      </c>
      <c r="AE210">
        <v>3.7</v>
      </c>
      <c r="AF210">
        <v>107285004</v>
      </c>
      <c r="AG210">
        <f>IFERROR(CORREL(AD210:$AD$3757, AF210:$AF$3757), "")</f>
        <v>4.1351421118299918E-2</v>
      </c>
      <c r="AH210">
        <f t="shared" si="8"/>
        <v>-17714996</v>
      </c>
    </row>
    <row r="211" spans="1:34" x14ac:dyDescent="0.3">
      <c r="A211" t="s">
        <v>8</v>
      </c>
      <c r="B211" t="s">
        <v>222</v>
      </c>
      <c r="C211" t="s">
        <v>628</v>
      </c>
      <c r="D211">
        <f t="array" ref="D211">AVERAGE(IF($B$2:$B$3757=$C211, $AE$2:$AE$3757))</f>
        <v>6.6</v>
      </c>
      <c r="E211">
        <f t="shared" si="7"/>
        <v>7.35</v>
      </c>
      <c r="G211">
        <v>110</v>
      </c>
      <c r="H211" t="s">
        <v>528</v>
      </c>
      <c r="I211" t="s">
        <v>5361</v>
      </c>
      <c r="J211" t="s">
        <v>5357</v>
      </c>
      <c r="W211" t="s">
        <v>356</v>
      </c>
      <c r="X211" t="s">
        <v>11</v>
      </c>
      <c r="AD211">
        <v>123000000</v>
      </c>
      <c r="AE211">
        <v>6</v>
      </c>
      <c r="AF211">
        <v>260031035</v>
      </c>
      <c r="AG211">
        <f>IFERROR(CORREL(AD211:$AD$3757, AF211:$AF$3757), "")</f>
        <v>4.1241458450899542E-2</v>
      </c>
      <c r="AH211">
        <f t="shared" si="8"/>
        <v>137031035</v>
      </c>
    </row>
    <row r="212" spans="1:34" x14ac:dyDescent="0.3">
      <c r="A212" t="s">
        <v>8</v>
      </c>
      <c r="B212" t="s">
        <v>115</v>
      </c>
      <c r="C212" t="s">
        <v>632</v>
      </c>
      <c r="D212">
        <f t="array" ref="D212">AVERAGE(IF($B$2:$B$3757=$C212, $AE$2:$AE$3757))</f>
        <v>6.7600000000000007</v>
      </c>
      <c r="E212">
        <f t="shared" si="7"/>
        <v>7.3400000000000007</v>
      </c>
      <c r="G212">
        <v>124</v>
      </c>
      <c r="H212" t="s">
        <v>354</v>
      </c>
      <c r="I212" t="s">
        <v>253</v>
      </c>
      <c r="J212" t="s">
        <v>5358</v>
      </c>
      <c r="K212" t="s">
        <v>5281</v>
      </c>
      <c r="W212" t="s">
        <v>357</v>
      </c>
      <c r="X212" t="s">
        <v>11</v>
      </c>
      <c r="AD212">
        <v>125000000</v>
      </c>
      <c r="AE212">
        <v>6.4</v>
      </c>
      <c r="AF212">
        <v>186739919</v>
      </c>
      <c r="AG212">
        <f>IFERROR(CORREL(AD212:$AD$3757, AF212:$AF$3757), "")</f>
        <v>4.0932706228490559E-2</v>
      </c>
      <c r="AH212">
        <f t="shared" si="8"/>
        <v>61739919</v>
      </c>
    </row>
    <row r="213" spans="1:34" x14ac:dyDescent="0.3">
      <c r="A213" t="s">
        <v>8</v>
      </c>
      <c r="B213" t="s">
        <v>358</v>
      </c>
      <c r="C213" t="s">
        <v>637</v>
      </c>
      <c r="D213">
        <f t="array" ref="D213">AVERAGE(IF($B$2:$B$3757=$C213, $AE$2:$AE$3757))</f>
        <v>7.35</v>
      </c>
      <c r="E213">
        <f t="shared" si="7"/>
        <v>7.3285714285714283</v>
      </c>
      <c r="G213">
        <v>123</v>
      </c>
      <c r="H213" t="s">
        <v>354</v>
      </c>
      <c r="I213" t="s">
        <v>253</v>
      </c>
      <c r="J213" t="s">
        <v>5281</v>
      </c>
      <c r="W213" t="s">
        <v>359</v>
      </c>
      <c r="X213" t="s">
        <v>11</v>
      </c>
      <c r="AD213">
        <v>125000000</v>
      </c>
      <c r="AE213">
        <v>6.1</v>
      </c>
      <c r="AF213">
        <v>215397307</v>
      </c>
      <c r="AG213">
        <f>IFERROR(CORREL(AD213:$AD$3757, AF213:$AF$3757), "")</f>
        <v>4.0702795746131198E-2</v>
      </c>
      <c r="AH213">
        <f t="shared" si="8"/>
        <v>90397307</v>
      </c>
    </row>
    <row r="214" spans="1:34" x14ac:dyDescent="0.3">
      <c r="A214" t="s">
        <v>8</v>
      </c>
      <c r="B214" t="s">
        <v>185</v>
      </c>
      <c r="C214" t="s">
        <v>639</v>
      </c>
      <c r="D214">
        <f t="array" ref="D214">AVERAGE(IF($B$2:$B$3757=$C214, $AE$2:$AE$3757))</f>
        <v>7.1</v>
      </c>
      <c r="E214">
        <f t="shared" si="7"/>
        <v>7.3272727272727272</v>
      </c>
      <c r="G214">
        <v>130</v>
      </c>
      <c r="H214" t="s">
        <v>354</v>
      </c>
      <c r="I214" t="s">
        <v>253</v>
      </c>
      <c r="J214" t="s">
        <v>897</v>
      </c>
      <c r="K214" t="s">
        <v>5281</v>
      </c>
      <c r="W214" t="s">
        <v>360</v>
      </c>
      <c r="X214" t="s">
        <v>11</v>
      </c>
      <c r="AD214">
        <v>140000000</v>
      </c>
      <c r="AE214">
        <v>6.4</v>
      </c>
      <c r="AF214">
        <v>182618434</v>
      </c>
      <c r="AG214">
        <f>IFERROR(CORREL(AD214:$AD$3757, AF214:$AF$3757), "")</f>
        <v>4.0434844452658561E-2</v>
      </c>
      <c r="AH214">
        <f t="shared" si="8"/>
        <v>42618434</v>
      </c>
    </row>
    <row r="215" spans="1:34" x14ac:dyDescent="0.3">
      <c r="A215" t="s">
        <v>8</v>
      </c>
      <c r="B215" t="s">
        <v>361</v>
      </c>
      <c r="C215" t="s">
        <v>641</v>
      </c>
      <c r="D215">
        <f t="array" ref="D215">AVERAGE(IF($B$2:$B$3757=$C215, $AE$2:$AE$3757))</f>
        <v>7.2333333333333334</v>
      </c>
      <c r="E215">
        <f t="shared" si="7"/>
        <v>7.3250000000000002</v>
      </c>
      <c r="G215">
        <v>92</v>
      </c>
      <c r="H215" t="s">
        <v>354</v>
      </c>
      <c r="I215" t="s">
        <v>253</v>
      </c>
      <c r="J215" t="s">
        <v>5358</v>
      </c>
      <c r="K215" t="s">
        <v>5281</v>
      </c>
      <c r="W215" t="s">
        <v>362</v>
      </c>
      <c r="X215" t="s">
        <v>11</v>
      </c>
      <c r="AD215">
        <v>130000000</v>
      </c>
      <c r="AE215">
        <v>5.6</v>
      </c>
      <c r="AF215">
        <v>131920333</v>
      </c>
      <c r="AG215">
        <f>IFERROR(CORREL(AD215:$AD$3757, AF215:$AF$3757), "")</f>
        <v>4.0163984310727922E-2</v>
      </c>
      <c r="AH215">
        <f t="shared" si="8"/>
        <v>1920333</v>
      </c>
    </row>
    <row r="216" spans="1:34" x14ac:dyDescent="0.3">
      <c r="A216" t="s">
        <v>8</v>
      </c>
      <c r="B216" t="s">
        <v>284</v>
      </c>
      <c r="C216" t="s">
        <v>647</v>
      </c>
      <c r="D216">
        <f t="array" ref="D216">AVERAGE(IF($B$2:$B$3757=$C216, $AE$2:$AE$3757))</f>
        <v>7.1</v>
      </c>
      <c r="E216">
        <f t="shared" ref="E216:E279" si="9">LARGE($D$2:$D$1660, ROW(215:215))</f>
        <v>7.3250000000000002</v>
      </c>
      <c r="G216">
        <v>127</v>
      </c>
      <c r="H216" t="s">
        <v>253</v>
      </c>
      <c r="I216" t="s">
        <v>897</v>
      </c>
      <c r="J216" t="s">
        <v>5357</v>
      </c>
      <c r="W216" t="s">
        <v>363</v>
      </c>
      <c r="X216" t="s">
        <v>11</v>
      </c>
      <c r="AD216">
        <v>120000000</v>
      </c>
      <c r="AE216">
        <v>8</v>
      </c>
      <c r="AF216">
        <v>124976634</v>
      </c>
      <c r="AG216">
        <f>IFERROR(CORREL(AD216:$AD$3757, AF216:$AF$3757), "")</f>
        <v>4.0003345402968404E-2</v>
      </c>
      <c r="AH216">
        <f t="shared" si="8"/>
        <v>4976634</v>
      </c>
    </row>
    <row r="217" spans="1:34" x14ac:dyDescent="0.3">
      <c r="A217" t="s">
        <v>8</v>
      </c>
      <c r="B217" t="s">
        <v>364</v>
      </c>
      <c r="C217" t="s">
        <v>649</v>
      </c>
      <c r="D217">
        <f t="array" ref="D217">AVERAGE(IF($B$2:$B$3757=$C217, $AE$2:$AE$3757))</f>
        <v>6.1000000000000005</v>
      </c>
      <c r="E217">
        <f t="shared" si="9"/>
        <v>7.3250000000000002</v>
      </c>
      <c r="G217">
        <v>123</v>
      </c>
      <c r="H217" t="s">
        <v>354</v>
      </c>
      <c r="I217" t="s">
        <v>5357</v>
      </c>
      <c r="J217" t="s">
        <v>5281</v>
      </c>
      <c r="W217" t="s">
        <v>365</v>
      </c>
      <c r="X217" t="s">
        <v>11</v>
      </c>
      <c r="AD217">
        <v>110000000</v>
      </c>
      <c r="AE217">
        <v>5.2</v>
      </c>
      <c r="AF217">
        <v>115802596</v>
      </c>
      <c r="AG217">
        <f>IFERROR(CORREL(AD217:$AD$3757, AF217:$AF$3757), "")</f>
        <v>3.987190411451224E-2</v>
      </c>
      <c r="AH217">
        <f t="shared" si="8"/>
        <v>5802596</v>
      </c>
    </row>
    <row r="218" spans="1:34" x14ac:dyDescent="0.3">
      <c r="A218" t="s">
        <v>8</v>
      </c>
      <c r="B218" t="s">
        <v>308</v>
      </c>
      <c r="C218" t="s">
        <v>651</v>
      </c>
      <c r="D218">
        <f t="array" ref="D218">AVERAGE(IF($B$2:$B$3757=$C218, $AE$2:$AE$3757))</f>
        <v>6.5</v>
      </c>
      <c r="E218">
        <f t="shared" si="9"/>
        <v>7.3076923076923084</v>
      </c>
      <c r="G218">
        <v>123</v>
      </c>
      <c r="H218" t="s">
        <v>354</v>
      </c>
      <c r="I218" t="s">
        <v>5281</v>
      </c>
      <c r="W218" t="s">
        <v>366</v>
      </c>
      <c r="X218" t="s">
        <v>11</v>
      </c>
      <c r="AD218">
        <v>120000000</v>
      </c>
      <c r="AE218">
        <v>7.1</v>
      </c>
      <c r="AF218">
        <v>108521835</v>
      </c>
      <c r="AG218">
        <f>IFERROR(CORREL(AD218:$AD$3757, AF218:$AF$3757), "")</f>
        <v>3.9769763703983517E-2</v>
      </c>
      <c r="AH218">
        <f t="shared" si="8"/>
        <v>-11478165</v>
      </c>
    </row>
    <row r="219" spans="1:34" x14ac:dyDescent="0.3">
      <c r="A219" t="s">
        <v>8</v>
      </c>
      <c r="B219" t="s">
        <v>89</v>
      </c>
      <c r="C219" t="s">
        <v>653</v>
      </c>
      <c r="D219">
        <f t="array" ref="D219">AVERAGE(IF($B$2:$B$3757=$C219, $AE$2:$AE$3757))</f>
        <v>6.125</v>
      </c>
      <c r="E219">
        <f t="shared" si="9"/>
        <v>7.3</v>
      </c>
      <c r="G219">
        <v>107</v>
      </c>
      <c r="H219" t="s">
        <v>354</v>
      </c>
      <c r="I219" t="s">
        <v>253</v>
      </c>
      <c r="J219" t="s">
        <v>528</v>
      </c>
      <c r="K219" t="s">
        <v>5366</v>
      </c>
      <c r="W219" t="s">
        <v>367</v>
      </c>
      <c r="X219" t="s">
        <v>11</v>
      </c>
      <c r="AD219">
        <v>120000000</v>
      </c>
      <c r="AE219">
        <v>4.8</v>
      </c>
      <c r="AF219">
        <v>100685880</v>
      </c>
      <c r="AG219">
        <f>IFERROR(CORREL(AD219:$AD$3757, AF219:$AF$3757), "")</f>
        <v>3.966305116475511E-2</v>
      </c>
      <c r="AH219">
        <f t="shared" si="8"/>
        <v>-19314120</v>
      </c>
    </row>
    <row r="220" spans="1:34" x14ac:dyDescent="0.3">
      <c r="A220" t="s">
        <v>8</v>
      </c>
      <c r="B220" t="s">
        <v>50</v>
      </c>
      <c r="C220" t="s">
        <v>655</v>
      </c>
      <c r="D220">
        <f t="array" ref="D220">AVERAGE(IF($B$2:$B$3757=$C220, $AE$2:$AE$3757))</f>
        <v>7.6</v>
      </c>
      <c r="E220">
        <f t="shared" si="9"/>
        <v>7.3</v>
      </c>
      <c r="G220">
        <v>124</v>
      </c>
      <c r="H220" t="s">
        <v>253</v>
      </c>
      <c r="I220" t="s">
        <v>5363</v>
      </c>
      <c r="J220" t="s">
        <v>5358</v>
      </c>
      <c r="W220" t="s">
        <v>368</v>
      </c>
      <c r="X220" t="s">
        <v>11</v>
      </c>
      <c r="AD220">
        <v>130000000</v>
      </c>
      <c r="AE220">
        <v>7</v>
      </c>
      <c r="AF220">
        <v>126464904</v>
      </c>
      <c r="AG220">
        <f>IFERROR(CORREL(AD220:$AD$3757, AF220:$AF$3757), "")</f>
        <v>3.9568499704408178E-2</v>
      </c>
      <c r="AH220">
        <f t="shared" si="8"/>
        <v>-3535096</v>
      </c>
    </row>
    <row r="221" spans="1:34" x14ac:dyDescent="0.3">
      <c r="A221" t="s">
        <v>8</v>
      </c>
      <c r="B221" t="s">
        <v>251</v>
      </c>
      <c r="C221" t="s">
        <v>657</v>
      </c>
      <c r="D221">
        <f t="array" ref="D221">AVERAGE(IF($B$2:$B$3757=$C221, $AE$2:$AE$3757))</f>
        <v>6.2000000000000011</v>
      </c>
      <c r="E221">
        <f t="shared" si="9"/>
        <v>7.3</v>
      </c>
      <c r="G221">
        <v>77</v>
      </c>
      <c r="H221" t="s">
        <v>253</v>
      </c>
      <c r="I221" t="s">
        <v>5360</v>
      </c>
      <c r="J221" t="s">
        <v>528</v>
      </c>
      <c r="K221" t="s">
        <v>5361</v>
      </c>
      <c r="L221" t="s">
        <v>5357</v>
      </c>
      <c r="W221" t="s">
        <v>369</v>
      </c>
      <c r="X221" t="s">
        <v>11</v>
      </c>
      <c r="AD221">
        <v>120000000</v>
      </c>
      <c r="AE221">
        <v>5.4</v>
      </c>
      <c r="AF221">
        <v>64736114</v>
      </c>
      <c r="AG221">
        <f>IFERROR(CORREL(AD221:$AD$3757, AF221:$AF$3757), "")</f>
        <v>3.9416317666075174E-2</v>
      </c>
      <c r="AH221">
        <f t="shared" si="8"/>
        <v>-55263886</v>
      </c>
    </row>
    <row r="222" spans="1:34" x14ac:dyDescent="0.3">
      <c r="A222" t="s">
        <v>8</v>
      </c>
      <c r="B222" t="s">
        <v>370</v>
      </c>
      <c r="C222" t="s">
        <v>659</v>
      </c>
      <c r="D222">
        <f t="array" ref="D222">AVERAGE(IF($B$2:$B$3757=$C222, $AE$2:$AE$3757))</f>
        <v>6.1857142857142851</v>
      </c>
      <c r="E222">
        <f t="shared" si="9"/>
        <v>7.3</v>
      </c>
      <c r="G222">
        <v>109</v>
      </c>
      <c r="H222" t="s">
        <v>354</v>
      </c>
      <c r="I222" t="s">
        <v>897</v>
      </c>
      <c r="J222" t="s">
        <v>5358</v>
      </c>
      <c r="K222" t="s">
        <v>5281</v>
      </c>
      <c r="W222" t="s">
        <v>371</v>
      </c>
      <c r="X222" t="s">
        <v>11</v>
      </c>
      <c r="AD222">
        <v>115000000</v>
      </c>
      <c r="AE222">
        <v>6.6</v>
      </c>
      <c r="AF222">
        <v>93050117</v>
      </c>
      <c r="AG222">
        <f>IFERROR(CORREL(AD222:$AD$3757, AF222:$AF$3757), "")</f>
        <v>3.9380758039137743E-2</v>
      </c>
      <c r="AH222">
        <f t="shared" si="8"/>
        <v>-21949883</v>
      </c>
    </row>
    <row r="223" spans="1:34" x14ac:dyDescent="0.3">
      <c r="A223" t="s">
        <v>8</v>
      </c>
      <c r="B223" t="s">
        <v>372</v>
      </c>
      <c r="C223" t="s">
        <v>662</v>
      </c>
      <c r="D223">
        <f t="array" ref="D223">AVERAGE(IF($B$2:$B$3757=$C223, $AE$2:$AE$3757))</f>
        <v>6.9333333333333327</v>
      </c>
      <c r="E223">
        <f t="shared" si="9"/>
        <v>7.3</v>
      </c>
      <c r="G223">
        <v>134</v>
      </c>
      <c r="H223" t="s">
        <v>354</v>
      </c>
      <c r="I223" t="s">
        <v>253</v>
      </c>
      <c r="J223" t="s">
        <v>5358</v>
      </c>
      <c r="K223" t="s">
        <v>5281</v>
      </c>
      <c r="W223" t="s">
        <v>373</v>
      </c>
      <c r="X223" t="s">
        <v>11</v>
      </c>
      <c r="AD223">
        <v>105000000</v>
      </c>
      <c r="AE223">
        <v>6.7</v>
      </c>
      <c r="AF223">
        <v>57637485</v>
      </c>
      <c r="AG223">
        <f>IFERROR(CORREL(AD223:$AD$3757, AF223:$AF$3757), "")</f>
        <v>3.9303470559055705E-2</v>
      </c>
      <c r="AH223">
        <f t="shared" si="8"/>
        <v>-47362515</v>
      </c>
    </row>
    <row r="224" spans="1:34" x14ac:dyDescent="0.3">
      <c r="A224" t="s">
        <v>8</v>
      </c>
      <c r="B224" t="s">
        <v>374</v>
      </c>
      <c r="C224" t="s">
        <v>477</v>
      </c>
      <c r="D224">
        <f t="array" ref="D224">AVERAGE(IF($B$2:$B$3757=$C224, $AE$2:$AE$3757))</f>
        <v>6.85</v>
      </c>
      <c r="E224">
        <f t="shared" si="9"/>
        <v>7.3</v>
      </c>
      <c r="G224">
        <v>117</v>
      </c>
      <c r="H224" t="s">
        <v>354</v>
      </c>
      <c r="I224" t="s">
        <v>5366</v>
      </c>
      <c r="J224" t="s">
        <v>5358</v>
      </c>
      <c r="K224" t="s">
        <v>5281</v>
      </c>
      <c r="W224" t="s">
        <v>375</v>
      </c>
      <c r="X224" t="s">
        <v>11</v>
      </c>
      <c r="AD224">
        <v>100000000</v>
      </c>
      <c r="AE224">
        <v>6.2</v>
      </c>
      <c r="AF224">
        <v>58607007</v>
      </c>
      <c r="AG224">
        <f>IFERROR(CORREL(AD224:$AD$3757, AF224:$AF$3757), "")</f>
        <v>3.9284381745245615E-2</v>
      </c>
      <c r="AH224">
        <f t="shared" si="8"/>
        <v>-41392993</v>
      </c>
    </row>
    <row r="225" spans="1:34" x14ac:dyDescent="0.3">
      <c r="A225" t="s">
        <v>8</v>
      </c>
      <c r="B225" t="s">
        <v>119</v>
      </c>
      <c r="C225" t="s">
        <v>675</v>
      </c>
      <c r="D225">
        <f t="array" ref="D225">AVERAGE(IF($B$2:$B$3757=$C225, $AE$2:$AE$3757))</f>
        <v>6.6571428571428575</v>
      </c>
      <c r="E225">
        <f t="shared" si="9"/>
        <v>7.3</v>
      </c>
      <c r="G225">
        <v>135</v>
      </c>
      <c r="H225" t="s">
        <v>354</v>
      </c>
      <c r="I225" t="s">
        <v>5361</v>
      </c>
      <c r="J225" t="s">
        <v>5365</v>
      </c>
      <c r="W225" t="s">
        <v>376</v>
      </c>
      <c r="X225" t="s">
        <v>11</v>
      </c>
      <c r="AD225">
        <v>120000000</v>
      </c>
      <c r="AE225">
        <v>6.1</v>
      </c>
      <c r="AF225">
        <v>43929341</v>
      </c>
      <c r="AG225">
        <f>IFERROR(CORREL(AD225:$AD$3757, AF225:$AF$3757), "")</f>
        <v>3.9265464507048611E-2</v>
      </c>
      <c r="AH225">
        <f t="shared" si="8"/>
        <v>-76070659</v>
      </c>
    </row>
    <row r="226" spans="1:34" x14ac:dyDescent="0.3">
      <c r="A226" t="s">
        <v>8</v>
      </c>
      <c r="B226" t="s">
        <v>377</v>
      </c>
      <c r="C226" t="s">
        <v>680</v>
      </c>
      <c r="D226">
        <f t="array" ref="D226">AVERAGE(IF($B$2:$B$3757=$C226, $AE$2:$AE$3757))</f>
        <v>6.3999999999999995</v>
      </c>
      <c r="E226">
        <f t="shared" si="9"/>
        <v>7.3</v>
      </c>
      <c r="G226">
        <v>121</v>
      </c>
      <c r="H226" t="s">
        <v>528</v>
      </c>
      <c r="I226" t="s">
        <v>897</v>
      </c>
      <c r="J226" t="s">
        <v>5359</v>
      </c>
      <c r="W226" t="s">
        <v>378</v>
      </c>
      <c r="X226" t="s">
        <v>11</v>
      </c>
      <c r="AD226">
        <v>120000000</v>
      </c>
      <c r="AE226">
        <v>5.3</v>
      </c>
      <c r="AF226">
        <v>30212620</v>
      </c>
      <c r="AG226">
        <f>IFERROR(CORREL(AD226:$AD$3757, AF226:$AF$3757), "")</f>
        <v>3.9266241396948412E-2</v>
      </c>
      <c r="AH226">
        <f t="shared" si="8"/>
        <v>-89787380</v>
      </c>
    </row>
    <row r="227" spans="1:34" x14ac:dyDescent="0.3">
      <c r="A227" t="s">
        <v>8</v>
      </c>
      <c r="B227" t="s">
        <v>379</v>
      </c>
      <c r="C227" t="s">
        <v>690</v>
      </c>
      <c r="D227">
        <f t="array" ref="D227">AVERAGE(IF($B$2:$B$3757=$C227, $AE$2:$AE$3757))</f>
        <v>6.0666666666666664</v>
      </c>
      <c r="E227">
        <f t="shared" si="9"/>
        <v>7.3</v>
      </c>
      <c r="G227">
        <v>117</v>
      </c>
      <c r="H227" t="s">
        <v>354</v>
      </c>
      <c r="I227" t="s">
        <v>528</v>
      </c>
      <c r="J227" t="s">
        <v>5359</v>
      </c>
      <c r="W227" t="s">
        <v>380</v>
      </c>
      <c r="X227" t="s">
        <v>11</v>
      </c>
      <c r="AD227">
        <v>117000000</v>
      </c>
      <c r="AE227">
        <v>6.3</v>
      </c>
      <c r="AF227">
        <v>76418654</v>
      </c>
      <c r="AG227">
        <f>IFERROR(CORREL(AD227:$AD$3757, AF227:$AF$3757), "")</f>
        <v>3.9291895071498911E-2</v>
      </c>
      <c r="AH227">
        <f t="shared" si="8"/>
        <v>-40581346</v>
      </c>
    </row>
    <row r="228" spans="1:34" x14ac:dyDescent="0.3">
      <c r="A228" t="s">
        <v>8</v>
      </c>
      <c r="B228" t="s">
        <v>80</v>
      </c>
      <c r="C228" t="s">
        <v>694</v>
      </c>
      <c r="D228">
        <f t="array" ref="D228">AVERAGE(IF($B$2:$B$3757=$C228, $AE$2:$AE$3757))</f>
        <v>5.9625000000000004</v>
      </c>
      <c r="E228">
        <f t="shared" si="9"/>
        <v>7.3</v>
      </c>
      <c r="G228">
        <v>124</v>
      </c>
      <c r="H228" t="s">
        <v>354</v>
      </c>
      <c r="I228" t="s">
        <v>253</v>
      </c>
      <c r="J228" t="s">
        <v>5363</v>
      </c>
      <c r="K228" t="s">
        <v>5358</v>
      </c>
      <c r="W228" t="s">
        <v>381</v>
      </c>
      <c r="X228" t="s">
        <v>11</v>
      </c>
      <c r="AD228">
        <v>120000000</v>
      </c>
      <c r="AE228">
        <v>7</v>
      </c>
      <c r="AF228">
        <v>89021735</v>
      </c>
      <c r="AG228">
        <f>IFERROR(CORREL(AD228:$AD$3757, AF228:$AF$3757), "")</f>
        <v>3.9238535158631772E-2</v>
      </c>
      <c r="AH228">
        <f t="shared" si="8"/>
        <v>-30978265</v>
      </c>
    </row>
    <row r="229" spans="1:34" x14ac:dyDescent="0.3">
      <c r="A229" t="s">
        <v>8</v>
      </c>
      <c r="B229" t="s">
        <v>382</v>
      </c>
      <c r="C229" t="s">
        <v>699</v>
      </c>
      <c r="D229">
        <f t="array" ref="D229">AVERAGE(IF($B$2:$B$3757=$C229, $AE$2:$AE$3757))</f>
        <v>6.74</v>
      </c>
      <c r="E229">
        <f t="shared" si="9"/>
        <v>7.3</v>
      </c>
      <c r="G229">
        <v>140</v>
      </c>
      <c r="H229" t="s">
        <v>354</v>
      </c>
      <c r="I229" t="s">
        <v>253</v>
      </c>
      <c r="J229" t="s">
        <v>5357</v>
      </c>
      <c r="K229" t="s">
        <v>5358</v>
      </c>
      <c r="W229" t="s">
        <v>383</v>
      </c>
      <c r="X229" t="s">
        <v>11</v>
      </c>
      <c r="AD229">
        <v>113000000</v>
      </c>
      <c r="AE229">
        <v>7.6</v>
      </c>
      <c r="AF229">
        <v>380262555</v>
      </c>
      <c r="AG229">
        <f>IFERROR(CORREL(AD229:$AD$3757, AF229:$AF$3757), "")</f>
        <v>3.9162233533189275E-2</v>
      </c>
      <c r="AH229">
        <f t="shared" si="8"/>
        <v>267262555</v>
      </c>
    </row>
    <row r="230" spans="1:34" x14ac:dyDescent="0.3">
      <c r="A230" t="s">
        <v>8</v>
      </c>
      <c r="B230" t="s">
        <v>382</v>
      </c>
      <c r="C230" t="s">
        <v>701</v>
      </c>
      <c r="D230">
        <f t="array" ref="D230">AVERAGE(IF($B$2:$B$3757=$C230, $AE$2:$AE$3757))</f>
        <v>7.3</v>
      </c>
      <c r="E230">
        <f t="shared" si="9"/>
        <v>7.3</v>
      </c>
      <c r="G230">
        <v>142</v>
      </c>
      <c r="H230" t="s">
        <v>354</v>
      </c>
      <c r="I230" t="s">
        <v>253</v>
      </c>
      <c r="J230" t="s">
        <v>5357</v>
      </c>
      <c r="K230" t="s">
        <v>5358</v>
      </c>
      <c r="W230" t="s">
        <v>384</v>
      </c>
      <c r="X230" t="s">
        <v>11</v>
      </c>
      <c r="AD230">
        <v>115000000</v>
      </c>
      <c r="AE230">
        <v>6.7</v>
      </c>
      <c r="AF230">
        <v>310675583</v>
      </c>
      <c r="AG230">
        <f>IFERROR(CORREL(AD230:$AD$3757, AF230:$AF$3757), "")</f>
        <v>3.8814174411575891E-2</v>
      </c>
      <c r="AH230">
        <f t="shared" si="8"/>
        <v>195675583</v>
      </c>
    </row>
    <row r="231" spans="1:34" x14ac:dyDescent="0.3">
      <c r="A231" t="s">
        <v>8</v>
      </c>
      <c r="B231" t="s">
        <v>125</v>
      </c>
      <c r="C231" t="s">
        <v>703</v>
      </c>
      <c r="D231">
        <f t="array" ref="D231">AVERAGE(IF($B$2:$B$3757=$C231, $AE$2:$AE$3757))</f>
        <v>7</v>
      </c>
      <c r="E231">
        <f t="shared" si="9"/>
        <v>7.3</v>
      </c>
      <c r="G231">
        <v>92</v>
      </c>
      <c r="H231" t="s">
        <v>253</v>
      </c>
      <c r="I231" t="s">
        <v>5360</v>
      </c>
      <c r="J231" t="s">
        <v>528</v>
      </c>
      <c r="K231" t="s">
        <v>5361</v>
      </c>
      <c r="L231" t="s">
        <v>5357</v>
      </c>
      <c r="W231" t="s">
        <v>385</v>
      </c>
      <c r="X231" t="s">
        <v>11</v>
      </c>
      <c r="AD231">
        <v>115000000</v>
      </c>
      <c r="AE231">
        <v>8.1</v>
      </c>
      <c r="AF231">
        <v>289907418</v>
      </c>
      <c r="AG231">
        <f>IFERROR(CORREL(AD231:$AD$3757, AF231:$AF$3757), "")</f>
        <v>3.8491027018889686E-2</v>
      </c>
      <c r="AH231">
        <f t="shared" si="8"/>
        <v>174907418</v>
      </c>
    </row>
    <row r="232" spans="1:34" x14ac:dyDescent="0.3">
      <c r="A232" t="s">
        <v>8</v>
      </c>
      <c r="B232" t="s">
        <v>379</v>
      </c>
      <c r="C232" t="s">
        <v>705</v>
      </c>
      <c r="D232">
        <f t="array" ref="D232">AVERAGE(IF($B$2:$B$3757=$C232, $AE$2:$AE$3757))</f>
        <v>5.5</v>
      </c>
      <c r="E232">
        <f t="shared" si="9"/>
        <v>7.3</v>
      </c>
      <c r="G232">
        <v>138</v>
      </c>
      <c r="H232" t="s">
        <v>354</v>
      </c>
      <c r="I232" t="s">
        <v>253</v>
      </c>
      <c r="J232" t="s">
        <v>5358</v>
      </c>
      <c r="K232" t="s">
        <v>5281</v>
      </c>
      <c r="W232" t="s">
        <v>386</v>
      </c>
      <c r="X232" t="s">
        <v>11</v>
      </c>
      <c r="AD232">
        <v>120000000</v>
      </c>
      <c r="AE232">
        <v>6.7</v>
      </c>
      <c r="AF232">
        <v>132550960</v>
      </c>
      <c r="AG232">
        <f>IFERROR(CORREL(AD232:$AD$3757, AF232:$AF$3757), "")</f>
        <v>3.8182212083119824E-2</v>
      </c>
      <c r="AH232">
        <f t="shared" si="8"/>
        <v>12550960</v>
      </c>
    </row>
    <row r="233" spans="1:34" x14ac:dyDescent="0.3">
      <c r="A233" t="s">
        <v>8</v>
      </c>
      <c r="B233" t="s">
        <v>382</v>
      </c>
      <c r="C233" t="s">
        <v>708</v>
      </c>
      <c r="D233">
        <f t="array" ref="D233">AVERAGE(IF($B$2:$B$3757=$C233, $AE$2:$AE$3757))</f>
        <v>6.3</v>
      </c>
      <c r="E233">
        <f t="shared" si="9"/>
        <v>7.3</v>
      </c>
      <c r="G233">
        <v>136</v>
      </c>
      <c r="H233" t="s">
        <v>354</v>
      </c>
      <c r="I233" t="s">
        <v>253</v>
      </c>
      <c r="J233" t="s">
        <v>5357</v>
      </c>
      <c r="K233" t="s">
        <v>5358</v>
      </c>
      <c r="W233" t="s">
        <v>387</v>
      </c>
      <c r="X233" t="s">
        <v>11</v>
      </c>
      <c r="AD233">
        <v>115000000</v>
      </c>
      <c r="AE233">
        <v>6.5</v>
      </c>
      <c r="AF233">
        <v>474544677</v>
      </c>
      <c r="AG233">
        <f>IFERROR(CORREL(AD233:$AD$3757, AF233:$AF$3757), "")</f>
        <v>3.8035942318208282E-2</v>
      </c>
      <c r="AH233">
        <f t="shared" si="8"/>
        <v>359544677</v>
      </c>
    </row>
    <row r="234" spans="1:34" x14ac:dyDescent="0.3">
      <c r="A234" t="s">
        <v>8</v>
      </c>
      <c r="B234" t="s">
        <v>388</v>
      </c>
      <c r="C234" t="s">
        <v>711</v>
      </c>
      <c r="D234">
        <f t="array" ref="D234">AVERAGE(IF($B$2:$B$3757=$C234, $AE$2:$AE$3757))</f>
        <v>6.14</v>
      </c>
      <c r="E234">
        <f t="shared" si="9"/>
        <v>7.3</v>
      </c>
      <c r="G234">
        <v>98</v>
      </c>
      <c r="H234" t="s">
        <v>253</v>
      </c>
      <c r="I234" t="s">
        <v>5360</v>
      </c>
      <c r="J234" t="s">
        <v>528</v>
      </c>
      <c r="K234" t="s">
        <v>5361</v>
      </c>
      <c r="L234" t="s">
        <v>5357</v>
      </c>
      <c r="W234" t="s">
        <v>389</v>
      </c>
      <c r="X234" t="s">
        <v>11</v>
      </c>
      <c r="AD234">
        <v>135000000</v>
      </c>
      <c r="AE234">
        <v>7.3</v>
      </c>
      <c r="AF234">
        <v>187165546</v>
      </c>
      <c r="AG234">
        <f>IFERROR(CORREL(AD234:$AD$3757, AF234:$AF$3757), "")</f>
        <v>3.7632182875674582E-2</v>
      </c>
      <c r="AH234">
        <f t="shared" si="8"/>
        <v>52165546</v>
      </c>
    </row>
    <row r="235" spans="1:34" x14ac:dyDescent="0.3">
      <c r="A235" t="s">
        <v>8</v>
      </c>
      <c r="B235" t="s">
        <v>358</v>
      </c>
      <c r="C235" t="s">
        <v>715</v>
      </c>
      <c r="D235">
        <f t="array" ref="D235">AVERAGE(IF($B$2:$B$3757=$C235, $AE$2:$AE$3757))</f>
        <v>6.0750000000000002</v>
      </c>
      <c r="E235">
        <f t="shared" si="9"/>
        <v>7.3</v>
      </c>
      <c r="G235">
        <v>153</v>
      </c>
      <c r="H235" t="s">
        <v>354</v>
      </c>
      <c r="I235" t="s">
        <v>897</v>
      </c>
      <c r="J235" t="s">
        <v>2601</v>
      </c>
      <c r="W235" t="s">
        <v>390</v>
      </c>
      <c r="X235" t="s">
        <v>11</v>
      </c>
      <c r="AD235">
        <v>115000000</v>
      </c>
      <c r="AE235">
        <v>6</v>
      </c>
      <c r="AF235">
        <v>40911830</v>
      </c>
      <c r="AG235">
        <f>IFERROR(CORREL(AD235:$AD$3757, AF235:$AF$3757), "")</f>
        <v>3.7358569935798822E-2</v>
      </c>
      <c r="AH235">
        <f t="shared" si="8"/>
        <v>-74088170</v>
      </c>
    </row>
    <row r="236" spans="1:34" x14ac:dyDescent="0.3">
      <c r="A236" t="s">
        <v>8</v>
      </c>
      <c r="B236" t="s">
        <v>391</v>
      </c>
      <c r="C236" t="s">
        <v>717</v>
      </c>
      <c r="D236">
        <f t="array" ref="D236">AVERAGE(IF($B$2:$B$3757=$C236, $AE$2:$AE$3757))</f>
        <v>5.1999999999999993</v>
      </c>
      <c r="E236">
        <f t="shared" si="9"/>
        <v>7.3</v>
      </c>
      <c r="G236">
        <v>120</v>
      </c>
      <c r="H236" t="s">
        <v>354</v>
      </c>
      <c r="I236" t="s">
        <v>253</v>
      </c>
      <c r="J236" t="s">
        <v>897</v>
      </c>
      <c r="K236" t="s">
        <v>5357</v>
      </c>
      <c r="W236" t="s">
        <v>392</v>
      </c>
      <c r="X236" t="s">
        <v>11</v>
      </c>
      <c r="AD236">
        <v>115000000</v>
      </c>
      <c r="AE236">
        <v>6.1</v>
      </c>
      <c r="AF236">
        <v>47952020</v>
      </c>
      <c r="AG236">
        <f>IFERROR(CORREL(AD236:$AD$3757, AF236:$AF$3757), "")</f>
        <v>3.7363669192249753E-2</v>
      </c>
      <c r="AH236">
        <f t="shared" si="8"/>
        <v>-67047980</v>
      </c>
    </row>
    <row r="237" spans="1:34" x14ac:dyDescent="0.3">
      <c r="A237" t="s">
        <v>8</v>
      </c>
      <c r="B237" t="s">
        <v>230</v>
      </c>
      <c r="C237" t="s">
        <v>719</v>
      </c>
      <c r="D237">
        <f t="array" ref="D237">AVERAGE(IF($B$2:$B$3757=$C237, $AE$2:$AE$3757))</f>
        <v>7</v>
      </c>
      <c r="E237">
        <f t="shared" si="9"/>
        <v>7.3</v>
      </c>
      <c r="G237">
        <v>101</v>
      </c>
      <c r="H237" t="s">
        <v>354</v>
      </c>
      <c r="I237" t="s">
        <v>253</v>
      </c>
      <c r="J237" t="s">
        <v>528</v>
      </c>
      <c r="K237" t="s">
        <v>5358</v>
      </c>
      <c r="W237" t="s">
        <v>393</v>
      </c>
      <c r="X237" t="s">
        <v>11</v>
      </c>
      <c r="AD237">
        <v>125000000</v>
      </c>
      <c r="AE237">
        <v>5.9</v>
      </c>
      <c r="AF237">
        <v>190871240</v>
      </c>
      <c r="AG237">
        <f>IFERROR(CORREL(AD237:$AD$3757, AF237:$AF$3757), "")</f>
        <v>3.7356681412682009E-2</v>
      </c>
      <c r="AH237">
        <f t="shared" si="8"/>
        <v>65871240</v>
      </c>
    </row>
    <row r="238" spans="1:34" x14ac:dyDescent="0.3">
      <c r="A238" t="s">
        <v>8</v>
      </c>
      <c r="B238" t="s">
        <v>325</v>
      </c>
      <c r="C238" t="s">
        <v>722</v>
      </c>
      <c r="D238">
        <f t="array" ref="D238">AVERAGE(IF($B$2:$B$3757=$C238, $AE$2:$AE$3757))</f>
        <v>5.7799999999999994</v>
      </c>
      <c r="E238">
        <f t="shared" si="9"/>
        <v>7.3</v>
      </c>
      <c r="G238">
        <v>91</v>
      </c>
      <c r="H238" t="s">
        <v>253</v>
      </c>
      <c r="I238" t="s">
        <v>897</v>
      </c>
      <c r="J238" t="s">
        <v>5358</v>
      </c>
      <c r="K238" t="s">
        <v>5281</v>
      </c>
      <c r="W238" t="s">
        <v>394</v>
      </c>
      <c r="X238" t="s">
        <v>11</v>
      </c>
      <c r="AD238">
        <v>100000000</v>
      </c>
      <c r="AE238">
        <v>7.8</v>
      </c>
      <c r="AF238">
        <v>274084951</v>
      </c>
      <c r="AG238">
        <f>IFERROR(CORREL(AD238:$AD$3757, AF238:$AF$3757), "")</f>
        <v>3.7109171447238548E-2</v>
      </c>
      <c r="AH238">
        <f t="shared" si="8"/>
        <v>174084951</v>
      </c>
    </row>
    <row r="239" spans="1:34" x14ac:dyDescent="0.3">
      <c r="A239" t="s">
        <v>8</v>
      </c>
      <c r="B239" t="s">
        <v>395</v>
      </c>
      <c r="C239" t="s">
        <v>724</v>
      </c>
      <c r="D239">
        <f t="array" ref="D239">AVERAGE(IF($B$2:$B$3757=$C239, $AE$2:$AE$3757))</f>
        <v>7.2</v>
      </c>
      <c r="E239">
        <f t="shared" si="9"/>
        <v>7.3</v>
      </c>
      <c r="G239">
        <v>108</v>
      </c>
      <c r="H239" t="s">
        <v>354</v>
      </c>
      <c r="I239" t="s">
        <v>253</v>
      </c>
      <c r="J239" t="s">
        <v>5281</v>
      </c>
      <c r="W239" t="s">
        <v>397</v>
      </c>
      <c r="X239" t="s">
        <v>11</v>
      </c>
      <c r="AD239">
        <v>116000000</v>
      </c>
      <c r="AE239">
        <v>5.8</v>
      </c>
      <c r="AF239">
        <v>67155742</v>
      </c>
      <c r="AG239">
        <f>IFERROR(CORREL(AD239:$AD$3757, AF239:$AF$3757), "")</f>
        <v>3.6884296550489366E-2</v>
      </c>
      <c r="AH239">
        <f t="shared" si="8"/>
        <v>-48844258</v>
      </c>
    </row>
    <row r="240" spans="1:34" x14ac:dyDescent="0.3">
      <c r="A240" t="s">
        <v>8</v>
      </c>
      <c r="B240" t="s">
        <v>398</v>
      </c>
      <c r="C240" t="s">
        <v>727</v>
      </c>
      <c r="D240">
        <f t="array" ref="D240">AVERAGE(IF($B$2:$B$3757=$C240, $AE$2:$AE$3757))</f>
        <v>7.3</v>
      </c>
      <c r="E240">
        <f t="shared" si="9"/>
        <v>7.3</v>
      </c>
      <c r="G240">
        <v>100</v>
      </c>
      <c r="H240" t="s">
        <v>354</v>
      </c>
      <c r="I240" t="s">
        <v>253</v>
      </c>
      <c r="J240" t="s">
        <v>5358</v>
      </c>
      <c r="W240" t="s">
        <v>400</v>
      </c>
      <c r="X240" t="s">
        <v>11</v>
      </c>
      <c r="AD240">
        <v>120000000</v>
      </c>
      <c r="AE240">
        <v>4.3</v>
      </c>
      <c r="AF240">
        <v>56114221</v>
      </c>
      <c r="AG240">
        <f>IFERROR(CORREL(AD240:$AD$3757, AF240:$AF$3757), "")</f>
        <v>3.684433482159661E-2</v>
      </c>
      <c r="AH240">
        <f t="shared" si="8"/>
        <v>-63885779</v>
      </c>
    </row>
    <row r="241" spans="1:34" x14ac:dyDescent="0.3">
      <c r="A241" t="s">
        <v>8</v>
      </c>
      <c r="B241" t="s">
        <v>211</v>
      </c>
      <c r="C241" t="s">
        <v>734</v>
      </c>
      <c r="D241">
        <f t="array" ref="D241">AVERAGE(IF($B$2:$B$3757=$C241, $AE$2:$AE$3757))</f>
        <v>7</v>
      </c>
      <c r="E241">
        <f t="shared" si="9"/>
        <v>7.3</v>
      </c>
      <c r="G241">
        <v>108</v>
      </c>
      <c r="H241" t="s">
        <v>354</v>
      </c>
      <c r="I241" t="s">
        <v>253</v>
      </c>
      <c r="J241" t="s">
        <v>528</v>
      </c>
      <c r="K241" t="s">
        <v>5361</v>
      </c>
      <c r="L241" t="s">
        <v>5357</v>
      </c>
      <c r="W241" t="s">
        <v>402</v>
      </c>
      <c r="X241" t="s">
        <v>11</v>
      </c>
      <c r="AD241">
        <v>110000000</v>
      </c>
      <c r="AE241">
        <v>6.4</v>
      </c>
      <c r="AF241">
        <v>250863268</v>
      </c>
      <c r="AG241">
        <f>IFERROR(CORREL(AD241:$AD$3757, AF241:$AF$3757), "")</f>
        <v>3.6821885414045762E-2</v>
      </c>
      <c r="AH241">
        <f t="shared" si="8"/>
        <v>140863268</v>
      </c>
    </row>
    <row r="242" spans="1:34" x14ac:dyDescent="0.3">
      <c r="A242" t="s">
        <v>8</v>
      </c>
      <c r="B242" t="s">
        <v>403</v>
      </c>
      <c r="C242" t="s">
        <v>736</v>
      </c>
      <c r="D242">
        <f t="array" ref="D242">AVERAGE(IF($B$2:$B$3757=$C242, $AE$2:$AE$3757))</f>
        <v>5.6750000000000007</v>
      </c>
      <c r="E242">
        <f t="shared" si="9"/>
        <v>7.3</v>
      </c>
      <c r="G242">
        <v>114</v>
      </c>
      <c r="H242" t="s">
        <v>354</v>
      </c>
      <c r="I242" t="s">
        <v>253</v>
      </c>
      <c r="J242" t="s">
        <v>897</v>
      </c>
      <c r="K242" t="s">
        <v>5281</v>
      </c>
      <c r="W242" t="s">
        <v>404</v>
      </c>
      <c r="X242" t="s">
        <v>11</v>
      </c>
      <c r="AD242">
        <v>110000000</v>
      </c>
      <c r="AE242">
        <v>6.1</v>
      </c>
      <c r="AF242">
        <v>155181732</v>
      </c>
      <c r="AG242">
        <f>IFERROR(CORREL(AD242:$AD$3757, AF242:$AF$3757), "")</f>
        <v>3.6562968124111764E-2</v>
      </c>
      <c r="AH242">
        <f t="shared" si="8"/>
        <v>45181732</v>
      </c>
    </row>
    <row r="243" spans="1:34" x14ac:dyDescent="0.3">
      <c r="A243" t="s">
        <v>8</v>
      </c>
      <c r="B243" t="s">
        <v>405</v>
      </c>
      <c r="C243" t="s">
        <v>738</v>
      </c>
      <c r="D243">
        <f t="array" ref="D243">AVERAGE(IF($B$2:$B$3757=$C243, $AE$2:$AE$3757))</f>
        <v>7.3285714285714283</v>
      </c>
      <c r="E243">
        <f t="shared" si="9"/>
        <v>7.3</v>
      </c>
      <c r="G243">
        <v>119</v>
      </c>
      <c r="H243" t="s">
        <v>354</v>
      </c>
      <c r="I243" t="s">
        <v>253</v>
      </c>
      <c r="J243" t="s">
        <v>5281</v>
      </c>
      <c r="W243" t="s">
        <v>406</v>
      </c>
      <c r="X243" t="s">
        <v>11</v>
      </c>
      <c r="AD243">
        <v>110000000</v>
      </c>
      <c r="AE243">
        <v>6.5</v>
      </c>
      <c r="AF243">
        <v>125332007</v>
      </c>
      <c r="AG243">
        <f>IFERROR(CORREL(AD243:$AD$3757, AF243:$AF$3757), "")</f>
        <v>3.6404324199338388E-2</v>
      </c>
      <c r="AH243">
        <f t="shared" si="8"/>
        <v>15332007</v>
      </c>
    </row>
    <row r="244" spans="1:34" x14ac:dyDescent="0.3">
      <c r="A244" t="s">
        <v>8</v>
      </c>
      <c r="B244" t="s">
        <v>115</v>
      </c>
      <c r="C244" t="s">
        <v>744</v>
      </c>
      <c r="D244">
        <f t="array" ref="D244">AVERAGE(IF($B$2:$B$3757=$C244, $AE$2:$AE$3757))</f>
        <v>5.2</v>
      </c>
      <c r="E244">
        <f t="shared" si="9"/>
        <v>7.3</v>
      </c>
      <c r="G244">
        <v>142</v>
      </c>
      <c r="H244" t="s">
        <v>354</v>
      </c>
      <c r="I244" t="s">
        <v>897</v>
      </c>
      <c r="J244" t="s">
        <v>5364</v>
      </c>
      <c r="K244" t="s">
        <v>2601</v>
      </c>
      <c r="W244" t="s">
        <v>407</v>
      </c>
      <c r="X244" t="s">
        <v>11</v>
      </c>
      <c r="AD244">
        <v>110000000</v>
      </c>
      <c r="AE244">
        <v>7.1</v>
      </c>
      <c r="AF244">
        <v>113330342</v>
      </c>
      <c r="AG244">
        <f>IFERROR(CORREL(AD244:$AD$3757, AF244:$AF$3757), "")</f>
        <v>3.6283659161720674E-2</v>
      </c>
      <c r="AH244">
        <f t="shared" si="8"/>
        <v>3330342</v>
      </c>
    </row>
    <row r="245" spans="1:34" x14ac:dyDescent="0.3">
      <c r="A245" t="s">
        <v>8</v>
      </c>
      <c r="B245" t="s">
        <v>408</v>
      </c>
      <c r="C245" t="s">
        <v>746</v>
      </c>
      <c r="D245">
        <f t="array" ref="D245">AVERAGE(IF($B$2:$B$3757=$C245, $AE$2:$AE$3757))</f>
        <v>2.4</v>
      </c>
      <c r="E245">
        <f t="shared" si="9"/>
        <v>7.3</v>
      </c>
      <c r="G245">
        <v>125</v>
      </c>
      <c r="H245" t="s">
        <v>5366</v>
      </c>
      <c r="I245" t="s">
        <v>5281</v>
      </c>
      <c r="W245" t="s">
        <v>409</v>
      </c>
      <c r="X245" t="s">
        <v>11</v>
      </c>
      <c r="AD245">
        <v>110000000</v>
      </c>
      <c r="AE245">
        <v>6.4</v>
      </c>
      <c r="AF245">
        <v>125531634</v>
      </c>
      <c r="AG245">
        <f>IFERROR(CORREL(AD245:$AD$3757, AF245:$AF$3757), "")</f>
        <v>3.6179125187035893E-2</v>
      </c>
      <c r="AH245">
        <f t="shared" si="8"/>
        <v>15531634</v>
      </c>
    </row>
    <row r="246" spans="1:34" x14ac:dyDescent="0.3">
      <c r="A246" t="s">
        <v>8</v>
      </c>
      <c r="B246" t="s">
        <v>139</v>
      </c>
      <c r="C246" t="s">
        <v>748</v>
      </c>
      <c r="D246">
        <f t="array" ref="D246">AVERAGE(IF($B$2:$B$3757=$C246, $AE$2:$AE$3757))</f>
        <v>6.3999999999999995</v>
      </c>
      <c r="E246">
        <f t="shared" si="9"/>
        <v>7.3</v>
      </c>
      <c r="G246">
        <v>126</v>
      </c>
      <c r="H246" t="s">
        <v>354</v>
      </c>
      <c r="I246" t="s">
        <v>528</v>
      </c>
      <c r="J246" t="s">
        <v>5366</v>
      </c>
      <c r="K246" t="s">
        <v>5359</v>
      </c>
      <c r="L246" t="s">
        <v>5281</v>
      </c>
      <c r="W246" t="s">
        <v>410</v>
      </c>
      <c r="X246" t="s">
        <v>11</v>
      </c>
      <c r="AD246">
        <v>120000000</v>
      </c>
      <c r="AE246">
        <v>6.5</v>
      </c>
      <c r="AF246">
        <v>186336103</v>
      </c>
      <c r="AG246">
        <f>IFERROR(CORREL(AD246:$AD$3757, AF246:$AF$3757), "")</f>
        <v>3.6057918505601715E-2</v>
      </c>
      <c r="AH246">
        <f t="shared" si="8"/>
        <v>66336103</v>
      </c>
    </row>
    <row r="247" spans="1:34" x14ac:dyDescent="0.3">
      <c r="A247" t="s">
        <v>8</v>
      </c>
      <c r="B247" t="s">
        <v>335</v>
      </c>
      <c r="C247" t="s">
        <v>752</v>
      </c>
      <c r="D247">
        <f t="array" ref="D247">AVERAGE(IF($B$2:$B$3757=$C247, $AE$2:$AE$3757))</f>
        <v>7.166666666666667</v>
      </c>
      <c r="E247">
        <f t="shared" si="9"/>
        <v>7.3</v>
      </c>
      <c r="G247">
        <v>119</v>
      </c>
      <c r="H247" t="s">
        <v>253</v>
      </c>
      <c r="I247" t="s">
        <v>5358</v>
      </c>
      <c r="J247" t="s">
        <v>5281</v>
      </c>
      <c r="W247" t="s">
        <v>411</v>
      </c>
      <c r="X247" t="s">
        <v>11</v>
      </c>
      <c r="AD247">
        <v>110000000</v>
      </c>
      <c r="AE247">
        <v>6.3</v>
      </c>
      <c r="AF247">
        <v>129995817</v>
      </c>
      <c r="AG247">
        <f>IFERROR(CORREL(AD247:$AD$3757, AF247:$AF$3757), "")</f>
        <v>3.5829239729031931E-2</v>
      </c>
      <c r="AH247">
        <f t="shared" si="8"/>
        <v>19995817</v>
      </c>
    </row>
    <row r="248" spans="1:34" x14ac:dyDescent="0.3">
      <c r="A248" t="s">
        <v>197</v>
      </c>
      <c r="B248" t="s">
        <v>130</v>
      </c>
      <c r="C248" t="s">
        <v>757</v>
      </c>
      <c r="D248">
        <f t="array" ref="D248">AVERAGE(IF($B$2:$B$3757=$C248, $AE$2:$AE$3757))</f>
        <v>5.7</v>
      </c>
      <c r="E248">
        <f t="shared" si="9"/>
        <v>7.2875000000000005</v>
      </c>
      <c r="G248">
        <v>170</v>
      </c>
      <c r="H248" t="s">
        <v>5367</v>
      </c>
      <c r="I248" t="s">
        <v>897</v>
      </c>
      <c r="W248" t="s">
        <v>412</v>
      </c>
      <c r="X248" t="s">
        <v>11</v>
      </c>
      <c r="AD248">
        <v>110000000</v>
      </c>
      <c r="AE248">
        <v>7.5</v>
      </c>
      <c r="AF248">
        <v>102608827</v>
      </c>
      <c r="AG248">
        <f>IFERROR(CORREL(AD248:$AD$3757, AF248:$AF$3757), "")</f>
        <v>3.5701643649408386E-2</v>
      </c>
      <c r="AH248">
        <f t="shared" si="8"/>
        <v>-7391173</v>
      </c>
    </row>
    <row r="249" spans="1:34" x14ac:dyDescent="0.3">
      <c r="A249" t="s">
        <v>8</v>
      </c>
      <c r="B249" t="s">
        <v>127</v>
      </c>
      <c r="C249" t="s">
        <v>760</v>
      </c>
      <c r="D249">
        <f t="array" ref="D249">AVERAGE(IF($B$2:$B$3757=$C249, $AE$2:$AE$3757))</f>
        <v>7.8</v>
      </c>
      <c r="E249">
        <f t="shared" si="9"/>
        <v>7.2833333333333323</v>
      </c>
      <c r="G249">
        <v>85</v>
      </c>
      <c r="H249" t="s">
        <v>253</v>
      </c>
      <c r="I249" t="s">
        <v>528</v>
      </c>
      <c r="J249" t="s">
        <v>5361</v>
      </c>
      <c r="K249" t="s">
        <v>5357</v>
      </c>
      <c r="W249" t="s">
        <v>413</v>
      </c>
      <c r="X249" t="s">
        <v>11</v>
      </c>
      <c r="AD249">
        <v>112000000</v>
      </c>
      <c r="AE249">
        <v>4.9000000000000004</v>
      </c>
      <c r="AF249">
        <v>42776259</v>
      </c>
      <c r="AG249">
        <f>IFERROR(CORREL(AD249:$AD$3757, AF249:$AF$3757), "")</f>
        <v>3.5611534581625866E-2</v>
      </c>
      <c r="AH249">
        <f t="shared" si="8"/>
        <v>-69223741</v>
      </c>
    </row>
    <row r="250" spans="1:34" x14ac:dyDescent="0.3">
      <c r="A250" t="s">
        <v>8</v>
      </c>
      <c r="B250" t="s">
        <v>414</v>
      </c>
      <c r="C250" t="s">
        <v>768</v>
      </c>
      <c r="D250">
        <f t="array" ref="D250">AVERAGE(IF($B$2:$B$3757=$C250, $AE$2:$AE$3757))</f>
        <v>6.5</v>
      </c>
      <c r="E250">
        <f t="shared" si="9"/>
        <v>7.2749999999999995</v>
      </c>
      <c r="G250">
        <v>119</v>
      </c>
      <c r="H250" t="s">
        <v>354</v>
      </c>
      <c r="I250" t="s">
        <v>528</v>
      </c>
      <c r="J250" t="s">
        <v>5366</v>
      </c>
      <c r="K250" t="s">
        <v>5358</v>
      </c>
      <c r="L250" t="s">
        <v>5281</v>
      </c>
      <c r="W250" t="s">
        <v>415</v>
      </c>
      <c r="X250" t="s">
        <v>11</v>
      </c>
      <c r="AD250">
        <v>120000000</v>
      </c>
      <c r="AE250">
        <v>5.8</v>
      </c>
      <c r="AF250">
        <v>98780042</v>
      </c>
      <c r="AG250">
        <f>IFERROR(CORREL(AD250:$AD$3757, AF250:$AF$3757), "")</f>
        <v>3.5612715463726255E-2</v>
      </c>
      <c r="AH250">
        <f t="shared" si="8"/>
        <v>-21219958</v>
      </c>
    </row>
    <row r="251" spans="1:34" x14ac:dyDescent="0.3">
      <c r="A251" t="s">
        <v>8</v>
      </c>
      <c r="B251" t="s">
        <v>416</v>
      </c>
      <c r="C251" t="s">
        <v>773</v>
      </c>
      <c r="D251">
        <f t="array" ref="D251">AVERAGE(IF($B$2:$B$3757=$C251, $AE$2:$AE$3757))</f>
        <v>6.2571428571428571</v>
      </c>
      <c r="E251">
        <f t="shared" si="9"/>
        <v>7.2666666666666666</v>
      </c>
      <c r="G251">
        <v>102</v>
      </c>
      <c r="H251" t="s">
        <v>354</v>
      </c>
      <c r="I251" t="s">
        <v>897</v>
      </c>
      <c r="J251" t="s">
        <v>5357</v>
      </c>
      <c r="K251" t="s">
        <v>2601</v>
      </c>
      <c r="W251" t="s">
        <v>417</v>
      </c>
      <c r="X251" t="s">
        <v>11</v>
      </c>
      <c r="AD251">
        <v>110000000</v>
      </c>
      <c r="AE251">
        <v>6.2</v>
      </c>
      <c r="AF251">
        <v>106369117</v>
      </c>
      <c r="AG251">
        <f>IFERROR(CORREL(AD251:$AD$3757, AF251:$AF$3757), "")</f>
        <v>3.5515464302814492E-2</v>
      </c>
      <c r="AH251">
        <f t="shared" si="8"/>
        <v>-3630883</v>
      </c>
    </row>
    <row r="252" spans="1:34" x14ac:dyDescent="0.3">
      <c r="A252" t="s">
        <v>8</v>
      </c>
      <c r="B252" t="s">
        <v>418</v>
      </c>
      <c r="C252" t="s">
        <v>776</v>
      </c>
      <c r="D252">
        <f t="array" ref="D252">AVERAGE(IF($B$2:$B$3757=$C252, $AE$2:$AE$3757))</f>
        <v>7.1000000000000005</v>
      </c>
      <c r="E252">
        <f t="shared" si="9"/>
        <v>7.2666666666666666</v>
      </c>
      <c r="G252">
        <v>103</v>
      </c>
      <c r="H252" t="s">
        <v>253</v>
      </c>
      <c r="I252" t="s">
        <v>5360</v>
      </c>
      <c r="J252" t="s">
        <v>528</v>
      </c>
      <c r="K252" t="s">
        <v>5361</v>
      </c>
      <c r="L252" t="s">
        <v>5357</v>
      </c>
      <c r="W252" t="s">
        <v>419</v>
      </c>
      <c r="X252" t="s">
        <v>11</v>
      </c>
      <c r="AD252">
        <v>110000000</v>
      </c>
      <c r="AE252">
        <v>5.5</v>
      </c>
      <c r="AF252">
        <v>142614158</v>
      </c>
      <c r="AG252">
        <f>IFERROR(CORREL(AD252:$AD$3757, AF252:$AF$3757), "")</f>
        <v>3.5419822055029603E-2</v>
      </c>
      <c r="AH252">
        <f t="shared" si="8"/>
        <v>32614158</v>
      </c>
    </row>
    <row r="253" spans="1:34" x14ac:dyDescent="0.3">
      <c r="A253" t="s">
        <v>8</v>
      </c>
      <c r="B253" t="s">
        <v>420</v>
      </c>
      <c r="C253" t="s">
        <v>778</v>
      </c>
      <c r="D253">
        <f t="array" ref="D253">AVERAGE(IF($B$2:$B$3757=$C253, $AE$2:$AE$3757))</f>
        <v>4.0999999999999996</v>
      </c>
      <c r="E253">
        <f t="shared" si="9"/>
        <v>7.2666666666666666</v>
      </c>
      <c r="G253">
        <v>76</v>
      </c>
      <c r="H253" t="s">
        <v>5360</v>
      </c>
      <c r="I253" t="s">
        <v>528</v>
      </c>
      <c r="J253" t="s">
        <v>5361</v>
      </c>
      <c r="K253" t="s">
        <v>5368</v>
      </c>
      <c r="L253" t="s">
        <v>4337</v>
      </c>
      <c r="W253" t="s">
        <v>421</v>
      </c>
      <c r="X253" t="s">
        <v>11</v>
      </c>
      <c r="AD253">
        <v>110000000</v>
      </c>
      <c r="AE253">
        <v>5.4</v>
      </c>
      <c r="AF253">
        <v>50026353</v>
      </c>
      <c r="AG253">
        <f>IFERROR(CORREL(AD253:$AD$3757, AF253:$AF$3757), "")</f>
        <v>3.5275110037474508E-2</v>
      </c>
      <c r="AH253">
        <f t="shared" si="8"/>
        <v>-59973647</v>
      </c>
    </row>
    <row r="254" spans="1:34" x14ac:dyDescent="0.3">
      <c r="A254" t="s">
        <v>8</v>
      </c>
      <c r="B254" t="s">
        <v>335</v>
      </c>
      <c r="C254" t="s">
        <v>780</v>
      </c>
      <c r="D254">
        <f t="array" ref="D254">AVERAGE(IF($B$2:$B$3757=$C254, $AE$2:$AE$3757))</f>
        <v>6.8</v>
      </c>
      <c r="E254">
        <f t="shared" si="9"/>
        <v>7.2624999999999993</v>
      </c>
      <c r="G254">
        <v>120</v>
      </c>
      <c r="H254" t="s">
        <v>354</v>
      </c>
      <c r="I254" t="s">
        <v>253</v>
      </c>
      <c r="J254" t="s">
        <v>5363</v>
      </c>
      <c r="K254" t="s">
        <v>5358</v>
      </c>
      <c r="L254" t="s">
        <v>5281</v>
      </c>
      <c r="W254" t="s">
        <v>422</v>
      </c>
      <c r="X254" t="s">
        <v>11</v>
      </c>
      <c r="AD254">
        <v>110000000</v>
      </c>
      <c r="AE254">
        <v>5.8</v>
      </c>
      <c r="AF254">
        <v>66002193</v>
      </c>
      <c r="AG254">
        <f>IFERROR(CORREL(AD254:$AD$3757, AF254:$AF$3757), "")</f>
        <v>3.5264392809503081E-2</v>
      </c>
      <c r="AH254">
        <f t="shared" si="8"/>
        <v>-43997807</v>
      </c>
    </row>
    <row r="255" spans="1:34" x14ac:dyDescent="0.3">
      <c r="A255" t="s">
        <v>8</v>
      </c>
      <c r="B255" t="s">
        <v>211</v>
      </c>
      <c r="C255" t="s">
        <v>783</v>
      </c>
      <c r="D255">
        <f t="array" ref="D255">AVERAGE(IF($B$2:$B$3757=$C255, $AE$2:$AE$3757))</f>
        <v>6.4499999999999993</v>
      </c>
      <c r="E255">
        <f t="shared" si="9"/>
        <v>7.2500000000000009</v>
      </c>
      <c r="G255">
        <v>127</v>
      </c>
      <c r="H255" t="s">
        <v>354</v>
      </c>
      <c r="I255" t="s">
        <v>897</v>
      </c>
      <c r="J255" t="s">
        <v>5358</v>
      </c>
      <c r="K255" t="s">
        <v>5365</v>
      </c>
      <c r="W255" t="s">
        <v>423</v>
      </c>
      <c r="X255" t="s">
        <v>11</v>
      </c>
      <c r="AD255">
        <v>110000000</v>
      </c>
      <c r="AE255">
        <v>7.1</v>
      </c>
      <c r="AF255">
        <v>85463309</v>
      </c>
      <c r="AG255">
        <f>IFERROR(CORREL(AD255:$AD$3757, AF255:$AF$3757), "")</f>
        <v>3.5228409049448656E-2</v>
      </c>
      <c r="AH255">
        <f t="shared" si="8"/>
        <v>-24536691</v>
      </c>
    </row>
    <row r="256" spans="1:34" x14ac:dyDescent="0.3">
      <c r="A256" t="s">
        <v>8</v>
      </c>
      <c r="B256" t="s">
        <v>418</v>
      </c>
      <c r="C256" t="s">
        <v>785</v>
      </c>
      <c r="D256">
        <f t="array" ref="D256">AVERAGE(IF($B$2:$B$3757=$C256, $AE$2:$AE$3757))</f>
        <v>7.6</v>
      </c>
      <c r="E256">
        <f t="shared" si="9"/>
        <v>7.25</v>
      </c>
      <c r="G256">
        <v>105</v>
      </c>
      <c r="H256" t="s">
        <v>253</v>
      </c>
      <c r="I256" t="s">
        <v>5360</v>
      </c>
      <c r="J256" t="s">
        <v>528</v>
      </c>
      <c r="K256" t="s">
        <v>5361</v>
      </c>
      <c r="L256" t="s">
        <v>5357</v>
      </c>
      <c r="W256" t="s">
        <v>424</v>
      </c>
      <c r="X256" t="s">
        <v>11</v>
      </c>
      <c r="AD256">
        <v>105000000</v>
      </c>
      <c r="AE256">
        <v>5.4</v>
      </c>
      <c r="AF256">
        <v>71017784</v>
      </c>
      <c r="AG256">
        <f>IFERROR(CORREL(AD256:$AD$3757, AF256:$AF$3757), "")</f>
        <v>3.5162800853676672E-2</v>
      </c>
      <c r="AH256">
        <f t="shared" si="8"/>
        <v>-33982216</v>
      </c>
    </row>
    <row r="257" spans="1:34" x14ac:dyDescent="0.3">
      <c r="A257" t="s">
        <v>8</v>
      </c>
      <c r="B257" t="s">
        <v>425</v>
      </c>
      <c r="C257" t="s">
        <v>792</v>
      </c>
      <c r="D257">
        <f t="array" ref="D257">AVERAGE(IF($B$2:$B$3757=$C257, $AE$2:$AE$3757))</f>
        <v>6.3666666666666671</v>
      </c>
      <c r="E257">
        <f t="shared" si="9"/>
        <v>7.25</v>
      </c>
      <c r="G257">
        <v>121</v>
      </c>
      <c r="H257" t="s">
        <v>354</v>
      </c>
      <c r="I257" t="s">
        <v>5366</v>
      </c>
      <c r="J257" t="s">
        <v>5359</v>
      </c>
      <c r="K257" t="s">
        <v>5281</v>
      </c>
      <c r="W257" t="s">
        <v>426</v>
      </c>
      <c r="X257" t="s">
        <v>11</v>
      </c>
      <c r="AD257">
        <v>160000000</v>
      </c>
      <c r="AE257">
        <v>3.7</v>
      </c>
      <c r="AF257">
        <v>48068396</v>
      </c>
      <c r="AG257">
        <f>IFERROR(CORREL(AD257:$AD$3757, AF257:$AF$3757), "")</f>
        <v>3.5122116537574452E-2</v>
      </c>
      <c r="AH257">
        <f t="shared" si="8"/>
        <v>-111931604</v>
      </c>
    </row>
    <row r="258" spans="1:34" x14ac:dyDescent="0.3">
      <c r="A258" t="s">
        <v>8</v>
      </c>
      <c r="B258" t="s">
        <v>213</v>
      </c>
      <c r="C258" t="s">
        <v>799</v>
      </c>
      <c r="D258">
        <f t="array" ref="D258">AVERAGE(IF($B$2:$B$3757=$C258, $AE$2:$AE$3757))</f>
        <v>4.0999999999999996</v>
      </c>
      <c r="E258">
        <f t="shared" si="9"/>
        <v>7.25</v>
      </c>
      <c r="G258">
        <v>114</v>
      </c>
      <c r="H258" t="s">
        <v>354</v>
      </c>
      <c r="I258" t="s">
        <v>5358</v>
      </c>
      <c r="W258" t="s">
        <v>427</v>
      </c>
      <c r="X258" t="s">
        <v>11</v>
      </c>
      <c r="AD258">
        <v>110000000</v>
      </c>
      <c r="AE258">
        <v>6.7</v>
      </c>
      <c r="AF258">
        <v>61656849</v>
      </c>
      <c r="AG258">
        <f>IFERROR(CORREL(AD258:$AD$3757, AF258:$AF$3757), "")</f>
        <v>3.5109725203228206E-2</v>
      </c>
      <c r="AH258">
        <f t="shared" si="8"/>
        <v>-48343151</v>
      </c>
    </row>
    <row r="259" spans="1:34" x14ac:dyDescent="0.3">
      <c r="A259" t="s">
        <v>8</v>
      </c>
      <c r="B259" t="s">
        <v>428</v>
      </c>
      <c r="C259" t="s">
        <v>806</v>
      </c>
      <c r="D259">
        <f t="array" ref="D259">AVERAGE(IF($B$2:$B$3757=$C259, $AE$2:$AE$3757))</f>
        <v>6.58</v>
      </c>
      <c r="E259">
        <f t="shared" si="9"/>
        <v>7.25</v>
      </c>
      <c r="G259">
        <v>129</v>
      </c>
      <c r="H259" t="s">
        <v>354</v>
      </c>
      <c r="I259" t="s">
        <v>253</v>
      </c>
      <c r="J259" t="s">
        <v>5281</v>
      </c>
      <c r="W259" t="s">
        <v>429</v>
      </c>
      <c r="X259" t="s">
        <v>11</v>
      </c>
      <c r="AD259">
        <v>110000000</v>
      </c>
      <c r="AE259">
        <v>7.2</v>
      </c>
      <c r="AF259">
        <v>134520804</v>
      </c>
      <c r="AG259">
        <f>IFERROR(CORREL(AD259:$AD$3757, AF259:$AF$3757), "")</f>
        <v>3.5080431104079768E-2</v>
      </c>
      <c r="AH259">
        <f t="shared" ref="AH259:AH322" si="10" xml:space="preserve"> AF259 - AD259</f>
        <v>24520804</v>
      </c>
    </row>
    <row r="260" spans="1:34" x14ac:dyDescent="0.3">
      <c r="A260" t="s">
        <v>8</v>
      </c>
      <c r="B260" t="s">
        <v>46</v>
      </c>
      <c r="C260" t="s">
        <v>810</v>
      </c>
      <c r="D260">
        <f t="array" ref="D260">AVERAGE(IF($B$2:$B$3757=$C260, $AE$2:$AE$3757))</f>
        <v>6.9374999999999991</v>
      </c>
      <c r="E260">
        <f t="shared" si="9"/>
        <v>7.2374999999999998</v>
      </c>
      <c r="G260">
        <v>171</v>
      </c>
      <c r="H260" t="s">
        <v>354</v>
      </c>
      <c r="I260" t="s">
        <v>253</v>
      </c>
      <c r="J260" t="s">
        <v>897</v>
      </c>
      <c r="K260" t="s">
        <v>5357</v>
      </c>
      <c r="W260" t="s">
        <v>430</v>
      </c>
      <c r="X260" t="s">
        <v>11</v>
      </c>
      <c r="AD260">
        <v>93000000</v>
      </c>
      <c r="AE260">
        <v>8.8000000000000007</v>
      </c>
      <c r="AF260">
        <v>313837577</v>
      </c>
      <c r="AG260">
        <f>IFERROR(CORREL(AD260:$AD$3757, AF260:$AF$3757), "")</f>
        <v>3.4945618890178096E-2</v>
      </c>
      <c r="AH260">
        <f t="shared" si="10"/>
        <v>220837577</v>
      </c>
    </row>
    <row r="261" spans="1:34" x14ac:dyDescent="0.3">
      <c r="A261" t="s">
        <v>8</v>
      </c>
      <c r="B261" t="s">
        <v>431</v>
      </c>
      <c r="C261" t="s">
        <v>813</v>
      </c>
      <c r="D261">
        <f t="array" ref="D261">AVERAGE(IF($B$2:$B$3757=$C261, $AE$2:$AE$3757))</f>
        <v>6.9375000000000009</v>
      </c>
      <c r="E261">
        <f t="shared" si="9"/>
        <v>7.2333333333333343</v>
      </c>
      <c r="G261">
        <v>120</v>
      </c>
      <c r="H261" t="s">
        <v>354</v>
      </c>
      <c r="I261" t="s">
        <v>253</v>
      </c>
      <c r="J261" t="s">
        <v>528</v>
      </c>
      <c r="W261" t="s">
        <v>432</v>
      </c>
      <c r="X261" t="s">
        <v>11</v>
      </c>
      <c r="AD261">
        <v>110000000</v>
      </c>
      <c r="AE261">
        <v>5.8</v>
      </c>
      <c r="AF261">
        <v>24004159</v>
      </c>
      <c r="AG261">
        <f>IFERROR(CORREL(AD261:$AD$3757, AF261:$AF$3757), "")</f>
        <v>3.4732119782134127E-2</v>
      </c>
      <c r="AH261">
        <f t="shared" si="10"/>
        <v>-85995841</v>
      </c>
    </row>
    <row r="262" spans="1:34" x14ac:dyDescent="0.3">
      <c r="A262" t="s">
        <v>197</v>
      </c>
      <c r="B262" t="s">
        <v>433</v>
      </c>
      <c r="C262" t="s">
        <v>815</v>
      </c>
      <c r="D262">
        <f t="array" ref="D262">AVERAGE(IF($B$2:$B$3757=$C262, $AE$2:$AE$3757))</f>
        <v>6</v>
      </c>
      <c r="E262">
        <f t="shared" si="9"/>
        <v>7.2333333333333334</v>
      </c>
      <c r="G262">
        <v>165</v>
      </c>
      <c r="H262" t="s">
        <v>5367</v>
      </c>
      <c r="I262" t="s">
        <v>897</v>
      </c>
      <c r="J262" t="s">
        <v>5365</v>
      </c>
      <c r="W262" t="s">
        <v>434</v>
      </c>
      <c r="X262" t="s">
        <v>11</v>
      </c>
      <c r="AD262">
        <v>107000000</v>
      </c>
      <c r="AE262">
        <v>6.8</v>
      </c>
      <c r="AF262">
        <v>58183966</v>
      </c>
      <c r="AG262">
        <f>IFERROR(CORREL(AD262:$AD$3757, AF262:$AF$3757), "")</f>
        <v>3.4764375236101132E-2</v>
      </c>
      <c r="AH262">
        <f t="shared" si="10"/>
        <v>-48816034</v>
      </c>
    </row>
    <row r="263" spans="1:34" x14ac:dyDescent="0.3">
      <c r="A263" t="s">
        <v>8</v>
      </c>
      <c r="B263" t="s">
        <v>435</v>
      </c>
      <c r="C263" t="s">
        <v>819</v>
      </c>
      <c r="D263">
        <f t="array" ref="D263">AVERAGE(IF($B$2:$B$3757=$C263, $AE$2:$AE$3757))</f>
        <v>6.55</v>
      </c>
      <c r="E263">
        <f t="shared" si="9"/>
        <v>7.2285714285714286</v>
      </c>
      <c r="G263">
        <v>82</v>
      </c>
      <c r="H263" t="s">
        <v>253</v>
      </c>
      <c r="I263" t="s">
        <v>528</v>
      </c>
      <c r="J263" t="s">
        <v>5361</v>
      </c>
      <c r="K263" t="s">
        <v>5357</v>
      </c>
      <c r="W263" t="s">
        <v>436</v>
      </c>
      <c r="X263" t="s">
        <v>11</v>
      </c>
      <c r="AD263">
        <v>109000000</v>
      </c>
      <c r="AE263">
        <v>3.8</v>
      </c>
      <c r="AF263">
        <v>100446895</v>
      </c>
      <c r="AG263">
        <f>IFERROR(CORREL(AD263:$AD$3757, AF263:$AF$3757), "")</f>
        <v>3.474126606309897E-2</v>
      </c>
      <c r="AH263">
        <f t="shared" si="10"/>
        <v>-8553105</v>
      </c>
    </row>
    <row r="264" spans="1:34" x14ac:dyDescent="0.3">
      <c r="A264" t="s">
        <v>8</v>
      </c>
      <c r="B264" t="s">
        <v>278</v>
      </c>
      <c r="C264" t="s">
        <v>821</v>
      </c>
      <c r="D264">
        <f t="array" ref="D264">AVERAGE(IF($B$2:$B$3757=$C264, $AE$2:$AE$3757))</f>
        <v>6.5769230769230758</v>
      </c>
      <c r="E264">
        <f t="shared" si="9"/>
        <v>7.2052631578947368</v>
      </c>
      <c r="G264">
        <v>115</v>
      </c>
      <c r="H264" t="s">
        <v>354</v>
      </c>
      <c r="I264" t="s">
        <v>5363</v>
      </c>
      <c r="J264" t="s">
        <v>5358</v>
      </c>
      <c r="K264" t="s">
        <v>5281</v>
      </c>
      <c r="W264" t="s">
        <v>437</v>
      </c>
      <c r="X264" t="s">
        <v>11</v>
      </c>
      <c r="AD264">
        <v>120000000</v>
      </c>
      <c r="AE264">
        <v>7.1</v>
      </c>
      <c r="AF264">
        <v>144795350</v>
      </c>
      <c r="AG264">
        <f>IFERROR(CORREL(AD264:$AD$3757, AF264:$AF$3757), "")</f>
        <v>3.4654199135314985E-2</v>
      </c>
      <c r="AH264">
        <f t="shared" si="10"/>
        <v>24795350</v>
      </c>
    </row>
    <row r="265" spans="1:34" x14ac:dyDescent="0.3">
      <c r="A265" t="s">
        <v>8</v>
      </c>
      <c r="B265" t="s">
        <v>50</v>
      </c>
      <c r="C265" t="s">
        <v>823</v>
      </c>
      <c r="D265">
        <f t="array" ref="D265">AVERAGE(IF($B$2:$B$3757=$C265, $AE$2:$AE$3757))</f>
        <v>6.4333333333333336</v>
      </c>
      <c r="E265">
        <f t="shared" si="9"/>
        <v>7.2</v>
      </c>
      <c r="G265">
        <v>194</v>
      </c>
      <c r="H265" t="s">
        <v>354</v>
      </c>
      <c r="I265" t="s">
        <v>253</v>
      </c>
      <c r="J265" t="s">
        <v>897</v>
      </c>
      <c r="K265" t="s">
        <v>5364</v>
      </c>
      <c r="L265" t="s">
        <v>2601</v>
      </c>
      <c r="W265" t="s">
        <v>438</v>
      </c>
      <c r="X265" t="s">
        <v>11</v>
      </c>
      <c r="AD265">
        <v>130000000</v>
      </c>
      <c r="AE265">
        <v>7.2</v>
      </c>
      <c r="AF265">
        <v>47396698</v>
      </c>
      <c r="AG265">
        <f>IFERROR(CORREL(AD265:$AD$3757, AF265:$AF$3757), "")</f>
        <v>3.4481637958083226E-2</v>
      </c>
      <c r="AH265">
        <f t="shared" si="10"/>
        <v>-82603302</v>
      </c>
    </row>
    <row r="266" spans="1:34" x14ac:dyDescent="0.3">
      <c r="A266" t="s">
        <v>8</v>
      </c>
      <c r="B266" t="s">
        <v>251</v>
      </c>
      <c r="C266" t="s">
        <v>825</v>
      </c>
      <c r="D266">
        <f t="array" ref="D266">AVERAGE(IF($B$2:$B$3757=$C266, $AE$2:$AE$3757))</f>
        <v>6.25</v>
      </c>
      <c r="E266">
        <f t="shared" si="9"/>
        <v>7.2</v>
      </c>
      <c r="G266">
        <v>84</v>
      </c>
      <c r="H266" t="s">
        <v>253</v>
      </c>
      <c r="I266" t="s">
        <v>528</v>
      </c>
      <c r="J266" t="s">
        <v>5361</v>
      </c>
      <c r="K266" t="s">
        <v>5357</v>
      </c>
      <c r="W266" t="s">
        <v>439</v>
      </c>
      <c r="X266" t="s">
        <v>11</v>
      </c>
      <c r="AD266">
        <v>133000000</v>
      </c>
      <c r="AE266">
        <v>5.9</v>
      </c>
      <c r="AF266">
        <v>140015224</v>
      </c>
      <c r="AG266">
        <f>IFERROR(CORREL(AD266:$AD$3757, AF266:$AF$3757), "")</f>
        <v>3.4473050084476542E-2</v>
      </c>
      <c r="AH266">
        <f t="shared" si="10"/>
        <v>7015224</v>
      </c>
    </row>
    <row r="267" spans="1:34" x14ac:dyDescent="0.3">
      <c r="A267" t="s">
        <v>8</v>
      </c>
      <c r="B267" t="s">
        <v>440</v>
      </c>
      <c r="C267" t="s">
        <v>828</v>
      </c>
      <c r="D267">
        <f t="array" ref="D267">AVERAGE(IF($B$2:$B$3757=$C267, $AE$2:$AE$3757))</f>
        <v>6.6</v>
      </c>
      <c r="E267">
        <f t="shared" si="9"/>
        <v>7.2</v>
      </c>
      <c r="G267">
        <v>97</v>
      </c>
      <c r="H267" t="s">
        <v>5360</v>
      </c>
      <c r="I267" t="s">
        <v>5361</v>
      </c>
      <c r="J267" t="s">
        <v>5357</v>
      </c>
      <c r="K267" t="s">
        <v>5362</v>
      </c>
      <c r="L267" t="s">
        <v>5359</v>
      </c>
      <c r="W267" t="s">
        <v>441</v>
      </c>
      <c r="X267" t="s">
        <v>11</v>
      </c>
      <c r="AD267">
        <v>105000000</v>
      </c>
      <c r="AE267">
        <v>7.1</v>
      </c>
      <c r="AF267">
        <v>104374107</v>
      </c>
      <c r="AG267">
        <f>IFERROR(CORREL(AD267:$AD$3757, AF267:$AF$3757), "")</f>
        <v>3.4278821679635682E-2</v>
      </c>
      <c r="AH267">
        <f t="shared" si="10"/>
        <v>-625893</v>
      </c>
    </row>
    <row r="268" spans="1:34" x14ac:dyDescent="0.3">
      <c r="A268" t="s">
        <v>8</v>
      </c>
      <c r="B268" t="s">
        <v>50</v>
      </c>
      <c r="C268" t="s">
        <v>830</v>
      </c>
      <c r="D268">
        <f t="array" ref="D268">AVERAGE(IF($B$2:$B$3757=$C268, $AE$2:$AE$3757))</f>
        <v>7</v>
      </c>
      <c r="E268">
        <f t="shared" si="9"/>
        <v>7.2</v>
      </c>
      <c r="G268">
        <v>151</v>
      </c>
      <c r="H268" t="s">
        <v>253</v>
      </c>
      <c r="I268" t="s">
        <v>897</v>
      </c>
      <c r="J268" t="s">
        <v>5358</v>
      </c>
      <c r="W268" t="s">
        <v>442</v>
      </c>
      <c r="X268" t="s">
        <v>11</v>
      </c>
      <c r="AD268">
        <v>108000000</v>
      </c>
      <c r="AE268">
        <v>8.1</v>
      </c>
      <c r="AF268">
        <v>228430993</v>
      </c>
      <c r="AG268">
        <f>IFERROR(CORREL(AD268:$AD$3757, AF268:$AF$3757), "")</f>
        <v>3.4191323569108791E-2</v>
      </c>
      <c r="AH268">
        <f t="shared" si="10"/>
        <v>120430993</v>
      </c>
    </row>
    <row r="269" spans="1:34" x14ac:dyDescent="0.3">
      <c r="A269" t="s">
        <v>8</v>
      </c>
      <c r="B269" t="s">
        <v>75</v>
      </c>
      <c r="C269" t="s">
        <v>832</v>
      </c>
      <c r="D269">
        <f t="array" ref="D269">AVERAGE(IF($B$2:$B$3757=$C269, $AE$2:$AE$3757))</f>
        <v>5.9</v>
      </c>
      <c r="E269">
        <f t="shared" si="9"/>
        <v>7.2</v>
      </c>
      <c r="G269">
        <v>136</v>
      </c>
      <c r="H269" t="s">
        <v>354</v>
      </c>
      <c r="I269" t="s">
        <v>253</v>
      </c>
      <c r="J269" t="s">
        <v>5359</v>
      </c>
      <c r="K269" t="s">
        <v>5358</v>
      </c>
      <c r="L269" t="s">
        <v>5281</v>
      </c>
      <c r="W269" t="s">
        <v>443</v>
      </c>
      <c r="X269" t="s">
        <v>11</v>
      </c>
      <c r="AD269">
        <v>126000000</v>
      </c>
      <c r="AE269">
        <v>6.9</v>
      </c>
      <c r="AF269">
        <v>35799026</v>
      </c>
      <c r="AG269">
        <f>IFERROR(CORREL(AD269:$AD$3757, AF269:$AF$3757), "")</f>
        <v>3.3951990362066975E-2</v>
      </c>
      <c r="AH269">
        <f t="shared" si="10"/>
        <v>-90200974</v>
      </c>
    </row>
    <row r="270" spans="1:34" x14ac:dyDescent="0.3">
      <c r="A270" t="s">
        <v>8</v>
      </c>
      <c r="B270" t="s">
        <v>444</v>
      </c>
      <c r="C270" t="s">
        <v>835</v>
      </c>
      <c r="D270">
        <f t="array" ref="D270">AVERAGE(IF($B$2:$B$3757=$C270, $AE$2:$AE$3757))</f>
        <v>6.2</v>
      </c>
      <c r="E270">
        <f t="shared" si="9"/>
        <v>7.2</v>
      </c>
      <c r="G270">
        <v>104</v>
      </c>
      <c r="H270" t="s">
        <v>528</v>
      </c>
      <c r="I270" t="s">
        <v>5359</v>
      </c>
      <c r="W270" t="s">
        <v>446</v>
      </c>
      <c r="X270" t="s">
        <v>11</v>
      </c>
      <c r="AD270">
        <v>90000000</v>
      </c>
      <c r="AE270">
        <v>4.4000000000000004</v>
      </c>
      <c r="AF270">
        <v>6712451</v>
      </c>
      <c r="AG270">
        <f>IFERROR(CORREL(AD270:$AD$3757, AF270:$AF$3757), "")</f>
        <v>3.3966968962664705E-2</v>
      </c>
      <c r="AH270">
        <f t="shared" si="10"/>
        <v>-83287549</v>
      </c>
    </row>
    <row r="271" spans="1:34" x14ac:dyDescent="0.3">
      <c r="A271" t="s">
        <v>8</v>
      </c>
      <c r="B271" t="s">
        <v>447</v>
      </c>
      <c r="C271" t="s">
        <v>839</v>
      </c>
      <c r="D271">
        <f t="array" ref="D271">AVERAGE(IF($B$2:$B$3757=$C271, $AE$2:$AE$3757))</f>
        <v>6.4</v>
      </c>
      <c r="E271">
        <f t="shared" si="9"/>
        <v>7.2</v>
      </c>
      <c r="G271">
        <v>127</v>
      </c>
      <c r="H271" t="s">
        <v>354</v>
      </c>
      <c r="I271" t="s">
        <v>5366</v>
      </c>
      <c r="J271" t="s">
        <v>5281</v>
      </c>
      <c r="W271" t="s">
        <v>448</v>
      </c>
      <c r="X271" t="s">
        <v>11</v>
      </c>
      <c r="AD271">
        <v>90000000</v>
      </c>
      <c r="AE271">
        <v>6.5</v>
      </c>
      <c r="AF271">
        <v>101643008</v>
      </c>
      <c r="AG271">
        <f>IFERROR(CORREL(AD271:$AD$3757, AF271:$AF$3757), "")</f>
        <v>3.4012532097000441E-2</v>
      </c>
      <c r="AH271">
        <f t="shared" si="10"/>
        <v>11643008</v>
      </c>
    </row>
    <row r="272" spans="1:34" x14ac:dyDescent="0.3">
      <c r="A272" t="s">
        <v>8</v>
      </c>
      <c r="B272" t="s">
        <v>50</v>
      </c>
      <c r="C272" t="s">
        <v>844</v>
      </c>
      <c r="D272">
        <f t="array" ref="D272">AVERAGE(IF($B$2:$B$3757=$C272, $AE$2:$AE$3757))</f>
        <v>6.3</v>
      </c>
      <c r="E272">
        <f t="shared" si="9"/>
        <v>7.2</v>
      </c>
      <c r="G272">
        <v>171</v>
      </c>
      <c r="H272" t="s">
        <v>354</v>
      </c>
      <c r="I272" t="s">
        <v>897</v>
      </c>
      <c r="J272" t="s">
        <v>5359</v>
      </c>
      <c r="W272" t="s">
        <v>450</v>
      </c>
      <c r="X272" t="s">
        <v>11</v>
      </c>
      <c r="AD272">
        <v>103000000</v>
      </c>
      <c r="AE272">
        <v>8.5</v>
      </c>
      <c r="AF272">
        <v>187670866</v>
      </c>
      <c r="AG272">
        <f>IFERROR(CORREL(AD272:$AD$3757, AF272:$AF$3757), "")</f>
        <v>3.3948353505175249E-2</v>
      </c>
      <c r="AH272">
        <f t="shared" si="10"/>
        <v>84670866</v>
      </c>
    </row>
    <row r="273" spans="1:34" x14ac:dyDescent="0.3">
      <c r="A273" t="s">
        <v>8</v>
      </c>
      <c r="B273" t="s">
        <v>106</v>
      </c>
      <c r="C273" t="s">
        <v>847</v>
      </c>
      <c r="D273">
        <f t="array" ref="D273">AVERAGE(IF($B$2:$B$3757=$C273, $AE$2:$AE$3757))</f>
        <v>6.6</v>
      </c>
      <c r="E273">
        <f t="shared" si="9"/>
        <v>7.2</v>
      </c>
      <c r="G273">
        <v>145</v>
      </c>
      <c r="H273" t="s">
        <v>354</v>
      </c>
      <c r="I273" t="s">
        <v>5363</v>
      </c>
      <c r="J273" t="s">
        <v>5358</v>
      </c>
      <c r="K273" t="s">
        <v>5281</v>
      </c>
      <c r="W273" t="s">
        <v>451</v>
      </c>
      <c r="X273" t="s">
        <v>11</v>
      </c>
      <c r="AD273">
        <v>102000000</v>
      </c>
      <c r="AE273">
        <v>7.7</v>
      </c>
      <c r="AF273">
        <v>132014112</v>
      </c>
      <c r="AG273">
        <f>IFERROR(CORREL(AD273:$AD$3757, AF273:$AF$3757), "")</f>
        <v>3.3767521645765193E-2</v>
      </c>
      <c r="AH273">
        <f t="shared" si="10"/>
        <v>30014112</v>
      </c>
    </row>
    <row r="274" spans="1:34" x14ac:dyDescent="0.3">
      <c r="A274" t="s">
        <v>8</v>
      </c>
      <c r="B274" t="s">
        <v>333</v>
      </c>
      <c r="C274" t="s">
        <v>851</v>
      </c>
      <c r="D274">
        <f t="array" ref="D274">AVERAGE(IF($B$2:$B$3757=$C274, $AE$2:$AE$3757))</f>
        <v>5.35</v>
      </c>
      <c r="E274">
        <f t="shared" si="9"/>
        <v>7.2</v>
      </c>
      <c r="G274">
        <v>174</v>
      </c>
      <c r="H274" t="s">
        <v>253</v>
      </c>
      <c r="I274" t="s">
        <v>5361</v>
      </c>
      <c r="J274" t="s">
        <v>5357</v>
      </c>
      <c r="K274" t="s">
        <v>5363</v>
      </c>
      <c r="W274" t="s">
        <v>452</v>
      </c>
      <c r="X274" t="s">
        <v>11</v>
      </c>
      <c r="AD274">
        <v>100000000</v>
      </c>
      <c r="AE274">
        <v>7.4</v>
      </c>
      <c r="AF274">
        <v>261970615</v>
      </c>
      <c r="AG274">
        <f>IFERROR(CORREL(AD274:$AD$3757, AF274:$AF$3757), "")</f>
        <v>3.3649809346690998E-2</v>
      </c>
      <c r="AH274">
        <f t="shared" si="10"/>
        <v>161970615</v>
      </c>
    </row>
    <row r="275" spans="1:34" x14ac:dyDescent="0.3">
      <c r="A275" t="s">
        <v>197</v>
      </c>
      <c r="B275" t="s">
        <v>84</v>
      </c>
      <c r="C275" t="s">
        <v>853</v>
      </c>
      <c r="D275">
        <f t="array" ref="D275">AVERAGE(IF($B$2:$B$3757=$C275, $AE$2:$AE$3757))</f>
        <v>7.7666666666666657</v>
      </c>
      <c r="E275">
        <f t="shared" si="9"/>
        <v>7.2</v>
      </c>
      <c r="G275">
        <v>144</v>
      </c>
      <c r="H275" t="s">
        <v>354</v>
      </c>
      <c r="I275" t="s">
        <v>253</v>
      </c>
      <c r="J275" t="s">
        <v>5281</v>
      </c>
      <c r="W275" t="s">
        <v>453</v>
      </c>
      <c r="X275" t="s">
        <v>11</v>
      </c>
      <c r="AD275">
        <v>150000000</v>
      </c>
      <c r="AE275">
        <v>8</v>
      </c>
      <c r="AF275">
        <v>167007184</v>
      </c>
      <c r="AG275">
        <f>IFERROR(CORREL(AD275:$AD$3757, AF275:$AF$3757), "")</f>
        <v>3.3417044196269612E-2</v>
      </c>
      <c r="AH275">
        <f t="shared" si="10"/>
        <v>17007184</v>
      </c>
    </row>
    <row r="276" spans="1:34" x14ac:dyDescent="0.3">
      <c r="A276" t="s">
        <v>8</v>
      </c>
      <c r="B276" t="s">
        <v>68</v>
      </c>
      <c r="C276" t="s">
        <v>856</v>
      </c>
      <c r="D276">
        <f t="array" ref="D276">AVERAGE(IF($B$2:$B$3757=$C276, $AE$2:$AE$3757))</f>
        <v>7.4</v>
      </c>
      <c r="E276">
        <f t="shared" si="9"/>
        <v>7.2</v>
      </c>
      <c r="G276">
        <v>119</v>
      </c>
      <c r="H276" t="s">
        <v>354</v>
      </c>
      <c r="I276" t="s">
        <v>253</v>
      </c>
      <c r="J276" t="s">
        <v>5358</v>
      </c>
      <c r="K276" t="s">
        <v>5281</v>
      </c>
      <c r="W276" t="s">
        <v>454</v>
      </c>
      <c r="X276" t="s">
        <v>11</v>
      </c>
      <c r="AD276">
        <v>100000000</v>
      </c>
      <c r="AE276">
        <v>5.7</v>
      </c>
      <c r="AF276">
        <v>180011740</v>
      </c>
      <c r="AG276">
        <f>IFERROR(CORREL(AD276:$AD$3757, AF276:$AF$3757), "")</f>
        <v>3.3122617961150583E-2</v>
      </c>
      <c r="AH276">
        <f t="shared" si="10"/>
        <v>80011740</v>
      </c>
    </row>
    <row r="277" spans="1:34" x14ac:dyDescent="0.3">
      <c r="A277" t="s">
        <v>8</v>
      </c>
      <c r="B277" t="s">
        <v>9</v>
      </c>
      <c r="C277" t="s">
        <v>858</v>
      </c>
      <c r="D277">
        <f t="array" ref="D277">AVERAGE(IF($B$2:$B$3757=$C277, $AE$2:$AE$3757))</f>
        <v>7.9750000000000005</v>
      </c>
      <c r="E277">
        <f t="shared" si="9"/>
        <v>7.2</v>
      </c>
      <c r="G277">
        <v>153</v>
      </c>
      <c r="H277" t="s">
        <v>354</v>
      </c>
      <c r="I277" t="s">
        <v>5358</v>
      </c>
      <c r="W277" t="s">
        <v>455</v>
      </c>
      <c r="X277" t="s">
        <v>11</v>
      </c>
      <c r="AD277">
        <v>102000000</v>
      </c>
      <c r="AE277">
        <v>8.5</v>
      </c>
      <c r="AF277">
        <v>204843350</v>
      </c>
      <c r="AG277">
        <f>IFERROR(CORREL(AD277:$AD$3757, AF277:$AF$3757), "")</f>
        <v>3.2957189043300431E-2</v>
      </c>
      <c r="AH277">
        <f t="shared" si="10"/>
        <v>102843350</v>
      </c>
    </row>
    <row r="278" spans="1:34" x14ac:dyDescent="0.3">
      <c r="A278" t="s">
        <v>8</v>
      </c>
      <c r="B278" t="s">
        <v>433</v>
      </c>
      <c r="C278" t="s">
        <v>863</v>
      </c>
      <c r="D278">
        <f t="array" ref="D278">AVERAGE(IF($B$2:$B$3757=$C278, $AE$2:$AE$3757))</f>
        <v>5.3000000000000007</v>
      </c>
      <c r="E278">
        <f t="shared" si="9"/>
        <v>7.2</v>
      </c>
      <c r="G278">
        <v>140</v>
      </c>
      <c r="H278" t="s">
        <v>5367</v>
      </c>
      <c r="I278" t="s">
        <v>5366</v>
      </c>
      <c r="J278" t="s">
        <v>897</v>
      </c>
      <c r="K278" t="s">
        <v>5364</v>
      </c>
      <c r="L278" t="s">
        <v>5359</v>
      </c>
      <c r="W278" t="s">
        <v>456</v>
      </c>
      <c r="X278" t="s">
        <v>11</v>
      </c>
      <c r="AD278">
        <v>100000000</v>
      </c>
      <c r="AE278">
        <v>7</v>
      </c>
      <c r="AF278">
        <v>97030725</v>
      </c>
      <c r="AG278">
        <f>IFERROR(CORREL(AD278:$AD$3757, AF278:$AF$3757), "")</f>
        <v>3.2760462544254167E-2</v>
      </c>
      <c r="AH278">
        <f t="shared" si="10"/>
        <v>-2969275</v>
      </c>
    </row>
    <row r="279" spans="1:34" x14ac:dyDescent="0.3">
      <c r="A279" t="s">
        <v>8</v>
      </c>
      <c r="B279" t="s">
        <v>50</v>
      </c>
      <c r="C279" t="s">
        <v>868</v>
      </c>
      <c r="D279">
        <f t="array" ref="D279">AVERAGE(IF($B$2:$B$3757=$C279, $AE$2:$AE$3757))</f>
        <v>5.9499999999999993</v>
      </c>
      <c r="E279">
        <f t="shared" si="9"/>
        <v>7.2</v>
      </c>
      <c r="G279">
        <v>176</v>
      </c>
      <c r="H279" t="s">
        <v>5367</v>
      </c>
      <c r="I279" t="s">
        <v>5366</v>
      </c>
      <c r="J279" t="s">
        <v>897</v>
      </c>
      <c r="W279" t="s">
        <v>458</v>
      </c>
      <c r="X279" t="s">
        <v>11</v>
      </c>
      <c r="AD279">
        <v>100000000</v>
      </c>
      <c r="AE279">
        <v>7.8</v>
      </c>
      <c r="AF279">
        <v>130127620</v>
      </c>
      <c r="AG279">
        <f>IFERROR(CORREL(AD279:$AD$3757, AF279:$AF$3757), "")</f>
        <v>3.2687399974438126E-2</v>
      </c>
      <c r="AH279">
        <f t="shared" si="10"/>
        <v>30127620</v>
      </c>
    </row>
    <row r="280" spans="1:34" x14ac:dyDescent="0.3">
      <c r="A280" t="s">
        <v>8</v>
      </c>
      <c r="B280" t="s">
        <v>9</v>
      </c>
      <c r="C280" t="s">
        <v>871</v>
      </c>
      <c r="D280">
        <f t="array" ref="D280">AVERAGE(IF($B$2:$B$3757=$C280, $AE$2:$AE$3757))</f>
        <v>6</v>
      </c>
      <c r="E280">
        <f t="shared" ref="E280:E343" si="11">LARGE($D$2:$D$1660, ROW(279:279))</f>
        <v>7.2</v>
      </c>
      <c r="G280">
        <v>141</v>
      </c>
      <c r="H280" t="s">
        <v>354</v>
      </c>
      <c r="I280" t="s">
        <v>528</v>
      </c>
      <c r="J280" t="s">
        <v>5281</v>
      </c>
      <c r="W280" t="s">
        <v>460</v>
      </c>
      <c r="X280" t="s">
        <v>11</v>
      </c>
      <c r="AD280">
        <v>115000000</v>
      </c>
      <c r="AE280">
        <v>7.2</v>
      </c>
      <c r="AF280">
        <v>146282411</v>
      </c>
      <c r="AG280">
        <f>IFERROR(CORREL(AD280:$AD$3757, AF280:$AF$3757), "")</f>
        <v>3.2574366064812781E-2</v>
      </c>
      <c r="AH280">
        <f t="shared" si="10"/>
        <v>31282411</v>
      </c>
    </row>
    <row r="281" spans="1:34" x14ac:dyDescent="0.3">
      <c r="A281" t="s">
        <v>8</v>
      </c>
      <c r="B281" t="s">
        <v>461</v>
      </c>
      <c r="C281" t="s">
        <v>877</v>
      </c>
      <c r="D281">
        <f t="array" ref="D281">AVERAGE(IF($B$2:$B$3757=$C281, $AE$2:$AE$3757))</f>
        <v>6.05</v>
      </c>
      <c r="E281">
        <f t="shared" si="11"/>
        <v>7.2</v>
      </c>
      <c r="G281">
        <v>106</v>
      </c>
      <c r="H281" t="s">
        <v>354</v>
      </c>
      <c r="I281" t="s">
        <v>5366</v>
      </c>
      <c r="J281" t="s">
        <v>5281</v>
      </c>
      <c r="W281" t="s">
        <v>462</v>
      </c>
      <c r="X281" t="s">
        <v>11</v>
      </c>
      <c r="AD281">
        <v>100000000</v>
      </c>
      <c r="AE281">
        <v>6.4</v>
      </c>
      <c r="AF281">
        <v>65452312</v>
      </c>
      <c r="AG281">
        <f>IFERROR(CORREL(AD281:$AD$3757, AF281:$AF$3757), "")</f>
        <v>3.2407156587503802E-2</v>
      </c>
      <c r="AH281">
        <f t="shared" si="10"/>
        <v>-34547688</v>
      </c>
    </row>
    <row r="282" spans="1:34" x14ac:dyDescent="0.3">
      <c r="A282" t="s">
        <v>8</v>
      </c>
      <c r="B282" t="s">
        <v>463</v>
      </c>
      <c r="C282" t="s">
        <v>879</v>
      </c>
      <c r="D282">
        <f t="array" ref="D282">AVERAGE(IF($B$2:$B$3757=$C282, $AE$2:$AE$3757))</f>
        <v>6.5500000000000007</v>
      </c>
      <c r="E282">
        <f t="shared" si="11"/>
        <v>7.2</v>
      </c>
      <c r="G282">
        <v>98</v>
      </c>
      <c r="H282" t="s">
        <v>528</v>
      </c>
      <c r="I282" t="s">
        <v>5359</v>
      </c>
      <c r="W282" t="s">
        <v>464</v>
      </c>
      <c r="X282" t="s">
        <v>11</v>
      </c>
      <c r="AD282">
        <v>100000000</v>
      </c>
      <c r="AE282">
        <v>5.5</v>
      </c>
      <c r="AF282">
        <v>148383780</v>
      </c>
      <c r="AG282">
        <f>IFERROR(CORREL(AD282:$AD$3757, AF282:$AF$3757), "")</f>
        <v>3.2375299044809618E-2</v>
      </c>
      <c r="AH282">
        <f t="shared" si="10"/>
        <v>48383780</v>
      </c>
    </row>
    <row r="283" spans="1:34" x14ac:dyDescent="0.3">
      <c r="A283" t="s">
        <v>8</v>
      </c>
      <c r="B283" t="s">
        <v>465</v>
      </c>
      <c r="C283" t="s">
        <v>884</v>
      </c>
      <c r="D283">
        <f t="array" ref="D283">AVERAGE(IF($B$2:$B$3757=$C283, $AE$2:$AE$3757))</f>
        <v>6.8999999999999995</v>
      </c>
      <c r="E283">
        <f t="shared" si="11"/>
        <v>7.2</v>
      </c>
      <c r="G283">
        <v>116</v>
      </c>
      <c r="H283" t="s">
        <v>354</v>
      </c>
      <c r="I283" t="s">
        <v>528</v>
      </c>
      <c r="J283" t="s">
        <v>5366</v>
      </c>
      <c r="W283" t="s">
        <v>466</v>
      </c>
      <c r="X283" t="s">
        <v>11</v>
      </c>
      <c r="AD283">
        <v>100000000</v>
      </c>
      <c r="AE283">
        <v>6.7</v>
      </c>
      <c r="AF283">
        <v>119219978</v>
      </c>
      <c r="AG283">
        <f>IFERROR(CORREL(AD283:$AD$3757, AF283:$AF$3757), "")</f>
        <v>3.224127435504421E-2</v>
      </c>
      <c r="AH283">
        <f t="shared" si="10"/>
        <v>19219978</v>
      </c>
    </row>
    <row r="284" spans="1:34" x14ac:dyDescent="0.3">
      <c r="A284" t="s">
        <v>8</v>
      </c>
      <c r="B284" t="s">
        <v>467</v>
      </c>
      <c r="C284" t="s">
        <v>887</v>
      </c>
      <c r="D284">
        <f t="array" ref="D284">AVERAGE(IF($B$2:$B$3757=$C284, $AE$2:$AE$3757))</f>
        <v>5.8500000000000005</v>
      </c>
      <c r="E284">
        <f t="shared" si="11"/>
        <v>7.2</v>
      </c>
      <c r="G284">
        <v>115</v>
      </c>
      <c r="H284" t="s">
        <v>354</v>
      </c>
      <c r="I284" t="s">
        <v>897</v>
      </c>
      <c r="J284" t="s">
        <v>5363</v>
      </c>
      <c r="K284" t="s">
        <v>5281</v>
      </c>
      <c r="W284" t="s">
        <v>468</v>
      </c>
      <c r="X284" t="s">
        <v>11</v>
      </c>
      <c r="AD284">
        <v>100000000</v>
      </c>
      <c r="AE284">
        <v>6.1</v>
      </c>
      <c r="AF284">
        <v>101228120</v>
      </c>
      <c r="AG284">
        <f>IFERROR(CORREL(AD284:$AD$3757, AF284:$AF$3757), "")</f>
        <v>3.2140474549370621E-2</v>
      </c>
      <c r="AH284">
        <f t="shared" si="10"/>
        <v>1228120</v>
      </c>
    </row>
    <row r="285" spans="1:34" x14ac:dyDescent="0.3">
      <c r="A285" t="s">
        <v>8</v>
      </c>
      <c r="B285" t="s">
        <v>469</v>
      </c>
      <c r="C285" t="s">
        <v>893</v>
      </c>
      <c r="D285">
        <f t="array" ref="D285">AVERAGE(IF($B$2:$B$3757=$C285, $AE$2:$AE$3757))</f>
        <v>6.6749999999999998</v>
      </c>
      <c r="E285">
        <f t="shared" si="11"/>
        <v>7.2</v>
      </c>
      <c r="G285">
        <v>165</v>
      </c>
      <c r="H285" t="s">
        <v>897</v>
      </c>
      <c r="I285" t="s">
        <v>4337</v>
      </c>
      <c r="W285" t="s">
        <v>470</v>
      </c>
      <c r="X285" t="s">
        <v>11</v>
      </c>
      <c r="AD285">
        <v>100000000</v>
      </c>
      <c r="AE285">
        <v>8.5</v>
      </c>
      <c r="AF285">
        <v>162804648</v>
      </c>
      <c r="AG285">
        <f>IFERROR(CORREL(AD285:$AD$3757, AF285:$AF$3757), "")</f>
        <v>3.206158121964655E-2</v>
      </c>
      <c r="AH285">
        <f t="shared" si="10"/>
        <v>62804648</v>
      </c>
    </row>
    <row r="286" spans="1:34" x14ac:dyDescent="0.3">
      <c r="A286" t="s">
        <v>8</v>
      </c>
      <c r="B286" t="s">
        <v>471</v>
      </c>
      <c r="C286" t="s">
        <v>899</v>
      </c>
      <c r="D286">
        <f t="array" ref="D286">AVERAGE(IF($B$2:$B$3757=$C286, $AE$2:$AE$3757))</f>
        <v>6.3</v>
      </c>
      <c r="E286">
        <f t="shared" si="11"/>
        <v>7.2</v>
      </c>
      <c r="G286">
        <v>91</v>
      </c>
      <c r="H286" t="s">
        <v>5360</v>
      </c>
      <c r="I286" t="s">
        <v>897</v>
      </c>
      <c r="J286" t="s">
        <v>5361</v>
      </c>
      <c r="K286" t="s">
        <v>5362</v>
      </c>
      <c r="L286" t="s">
        <v>5359</v>
      </c>
      <c r="W286" t="s">
        <v>473</v>
      </c>
      <c r="X286" t="s">
        <v>11</v>
      </c>
      <c r="AD286">
        <v>100000000</v>
      </c>
      <c r="AE286">
        <v>6.9</v>
      </c>
      <c r="AF286">
        <v>100117603</v>
      </c>
      <c r="AG286">
        <f>IFERROR(CORREL(AD286:$AD$3757, AF286:$AF$3757), "")</f>
        <v>3.1911469983860075E-2</v>
      </c>
      <c r="AH286">
        <f t="shared" si="10"/>
        <v>117603</v>
      </c>
    </row>
    <row r="287" spans="1:34" x14ac:dyDescent="0.3">
      <c r="A287" t="s">
        <v>8</v>
      </c>
      <c r="B287" t="s">
        <v>474</v>
      </c>
      <c r="C287" t="s">
        <v>906</v>
      </c>
      <c r="D287">
        <f t="array" ref="D287">AVERAGE(IF($B$2:$B$3757=$C287, $AE$2:$AE$3757))</f>
        <v>5.26</v>
      </c>
      <c r="E287">
        <f t="shared" si="11"/>
        <v>7.2</v>
      </c>
      <c r="G287">
        <v>78</v>
      </c>
      <c r="H287" t="s">
        <v>253</v>
      </c>
      <c r="I287" t="s">
        <v>5360</v>
      </c>
      <c r="J287" t="s">
        <v>528</v>
      </c>
      <c r="K287" t="s">
        <v>5361</v>
      </c>
      <c r="L287" t="s">
        <v>5357</v>
      </c>
      <c r="W287" t="s">
        <v>475</v>
      </c>
      <c r="X287" t="s">
        <v>11</v>
      </c>
      <c r="AD287">
        <v>100000000</v>
      </c>
      <c r="AE287">
        <v>7.3</v>
      </c>
      <c r="AF287">
        <v>89296573</v>
      </c>
      <c r="AG287">
        <f>IFERROR(CORREL(AD287:$AD$3757, AF287:$AF$3757), "")</f>
        <v>3.1833749443478179E-2</v>
      </c>
      <c r="AH287">
        <f t="shared" si="10"/>
        <v>-10703427</v>
      </c>
    </row>
    <row r="288" spans="1:34" x14ac:dyDescent="0.3">
      <c r="A288" t="s">
        <v>8</v>
      </c>
      <c r="B288" t="s">
        <v>476</v>
      </c>
      <c r="C288" t="s">
        <v>911</v>
      </c>
      <c r="D288">
        <f t="array" ref="D288">AVERAGE(IF($B$2:$B$3757=$C288, $AE$2:$AE$3757))</f>
        <v>6.4</v>
      </c>
      <c r="E288">
        <f t="shared" si="11"/>
        <v>7.2</v>
      </c>
      <c r="G288">
        <v>103</v>
      </c>
      <c r="H288" t="s">
        <v>354</v>
      </c>
      <c r="I288" t="s">
        <v>253</v>
      </c>
      <c r="J288" t="s">
        <v>5281</v>
      </c>
      <c r="W288" t="s">
        <v>478</v>
      </c>
      <c r="X288" t="s">
        <v>11</v>
      </c>
      <c r="AD288">
        <v>92000000</v>
      </c>
      <c r="AE288">
        <v>6.7</v>
      </c>
      <c r="AF288">
        <v>85017401</v>
      </c>
      <c r="AG288">
        <f>IFERROR(CORREL(AD288:$AD$3757, AF288:$AF$3757), "")</f>
        <v>3.1769785106959991E-2</v>
      </c>
      <c r="AH288">
        <f t="shared" si="10"/>
        <v>-6982599</v>
      </c>
    </row>
    <row r="289" spans="1:34" x14ac:dyDescent="0.3">
      <c r="A289" t="s">
        <v>8</v>
      </c>
      <c r="B289" t="s">
        <v>183</v>
      </c>
      <c r="C289" t="s">
        <v>914</v>
      </c>
      <c r="D289">
        <f t="array" ref="D289">AVERAGE(IF($B$2:$B$3757=$C289, $AE$2:$AE$3757))</f>
        <v>6.6000000000000005</v>
      </c>
      <c r="E289">
        <f t="shared" si="11"/>
        <v>7.2</v>
      </c>
      <c r="G289">
        <v>131</v>
      </c>
      <c r="H289" t="s">
        <v>354</v>
      </c>
      <c r="I289" t="s">
        <v>253</v>
      </c>
      <c r="J289" t="s">
        <v>528</v>
      </c>
      <c r="K289" t="s">
        <v>5361</v>
      </c>
      <c r="L289" t="s">
        <v>5363</v>
      </c>
      <c r="W289" t="s">
        <v>479</v>
      </c>
      <c r="X289" t="s">
        <v>11</v>
      </c>
      <c r="AD289">
        <v>100000000</v>
      </c>
      <c r="AE289">
        <v>6.9</v>
      </c>
      <c r="AF289">
        <v>173005002</v>
      </c>
      <c r="AG289">
        <f>IFERROR(CORREL(AD289:$AD$3757, AF289:$AF$3757), "")</f>
        <v>3.1719175041266819E-2</v>
      </c>
      <c r="AH289">
        <f t="shared" si="10"/>
        <v>73005002</v>
      </c>
    </row>
    <row r="290" spans="1:34" x14ac:dyDescent="0.3">
      <c r="A290" t="s">
        <v>197</v>
      </c>
      <c r="B290" t="s">
        <v>480</v>
      </c>
      <c r="C290" t="s">
        <v>916</v>
      </c>
      <c r="D290">
        <f t="array" ref="D290">AVERAGE(IF($B$2:$B$3757=$C290, $AE$2:$AE$3757))</f>
        <v>6.5</v>
      </c>
      <c r="E290">
        <f t="shared" si="11"/>
        <v>7.2</v>
      </c>
      <c r="G290">
        <v>104</v>
      </c>
      <c r="H290" t="s">
        <v>354</v>
      </c>
      <c r="I290" t="s">
        <v>253</v>
      </c>
      <c r="J290" t="s">
        <v>5361</v>
      </c>
      <c r="K290" t="s">
        <v>5357</v>
      </c>
      <c r="W290" t="s">
        <v>481</v>
      </c>
      <c r="X290" t="s">
        <v>11</v>
      </c>
      <c r="AD290">
        <v>100000000</v>
      </c>
      <c r="AE290">
        <v>5.0999999999999996</v>
      </c>
      <c r="AF290">
        <v>75030163</v>
      </c>
      <c r="AG290">
        <f>IFERROR(CORREL(AD290:$AD$3757, AF290:$AF$3757), "")</f>
        <v>3.1557707331140362E-2</v>
      </c>
      <c r="AH290">
        <f t="shared" si="10"/>
        <v>-24969837</v>
      </c>
    </row>
    <row r="291" spans="1:34" x14ac:dyDescent="0.3">
      <c r="A291" t="s">
        <v>8</v>
      </c>
      <c r="B291" t="s">
        <v>482</v>
      </c>
      <c r="C291" t="s">
        <v>919</v>
      </c>
      <c r="D291">
        <f t="array" ref="D291">AVERAGE(IF($B$2:$B$3757=$C291, $AE$2:$AE$3757))</f>
        <v>3.6</v>
      </c>
      <c r="E291">
        <f t="shared" si="11"/>
        <v>7.2</v>
      </c>
      <c r="G291">
        <v>101</v>
      </c>
      <c r="H291" t="s">
        <v>253</v>
      </c>
      <c r="I291" t="s">
        <v>897</v>
      </c>
      <c r="J291" t="s">
        <v>5361</v>
      </c>
      <c r="K291" t="s">
        <v>5357</v>
      </c>
      <c r="W291" t="s">
        <v>483</v>
      </c>
      <c r="X291" t="s">
        <v>11</v>
      </c>
      <c r="AD291">
        <v>100000000</v>
      </c>
      <c r="AE291">
        <v>6.8</v>
      </c>
      <c r="AF291">
        <v>77222184</v>
      </c>
      <c r="AG291">
        <f>IFERROR(CORREL(AD291:$AD$3757, AF291:$AF$3757), "")</f>
        <v>3.1512355962504415E-2</v>
      </c>
      <c r="AH291">
        <f t="shared" si="10"/>
        <v>-22777816</v>
      </c>
    </row>
    <row r="292" spans="1:34" x14ac:dyDescent="0.3">
      <c r="A292" t="s">
        <v>8</v>
      </c>
      <c r="B292" t="s">
        <v>249</v>
      </c>
      <c r="C292" t="s">
        <v>921</v>
      </c>
      <c r="D292">
        <f t="array" ref="D292">AVERAGE(IF($B$2:$B$3757=$C292, $AE$2:$AE$3757))</f>
        <v>5.8</v>
      </c>
      <c r="E292">
        <f t="shared" si="11"/>
        <v>7.2</v>
      </c>
      <c r="G292">
        <v>111</v>
      </c>
      <c r="H292" t="s">
        <v>253</v>
      </c>
      <c r="I292" t="s">
        <v>5361</v>
      </c>
      <c r="J292" t="s">
        <v>5357</v>
      </c>
      <c r="W292" t="s">
        <v>250</v>
      </c>
      <c r="X292" t="s">
        <v>11</v>
      </c>
      <c r="AD292">
        <v>150000000</v>
      </c>
      <c r="AE292">
        <v>5.8</v>
      </c>
      <c r="AF292">
        <v>34964818</v>
      </c>
      <c r="AG292">
        <f>IFERROR(CORREL(AD292:$AD$3757, AF292:$AF$3757), "")</f>
        <v>3.1464032709204663E-2</v>
      </c>
      <c r="AH292">
        <f t="shared" si="10"/>
        <v>-115035182</v>
      </c>
    </row>
    <row r="293" spans="1:34" x14ac:dyDescent="0.3">
      <c r="A293" t="s">
        <v>8</v>
      </c>
      <c r="B293" t="s">
        <v>484</v>
      </c>
      <c r="C293" t="s">
        <v>923</v>
      </c>
      <c r="D293">
        <f t="array" ref="D293">AVERAGE(IF($B$2:$B$3757=$C293, $AE$2:$AE$3757))</f>
        <v>6.2444444444444445</v>
      </c>
      <c r="E293">
        <f t="shared" si="11"/>
        <v>7.2</v>
      </c>
      <c r="G293">
        <v>102</v>
      </c>
      <c r="H293" t="s">
        <v>253</v>
      </c>
      <c r="I293" t="s">
        <v>5360</v>
      </c>
      <c r="J293" t="s">
        <v>5361</v>
      </c>
      <c r="K293" t="s">
        <v>5357</v>
      </c>
      <c r="W293" t="s">
        <v>485</v>
      </c>
      <c r="X293" t="s">
        <v>11</v>
      </c>
      <c r="AD293">
        <v>100000000</v>
      </c>
      <c r="AE293">
        <v>6.7</v>
      </c>
      <c r="AF293">
        <v>107515297</v>
      </c>
      <c r="AG293">
        <f>IFERROR(CORREL(AD293:$AD$3757, AF293:$AF$3757), "")</f>
        <v>3.1484299011827033E-2</v>
      </c>
      <c r="AH293">
        <f t="shared" si="10"/>
        <v>7515297</v>
      </c>
    </row>
    <row r="294" spans="1:34" x14ac:dyDescent="0.3">
      <c r="A294" t="s">
        <v>8</v>
      </c>
      <c r="B294" t="s">
        <v>486</v>
      </c>
      <c r="C294" t="s">
        <v>926</v>
      </c>
      <c r="D294">
        <f t="array" ref="D294">AVERAGE(IF($B$2:$B$3757=$C294, $AE$2:$AE$3757))</f>
        <v>6.1</v>
      </c>
      <c r="E294">
        <f t="shared" si="11"/>
        <v>7.2</v>
      </c>
      <c r="G294">
        <v>103</v>
      </c>
      <c r="H294" t="s">
        <v>354</v>
      </c>
      <c r="I294" t="s">
        <v>5359</v>
      </c>
      <c r="J294" t="s">
        <v>5281</v>
      </c>
      <c r="W294" t="s">
        <v>487</v>
      </c>
      <c r="X294" t="s">
        <v>11</v>
      </c>
      <c r="AD294">
        <v>100000000</v>
      </c>
      <c r="AE294">
        <v>6</v>
      </c>
      <c r="AF294">
        <v>67631157</v>
      </c>
      <c r="AG294">
        <f>IFERROR(CORREL(AD294:$AD$3757, AF294:$AF$3757), "")</f>
        <v>3.1396805639511867E-2</v>
      </c>
      <c r="AH294">
        <f t="shared" si="10"/>
        <v>-32368843</v>
      </c>
    </row>
    <row r="295" spans="1:34" x14ac:dyDescent="0.3">
      <c r="A295" t="s">
        <v>8</v>
      </c>
      <c r="B295" t="s">
        <v>488</v>
      </c>
      <c r="C295" t="s">
        <v>928</v>
      </c>
      <c r="D295">
        <f t="array" ref="D295">AVERAGE(IF($B$2:$B$3757=$C295, $AE$2:$AE$3757))</f>
        <v>5.9</v>
      </c>
      <c r="E295">
        <f t="shared" si="11"/>
        <v>7.2</v>
      </c>
      <c r="G295">
        <v>121</v>
      </c>
      <c r="H295" t="s">
        <v>354</v>
      </c>
      <c r="I295" t="s">
        <v>5357</v>
      </c>
      <c r="J295" t="s">
        <v>1714</v>
      </c>
      <c r="K295" t="s">
        <v>5363</v>
      </c>
      <c r="W295" t="s">
        <v>489</v>
      </c>
      <c r="X295" t="s">
        <v>11</v>
      </c>
      <c r="AD295">
        <v>83000000</v>
      </c>
      <c r="AE295">
        <v>5.7</v>
      </c>
      <c r="AF295">
        <v>66862068</v>
      </c>
      <c r="AG295">
        <f>IFERROR(CORREL(AD295:$AD$3757, AF295:$AF$3757), "")</f>
        <v>3.1361365562690653E-2</v>
      </c>
      <c r="AH295">
        <f t="shared" si="10"/>
        <v>-16137932</v>
      </c>
    </row>
    <row r="296" spans="1:34" x14ac:dyDescent="0.3">
      <c r="A296" t="s">
        <v>8</v>
      </c>
      <c r="B296" t="s">
        <v>270</v>
      </c>
      <c r="C296" t="s">
        <v>930</v>
      </c>
      <c r="D296">
        <f t="array" ref="D296">AVERAGE(IF($B$2:$B$3757=$C296, $AE$2:$AE$3757))</f>
        <v>6.5250000000000004</v>
      </c>
      <c r="E296">
        <f t="shared" si="11"/>
        <v>7.2</v>
      </c>
      <c r="G296">
        <v>143</v>
      </c>
      <c r="H296" t="s">
        <v>253</v>
      </c>
      <c r="I296" t="s">
        <v>897</v>
      </c>
      <c r="J296" t="s">
        <v>5281</v>
      </c>
      <c r="W296" t="s">
        <v>490</v>
      </c>
      <c r="X296" t="s">
        <v>11</v>
      </c>
      <c r="AD296">
        <v>100000000</v>
      </c>
      <c r="AE296">
        <v>8</v>
      </c>
      <c r="AF296">
        <v>57366262</v>
      </c>
      <c r="AG296">
        <f>IFERROR(CORREL(AD296:$AD$3757, AF296:$AF$3757), "")</f>
        <v>3.1336508936112922E-2</v>
      </c>
      <c r="AH296">
        <f t="shared" si="10"/>
        <v>-42633738</v>
      </c>
    </row>
    <row r="297" spans="1:34" x14ac:dyDescent="0.3">
      <c r="A297" t="s">
        <v>8</v>
      </c>
      <c r="B297" t="s">
        <v>130</v>
      </c>
      <c r="C297" t="s">
        <v>933</v>
      </c>
      <c r="D297">
        <f t="array" ref="D297">AVERAGE(IF($B$2:$B$3757=$C297, $AE$2:$AE$3757))</f>
        <v>6.4</v>
      </c>
      <c r="E297">
        <f t="shared" si="11"/>
        <v>7.2</v>
      </c>
      <c r="G297">
        <v>240</v>
      </c>
      <c r="H297" t="s">
        <v>5367</v>
      </c>
      <c r="I297" t="s">
        <v>528</v>
      </c>
      <c r="J297" t="s">
        <v>5366</v>
      </c>
      <c r="K297" t="s">
        <v>897</v>
      </c>
      <c r="W297" t="s">
        <v>491</v>
      </c>
      <c r="X297" t="s">
        <v>11</v>
      </c>
      <c r="AD297">
        <v>100000000</v>
      </c>
      <c r="AE297">
        <v>8.1999999999999993</v>
      </c>
      <c r="AF297">
        <v>116866727</v>
      </c>
      <c r="AG297">
        <f>IFERROR(CORREL(AD297:$AD$3757, AF297:$AF$3757), "")</f>
        <v>3.1315269047958366E-2</v>
      </c>
      <c r="AH297">
        <f t="shared" si="10"/>
        <v>16866727</v>
      </c>
    </row>
    <row r="298" spans="1:34" x14ac:dyDescent="0.3">
      <c r="A298" t="s">
        <v>8</v>
      </c>
      <c r="B298" t="s">
        <v>353</v>
      </c>
      <c r="C298" t="s">
        <v>935</v>
      </c>
      <c r="D298">
        <f t="array" ref="D298">AVERAGE(IF($B$2:$B$3757=$C298, $AE$2:$AE$3757))</f>
        <v>6.2</v>
      </c>
      <c r="E298">
        <f t="shared" si="11"/>
        <v>7.2</v>
      </c>
      <c r="G298">
        <v>121</v>
      </c>
      <c r="H298" t="s">
        <v>354</v>
      </c>
      <c r="I298" t="s">
        <v>253</v>
      </c>
      <c r="J298" t="s">
        <v>5357</v>
      </c>
      <c r="W298" t="s">
        <v>492</v>
      </c>
      <c r="X298" t="s">
        <v>11</v>
      </c>
      <c r="AD298">
        <v>100000000</v>
      </c>
      <c r="AE298">
        <v>5.4</v>
      </c>
      <c r="AF298">
        <v>184031112</v>
      </c>
      <c r="AG298">
        <f>IFERROR(CORREL(AD298:$AD$3757, AF298:$AF$3757), "")</f>
        <v>3.1216047294497964E-2</v>
      </c>
      <c r="AH298">
        <f t="shared" si="10"/>
        <v>84031112</v>
      </c>
    </row>
    <row r="299" spans="1:34" x14ac:dyDescent="0.3">
      <c r="A299" t="s">
        <v>8</v>
      </c>
      <c r="B299" t="s">
        <v>347</v>
      </c>
      <c r="C299" t="s">
        <v>939</v>
      </c>
      <c r="D299">
        <f t="array" ref="D299">AVERAGE(IF($B$2:$B$3757=$C299, $AE$2:$AE$3757))</f>
        <v>5.6</v>
      </c>
      <c r="E299">
        <f t="shared" si="11"/>
        <v>7.2</v>
      </c>
      <c r="G299">
        <v>129</v>
      </c>
      <c r="H299" t="s">
        <v>354</v>
      </c>
      <c r="I299" t="s">
        <v>5358</v>
      </c>
      <c r="J299" t="s">
        <v>2601</v>
      </c>
      <c r="W299" t="s">
        <v>493</v>
      </c>
      <c r="X299" t="s">
        <v>11</v>
      </c>
      <c r="AD299">
        <v>105000000</v>
      </c>
      <c r="AE299">
        <v>7.2</v>
      </c>
      <c r="AF299">
        <v>54700065</v>
      </c>
      <c r="AG299">
        <f>IFERROR(CORREL(AD299:$AD$3757, AF299:$AF$3757), "")</f>
        <v>3.1041967320569346E-2</v>
      </c>
      <c r="AH299">
        <f t="shared" si="10"/>
        <v>-50299935</v>
      </c>
    </row>
    <row r="300" spans="1:34" x14ac:dyDescent="0.3">
      <c r="A300" t="s">
        <v>8</v>
      </c>
      <c r="B300" t="s">
        <v>494</v>
      </c>
      <c r="C300" t="s">
        <v>667</v>
      </c>
      <c r="D300">
        <f t="array" ref="D300">AVERAGE(IF($B$2:$B$3757=$C300, $AE$2:$AE$3757))</f>
        <v>6.5</v>
      </c>
      <c r="E300">
        <f t="shared" si="11"/>
        <v>7.2</v>
      </c>
      <c r="G300">
        <v>172</v>
      </c>
      <c r="H300" t="s">
        <v>897</v>
      </c>
      <c r="I300" t="s">
        <v>5358</v>
      </c>
      <c r="W300" t="s">
        <v>495</v>
      </c>
      <c r="X300" t="s">
        <v>11</v>
      </c>
      <c r="AD300">
        <v>102000000</v>
      </c>
      <c r="AE300">
        <v>7.5</v>
      </c>
      <c r="AF300">
        <v>27098580</v>
      </c>
      <c r="AG300">
        <f>IFERROR(CORREL(AD300:$AD$3757, AF300:$AF$3757), "")</f>
        <v>3.1022943045726566E-2</v>
      </c>
      <c r="AH300">
        <f t="shared" si="10"/>
        <v>-74901420</v>
      </c>
    </row>
    <row r="301" spans="1:34" x14ac:dyDescent="0.3">
      <c r="A301" t="s">
        <v>8</v>
      </c>
      <c r="B301" t="s">
        <v>29</v>
      </c>
      <c r="C301" t="s">
        <v>942</v>
      </c>
      <c r="D301">
        <f t="array" ref="D301">AVERAGE(IF($B$2:$B$3757=$C301, $AE$2:$AE$3757))</f>
        <v>7.6333333333333329</v>
      </c>
      <c r="E301">
        <f t="shared" si="11"/>
        <v>7.2</v>
      </c>
      <c r="G301">
        <v>101</v>
      </c>
      <c r="H301" t="s">
        <v>354</v>
      </c>
      <c r="I301" t="s">
        <v>253</v>
      </c>
      <c r="J301" t="s">
        <v>5360</v>
      </c>
      <c r="K301" t="s">
        <v>5361</v>
      </c>
      <c r="L301" t="s">
        <v>5357</v>
      </c>
      <c r="W301" t="s">
        <v>496</v>
      </c>
      <c r="X301" t="s">
        <v>11</v>
      </c>
      <c r="AD301">
        <v>80000000</v>
      </c>
      <c r="AE301">
        <v>7</v>
      </c>
      <c r="AF301">
        <v>55673333</v>
      </c>
      <c r="AG301">
        <f>IFERROR(CORREL(AD301:$AD$3757, AF301:$AF$3757), "")</f>
        <v>3.1046313006997596E-2</v>
      </c>
      <c r="AH301">
        <f t="shared" si="10"/>
        <v>-24326667</v>
      </c>
    </row>
    <row r="302" spans="1:34" x14ac:dyDescent="0.3">
      <c r="A302" t="s">
        <v>8</v>
      </c>
      <c r="B302" t="s">
        <v>497</v>
      </c>
      <c r="C302" t="s">
        <v>944</v>
      </c>
      <c r="D302">
        <f t="array" ref="D302">AVERAGE(IF($B$2:$B$3757=$C302, $AE$2:$AE$3757))</f>
        <v>6</v>
      </c>
      <c r="E302">
        <f t="shared" si="11"/>
        <v>7.2</v>
      </c>
      <c r="G302">
        <v>87</v>
      </c>
      <c r="H302" t="s">
        <v>354</v>
      </c>
      <c r="I302" t="s">
        <v>5366</v>
      </c>
      <c r="J302" t="s">
        <v>5357</v>
      </c>
      <c r="K302" t="s">
        <v>5359</v>
      </c>
      <c r="L302" t="s">
        <v>5281</v>
      </c>
      <c r="W302" t="s">
        <v>498</v>
      </c>
      <c r="X302" t="s">
        <v>11</v>
      </c>
      <c r="AD302">
        <v>100000000</v>
      </c>
      <c r="AE302">
        <v>3.3</v>
      </c>
      <c r="AF302">
        <v>40198710</v>
      </c>
      <c r="AG302">
        <f>IFERROR(CORREL(AD302:$AD$3757, AF302:$AF$3757), "")</f>
        <v>3.1033392968024948E-2</v>
      </c>
      <c r="AH302">
        <f t="shared" si="10"/>
        <v>-59801290</v>
      </c>
    </row>
    <row r="303" spans="1:34" x14ac:dyDescent="0.3">
      <c r="A303" t="s">
        <v>8</v>
      </c>
      <c r="B303" t="s">
        <v>70</v>
      </c>
      <c r="C303" t="s">
        <v>951</v>
      </c>
      <c r="D303">
        <f t="array" ref="D303">AVERAGE(IF($B$2:$B$3757=$C303, $AE$2:$AE$3757))</f>
        <v>6.05</v>
      </c>
      <c r="E303">
        <f t="shared" si="11"/>
        <v>7.2</v>
      </c>
      <c r="G303">
        <v>101</v>
      </c>
      <c r="H303" t="s">
        <v>354</v>
      </c>
      <c r="I303" t="s">
        <v>253</v>
      </c>
      <c r="W303" t="s">
        <v>499</v>
      </c>
      <c r="X303" t="s">
        <v>11</v>
      </c>
      <c r="AD303">
        <v>100000000</v>
      </c>
      <c r="AE303">
        <v>6</v>
      </c>
      <c r="AF303">
        <v>72660029</v>
      </c>
      <c r="AG303">
        <f>IFERROR(CORREL(AD303:$AD$3757, AF303:$AF$3757), "")</f>
        <v>3.1036624728144883E-2</v>
      </c>
      <c r="AH303">
        <f t="shared" si="10"/>
        <v>-27339971</v>
      </c>
    </row>
    <row r="304" spans="1:34" x14ac:dyDescent="0.3">
      <c r="A304" t="s">
        <v>8</v>
      </c>
      <c r="B304" t="s">
        <v>440</v>
      </c>
      <c r="C304" t="s">
        <v>953</v>
      </c>
      <c r="D304">
        <f t="array" ref="D304">AVERAGE(IF($B$2:$B$3757=$C304, $AE$2:$AE$3757))</f>
        <v>5.4</v>
      </c>
      <c r="E304">
        <f t="shared" si="11"/>
        <v>7.2</v>
      </c>
      <c r="G304">
        <v>95</v>
      </c>
      <c r="H304" t="s">
        <v>253</v>
      </c>
      <c r="I304" t="s">
        <v>5360</v>
      </c>
      <c r="J304" t="s">
        <v>5361</v>
      </c>
      <c r="K304" t="s">
        <v>5358</v>
      </c>
      <c r="W304" t="s">
        <v>500</v>
      </c>
      <c r="X304" t="s">
        <v>11</v>
      </c>
      <c r="AD304">
        <v>140000000</v>
      </c>
      <c r="AE304">
        <v>7.1</v>
      </c>
      <c r="AF304">
        <v>38120554</v>
      </c>
      <c r="AG304">
        <f>IFERROR(CORREL(AD304:$AD$3757, AF304:$AF$3757), "")</f>
        <v>3.0994029356327293E-2</v>
      </c>
      <c r="AH304">
        <f t="shared" si="10"/>
        <v>-101879446</v>
      </c>
    </row>
    <row r="305" spans="1:34" x14ac:dyDescent="0.3">
      <c r="A305" t="s">
        <v>8</v>
      </c>
      <c r="B305" t="s">
        <v>501</v>
      </c>
      <c r="C305" t="s">
        <v>956</v>
      </c>
      <c r="D305">
        <f t="array" ref="D305">AVERAGE(IF($B$2:$B$3757=$C305, $AE$2:$AE$3757))</f>
        <v>6.5</v>
      </c>
      <c r="E305">
        <f t="shared" si="11"/>
        <v>7.2</v>
      </c>
      <c r="G305">
        <v>102</v>
      </c>
      <c r="H305" t="s">
        <v>253</v>
      </c>
      <c r="I305" t="s">
        <v>528</v>
      </c>
      <c r="J305" t="s">
        <v>5358</v>
      </c>
      <c r="W305" t="s">
        <v>502</v>
      </c>
      <c r="X305" t="s">
        <v>11</v>
      </c>
      <c r="AD305">
        <v>100000000</v>
      </c>
      <c r="AE305">
        <v>5.4</v>
      </c>
      <c r="AF305">
        <v>49392095</v>
      </c>
      <c r="AG305">
        <f>IFERROR(CORREL(AD305:$AD$3757, AF305:$AF$3757), "")</f>
        <v>3.1004622107023216E-2</v>
      </c>
      <c r="AH305">
        <f t="shared" si="10"/>
        <v>-50607905</v>
      </c>
    </row>
    <row r="306" spans="1:34" x14ac:dyDescent="0.3">
      <c r="A306" t="s">
        <v>8</v>
      </c>
      <c r="B306" t="s">
        <v>503</v>
      </c>
      <c r="C306" t="s">
        <v>960</v>
      </c>
      <c r="D306">
        <f t="array" ref="D306">AVERAGE(IF($B$2:$B$3757=$C306, $AE$2:$AE$3757))</f>
        <v>6.55</v>
      </c>
      <c r="E306">
        <f t="shared" si="11"/>
        <v>7.2</v>
      </c>
      <c r="G306">
        <v>131</v>
      </c>
      <c r="H306" t="s">
        <v>354</v>
      </c>
      <c r="I306" t="s">
        <v>253</v>
      </c>
      <c r="J306" t="s">
        <v>5281</v>
      </c>
      <c r="W306" t="s">
        <v>504</v>
      </c>
      <c r="X306" t="s">
        <v>11</v>
      </c>
      <c r="AD306">
        <v>90000000</v>
      </c>
      <c r="AE306">
        <v>6.1</v>
      </c>
      <c r="AF306">
        <v>39292022</v>
      </c>
      <c r="AG306">
        <f>IFERROR(CORREL(AD306:$AD$3757, AF306:$AF$3757), "")</f>
        <v>3.0994520388145572E-2</v>
      </c>
      <c r="AH306">
        <f t="shared" si="10"/>
        <v>-50707978</v>
      </c>
    </row>
    <row r="307" spans="1:34" x14ac:dyDescent="0.3">
      <c r="A307" t="s">
        <v>8</v>
      </c>
      <c r="B307" t="s">
        <v>505</v>
      </c>
      <c r="C307" t="s">
        <v>965</v>
      </c>
      <c r="D307">
        <f t="array" ref="D307">AVERAGE(IF($B$2:$B$3757=$C307, $AE$2:$AE$3757))</f>
        <v>5.9</v>
      </c>
      <c r="E307">
        <f t="shared" si="11"/>
        <v>7.2</v>
      </c>
      <c r="G307">
        <v>114</v>
      </c>
      <c r="H307" t="s">
        <v>354</v>
      </c>
      <c r="I307" t="s">
        <v>5366</v>
      </c>
      <c r="J307" t="s">
        <v>5365</v>
      </c>
      <c r="K307" t="s">
        <v>5281</v>
      </c>
      <c r="W307" t="s">
        <v>506</v>
      </c>
      <c r="X307" t="s">
        <v>11</v>
      </c>
      <c r="AD307">
        <v>105000000</v>
      </c>
      <c r="AE307">
        <v>5.3</v>
      </c>
      <c r="AF307">
        <v>28772222</v>
      </c>
      <c r="AG307">
        <f>IFERROR(CORREL(AD307:$AD$3757, AF307:$AF$3757), "")</f>
        <v>3.0998305475321612E-2</v>
      </c>
      <c r="AH307">
        <f t="shared" si="10"/>
        <v>-76227778</v>
      </c>
    </row>
    <row r="308" spans="1:34" x14ac:dyDescent="0.3">
      <c r="A308" t="s">
        <v>8</v>
      </c>
      <c r="B308" t="s">
        <v>507</v>
      </c>
      <c r="C308" t="s">
        <v>967</v>
      </c>
      <c r="D308">
        <f t="array" ref="D308">AVERAGE(IF($B$2:$B$3757=$C308, $AE$2:$AE$3757))</f>
        <v>7.7333333333333334</v>
      </c>
      <c r="E308">
        <f t="shared" si="11"/>
        <v>7.2</v>
      </c>
      <c r="G308">
        <v>94</v>
      </c>
      <c r="H308" t="s">
        <v>528</v>
      </c>
      <c r="I308" t="s">
        <v>5361</v>
      </c>
      <c r="J308" t="s">
        <v>5357</v>
      </c>
      <c r="W308" t="s">
        <v>508</v>
      </c>
      <c r="X308" t="s">
        <v>11</v>
      </c>
      <c r="AD308">
        <v>84000000</v>
      </c>
      <c r="AE308">
        <v>2.2000000000000002</v>
      </c>
      <c r="AF308">
        <v>17010646</v>
      </c>
      <c r="AG308">
        <f>IFERROR(CORREL(AD308:$AD$3757, AF308:$AF$3757), "")</f>
        <v>3.1020087455380412E-2</v>
      </c>
      <c r="AH308">
        <f t="shared" si="10"/>
        <v>-66989354</v>
      </c>
    </row>
    <row r="309" spans="1:34" x14ac:dyDescent="0.3">
      <c r="A309" t="s">
        <v>8</v>
      </c>
      <c r="B309" t="s">
        <v>222</v>
      </c>
      <c r="C309" t="s">
        <v>969</v>
      </c>
      <c r="D309">
        <f t="array" ref="D309">AVERAGE(IF($B$2:$B$3757=$C309, $AE$2:$AE$3757))</f>
        <v>6.166666666666667</v>
      </c>
      <c r="E309">
        <f t="shared" si="11"/>
        <v>7.2</v>
      </c>
      <c r="G309">
        <v>122</v>
      </c>
      <c r="H309" t="s">
        <v>354</v>
      </c>
      <c r="I309" t="s">
        <v>253</v>
      </c>
      <c r="J309" t="s">
        <v>5367</v>
      </c>
      <c r="K309" t="s">
        <v>897</v>
      </c>
      <c r="L309" t="s">
        <v>5364</v>
      </c>
      <c r="M309" t="s">
        <v>5281</v>
      </c>
      <c r="W309" t="s">
        <v>509</v>
      </c>
      <c r="X309" t="s">
        <v>11</v>
      </c>
      <c r="AD309">
        <v>100000000</v>
      </c>
      <c r="AE309">
        <v>7</v>
      </c>
      <c r="AF309">
        <v>24985612</v>
      </c>
      <c r="AG309">
        <f>IFERROR(CORREL(AD309:$AD$3757, AF309:$AF$3757), "")</f>
        <v>3.1048637081074758E-2</v>
      </c>
      <c r="AH309">
        <f t="shared" si="10"/>
        <v>-75014388</v>
      </c>
    </row>
    <row r="310" spans="1:34" x14ac:dyDescent="0.3">
      <c r="A310" t="s">
        <v>8</v>
      </c>
      <c r="B310" t="s">
        <v>510</v>
      </c>
      <c r="C310" t="s">
        <v>151</v>
      </c>
      <c r="D310">
        <f t="array" ref="D310">AVERAGE(IF($B$2:$B$3757=$C310, $AE$2:$AE$3757))</f>
        <v>6</v>
      </c>
      <c r="E310">
        <f t="shared" si="11"/>
        <v>7.2</v>
      </c>
      <c r="G310">
        <v>95</v>
      </c>
      <c r="H310" t="s">
        <v>354</v>
      </c>
      <c r="I310" t="s">
        <v>528</v>
      </c>
      <c r="J310" t="s">
        <v>5358</v>
      </c>
      <c r="W310" t="s">
        <v>511</v>
      </c>
      <c r="X310" t="s">
        <v>11</v>
      </c>
      <c r="AD310">
        <v>100000000</v>
      </c>
      <c r="AE310">
        <v>3.8</v>
      </c>
      <c r="AF310">
        <v>4411102</v>
      </c>
      <c r="AG310">
        <f>IFERROR(CORREL(AD310:$AD$3757, AF310:$AF$3757), "")</f>
        <v>3.1074545551685387E-2</v>
      </c>
      <c r="AH310">
        <f t="shared" si="10"/>
        <v>-95588898</v>
      </c>
    </row>
    <row r="311" spans="1:34" x14ac:dyDescent="0.3">
      <c r="A311" t="s">
        <v>8</v>
      </c>
      <c r="B311" t="s">
        <v>308</v>
      </c>
      <c r="C311" t="s">
        <v>975</v>
      </c>
      <c r="D311">
        <f t="array" ref="D311">AVERAGE(IF($B$2:$B$3757=$C311, $AE$2:$AE$3757))</f>
        <v>7.2052631578947368</v>
      </c>
      <c r="E311">
        <f t="shared" si="11"/>
        <v>7.1749999999999998</v>
      </c>
      <c r="G311">
        <v>115</v>
      </c>
      <c r="H311" t="s">
        <v>354</v>
      </c>
      <c r="I311" t="s">
        <v>897</v>
      </c>
      <c r="J311" t="s">
        <v>5281</v>
      </c>
      <c r="K311" t="s">
        <v>2601</v>
      </c>
      <c r="W311" t="s">
        <v>512</v>
      </c>
      <c r="X311" t="s">
        <v>11</v>
      </c>
      <c r="AD311">
        <v>100000000</v>
      </c>
      <c r="AE311">
        <v>6.9</v>
      </c>
      <c r="AF311">
        <v>35024475</v>
      </c>
      <c r="AG311">
        <f>IFERROR(CORREL(AD311:$AD$3757, AF311:$AF$3757), "")</f>
        <v>3.1132296977901295E-2</v>
      </c>
      <c r="AH311">
        <f t="shared" si="10"/>
        <v>-64975525</v>
      </c>
    </row>
    <row r="312" spans="1:34" x14ac:dyDescent="0.3">
      <c r="A312" t="s">
        <v>8</v>
      </c>
      <c r="B312" t="s">
        <v>513</v>
      </c>
      <c r="C312" t="s">
        <v>982</v>
      </c>
      <c r="D312">
        <f t="array" ref="D312">AVERAGE(IF($B$2:$B$3757=$C312, $AE$2:$AE$3757))</f>
        <v>6.8</v>
      </c>
      <c r="E312">
        <f t="shared" si="11"/>
        <v>7.1714285714285708</v>
      </c>
      <c r="G312">
        <v>88</v>
      </c>
      <c r="H312" t="s">
        <v>253</v>
      </c>
      <c r="I312" t="s">
        <v>5360</v>
      </c>
      <c r="J312" t="s">
        <v>528</v>
      </c>
      <c r="K312" t="s">
        <v>5361</v>
      </c>
      <c r="W312" t="s">
        <v>514</v>
      </c>
      <c r="X312" t="s">
        <v>11</v>
      </c>
      <c r="AD312">
        <v>99000000</v>
      </c>
      <c r="AE312">
        <v>7.2</v>
      </c>
      <c r="AF312">
        <v>130174897</v>
      </c>
      <c r="AG312">
        <f>IFERROR(CORREL(AD312:$AD$3757, AF312:$AF$3757), "")</f>
        <v>3.1143200111755434E-2</v>
      </c>
      <c r="AH312">
        <f t="shared" si="10"/>
        <v>31174897</v>
      </c>
    </row>
    <row r="313" spans="1:34" x14ac:dyDescent="0.3">
      <c r="A313" t="s">
        <v>8</v>
      </c>
      <c r="B313" t="s">
        <v>515</v>
      </c>
      <c r="C313" t="s">
        <v>984</v>
      </c>
      <c r="D313">
        <f t="array" ref="D313">AVERAGE(IF($B$2:$B$3757=$C313, $AE$2:$AE$3757))</f>
        <v>7.8000000000000007</v>
      </c>
      <c r="E313">
        <f t="shared" si="11"/>
        <v>7.166666666666667</v>
      </c>
      <c r="G313">
        <v>110</v>
      </c>
      <c r="H313" t="s">
        <v>897</v>
      </c>
      <c r="I313" t="s">
        <v>5363</v>
      </c>
      <c r="J313" t="s">
        <v>5281</v>
      </c>
      <c r="W313" t="s">
        <v>516</v>
      </c>
      <c r="X313" t="s">
        <v>11</v>
      </c>
      <c r="AD313">
        <v>10000000</v>
      </c>
      <c r="AE313">
        <v>7.3</v>
      </c>
      <c r="AF313">
        <v>10200000</v>
      </c>
      <c r="AG313">
        <f>IFERROR(CORREL(AD313:$AD$3757, AF313:$AF$3757), "")</f>
        <v>3.1029243433383764E-2</v>
      </c>
      <c r="AH313">
        <f t="shared" si="10"/>
        <v>200000</v>
      </c>
    </row>
    <row r="314" spans="1:34" x14ac:dyDescent="0.3">
      <c r="A314" t="s">
        <v>8</v>
      </c>
      <c r="B314" t="s">
        <v>143</v>
      </c>
      <c r="C314" t="s">
        <v>986</v>
      </c>
      <c r="D314">
        <f t="array" ref="D314">AVERAGE(IF($B$2:$B$3757=$C314, $AE$2:$AE$3757))</f>
        <v>6.3</v>
      </c>
      <c r="E314">
        <f t="shared" si="11"/>
        <v>7.166666666666667</v>
      </c>
      <c r="G314">
        <v>130</v>
      </c>
      <c r="H314" t="s">
        <v>354</v>
      </c>
      <c r="I314" t="s">
        <v>253</v>
      </c>
      <c r="J314" t="s">
        <v>5357</v>
      </c>
      <c r="K314" t="s">
        <v>5281</v>
      </c>
      <c r="W314" t="s">
        <v>517</v>
      </c>
      <c r="X314" t="s">
        <v>11</v>
      </c>
      <c r="AD314">
        <v>98000000</v>
      </c>
      <c r="AE314">
        <v>6.3</v>
      </c>
      <c r="AF314">
        <v>202007640</v>
      </c>
      <c r="AG314">
        <f>IFERROR(CORREL(AD314:$AD$3757, AF314:$AF$3757), "")</f>
        <v>3.1010715279629113E-2</v>
      </c>
      <c r="AH314">
        <f t="shared" si="10"/>
        <v>104007640</v>
      </c>
    </row>
    <row r="315" spans="1:34" x14ac:dyDescent="0.3">
      <c r="A315" t="s">
        <v>8</v>
      </c>
      <c r="B315" t="s">
        <v>130</v>
      </c>
      <c r="C315" t="s">
        <v>988</v>
      </c>
      <c r="D315">
        <f t="array" ref="D315">AVERAGE(IF($B$2:$B$3757=$C315, $AE$2:$AE$3757))</f>
        <v>6.8666666666666671</v>
      </c>
      <c r="E315">
        <f t="shared" si="11"/>
        <v>7.166666666666667</v>
      </c>
      <c r="G315">
        <v>216</v>
      </c>
      <c r="H315" t="s">
        <v>5366</v>
      </c>
      <c r="I315" t="s">
        <v>897</v>
      </c>
      <c r="W315" t="s">
        <v>518</v>
      </c>
      <c r="X315" t="s">
        <v>11</v>
      </c>
      <c r="AD315">
        <v>100000000</v>
      </c>
      <c r="AE315">
        <v>7.5</v>
      </c>
      <c r="AF315">
        <v>77679638</v>
      </c>
      <c r="AG315">
        <f>IFERROR(CORREL(AD315:$AD$3757, AF315:$AF$3757), "")</f>
        <v>3.0824860868666794E-2</v>
      </c>
      <c r="AH315">
        <f t="shared" si="10"/>
        <v>-22320362</v>
      </c>
    </row>
    <row r="316" spans="1:34" x14ac:dyDescent="0.3">
      <c r="A316" t="s">
        <v>8</v>
      </c>
      <c r="B316" t="s">
        <v>519</v>
      </c>
      <c r="C316" t="s">
        <v>991</v>
      </c>
      <c r="D316">
        <f t="array" ref="D316">AVERAGE(IF($B$2:$B$3757=$C316, $AE$2:$AE$3757))</f>
        <v>5.166666666666667</v>
      </c>
      <c r="E316">
        <f t="shared" si="11"/>
        <v>7.1555555555555559</v>
      </c>
      <c r="G316">
        <v>146</v>
      </c>
      <c r="H316" t="s">
        <v>897</v>
      </c>
      <c r="I316" t="s">
        <v>5364</v>
      </c>
      <c r="J316" t="s">
        <v>5359</v>
      </c>
      <c r="K316" t="s">
        <v>2601</v>
      </c>
      <c r="W316" t="s">
        <v>520</v>
      </c>
      <c r="X316" t="s">
        <v>521</v>
      </c>
      <c r="AD316">
        <v>94000000</v>
      </c>
      <c r="AE316">
        <v>7.6</v>
      </c>
      <c r="AF316">
        <v>9213</v>
      </c>
      <c r="AG316">
        <f>IFERROR(CORREL(AD316:$AD$3757, AF316:$AF$3757), "")</f>
        <v>3.0775141810556676E-2</v>
      </c>
      <c r="AH316">
        <f t="shared" si="10"/>
        <v>-93990787</v>
      </c>
    </row>
    <row r="317" spans="1:34" x14ac:dyDescent="0.3">
      <c r="A317" t="s">
        <v>8</v>
      </c>
      <c r="B317" t="s">
        <v>522</v>
      </c>
      <c r="C317" t="s">
        <v>997</v>
      </c>
      <c r="D317">
        <f t="array" ref="D317">AVERAGE(IF($B$2:$B$3757=$C317, $AE$2:$AE$3757))</f>
        <v>6.8833333333333329</v>
      </c>
      <c r="E317">
        <f t="shared" si="11"/>
        <v>7.15</v>
      </c>
      <c r="G317">
        <v>85</v>
      </c>
      <c r="H317" t="s">
        <v>5360</v>
      </c>
      <c r="I317" t="s">
        <v>528</v>
      </c>
      <c r="J317" t="s">
        <v>5361</v>
      </c>
      <c r="K317" t="s">
        <v>5365</v>
      </c>
      <c r="W317" t="s">
        <v>523</v>
      </c>
      <c r="X317" t="s">
        <v>11</v>
      </c>
      <c r="AD317">
        <v>100000000</v>
      </c>
      <c r="AE317">
        <v>6.8</v>
      </c>
      <c r="AF317">
        <v>58867694</v>
      </c>
      <c r="AG317">
        <f>IFERROR(CORREL(AD317:$AD$3757, AF317:$AF$3757), "")</f>
        <v>3.0834014826395029E-2</v>
      </c>
      <c r="AH317">
        <f t="shared" si="10"/>
        <v>-41132306</v>
      </c>
    </row>
    <row r="318" spans="1:34" x14ac:dyDescent="0.3">
      <c r="A318" t="s">
        <v>8</v>
      </c>
      <c r="B318" t="s">
        <v>524</v>
      </c>
      <c r="C318" t="s">
        <v>1002</v>
      </c>
      <c r="D318">
        <f t="array" ref="D318">AVERAGE(IF($B$2:$B$3757=$C318, $AE$2:$AE$3757))</f>
        <v>5.65</v>
      </c>
      <c r="E318">
        <f t="shared" si="11"/>
        <v>7.15</v>
      </c>
      <c r="G318">
        <v>93</v>
      </c>
      <c r="H318" t="s">
        <v>528</v>
      </c>
      <c r="I318" t="s">
        <v>5358</v>
      </c>
      <c r="J318" t="s">
        <v>5281</v>
      </c>
      <c r="W318" t="s">
        <v>525</v>
      </c>
      <c r="X318" t="s">
        <v>11</v>
      </c>
      <c r="AD318">
        <v>90000000</v>
      </c>
      <c r="AE318">
        <v>5.2</v>
      </c>
      <c r="AF318">
        <v>59475623</v>
      </c>
      <c r="AG318">
        <f>IFERROR(CORREL(AD318:$AD$3757, AF318:$AF$3757), "")</f>
        <v>3.0810284818070369E-2</v>
      </c>
      <c r="AH318">
        <f t="shared" si="10"/>
        <v>-30524377</v>
      </c>
    </row>
    <row r="319" spans="1:34" x14ac:dyDescent="0.3">
      <c r="A319" t="s">
        <v>8</v>
      </c>
      <c r="B319" t="s">
        <v>50</v>
      </c>
      <c r="C319" t="s">
        <v>1006</v>
      </c>
      <c r="D319">
        <f t="array" ref="D319">AVERAGE(IF($B$2:$B$3757=$C319, $AE$2:$AE$3757))</f>
        <v>5.0999999999999996</v>
      </c>
      <c r="E319">
        <f t="shared" si="11"/>
        <v>7.15</v>
      </c>
      <c r="G319">
        <v>152</v>
      </c>
      <c r="H319" t="s">
        <v>897</v>
      </c>
      <c r="I319" t="s">
        <v>5364</v>
      </c>
      <c r="J319" t="s">
        <v>2601</v>
      </c>
      <c r="W319" t="s">
        <v>526</v>
      </c>
      <c r="X319" t="s">
        <v>11</v>
      </c>
      <c r="AD319">
        <v>92000000</v>
      </c>
      <c r="AE319">
        <v>7.7</v>
      </c>
      <c r="AF319">
        <v>108638745</v>
      </c>
      <c r="AG319">
        <f>IFERROR(CORREL(AD319:$AD$3757, AF319:$AF$3757), "")</f>
        <v>3.0789623614606184E-2</v>
      </c>
      <c r="AH319">
        <f t="shared" si="10"/>
        <v>16638745</v>
      </c>
    </row>
    <row r="320" spans="1:34" x14ac:dyDescent="0.3">
      <c r="A320" t="s">
        <v>8</v>
      </c>
      <c r="B320" t="s">
        <v>527</v>
      </c>
      <c r="C320" t="s">
        <v>1008</v>
      </c>
      <c r="D320">
        <f t="array" ref="D320">AVERAGE(IF($B$2:$B$3757=$C320, $AE$2:$AE$3757))</f>
        <v>7.3250000000000002</v>
      </c>
      <c r="E320">
        <f t="shared" si="11"/>
        <v>7.15</v>
      </c>
      <c r="G320">
        <v>85</v>
      </c>
      <c r="H320" t="s">
        <v>528</v>
      </c>
      <c r="W320" t="s">
        <v>529</v>
      </c>
      <c r="X320" t="s">
        <v>11</v>
      </c>
      <c r="AD320">
        <v>95000000</v>
      </c>
      <c r="AE320">
        <v>6.2</v>
      </c>
      <c r="AF320">
        <v>86897182</v>
      </c>
      <c r="AG320">
        <f>IFERROR(CORREL(AD320:$AD$3757, AF320:$AF$3757), "")</f>
        <v>3.0711695096493602E-2</v>
      </c>
      <c r="AH320">
        <f t="shared" si="10"/>
        <v>-8102818</v>
      </c>
    </row>
    <row r="321" spans="1:34" x14ac:dyDescent="0.3">
      <c r="A321" t="s">
        <v>8</v>
      </c>
      <c r="B321" t="s">
        <v>530</v>
      </c>
      <c r="C321" t="s">
        <v>1011</v>
      </c>
      <c r="D321">
        <f t="array" ref="D321">AVERAGE(IF($B$2:$B$3757=$C321, $AE$2:$AE$3757))</f>
        <v>6.4666666666666659</v>
      </c>
      <c r="E321">
        <f t="shared" si="11"/>
        <v>7.15</v>
      </c>
      <c r="G321">
        <v>126</v>
      </c>
      <c r="H321" t="s">
        <v>354</v>
      </c>
      <c r="I321" t="s">
        <v>253</v>
      </c>
      <c r="J321" t="s">
        <v>5358</v>
      </c>
      <c r="W321" t="s">
        <v>531</v>
      </c>
      <c r="X321" t="s">
        <v>11</v>
      </c>
      <c r="AD321">
        <v>93000000</v>
      </c>
      <c r="AE321">
        <v>7.7</v>
      </c>
      <c r="AF321">
        <v>63540020</v>
      </c>
      <c r="AG321">
        <f>IFERROR(CORREL(AD321:$AD$3757, AF321:$AF$3757), "")</f>
        <v>3.0654643666180852E-2</v>
      </c>
      <c r="AH321">
        <f t="shared" si="10"/>
        <v>-29459980</v>
      </c>
    </row>
    <row r="322" spans="1:34" x14ac:dyDescent="0.3">
      <c r="A322" t="s">
        <v>8</v>
      </c>
      <c r="B322" t="s">
        <v>532</v>
      </c>
      <c r="C322" t="s">
        <v>1014</v>
      </c>
      <c r="D322">
        <f t="array" ref="D322">AVERAGE(IF($B$2:$B$3757=$C322, $AE$2:$AE$3757))</f>
        <v>6.7666666666666666</v>
      </c>
      <c r="E322">
        <f t="shared" si="11"/>
        <v>7.15</v>
      </c>
      <c r="G322">
        <v>146</v>
      </c>
      <c r="H322" t="s">
        <v>528</v>
      </c>
      <c r="I322" t="s">
        <v>897</v>
      </c>
      <c r="J322" t="s">
        <v>5359</v>
      </c>
      <c r="W322" t="s">
        <v>533</v>
      </c>
      <c r="X322" t="s">
        <v>11</v>
      </c>
      <c r="AD322">
        <v>100000000</v>
      </c>
      <c r="AE322">
        <v>4.3</v>
      </c>
      <c r="AF322">
        <v>95328937</v>
      </c>
      <c r="AG322">
        <f>IFERROR(CORREL(AD322:$AD$3757, AF322:$AF$3757), "")</f>
        <v>3.0627665927005727E-2</v>
      </c>
      <c r="AH322">
        <f t="shared" si="10"/>
        <v>-4671063</v>
      </c>
    </row>
    <row r="323" spans="1:34" x14ac:dyDescent="0.3">
      <c r="A323" t="s">
        <v>8</v>
      </c>
      <c r="B323" t="s">
        <v>534</v>
      </c>
      <c r="C323" t="s">
        <v>1022</v>
      </c>
      <c r="D323">
        <f t="array" ref="D323">AVERAGE(IF($B$2:$B$3757=$C323, $AE$2:$AE$3757))</f>
        <v>6.1</v>
      </c>
      <c r="E323">
        <f t="shared" si="11"/>
        <v>7.1400000000000006</v>
      </c>
      <c r="G323">
        <v>89</v>
      </c>
      <c r="H323" t="s">
        <v>253</v>
      </c>
      <c r="I323" t="s">
        <v>5360</v>
      </c>
      <c r="J323" t="s">
        <v>528</v>
      </c>
      <c r="K323" t="s">
        <v>5361</v>
      </c>
      <c r="L323" t="s">
        <v>5359</v>
      </c>
      <c r="W323" t="s">
        <v>535</v>
      </c>
      <c r="X323" t="s">
        <v>11</v>
      </c>
      <c r="AD323">
        <v>95000000</v>
      </c>
      <c r="AE323">
        <v>6.9</v>
      </c>
      <c r="AF323">
        <v>50802661</v>
      </c>
      <c r="AG323">
        <f>IFERROR(CORREL(AD323:$AD$3757, AF323:$AF$3757), "")</f>
        <v>3.0554279015919891E-2</v>
      </c>
      <c r="AH323">
        <f t="shared" ref="AH323:AH386" si="12" xml:space="preserve"> AF323 - AD323</f>
        <v>-44197339</v>
      </c>
    </row>
    <row r="324" spans="1:34" x14ac:dyDescent="0.3">
      <c r="A324" t="s">
        <v>8</v>
      </c>
      <c r="B324" t="s">
        <v>513</v>
      </c>
      <c r="C324" t="s">
        <v>1024</v>
      </c>
      <c r="D324">
        <f t="array" ref="D324">AVERAGE(IF($B$2:$B$3757=$C324, $AE$2:$AE$3757))</f>
        <v>5.1749999999999998</v>
      </c>
      <c r="E324">
        <f t="shared" si="11"/>
        <v>7.1333333333333329</v>
      </c>
      <c r="G324">
        <v>88</v>
      </c>
      <c r="H324" t="s">
        <v>253</v>
      </c>
      <c r="I324" t="s">
        <v>5360</v>
      </c>
      <c r="J324" t="s">
        <v>528</v>
      </c>
      <c r="K324" t="s">
        <v>5361</v>
      </c>
      <c r="W324" t="s">
        <v>536</v>
      </c>
      <c r="X324" t="s">
        <v>11</v>
      </c>
      <c r="AD324">
        <v>95000000</v>
      </c>
      <c r="AE324">
        <v>6.6</v>
      </c>
      <c r="AF324">
        <v>161317423</v>
      </c>
      <c r="AG324">
        <f>IFERROR(CORREL(AD324:$AD$3757, AF324:$AF$3757), "")</f>
        <v>3.0542888840357864E-2</v>
      </c>
      <c r="AH324">
        <f t="shared" si="12"/>
        <v>66317423</v>
      </c>
    </row>
    <row r="325" spans="1:34" x14ac:dyDescent="0.3">
      <c r="A325" t="s">
        <v>8</v>
      </c>
      <c r="B325" t="s">
        <v>224</v>
      </c>
      <c r="C325" t="s">
        <v>1027</v>
      </c>
      <c r="D325">
        <f t="array" ref="D325">AVERAGE(IF($B$2:$B$3757=$C325, $AE$2:$AE$3757))</f>
        <v>7.0181818181818185</v>
      </c>
      <c r="E325">
        <f t="shared" si="11"/>
        <v>7.1333333333333329</v>
      </c>
      <c r="G325">
        <v>105</v>
      </c>
      <c r="H325" t="s">
        <v>897</v>
      </c>
      <c r="I325" t="s">
        <v>5361</v>
      </c>
      <c r="J325" t="s">
        <v>5357</v>
      </c>
      <c r="K325" t="s">
        <v>5359</v>
      </c>
      <c r="W325" t="s">
        <v>537</v>
      </c>
      <c r="X325" t="s">
        <v>11</v>
      </c>
      <c r="AD325">
        <v>95000000</v>
      </c>
      <c r="AE325">
        <v>7</v>
      </c>
      <c r="AF325">
        <v>201148159</v>
      </c>
      <c r="AG325">
        <f>IFERROR(CORREL(AD325:$AD$3757, AF325:$AF$3757), "")</f>
        <v>3.0403980178073005E-2</v>
      </c>
      <c r="AH325">
        <f t="shared" si="12"/>
        <v>106148159</v>
      </c>
    </row>
    <row r="326" spans="1:34" x14ac:dyDescent="0.3">
      <c r="A326" t="s">
        <v>8</v>
      </c>
      <c r="B326" t="s">
        <v>46</v>
      </c>
      <c r="C326" t="s">
        <v>1029</v>
      </c>
      <c r="D326">
        <f t="array" ref="D326">AVERAGE(IF($B$2:$B$3757=$C326, $AE$2:$AE$3757))</f>
        <v>3.8</v>
      </c>
      <c r="E326">
        <f t="shared" si="11"/>
        <v>7.1333333333333329</v>
      </c>
      <c r="G326">
        <v>135</v>
      </c>
      <c r="H326" t="s">
        <v>897</v>
      </c>
      <c r="I326" t="s">
        <v>5357</v>
      </c>
      <c r="J326" t="s">
        <v>5281</v>
      </c>
      <c r="W326" t="s">
        <v>538</v>
      </c>
      <c r="X326" t="s">
        <v>11</v>
      </c>
      <c r="AD326">
        <v>65000000</v>
      </c>
      <c r="AE326">
        <v>6.7</v>
      </c>
      <c r="AF326">
        <v>43982842</v>
      </c>
      <c r="AG326">
        <f>IFERROR(CORREL(AD326:$AD$3757, AF326:$AF$3757), "")</f>
        <v>3.0227994660437515E-2</v>
      </c>
      <c r="AH326">
        <f t="shared" si="12"/>
        <v>-21017158</v>
      </c>
    </row>
    <row r="327" spans="1:34" x14ac:dyDescent="0.3">
      <c r="A327" t="s">
        <v>8</v>
      </c>
      <c r="B327" t="s">
        <v>19</v>
      </c>
      <c r="C327" t="s">
        <v>1031</v>
      </c>
      <c r="D327">
        <f t="array" ref="D327">AVERAGE(IF($B$2:$B$3757=$C327, $AE$2:$AE$3757))</f>
        <v>5.9</v>
      </c>
      <c r="E327">
        <f t="shared" si="11"/>
        <v>7.1285714285714272</v>
      </c>
      <c r="G327">
        <v>100</v>
      </c>
      <c r="H327" t="s">
        <v>253</v>
      </c>
      <c r="I327" t="s">
        <v>5360</v>
      </c>
      <c r="J327" t="s">
        <v>528</v>
      </c>
      <c r="K327" t="s">
        <v>5361</v>
      </c>
      <c r="W327" t="s">
        <v>539</v>
      </c>
      <c r="X327" t="s">
        <v>11</v>
      </c>
      <c r="AD327">
        <v>94000000</v>
      </c>
      <c r="AE327">
        <v>8.1999999999999993</v>
      </c>
      <c r="AF327">
        <v>380838870</v>
      </c>
      <c r="AG327">
        <f>IFERROR(CORREL(AD327:$AD$3757, AF327:$AF$3757), "")</f>
        <v>3.0226767512139038E-2</v>
      </c>
      <c r="AH327">
        <f t="shared" si="12"/>
        <v>286838870</v>
      </c>
    </row>
    <row r="328" spans="1:34" x14ac:dyDescent="0.3">
      <c r="A328" t="s">
        <v>8</v>
      </c>
      <c r="B328" t="s">
        <v>46</v>
      </c>
      <c r="C328" t="s">
        <v>1034</v>
      </c>
      <c r="D328">
        <f t="array" ref="D328">AVERAGE(IF($B$2:$B$3757=$C328, $AE$2:$AE$3757))</f>
        <v>6.1999999999999993</v>
      </c>
      <c r="E328">
        <f t="shared" si="11"/>
        <v>7.1285714285714272</v>
      </c>
      <c r="G328">
        <v>192</v>
      </c>
      <c r="H328" t="s">
        <v>354</v>
      </c>
      <c r="I328" t="s">
        <v>253</v>
      </c>
      <c r="J328" t="s">
        <v>897</v>
      </c>
      <c r="K328" t="s">
        <v>5357</v>
      </c>
      <c r="W328" t="s">
        <v>540</v>
      </c>
      <c r="X328" t="s">
        <v>11</v>
      </c>
      <c r="AD328">
        <v>94000000</v>
      </c>
      <c r="AE328">
        <v>8.9</v>
      </c>
      <c r="AF328">
        <v>377019252</v>
      </c>
      <c r="AG328">
        <f>IFERROR(CORREL(AD328:$AD$3757, AF328:$AF$3757), "")</f>
        <v>2.9952111224032671E-2</v>
      </c>
      <c r="AH328">
        <f t="shared" si="12"/>
        <v>283019252</v>
      </c>
    </row>
    <row r="329" spans="1:34" x14ac:dyDescent="0.3">
      <c r="A329" t="s">
        <v>8</v>
      </c>
      <c r="B329" t="s">
        <v>46</v>
      </c>
      <c r="C329" t="s">
        <v>1036</v>
      </c>
      <c r="D329">
        <f t="array" ref="D329">AVERAGE(IF($B$2:$B$3757=$C329, $AE$2:$AE$3757))</f>
        <v>5.55</v>
      </c>
      <c r="E329">
        <f t="shared" si="11"/>
        <v>7.12</v>
      </c>
      <c r="G329">
        <v>172</v>
      </c>
      <c r="H329" t="s">
        <v>354</v>
      </c>
      <c r="I329" t="s">
        <v>253</v>
      </c>
      <c r="J329" t="s">
        <v>897</v>
      </c>
      <c r="K329" t="s">
        <v>5357</v>
      </c>
      <c r="W329" t="s">
        <v>541</v>
      </c>
      <c r="X329" t="s">
        <v>11</v>
      </c>
      <c r="AD329">
        <v>94000000</v>
      </c>
      <c r="AE329">
        <v>8.6999999999999993</v>
      </c>
      <c r="AF329">
        <v>340478898</v>
      </c>
      <c r="AG329">
        <f>IFERROR(CORREL(AD329:$AD$3757, AF329:$AF$3757), "")</f>
        <v>2.9676209197885994E-2</v>
      </c>
      <c r="AH329">
        <f t="shared" si="12"/>
        <v>246478898</v>
      </c>
    </row>
    <row r="330" spans="1:34" x14ac:dyDescent="0.3">
      <c r="A330" t="s">
        <v>8</v>
      </c>
      <c r="B330" t="s">
        <v>542</v>
      </c>
      <c r="C330" t="s">
        <v>1039</v>
      </c>
      <c r="D330">
        <f t="array" ref="D330">AVERAGE(IF($B$2:$B$3757=$C330, $AE$2:$AE$3757))</f>
        <v>6.6000000000000005</v>
      </c>
      <c r="E330">
        <f t="shared" si="11"/>
        <v>7.1142857142857139</v>
      </c>
      <c r="G330">
        <v>102</v>
      </c>
      <c r="H330" t="s">
        <v>354</v>
      </c>
      <c r="I330" t="s">
        <v>253</v>
      </c>
      <c r="J330" t="s">
        <v>5357</v>
      </c>
      <c r="W330" t="s">
        <v>543</v>
      </c>
      <c r="X330" t="s">
        <v>11</v>
      </c>
      <c r="AD330">
        <v>95000000</v>
      </c>
      <c r="AE330">
        <v>5.5</v>
      </c>
      <c r="AF330">
        <v>17176900</v>
      </c>
      <c r="AG330">
        <f>IFERROR(CORREL(AD330:$AD$3757, AF330:$AF$3757), "")</f>
        <v>2.9411373428389606E-2</v>
      </c>
      <c r="AH330">
        <f t="shared" si="12"/>
        <v>-77823100</v>
      </c>
    </row>
    <row r="331" spans="1:34" x14ac:dyDescent="0.3">
      <c r="A331" t="s">
        <v>8</v>
      </c>
      <c r="B331" t="s">
        <v>476</v>
      </c>
      <c r="C331" t="s">
        <v>1048</v>
      </c>
      <c r="D331">
        <f t="array" ref="D331">AVERAGE(IF($B$2:$B$3757=$C331, $AE$2:$AE$3757))</f>
        <v>7</v>
      </c>
      <c r="E331">
        <f t="shared" si="11"/>
        <v>7.1000000000000005</v>
      </c>
      <c r="G331">
        <v>100</v>
      </c>
      <c r="H331" t="s">
        <v>354</v>
      </c>
      <c r="I331" t="s">
        <v>253</v>
      </c>
      <c r="J331" t="s">
        <v>5357</v>
      </c>
      <c r="K331" t="s">
        <v>5281</v>
      </c>
      <c r="W331" t="s">
        <v>544</v>
      </c>
      <c r="X331" t="s">
        <v>11</v>
      </c>
      <c r="AD331">
        <v>115000000</v>
      </c>
      <c r="AE331">
        <v>5.7</v>
      </c>
      <c r="AF331">
        <v>131144183</v>
      </c>
      <c r="AG331">
        <f>IFERROR(CORREL(AD331:$AD$3757, AF331:$AF$3757), "")</f>
        <v>2.9446440278640584E-2</v>
      </c>
      <c r="AH331">
        <f t="shared" si="12"/>
        <v>16144183</v>
      </c>
    </row>
    <row r="332" spans="1:34" x14ac:dyDescent="0.3">
      <c r="A332" t="s">
        <v>8</v>
      </c>
      <c r="B332" t="s">
        <v>545</v>
      </c>
      <c r="C332" t="s">
        <v>1054</v>
      </c>
      <c r="D332">
        <f t="array" ref="D332">AVERAGE(IF($B$2:$B$3757=$C332, $AE$2:$AE$3757))</f>
        <v>5.4</v>
      </c>
      <c r="E332">
        <f t="shared" si="11"/>
        <v>7.1000000000000005</v>
      </c>
      <c r="G332">
        <v>119</v>
      </c>
      <c r="H332" t="s">
        <v>897</v>
      </c>
      <c r="I332" t="s">
        <v>5363</v>
      </c>
      <c r="J332" t="s">
        <v>5359</v>
      </c>
      <c r="K332" t="s">
        <v>5358</v>
      </c>
      <c r="L332" t="s">
        <v>5281</v>
      </c>
      <c r="W332" t="s">
        <v>546</v>
      </c>
      <c r="X332" t="s">
        <v>11</v>
      </c>
      <c r="AD332">
        <v>100000000</v>
      </c>
      <c r="AE332">
        <v>6.3</v>
      </c>
      <c r="AF332">
        <v>23014504</v>
      </c>
      <c r="AG332">
        <f>IFERROR(CORREL(AD332:$AD$3757, AF332:$AF$3757), "")</f>
        <v>2.9293430925456585E-2</v>
      </c>
      <c r="AH332">
        <f t="shared" si="12"/>
        <v>-76985496</v>
      </c>
    </row>
    <row r="333" spans="1:34" x14ac:dyDescent="0.3">
      <c r="A333" t="s">
        <v>8</v>
      </c>
      <c r="B333" t="s">
        <v>235</v>
      </c>
      <c r="C333" t="s">
        <v>1058</v>
      </c>
      <c r="D333">
        <f t="array" ref="D333">AVERAGE(IF($B$2:$B$3757=$C333, $AE$2:$AE$3757))</f>
        <v>5.5</v>
      </c>
      <c r="E333">
        <f t="shared" si="11"/>
        <v>7.1000000000000005</v>
      </c>
      <c r="G333">
        <v>92</v>
      </c>
      <c r="H333" t="s">
        <v>354</v>
      </c>
      <c r="I333" t="s">
        <v>253</v>
      </c>
      <c r="J333" t="s">
        <v>5358</v>
      </c>
      <c r="K333" t="s">
        <v>5281</v>
      </c>
      <c r="W333" t="s">
        <v>547</v>
      </c>
      <c r="X333" t="s">
        <v>11</v>
      </c>
      <c r="AD333">
        <v>93000000</v>
      </c>
      <c r="AE333">
        <v>5.9</v>
      </c>
      <c r="AF333">
        <v>181166115</v>
      </c>
      <c r="AG333">
        <f>IFERROR(CORREL(AD333:$AD$3757, AF333:$AF$3757), "")</f>
        <v>2.9322317043382666E-2</v>
      </c>
      <c r="AH333">
        <f t="shared" si="12"/>
        <v>88166115</v>
      </c>
    </row>
    <row r="334" spans="1:34" x14ac:dyDescent="0.3">
      <c r="A334" t="s">
        <v>8</v>
      </c>
      <c r="B334" t="s">
        <v>548</v>
      </c>
      <c r="C334" t="s">
        <v>1062</v>
      </c>
      <c r="D334">
        <f t="array" ref="D334">AVERAGE(IF($B$2:$B$3757=$C334, $AE$2:$AE$3757))</f>
        <v>6.6</v>
      </c>
      <c r="E334">
        <f t="shared" si="11"/>
        <v>7.1</v>
      </c>
      <c r="G334">
        <v>105</v>
      </c>
      <c r="H334" t="s">
        <v>354</v>
      </c>
      <c r="I334" t="s">
        <v>897</v>
      </c>
      <c r="J334" t="s">
        <v>5358</v>
      </c>
      <c r="K334" t="s">
        <v>5281</v>
      </c>
      <c r="W334" t="s">
        <v>549</v>
      </c>
      <c r="X334" t="s">
        <v>11</v>
      </c>
      <c r="AD334">
        <v>93000000</v>
      </c>
      <c r="AE334">
        <v>7.6</v>
      </c>
      <c r="AF334">
        <v>176740650</v>
      </c>
      <c r="AG334">
        <f>IFERROR(CORREL(AD334:$AD$3757, AF334:$AF$3757), "")</f>
        <v>2.9166544346060218E-2</v>
      </c>
      <c r="AH334">
        <f t="shared" si="12"/>
        <v>83740650</v>
      </c>
    </row>
    <row r="335" spans="1:34" x14ac:dyDescent="0.3">
      <c r="A335" t="s">
        <v>8</v>
      </c>
      <c r="B335" t="s">
        <v>550</v>
      </c>
      <c r="C335" t="s">
        <v>1064</v>
      </c>
      <c r="D335">
        <f t="array" ref="D335">AVERAGE(IF($B$2:$B$3757=$C335, $AE$2:$AE$3757))</f>
        <v>5.95</v>
      </c>
      <c r="E335">
        <f t="shared" si="11"/>
        <v>7.1</v>
      </c>
      <c r="G335">
        <v>107</v>
      </c>
      <c r="H335" t="s">
        <v>253</v>
      </c>
      <c r="I335" t="s">
        <v>5361</v>
      </c>
      <c r="J335" t="s">
        <v>5357</v>
      </c>
      <c r="W335" t="s">
        <v>551</v>
      </c>
      <c r="X335" t="s">
        <v>11</v>
      </c>
      <c r="AD335">
        <v>90000000</v>
      </c>
      <c r="AE335">
        <v>6.6</v>
      </c>
      <c r="AF335">
        <v>71148699</v>
      </c>
      <c r="AG335">
        <f>IFERROR(CORREL(AD335:$AD$3757, AF335:$AF$3757), "")</f>
        <v>2.9014429864606679E-2</v>
      </c>
      <c r="AH335">
        <f t="shared" si="12"/>
        <v>-18851301</v>
      </c>
    </row>
    <row r="336" spans="1:34" x14ac:dyDescent="0.3">
      <c r="A336" t="s">
        <v>8</v>
      </c>
      <c r="B336" t="s">
        <v>552</v>
      </c>
      <c r="C336" t="s">
        <v>1069</v>
      </c>
      <c r="D336">
        <f t="array" ref="D336">AVERAGE(IF($B$2:$B$3757=$C336, $AE$2:$AE$3757))</f>
        <v>6.839999999999999</v>
      </c>
      <c r="E336">
        <f t="shared" si="11"/>
        <v>7.1</v>
      </c>
      <c r="G336">
        <v>101</v>
      </c>
      <c r="H336" t="s">
        <v>354</v>
      </c>
      <c r="I336" t="s">
        <v>5281</v>
      </c>
      <c r="W336" t="s">
        <v>553</v>
      </c>
      <c r="X336" t="s">
        <v>11</v>
      </c>
      <c r="AD336">
        <v>92000000</v>
      </c>
      <c r="AE336">
        <v>5.3</v>
      </c>
      <c r="AF336">
        <v>67344392</v>
      </c>
      <c r="AG336">
        <f>IFERROR(CORREL(AD336:$AD$3757, AF336:$AF$3757), "")</f>
        <v>2.8978604089896165E-2</v>
      </c>
      <c r="AH336">
        <f t="shared" si="12"/>
        <v>-24655608</v>
      </c>
    </row>
    <row r="337" spans="1:34" x14ac:dyDescent="0.3">
      <c r="A337" t="s">
        <v>8</v>
      </c>
      <c r="B337" t="s">
        <v>554</v>
      </c>
      <c r="C337" t="s">
        <v>1073</v>
      </c>
      <c r="D337">
        <f t="array" ref="D337">AVERAGE(IF($B$2:$B$3757=$C337, $AE$2:$AE$3757))</f>
        <v>6.7333333333333334</v>
      </c>
      <c r="E337">
        <f t="shared" si="11"/>
        <v>7.1</v>
      </c>
      <c r="G337">
        <v>137</v>
      </c>
      <c r="H337" t="s">
        <v>897</v>
      </c>
      <c r="I337" t="s">
        <v>5364</v>
      </c>
      <c r="J337" t="s">
        <v>2601</v>
      </c>
      <c r="K337" t="s">
        <v>4337</v>
      </c>
      <c r="W337" t="s">
        <v>555</v>
      </c>
      <c r="X337" t="s">
        <v>11</v>
      </c>
      <c r="AD337">
        <v>107000000</v>
      </c>
      <c r="AE337">
        <v>6</v>
      </c>
      <c r="AF337">
        <v>22406362</v>
      </c>
      <c r="AG337">
        <f>IFERROR(CORREL(AD337:$AD$3757, AF337:$AF$3757), "")</f>
        <v>2.8946041126711834E-2</v>
      </c>
      <c r="AH337">
        <f t="shared" si="12"/>
        <v>-84593638</v>
      </c>
    </row>
    <row r="338" spans="1:34" x14ac:dyDescent="0.3">
      <c r="A338" t="s">
        <v>8</v>
      </c>
      <c r="B338" t="s">
        <v>160</v>
      </c>
      <c r="C338" t="s">
        <v>1077</v>
      </c>
      <c r="D338">
        <f t="array" ref="D338">AVERAGE(IF($B$2:$B$3757=$C338, $AE$2:$AE$3757))</f>
        <v>6.166666666666667</v>
      </c>
      <c r="E338">
        <f t="shared" si="11"/>
        <v>7.1</v>
      </c>
      <c r="G338">
        <v>115</v>
      </c>
      <c r="H338" t="s">
        <v>354</v>
      </c>
      <c r="I338" t="s">
        <v>253</v>
      </c>
      <c r="J338" t="s">
        <v>5360</v>
      </c>
      <c r="K338" t="s">
        <v>5361</v>
      </c>
      <c r="W338" t="s">
        <v>556</v>
      </c>
      <c r="X338" t="s">
        <v>11</v>
      </c>
      <c r="AD338">
        <v>92000000</v>
      </c>
      <c r="AE338">
        <v>8</v>
      </c>
      <c r="AF338">
        <v>261437578</v>
      </c>
      <c r="AG338">
        <f>IFERROR(CORREL(AD338:$AD$3757, AF338:$AF$3757), "")</f>
        <v>2.8979098906362261E-2</v>
      </c>
      <c r="AH338">
        <f t="shared" si="12"/>
        <v>169437578</v>
      </c>
    </row>
    <row r="339" spans="1:34" x14ac:dyDescent="0.3">
      <c r="A339" t="s">
        <v>8</v>
      </c>
      <c r="B339" t="s">
        <v>557</v>
      </c>
      <c r="C339" t="s">
        <v>1080</v>
      </c>
      <c r="D339">
        <f t="array" ref="D339">AVERAGE(IF($B$2:$B$3757=$C339, $AE$2:$AE$3757))</f>
        <v>5</v>
      </c>
      <c r="E339">
        <f t="shared" si="11"/>
        <v>7.1</v>
      </c>
      <c r="G339">
        <v>124</v>
      </c>
      <c r="H339" t="s">
        <v>354</v>
      </c>
      <c r="I339" t="s">
        <v>253</v>
      </c>
      <c r="J339" t="s">
        <v>528</v>
      </c>
      <c r="W339" t="s">
        <v>558</v>
      </c>
      <c r="X339" t="s">
        <v>11</v>
      </c>
      <c r="AD339">
        <v>98000000</v>
      </c>
      <c r="AE339">
        <v>5.6</v>
      </c>
      <c r="AF339">
        <v>11000000</v>
      </c>
      <c r="AG339">
        <f>IFERROR(CORREL(AD339:$AD$3757, AF339:$AF$3757), "")</f>
        <v>2.8764219073674258E-2</v>
      </c>
      <c r="AH339">
        <f t="shared" si="12"/>
        <v>-87000000</v>
      </c>
    </row>
    <row r="340" spans="1:34" x14ac:dyDescent="0.3">
      <c r="A340" t="s">
        <v>8</v>
      </c>
      <c r="B340" t="s">
        <v>333</v>
      </c>
      <c r="C340" t="s">
        <v>1085</v>
      </c>
      <c r="D340">
        <f t="array" ref="D340">AVERAGE(IF($B$2:$B$3757=$C340, $AE$2:$AE$3757))</f>
        <v>5.5333333333333341</v>
      </c>
      <c r="E340">
        <f t="shared" si="11"/>
        <v>7.1</v>
      </c>
      <c r="G340">
        <v>118</v>
      </c>
      <c r="H340" t="s">
        <v>253</v>
      </c>
      <c r="I340" t="s">
        <v>5361</v>
      </c>
      <c r="J340" t="s">
        <v>5357</v>
      </c>
      <c r="W340" t="s">
        <v>559</v>
      </c>
      <c r="X340" t="s">
        <v>11</v>
      </c>
      <c r="AD340">
        <v>95000000</v>
      </c>
      <c r="AE340">
        <v>5.9</v>
      </c>
      <c r="AF340">
        <v>88761720</v>
      </c>
      <c r="AG340">
        <f>IFERROR(CORREL(AD340:$AD$3757, AF340:$AF$3757), "")</f>
        <v>2.8810624504656174E-2</v>
      </c>
      <c r="AH340">
        <f t="shared" si="12"/>
        <v>-6238280</v>
      </c>
    </row>
    <row r="341" spans="1:34" x14ac:dyDescent="0.3">
      <c r="A341" t="s">
        <v>8</v>
      </c>
      <c r="B341" t="s">
        <v>44</v>
      </c>
      <c r="C341" t="s">
        <v>1088</v>
      </c>
      <c r="D341">
        <f t="array" ref="D341">AVERAGE(IF($B$2:$B$3757=$C341, $AE$2:$AE$3757))</f>
        <v>4.8166666666666664</v>
      </c>
      <c r="E341">
        <f t="shared" si="11"/>
        <v>7.1</v>
      </c>
      <c r="G341">
        <v>98</v>
      </c>
      <c r="H341" t="s">
        <v>253</v>
      </c>
      <c r="I341" t="s">
        <v>528</v>
      </c>
      <c r="J341" t="s">
        <v>5361</v>
      </c>
      <c r="K341" t="s">
        <v>5363</v>
      </c>
      <c r="L341" t="s">
        <v>5358</v>
      </c>
      <c r="W341" t="s">
        <v>560</v>
      </c>
      <c r="X341" t="s">
        <v>11</v>
      </c>
      <c r="AD341">
        <v>90000000</v>
      </c>
      <c r="AE341">
        <v>7.3</v>
      </c>
      <c r="AF341">
        <v>250147615</v>
      </c>
      <c r="AG341">
        <f>IFERROR(CORREL(AD341:$AD$3757, AF341:$AF$3757), "")</f>
        <v>2.8748636669606611E-2</v>
      </c>
      <c r="AH341">
        <f t="shared" si="12"/>
        <v>160147615</v>
      </c>
    </row>
    <row r="342" spans="1:34" x14ac:dyDescent="0.3">
      <c r="A342" t="s">
        <v>8</v>
      </c>
      <c r="B342" t="s">
        <v>82</v>
      </c>
      <c r="C342" t="s">
        <v>1091</v>
      </c>
      <c r="D342">
        <f t="array" ref="D342">AVERAGE(IF($B$2:$B$3757=$C342, $AE$2:$AE$3757))</f>
        <v>6.35</v>
      </c>
      <c r="E342">
        <f t="shared" si="11"/>
        <v>7.1</v>
      </c>
      <c r="G342">
        <v>82</v>
      </c>
      <c r="H342" t="s">
        <v>253</v>
      </c>
      <c r="I342" t="s">
        <v>5360</v>
      </c>
      <c r="J342" t="s">
        <v>528</v>
      </c>
      <c r="K342" t="s">
        <v>5361</v>
      </c>
      <c r="L342" t="s">
        <v>5357</v>
      </c>
      <c r="W342" t="s">
        <v>561</v>
      </c>
      <c r="X342" t="s">
        <v>11</v>
      </c>
      <c r="AD342">
        <v>90000000</v>
      </c>
      <c r="AE342">
        <v>7.9</v>
      </c>
      <c r="AF342">
        <v>245823397</v>
      </c>
      <c r="AG342">
        <f>IFERROR(CORREL(AD342:$AD$3757, AF342:$AF$3757), "")</f>
        <v>2.854993661355449E-2</v>
      </c>
      <c r="AH342">
        <f t="shared" si="12"/>
        <v>155823397</v>
      </c>
    </row>
    <row r="343" spans="1:34" x14ac:dyDescent="0.3">
      <c r="A343" t="s">
        <v>8</v>
      </c>
      <c r="B343" t="s">
        <v>461</v>
      </c>
      <c r="C343" t="s">
        <v>1093</v>
      </c>
      <c r="D343">
        <f t="array" ref="D343">AVERAGE(IF($B$2:$B$3757=$C343, $AE$2:$AE$3757))</f>
        <v>7</v>
      </c>
      <c r="E343">
        <f t="shared" si="11"/>
        <v>7.1</v>
      </c>
      <c r="G343">
        <v>98</v>
      </c>
      <c r="H343" t="s">
        <v>354</v>
      </c>
      <c r="I343" t="s">
        <v>5281</v>
      </c>
      <c r="W343" t="s">
        <v>562</v>
      </c>
      <c r="X343" t="s">
        <v>11</v>
      </c>
      <c r="AD343">
        <v>100000000</v>
      </c>
      <c r="AE343">
        <v>6.8</v>
      </c>
      <c r="AF343">
        <v>81557479</v>
      </c>
      <c r="AG343">
        <f>IFERROR(CORREL(AD343:$AD$3757, AF343:$AF$3757), "")</f>
        <v>2.8353136392615309E-2</v>
      </c>
      <c r="AH343">
        <f t="shared" si="12"/>
        <v>-18442521</v>
      </c>
    </row>
    <row r="344" spans="1:34" x14ac:dyDescent="0.3">
      <c r="A344" t="s">
        <v>8</v>
      </c>
      <c r="B344" t="s">
        <v>70</v>
      </c>
      <c r="C344" t="s">
        <v>1097</v>
      </c>
      <c r="D344">
        <f t="array" ref="D344">AVERAGE(IF($B$2:$B$3757=$C344, $AE$2:$AE$3757))</f>
        <v>6</v>
      </c>
      <c r="E344">
        <f t="shared" ref="E344:E407" si="13">LARGE($D$2:$D$1660, ROW(343:343))</f>
        <v>7.1</v>
      </c>
      <c r="G344">
        <v>90</v>
      </c>
      <c r="H344" t="s">
        <v>354</v>
      </c>
      <c r="I344" t="s">
        <v>528</v>
      </c>
      <c r="J344" t="s">
        <v>5366</v>
      </c>
      <c r="K344" t="s">
        <v>5281</v>
      </c>
      <c r="W344" t="s">
        <v>563</v>
      </c>
      <c r="X344" t="s">
        <v>11</v>
      </c>
      <c r="AD344">
        <v>90000000</v>
      </c>
      <c r="AE344">
        <v>6.6</v>
      </c>
      <c r="AF344">
        <v>226138454</v>
      </c>
      <c r="AG344">
        <f>IFERROR(CORREL(AD344:$AD$3757, AF344:$AF$3757), "")</f>
        <v>2.8294937332150712E-2</v>
      </c>
      <c r="AH344">
        <f t="shared" si="12"/>
        <v>136138454</v>
      </c>
    </row>
    <row r="345" spans="1:34" x14ac:dyDescent="0.3">
      <c r="A345" t="s">
        <v>8</v>
      </c>
      <c r="B345" t="s">
        <v>117</v>
      </c>
      <c r="C345" t="s">
        <v>1099</v>
      </c>
      <c r="D345">
        <f t="array" ref="D345">AVERAGE(IF($B$2:$B$3757=$C345, $AE$2:$AE$3757))</f>
        <v>6.1</v>
      </c>
      <c r="E345">
        <f t="shared" si="13"/>
        <v>7.1</v>
      </c>
      <c r="G345">
        <v>130</v>
      </c>
      <c r="H345" t="s">
        <v>897</v>
      </c>
      <c r="I345" t="s">
        <v>5357</v>
      </c>
      <c r="J345" t="s">
        <v>1714</v>
      </c>
      <c r="K345" t="s">
        <v>5363</v>
      </c>
      <c r="L345" t="s">
        <v>5281</v>
      </c>
      <c r="W345" t="s">
        <v>564</v>
      </c>
      <c r="X345" t="s">
        <v>11</v>
      </c>
      <c r="AD345">
        <v>100000000</v>
      </c>
      <c r="AE345">
        <v>6.6</v>
      </c>
      <c r="AF345">
        <v>155370362</v>
      </c>
      <c r="AG345">
        <f>IFERROR(CORREL(AD345:$AD$3757, AF345:$AF$3757), "")</f>
        <v>2.8110597409820141E-2</v>
      </c>
      <c r="AH345">
        <f t="shared" si="12"/>
        <v>55370362</v>
      </c>
    </row>
    <row r="346" spans="1:34" x14ac:dyDescent="0.3">
      <c r="A346" t="s">
        <v>8</v>
      </c>
      <c r="B346" t="s">
        <v>565</v>
      </c>
      <c r="C346" t="s">
        <v>1101</v>
      </c>
      <c r="D346">
        <f t="array" ref="D346">AVERAGE(IF($B$2:$B$3757=$C346, $AE$2:$AE$3757))</f>
        <v>5.3</v>
      </c>
      <c r="E346">
        <f t="shared" si="13"/>
        <v>7.1</v>
      </c>
      <c r="G346">
        <v>90</v>
      </c>
      <c r="H346" t="s">
        <v>5360</v>
      </c>
      <c r="I346" t="s">
        <v>528</v>
      </c>
      <c r="J346" t="s">
        <v>5361</v>
      </c>
      <c r="K346" t="s">
        <v>5358</v>
      </c>
      <c r="W346" t="s">
        <v>566</v>
      </c>
      <c r="X346" t="s">
        <v>11</v>
      </c>
      <c r="AD346">
        <v>100000000</v>
      </c>
      <c r="AE346">
        <v>7</v>
      </c>
      <c r="AF346">
        <v>124870275</v>
      </c>
      <c r="AG346">
        <f>IFERROR(CORREL(AD346:$AD$3757, AF346:$AF$3757), "")</f>
        <v>2.7956981881791028E-2</v>
      </c>
      <c r="AH346">
        <f t="shared" si="12"/>
        <v>24870275</v>
      </c>
    </row>
    <row r="347" spans="1:34" x14ac:dyDescent="0.3">
      <c r="A347" t="s">
        <v>8</v>
      </c>
      <c r="B347" t="s">
        <v>340</v>
      </c>
      <c r="C347" t="s">
        <v>1103</v>
      </c>
      <c r="D347">
        <f t="array" ref="D347">AVERAGE(IF($B$2:$B$3757=$C347, $AE$2:$AE$3757))</f>
        <v>5.4</v>
      </c>
      <c r="E347">
        <f t="shared" si="13"/>
        <v>7.1</v>
      </c>
      <c r="G347">
        <v>94</v>
      </c>
      <c r="H347" t="s">
        <v>354</v>
      </c>
      <c r="I347" t="s">
        <v>253</v>
      </c>
      <c r="J347" t="s">
        <v>5360</v>
      </c>
      <c r="K347" t="s">
        <v>528</v>
      </c>
      <c r="L347" t="s">
        <v>5361</v>
      </c>
      <c r="W347" t="s">
        <v>567</v>
      </c>
      <c r="X347" t="s">
        <v>11</v>
      </c>
      <c r="AD347">
        <v>90000000</v>
      </c>
      <c r="AE347">
        <v>7</v>
      </c>
      <c r="AF347">
        <v>196573705</v>
      </c>
      <c r="AG347">
        <f>IFERROR(CORREL(AD347:$AD$3757, AF347:$AF$3757), "")</f>
        <v>2.784047769500686E-2</v>
      </c>
      <c r="AH347">
        <f t="shared" si="12"/>
        <v>106573705</v>
      </c>
    </row>
    <row r="348" spans="1:34" x14ac:dyDescent="0.3">
      <c r="A348" t="s">
        <v>8</v>
      </c>
      <c r="B348" t="s">
        <v>568</v>
      </c>
      <c r="C348" t="s">
        <v>1106</v>
      </c>
      <c r="D348">
        <f t="array" ref="D348">AVERAGE(IF($B$2:$B$3757=$C348, $AE$2:$AE$3757))</f>
        <v>7.1714285714285708</v>
      </c>
      <c r="E348">
        <f t="shared" si="13"/>
        <v>7.1</v>
      </c>
      <c r="G348">
        <v>114</v>
      </c>
      <c r="H348" t="s">
        <v>253</v>
      </c>
      <c r="I348" t="s">
        <v>528</v>
      </c>
      <c r="J348" t="s">
        <v>897</v>
      </c>
      <c r="K348" t="s">
        <v>5357</v>
      </c>
      <c r="L348" t="s">
        <v>5359</v>
      </c>
      <c r="W348" t="s">
        <v>569</v>
      </c>
      <c r="X348" t="s">
        <v>11</v>
      </c>
      <c r="AD348">
        <v>90000000</v>
      </c>
      <c r="AE348">
        <v>7.3</v>
      </c>
      <c r="AF348">
        <v>58229120</v>
      </c>
      <c r="AG348">
        <f>IFERROR(CORREL(AD348:$AD$3757, AF348:$AF$3757), "")</f>
        <v>2.7677463633548869E-2</v>
      </c>
      <c r="AH348">
        <f t="shared" si="12"/>
        <v>-31770880</v>
      </c>
    </row>
    <row r="349" spans="1:34" x14ac:dyDescent="0.3">
      <c r="A349" t="s">
        <v>8</v>
      </c>
      <c r="B349" t="s">
        <v>89</v>
      </c>
      <c r="C349" t="s">
        <v>1108</v>
      </c>
      <c r="D349">
        <f t="array" ref="D349">AVERAGE(IF($B$2:$B$3757=$C349, $AE$2:$AE$3757))</f>
        <v>5.9</v>
      </c>
      <c r="E349">
        <f t="shared" si="13"/>
        <v>7.1</v>
      </c>
      <c r="G349">
        <v>94</v>
      </c>
      <c r="H349" t="s">
        <v>354</v>
      </c>
      <c r="I349" t="s">
        <v>253</v>
      </c>
      <c r="J349" t="s">
        <v>528</v>
      </c>
      <c r="K349" t="s">
        <v>5366</v>
      </c>
      <c r="L349" t="s">
        <v>5281</v>
      </c>
      <c r="W349" t="s">
        <v>570</v>
      </c>
      <c r="X349" t="s">
        <v>11</v>
      </c>
      <c r="AD349">
        <v>92000000</v>
      </c>
      <c r="AE349">
        <v>5.5</v>
      </c>
      <c r="AF349">
        <v>125305545</v>
      </c>
      <c r="AG349">
        <f>IFERROR(CORREL(AD349:$AD$3757, AF349:$AF$3757), "")</f>
        <v>2.7656265438775477E-2</v>
      </c>
      <c r="AH349">
        <f t="shared" si="12"/>
        <v>33305545</v>
      </c>
    </row>
    <row r="350" spans="1:34" x14ac:dyDescent="0.3">
      <c r="A350" t="s">
        <v>8</v>
      </c>
      <c r="B350" t="s">
        <v>130</v>
      </c>
      <c r="C350" t="s">
        <v>1110</v>
      </c>
      <c r="D350">
        <f t="array" ref="D350">AVERAGE(IF($B$2:$B$3757=$C350, $AE$2:$AE$3757))</f>
        <v>7.3400000000000007</v>
      </c>
      <c r="E350">
        <f t="shared" si="13"/>
        <v>7.1</v>
      </c>
      <c r="G350">
        <v>151</v>
      </c>
      <c r="H350" t="s">
        <v>5366</v>
      </c>
      <c r="I350" t="s">
        <v>897</v>
      </c>
      <c r="J350" t="s">
        <v>5281</v>
      </c>
      <c r="W350" t="s">
        <v>571</v>
      </c>
      <c r="X350" t="s">
        <v>11</v>
      </c>
      <c r="AD350">
        <v>90000000</v>
      </c>
      <c r="AE350">
        <v>8.5</v>
      </c>
      <c r="AF350">
        <v>132373442</v>
      </c>
      <c r="AG350">
        <f>IFERROR(CORREL(AD350:$AD$3757, AF350:$AF$3757), "")</f>
        <v>2.7554843909827622E-2</v>
      </c>
      <c r="AH350">
        <f t="shared" si="12"/>
        <v>42373442</v>
      </c>
    </row>
    <row r="351" spans="1:34" x14ac:dyDescent="0.3">
      <c r="A351" t="s">
        <v>8</v>
      </c>
      <c r="B351" t="s">
        <v>572</v>
      </c>
      <c r="C351" t="s">
        <v>1113</v>
      </c>
      <c r="D351">
        <f t="array" ref="D351">AVERAGE(IF($B$2:$B$3757=$C351, $AE$2:$AE$3757))</f>
        <v>6.8</v>
      </c>
      <c r="E351">
        <f t="shared" si="13"/>
        <v>7.1</v>
      </c>
      <c r="G351">
        <v>88</v>
      </c>
      <c r="H351" t="s">
        <v>253</v>
      </c>
      <c r="I351" t="s">
        <v>5360</v>
      </c>
      <c r="J351" t="s">
        <v>5361</v>
      </c>
      <c r="K351" t="s">
        <v>5357</v>
      </c>
      <c r="L351" t="s">
        <v>5362</v>
      </c>
      <c r="M351" t="s">
        <v>2601</v>
      </c>
      <c r="W351" t="s">
        <v>573</v>
      </c>
      <c r="X351" t="s">
        <v>11</v>
      </c>
      <c r="AD351">
        <v>90000000</v>
      </c>
      <c r="AE351">
        <v>7.5</v>
      </c>
      <c r="AF351">
        <v>120618403</v>
      </c>
      <c r="AG351">
        <f>IFERROR(CORREL(AD351:$AD$3757, AF351:$AF$3757), "")</f>
        <v>2.7450071540318196E-2</v>
      </c>
      <c r="AH351">
        <f t="shared" si="12"/>
        <v>30618403</v>
      </c>
    </row>
    <row r="352" spans="1:34" x14ac:dyDescent="0.3">
      <c r="A352" t="s">
        <v>8</v>
      </c>
      <c r="B352" t="s">
        <v>568</v>
      </c>
      <c r="C352" t="s">
        <v>1115</v>
      </c>
      <c r="D352">
        <f t="array" ref="D352">AVERAGE(IF($B$2:$B$3757=$C352, $AE$2:$AE$3757))</f>
        <v>6.1</v>
      </c>
      <c r="E352">
        <f t="shared" si="13"/>
        <v>7.1</v>
      </c>
      <c r="G352">
        <v>121</v>
      </c>
      <c r="H352" t="s">
        <v>354</v>
      </c>
      <c r="I352" t="s">
        <v>528</v>
      </c>
      <c r="W352" t="s">
        <v>574</v>
      </c>
      <c r="X352" t="s">
        <v>11</v>
      </c>
      <c r="AD352">
        <v>92000000</v>
      </c>
      <c r="AE352">
        <v>7</v>
      </c>
      <c r="AF352">
        <v>110416702</v>
      </c>
      <c r="AG352">
        <f>IFERROR(CORREL(AD352:$AD$3757, AF352:$AF$3757), "")</f>
        <v>2.7357312022228696E-2</v>
      </c>
      <c r="AH352">
        <f t="shared" si="12"/>
        <v>18416702</v>
      </c>
    </row>
    <row r="353" spans="1:34" x14ac:dyDescent="0.3">
      <c r="A353" t="s">
        <v>8</v>
      </c>
      <c r="B353" t="s">
        <v>177</v>
      </c>
      <c r="C353" t="s">
        <v>1118</v>
      </c>
      <c r="D353">
        <f t="array" ref="D353">AVERAGE(IF($B$2:$B$3757=$C353, $AE$2:$AE$3757))</f>
        <v>5.6333333333333329</v>
      </c>
      <c r="E353">
        <f t="shared" si="13"/>
        <v>7.1</v>
      </c>
      <c r="G353">
        <v>158</v>
      </c>
      <c r="H353" t="s">
        <v>5366</v>
      </c>
      <c r="I353" t="s">
        <v>897</v>
      </c>
      <c r="J353" t="s">
        <v>5363</v>
      </c>
      <c r="K353" t="s">
        <v>5281</v>
      </c>
      <c r="W353" t="s">
        <v>575</v>
      </c>
      <c r="X353" t="s">
        <v>11</v>
      </c>
      <c r="AD353">
        <v>90000000</v>
      </c>
      <c r="AE353">
        <v>7.8</v>
      </c>
      <c r="AF353">
        <v>102515793</v>
      </c>
      <c r="AG353">
        <f>IFERROR(CORREL(AD353:$AD$3757, AF353:$AF$3757), "")</f>
        <v>2.7272015056449328E-2</v>
      </c>
      <c r="AH353">
        <f t="shared" si="12"/>
        <v>12515793</v>
      </c>
    </row>
    <row r="354" spans="1:34" x14ac:dyDescent="0.3">
      <c r="A354" t="s">
        <v>8</v>
      </c>
      <c r="B354" t="s">
        <v>349</v>
      </c>
      <c r="C354" t="s">
        <v>1121</v>
      </c>
      <c r="D354">
        <f t="array" ref="D354">AVERAGE(IF($B$2:$B$3757=$C354, $AE$2:$AE$3757))</f>
        <v>6.833333333333333</v>
      </c>
      <c r="E354">
        <f t="shared" si="13"/>
        <v>7.1</v>
      </c>
      <c r="G354">
        <v>128</v>
      </c>
      <c r="H354" t="s">
        <v>354</v>
      </c>
      <c r="I354" t="s">
        <v>253</v>
      </c>
      <c r="J354" t="s">
        <v>5281</v>
      </c>
      <c r="W354" t="s">
        <v>576</v>
      </c>
      <c r="X354" t="s">
        <v>11</v>
      </c>
      <c r="AD354">
        <v>90000000</v>
      </c>
      <c r="AE354">
        <v>7.6</v>
      </c>
      <c r="AF354">
        <v>100012500</v>
      </c>
      <c r="AG354">
        <f>IFERROR(CORREL(AD354:$AD$3757, AF354:$AF$3757), "")</f>
        <v>2.7198617600307246E-2</v>
      </c>
      <c r="AH354">
        <f t="shared" si="12"/>
        <v>10012500</v>
      </c>
    </row>
    <row r="355" spans="1:34" x14ac:dyDescent="0.3">
      <c r="A355" t="s">
        <v>8</v>
      </c>
      <c r="B355" t="s">
        <v>344</v>
      </c>
      <c r="C355" t="s">
        <v>1123</v>
      </c>
      <c r="D355">
        <f t="array" ref="D355">AVERAGE(IF($B$2:$B$3757=$C355, $AE$2:$AE$3757))</f>
        <v>6.55</v>
      </c>
      <c r="E355">
        <f t="shared" si="13"/>
        <v>7.1</v>
      </c>
      <c r="G355">
        <v>128</v>
      </c>
      <c r="H355" t="s">
        <v>354</v>
      </c>
      <c r="I355" t="s">
        <v>253</v>
      </c>
      <c r="J355" t="s">
        <v>5366</v>
      </c>
      <c r="K355" t="s">
        <v>5363</v>
      </c>
      <c r="L355" t="s">
        <v>5281</v>
      </c>
      <c r="W355" t="s">
        <v>577</v>
      </c>
      <c r="X355" t="s">
        <v>11</v>
      </c>
      <c r="AD355">
        <v>90000000</v>
      </c>
      <c r="AE355">
        <v>7.6</v>
      </c>
      <c r="AF355">
        <v>209019489</v>
      </c>
      <c r="AG355">
        <f>IFERROR(CORREL(AD355:$AD$3757, AF355:$AF$3757), "")</f>
        <v>2.7127933705857251E-2</v>
      </c>
      <c r="AH355">
        <f t="shared" si="12"/>
        <v>119019489</v>
      </c>
    </row>
    <row r="356" spans="1:34" x14ac:dyDescent="0.3">
      <c r="A356" t="s">
        <v>8</v>
      </c>
      <c r="B356" t="s">
        <v>471</v>
      </c>
      <c r="C356" t="s">
        <v>1127</v>
      </c>
      <c r="D356">
        <f t="array" ref="D356">AVERAGE(IF($B$2:$B$3757=$C356, $AE$2:$AE$3757))</f>
        <v>5.6625000000000005</v>
      </c>
      <c r="E356">
        <f t="shared" si="13"/>
        <v>7.1</v>
      </c>
      <c r="G356">
        <v>95</v>
      </c>
      <c r="H356" t="s">
        <v>354</v>
      </c>
      <c r="I356" t="s">
        <v>253</v>
      </c>
      <c r="J356" t="s">
        <v>5360</v>
      </c>
      <c r="K356" t="s">
        <v>5361</v>
      </c>
      <c r="L356" t="s">
        <v>5357</v>
      </c>
      <c r="M356" t="s">
        <v>5358</v>
      </c>
      <c r="W356" t="s">
        <v>578</v>
      </c>
      <c r="X356" t="s">
        <v>11</v>
      </c>
      <c r="AD356">
        <v>120000000</v>
      </c>
      <c r="AE356">
        <v>6.8</v>
      </c>
      <c r="AF356">
        <v>84037039</v>
      </c>
      <c r="AG356">
        <f>IFERROR(CORREL(AD356:$AD$3757, AF356:$AF$3757), "")</f>
        <v>2.6952776664704668E-2</v>
      </c>
      <c r="AH356">
        <f t="shared" si="12"/>
        <v>-35962961</v>
      </c>
    </row>
    <row r="357" spans="1:34" x14ac:dyDescent="0.3">
      <c r="A357" t="s">
        <v>8</v>
      </c>
      <c r="B357" t="s">
        <v>579</v>
      </c>
      <c r="C357" t="s">
        <v>1130</v>
      </c>
      <c r="D357">
        <f t="array" ref="D357">AVERAGE(IF($B$2:$B$3757=$C357, $AE$2:$AE$3757))</f>
        <v>6.1</v>
      </c>
      <c r="E357">
        <f t="shared" si="13"/>
        <v>7.1</v>
      </c>
      <c r="G357">
        <v>92</v>
      </c>
      <c r="H357" t="s">
        <v>253</v>
      </c>
      <c r="I357" t="s">
        <v>5360</v>
      </c>
      <c r="J357" t="s">
        <v>528</v>
      </c>
      <c r="K357" t="s">
        <v>5361</v>
      </c>
      <c r="L357" t="s">
        <v>5357</v>
      </c>
      <c r="M357" t="s">
        <v>5368</v>
      </c>
      <c r="W357" t="s">
        <v>580</v>
      </c>
      <c r="X357" t="s">
        <v>11</v>
      </c>
      <c r="AD357">
        <v>90000000</v>
      </c>
      <c r="AE357">
        <v>5</v>
      </c>
      <c r="AF357">
        <v>85884815</v>
      </c>
      <c r="AG357">
        <f>IFERROR(CORREL(AD357:$AD$3757, AF357:$AF$3757), "")</f>
        <v>2.6869220684208658E-2</v>
      </c>
      <c r="AH357">
        <f t="shared" si="12"/>
        <v>-4115185</v>
      </c>
    </row>
    <row r="358" spans="1:34" x14ac:dyDescent="0.3">
      <c r="A358" t="s">
        <v>8</v>
      </c>
      <c r="B358" t="s">
        <v>31</v>
      </c>
      <c r="C358" t="s">
        <v>1132</v>
      </c>
      <c r="D358">
        <f t="array" ref="D358">AVERAGE(IF($B$2:$B$3757=$C358, $AE$2:$AE$3757))</f>
        <v>6.4</v>
      </c>
      <c r="E358">
        <f t="shared" si="13"/>
        <v>7.1</v>
      </c>
      <c r="G358">
        <v>121</v>
      </c>
      <c r="H358" t="s">
        <v>897</v>
      </c>
      <c r="I358" t="s">
        <v>5364</v>
      </c>
      <c r="J358" t="s">
        <v>5281</v>
      </c>
      <c r="K358" t="s">
        <v>2601</v>
      </c>
      <c r="W358" t="s">
        <v>581</v>
      </c>
      <c r="X358" t="s">
        <v>11</v>
      </c>
      <c r="AD358">
        <v>75000000</v>
      </c>
      <c r="AE358">
        <v>7.1</v>
      </c>
      <c r="AF358">
        <v>83077470</v>
      </c>
      <c r="AG358">
        <f>IFERROR(CORREL(AD358:$AD$3757, AF358:$AF$3757), "")</f>
        <v>2.6814324233539282E-2</v>
      </c>
      <c r="AH358">
        <f t="shared" si="12"/>
        <v>8077470</v>
      </c>
    </row>
    <row r="359" spans="1:34" x14ac:dyDescent="0.3">
      <c r="A359" t="s">
        <v>8</v>
      </c>
      <c r="B359" t="s">
        <v>582</v>
      </c>
      <c r="C359" t="s">
        <v>1134</v>
      </c>
      <c r="D359">
        <f t="array" ref="D359">AVERAGE(IF($B$2:$B$3757=$C359, $AE$2:$AE$3757))</f>
        <v>7.3999999999999995</v>
      </c>
      <c r="E359">
        <f t="shared" si="13"/>
        <v>7.1</v>
      </c>
      <c r="G359">
        <v>113</v>
      </c>
      <c r="H359" t="s">
        <v>354</v>
      </c>
      <c r="I359" t="s">
        <v>528</v>
      </c>
      <c r="W359" t="s">
        <v>583</v>
      </c>
      <c r="X359" t="s">
        <v>11</v>
      </c>
      <c r="AD359">
        <v>90000000</v>
      </c>
      <c r="AE359">
        <v>5.5</v>
      </c>
      <c r="AF359">
        <v>100018837</v>
      </c>
      <c r="AG359">
        <f>IFERROR(CORREL(AD359:$AD$3757, AF359:$AF$3757), "")</f>
        <v>2.6777810851680187E-2</v>
      </c>
      <c r="AH359">
        <f t="shared" si="12"/>
        <v>10018837</v>
      </c>
    </row>
    <row r="360" spans="1:34" x14ac:dyDescent="0.3">
      <c r="A360" t="s">
        <v>8</v>
      </c>
      <c r="B360" t="s">
        <v>333</v>
      </c>
      <c r="C360" t="s">
        <v>1140</v>
      </c>
      <c r="D360">
        <f t="array" ref="D360">AVERAGE(IF($B$2:$B$3757=$C360, $AE$2:$AE$3757))</f>
        <v>6.1400000000000006</v>
      </c>
      <c r="E360">
        <f t="shared" si="13"/>
        <v>7.1</v>
      </c>
      <c r="G360">
        <v>106</v>
      </c>
      <c r="H360" t="s">
        <v>354</v>
      </c>
      <c r="I360" t="s">
        <v>5360</v>
      </c>
      <c r="J360" t="s">
        <v>528</v>
      </c>
      <c r="K360" t="s">
        <v>5358</v>
      </c>
      <c r="W360" t="s">
        <v>584</v>
      </c>
      <c r="X360" t="s">
        <v>11</v>
      </c>
      <c r="AD360">
        <v>88000000</v>
      </c>
      <c r="AE360">
        <v>5.6</v>
      </c>
      <c r="AF360">
        <v>78747585</v>
      </c>
      <c r="AG360">
        <f>IFERROR(CORREL(AD360:$AD$3757, AF360:$AF$3757), "")</f>
        <v>2.6706663208242599E-2</v>
      </c>
      <c r="AH360">
        <f t="shared" si="12"/>
        <v>-9252415</v>
      </c>
    </row>
    <row r="361" spans="1:34" x14ac:dyDescent="0.3">
      <c r="A361" t="s">
        <v>8</v>
      </c>
      <c r="B361" t="s">
        <v>106</v>
      </c>
      <c r="C361" t="s">
        <v>1146</v>
      </c>
      <c r="D361">
        <f t="array" ref="D361">AVERAGE(IF($B$2:$B$3757=$C361, $AE$2:$AE$3757))</f>
        <v>5.45</v>
      </c>
      <c r="E361">
        <f t="shared" si="13"/>
        <v>7.1</v>
      </c>
      <c r="G361">
        <v>146</v>
      </c>
      <c r="H361" t="s">
        <v>253</v>
      </c>
      <c r="I361" t="s">
        <v>897</v>
      </c>
      <c r="J361" t="s">
        <v>5358</v>
      </c>
      <c r="W361" t="s">
        <v>585</v>
      </c>
      <c r="X361" t="s">
        <v>11</v>
      </c>
      <c r="AD361">
        <v>100000000</v>
      </c>
      <c r="AE361">
        <v>7.1</v>
      </c>
      <c r="AF361">
        <v>78616689</v>
      </c>
      <c r="AG361">
        <f>IFERROR(CORREL(AD361:$AD$3757, AF361:$AF$3757), "")</f>
        <v>2.6661833282404599E-2</v>
      </c>
      <c r="AH361">
        <f t="shared" si="12"/>
        <v>-21383311</v>
      </c>
    </row>
    <row r="362" spans="1:34" x14ac:dyDescent="0.3">
      <c r="A362" t="s">
        <v>8</v>
      </c>
      <c r="B362" t="s">
        <v>251</v>
      </c>
      <c r="C362" t="s">
        <v>1148</v>
      </c>
      <c r="D362">
        <f t="array" ref="D362">AVERAGE(IF($B$2:$B$3757=$C362, $AE$2:$AE$3757))</f>
        <v>6.7</v>
      </c>
      <c r="E362">
        <f t="shared" si="13"/>
        <v>7.1</v>
      </c>
      <c r="G362">
        <v>88</v>
      </c>
      <c r="H362" t="s">
        <v>528</v>
      </c>
      <c r="I362" t="s">
        <v>5361</v>
      </c>
      <c r="J362" t="s">
        <v>5357</v>
      </c>
      <c r="K362" t="s">
        <v>1714</v>
      </c>
      <c r="L362" t="s">
        <v>5363</v>
      </c>
      <c r="W362" t="s">
        <v>586</v>
      </c>
      <c r="X362" t="s">
        <v>11</v>
      </c>
      <c r="AD362">
        <v>90000000</v>
      </c>
      <c r="AE362">
        <v>4.9000000000000004</v>
      </c>
      <c r="AF362">
        <v>75817994</v>
      </c>
      <c r="AG362">
        <f>IFERROR(CORREL(AD362:$AD$3757, AF362:$AF$3757), "")</f>
        <v>2.6606297668496377E-2</v>
      </c>
      <c r="AH362">
        <f t="shared" si="12"/>
        <v>-14182006</v>
      </c>
    </row>
    <row r="363" spans="1:34" x14ac:dyDescent="0.3">
      <c r="A363" t="s">
        <v>8</v>
      </c>
      <c r="B363" t="s">
        <v>117</v>
      </c>
      <c r="C363" t="s">
        <v>1153</v>
      </c>
      <c r="D363">
        <f t="array" ref="D363">AVERAGE(IF($B$2:$B$3757=$C363, $AE$2:$AE$3757))</f>
        <v>6.6</v>
      </c>
      <c r="E363">
        <f t="shared" si="13"/>
        <v>7.1</v>
      </c>
      <c r="G363">
        <v>150</v>
      </c>
      <c r="H363" t="s">
        <v>897</v>
      </c>
      <c r="I363" t="s">
        <v>5363</v>
      </c>
      <c r="J363" t="s">
        <v>5358</v>
      </c>
      <c r="K363" t="s">
        <v>5281</v>
      </c>
      <c r="W363" t="s">
        <v>587</v>
      </c>
      <c r="X363" t="s">
        <v>11</v>
      </c>
      <c r="AD363">
        <v>90000000</v>
      </c>
      <c r="AE363">
        <v>7.4</v>
      </c>
      <c r="AF363">
        <v>100853835</v>
      </c>
      <c r="AG363">
        <f>IFERROR(CORREL(AD363:$AD$3757, AF363:$AF$3757), "")</f>
        <v>2.6563075826810972E-2</v>
      </c>
      <c r="AH363">
        <f t="shared" si="12"/>
        <v>10853835</v>
      </c>
    </row>
    <row r="364" spans="1:34" x14ac:dyDescent="0.3">
      <c r="A364" t="s">
        <v>8</v>
      </c>
      <c r="B364" t="s">
        <v>347</v>
      </c>
      <c r="C364" t="s">
        <v>1155</v>
      </c>
      <c r="D364">
        <f t="array" ref="D364">AVERAGE(IF($B$2:$B$3757=$C364, $AE$2:$AE$3757))</f>
        <v>6.6</v>
      </c>
      <c r="E364">
        <f t="shared" si="13"/>
        <v>7.1</v>
      </c>
      <c r="G364">
        <v>119</v>
      </c>
      <c r="H364" t="s">
        <v>354</v>
      </c>
      <c r="I364" t="s">
        <v>1714</v>
      </c>
      <c r="J364" t="s">
        <v>5358</v>
      </c>
      <c r="K364" t="s">
        <v>5281</v>
      </c>
      <c r="W364" t="s">
        <v>588</v>
      </c>
      <c r="X364" t="s">
        <v>11</v>
      </c>
      <c r="AD364">
        <v>95000000</v>
      </c>
      <c r="AE364">
        <v>5.7</v>
      </c>
      <c r="AF364">
        <v>73209340</v>
      </c>
      <c r="AG364">
        <f>IFERROR(CORREL(AD364:$AD$3757, AF364:$AF$3757), "")</f>
        <v>2.6490766673345718E-2</v>
      </c>
      <c r="AH364">
        <f t="shared" si="12"/>
        <v>-21790660</v>
      </c>
    </row>
    <row r="365" spans="1:34" x14ac:dyDescent="0.3">
      <c r="A365" t="s">
        <v>8</v>
      </c>
      <c r="B365" t="s">
        <v>589</v>
      </c>
      <c r="C365" t="s">
        <v>1157</v>
      </c>
      <c r="D365">
        <f t="array" ref="D365">AVERAGE(IF($B$2:$B$3757=$C365, $AE$2:$AE$3757))</f>
        <v>5.5333333333333341</v>
      </c>
      <c r="E365">
        <f t="shared" si="13"/>
        <v>7.1</v>
      </c>
      <c r="G365">
        <v>128</v>
      </c>
      <c r="H365" t="s">
        <v>5366</v>
      </c>
      <c r="I365" t="s">
        <v>5363</v>
      </c>
      <c r="J365" t="s">
        <v>5281</v>
      </c>
      <c r="W365" t="s">
        <v>590</v>
      </c>
      <c r="X365" t="s">
        <v>591</v>
      </c>
      <c r="AD365">
        <v>80000000</v>
      </c>
      <c r="AE365">
        <v>6.4</v>
      </c>
      <c r="AF365">
        <v>72515360</v>
      </c>
      <c r="AG365">
        <f>IFERROR(CORREL(AD365:$AD$3757, AF365:$AF$3757), "")</f>
        <v>2.6446737085908421E-2</v>
      </c>
      <c r="AH365">
        <f t="shared" si="12"/>
        <v>-7484640</v>
      </c>
    </row>
    <row r="366" spans="1:34" x14ac:dyDescent="0.3">
      <c r="A366" t="s">
        <v>8</v>
      </c>
      <c r="B366" t="s">
        <v>592</v>
      </c>
      <c r="C366" t="s">
        <v>1159</v>
      </c>
      <c r="D366">
        <f t="array" ref="D366">AVERAGE(IF($B$2:$B$3757=$C366, $AE$2:$AE$3757))</f>
        <v>6.2</v>
      </c>
      <c r="E366">
        <f t="shared" si="13"/>
        <v>7.1</v>
      </c>
      <c r="G366">
        <v>106</v>
      </c>
      <c r="H366" t="s">
        <v>253</v>
      </c>
      <c r="I366" t="s">
        <v>5361</v>
      </c>
      <c r="J366" t="s">
        <v>5357</v>
      </c>
      <c r="W366" t="s">
        <v>593</v>
      </c>
      <c r="X366" t="s">
        <v>11</v>
      </c>
      <c r="AD366">
        <v>90000000</v>
      </c>
      <c r="AE366">
        <v>5.9</v>
      </c>
      <c r="AF366">
        <v>68558662</v>
      </c>
      <c r="AG366">
        <f>IFERROR(CORREL(AD366:$AD$3757, AF366:$AF$3757), "")</f>
        <v>2.641494609422386E-2</v>
      </c>
      <c r="AH366">
        <f t="shared" si="12"/>
        <v>-21441338</v>
      </c>
    </row>
    <row r="367" spans="1:34" x14ac:dyDescent="0.3">
      <c r="A367" t="s">
        <v>8</v>
      </c>
      <c r="B367" t="s">
        <v>425</v>
      </c>
      <c r="C367" t="s">
        <v>1161</v>
      </c>
      <c r="D367">
        <f t="array" ref="D367">AVERAGE(IF($B$2:$B$3757=$C367, $AE$2:$AE$3757))</f>
        <v>5.5</v>
      </c>
      <c r="E367">
        <f t="shared" si="13"/>
        <v>7.1</v>
      </c>
      <c r="G367">
        <v>117</v>
      </c>
      <c r="H367" t="s">
        <v>354</v>
      </c>
      <c r="I367" t="s">
        <v>253</v>
      </c>
      <c r="J367" t="s">
        <v>5357</v>
      </c>
      <c r="W367" t="s">
        <v>594</v>
      </c>
      <c r="X367" t="s">
        <v>11</v>
      </c>
      <c r="AD367">
        <v>95000000</v>
      </c>
      <c r="AE367">
        <v>5.5</v>
      </c>
      <c r="AF367">
        <v>65653758</v>
      </c>
      <c r="AG367">
        <f>IFERROR(CORREL(AD367:$AD$3757, AF367:$AF$3757), "")</f>
        <v>2.6380364233239396E-2</v>
      </c>
      <c r="AH367">
        <f t="shared" si="12"/>
        <v>-29346242</v>
      </c>
    </row>
    <row r="368" spans="1:34" x14ac:dyDescent="0.3">
      <c r="A368" t="s">
        <v>8</v>
      </c>
      <c r="B368" t="s">
        <v>286</v>
      </c>
      <c r="C368" t="s">
        <v>1164</v>
      </c>
      <c r="D368">
        <f t="array" ref="D368">AVERAGE(IF($B$2:$B$3757=$C368, $AE$2:$AE$3757))</f>
        <v>6.5666666666666664</v>
      </c>
      <c r="E368">
        <f t="shared" si="13"/>
        <v>7.1</v>
      </c>
      <c r="G368">
        <v>129</v>
      </c>
      <c r="H368" t="s">
        <v>354</v>
      </c>
      <c r="I368" t="s">
        <v>253</v>
      </c>
      <c r="J368" t="s">
        <v>528</v>
      </c>
      <c r="K368" t="s">
        <v>5366</v>
      </c>
      <c r="L368" t="s">
        <v>5363</v>
      </c>
      <c r="M368" t="s">
        <v>5281</v>
      </c>
      <c r="W368" t="s">
        <v>595</v>
      </c>
      <c r="X368" t="s">
        <v>11</v>
      </c>
      <c r="AD368">
        <v>90000000</v>
      </c>
      <c r="AE368">
        <v>6.9</v>
      </c>
      <c r="AF368">
        <v>64685359</v>
      </c>
      <c r="AG368">
        <f>IFERROR(CORREL(AD368:$AD$3757, AF368:$AF$3757), "")</f>
        <v>2.6346364144351941E-2</v>
      </c>
      <c r="AH368">
        <f t="shared" si="12"/>
        <v>-25314641</v>
      </c>
    </row>
    <row r="369" spans="1:34" x14ac:dyDescent="0.3">
      <c r="A369" t="s">
        <v>8</v>
      </c>
      <c r="B369" t="s">
        <v>320</v>
      </c>
      <c r="C369" t="s">
        <v>1167</v>
      </c>
      <c r="D369">
        <f t="array" ref="D369">AVERAGE(IF($B$2:$B$3757=$C369, $AE$2:$AE$3757))</f>
        <v>6.55</v>
      </c>
      <c r="E369">
        <f t="shared" si="13"/>
        <v>7.1</v>
      </c>
      <c r="G369">
        <v>116</v>
      </c>
      <c r="H369" t="s">
        <v>354</v>
      </c>
      <c r="I369" t="s">
        <v>253</v>
      </c>
      <c r="J369" t="s">
        <v>5359</v>
      </c>
      <c r="K369" t="s">
        <v>5358</v>
      </c>
      <c r="L369" t="s">
        <v>5281</v>
      </c>
      <c r="W369" t="s">
        <v>596</v>
      </c>
      <c r="X369" t="s">
        <v>11</v>
      </c>
      <c r="AD369">
        <v>68000000</v>
      </c>
      <c r="AE369">
        <v>6.2</v>
      </c>
      <c r="AF369">
        <v>61355436</v>
      </c>
      <c r="AG369">
        <f>IFERROR(CORREL(AD369:$AD$3757, AF369:$AF$3757), "")</f>
        <v>2.631648545802058E-2</v>
      </c>
      <c r="AH369">
        <f t="shared" si="12"/>
        <v>-6644564</v>
      </c>
    </row>
    <row r="370" spans="1:34" x14ac:dyDescent="0.3">
      <c r="A370" t="s">
        <v>8</v>
      </c>
      <c r="B370" t="s">
        <v>461</v>
      </c>
      <c r="C370" t="s">
        <v>1170</v>
      </c>
      <c r="D370">
        <f t="array" ref="D370">AVERAGE(IF($B$2:$B$3757=$C370, $AE$2:$AE$3757))</f>
        <v>6.4599999999999991</v>
      </c>
      <c r="E370">
        <f t="shared" si="13"/>
        <v>7.1</v>
      </c>
      <c r="G370">
        <v>114</v>
      </c>
      <c r="H370" t="s">
        <v>354</v>
      </c>
      <c r="I370" t="s">
        <v>5366</v>
      </c>
      <c r="J370" t="s">
        <v>5281</v>
      </c>
      <c r="W370" t="s">
        <v>597</v>
      </c>
      <c r="X370" t="s">
        <v>11</v>
      </c>
      <c r="AD370">
        <v>92000000</v>
      </c>
      <c r="AE370">
        <v>7</v>
      </c>
      <c r="AF370">
        <v>26871</v>
      </c>
      <c r="AG370">
        <f>IFERROR(CORREL(AD370:$AD$3757, AF370:$AF$3757), "")</f>
        <v>2.6301455309537342E-2</v>
      </c>
      <c r="AH370">
        <f t="shared" si="12"/>
        <v>-91973129</v>
      </c>
    </row>
    <row r="371" spans="1:34" x14ac:dyDescent="0.3">
      <c r="A371" t="s">
        <v>8</v>
      </c>
      <c r="B371" t="s">
        <v>598</v>
      </c>
      <c r="C371" t="s">
        <v>1172</v>
      </c>
      <c r="D371">
        <f t="array" ref="D371">AVERAGE(IF($B$2:$B$3757=$C371, $AE$2:$AE$3757))</f>
        <v>3</v>
      </c>
      <c r="E371">
        <f t="shared" si="13"/>
        <v>7.1</v>
      </c>
      <c r="G371">
        <v>114</v>
      </c>
      <c r="H371" t="s">
        <v>253</v>
      </c>
      <c r="I371" t="s">
        <v>5358</v>
      </c>
      <c r="J371" t="s">
        <v>5281</v>
      </c>
      <c r="W371" t="s">
        <v>599</v>
      </c>
      <c r="X371" t="s">
        <v>11</v>
      </c>
      <c r="AD371">
        <v>90000000</v>
      </c>
      <c r="AE371">
        <v>5.6</v>
      </c>
      <c r="AF371">
        <v>60874615</v>
      </c>
      <c r="AG371">
        <f>IFERROR(CORREL(AD371:$AD$3757, AF371:$AF$3757), "")</f>
        <v>2.635929223675984E-2</v>
      </c>
      <c r="AH371">
        <f t="shared" si="12"/>
        <v>-29125385</v>
      </c>
    </row>
    <row r="372" spans="1:34" x14ac:dyDescent="0.3">
      <c r="A372" t="s">
        <v>8</v>
      </c>
      <c r="B372" t="s">
        <v>340</v>
      </c>
      <c r="C372" t="s">
        <v>1175</v>
      </c>
      <c r="D372">
        <f t="array" ref="D372">AVERAGE(IF($B$2:$B$3757=$C372, $AE$2:$AE$3757))</f>
        <v>6.8000000000000007</v>
      </c>
      <c r="E372">
        <f t="shared" si="13"/>
        <v>7.1</v>
      </c>
      <c r="G372">
        <v>96</v>
      </c>
      <c r="H372" t="s">
        <v>253</v>
      </c>
      <c r="I372" t="s">
        <v>5360</v>
      </c>
      <c r="J372" t="s">
        <v>528</v>
      </c>
      <c r="K372" t="s">
        <v>5361</v>
      </c>
      <c r="L372" t="s">
        <v>5362</v>
      </c>
      <c r="W372" t="s">
        <v>600</v>
      </c>
      <c r="X372" t="s">
        <v>11</v>
      </c>
      <c r="AD372">
        <v>90000000</v>
      </c>
      <c r="AE372">
        <v>7</v>
      </c>
      <c r="AF372">
        <v>143618384</v>
      </c>
      <c r="AG372">
        <f>IFERROR(CORREL(AD372:$AD$3757, AF372:$AF$3757), "")</f>
        <v>2.6334104823611003E-2</v>
      </c>
      <c r="AH372">
        <f t="shared" si="12"/>
        <v>53618384</v>
      </c>
    </row>
    <row r="373" spans="1:34" x14ac:dyDescent="0.3">
      <c r="A373" t="s">
        <v>8</v>
      </c>
      <c r="B373" t="s">
        <v>333</v>
      </c>
      <c r="C373" t="s">
        <v>1178</v>
      </c>
      <c r="D373">
        <f t="array" ref="D373">AVERAGE(IF($B$2:$B$3757=$C373, $AE$2:$AE$3757))</f>
        <v>8.1</v>
      </c>
      <c r="E373">
        <f t="shared" si="13"/>
        <v>7.1</v>
      </c>
      <c r="G373">
        <v>132</v>
      </c>
      <c r="H373" t="s">
        <v>528</v>
      </c>
      <c r="I373" t="s">
        <v>897</v>
      </c>
      <c r="J373" t="s">
        <v>5358</v>
      </c>
      <c r="W373" t="s">
        <v>601</v>
      </c>
      <c r="X373" t="s">
        <v>11</v>
      </c>
      <c r="AD373">
        <v>100000000</v>
      </c>
      <c r="AE373">
        <v>6.8</v>
      </c>
      <c r="AF373">
        <v>58220776</v>
      </c>
      <c r="AG373">
        <f>IFERROR(CORREL(AD373:$AD$3757, AF373:$AF$3757), "")</f>
        <v>2.6215764858846632E-2</v>
      </c>
      <c r="AH373">
        <f t="shared" si="12"/>
        <v>-41779224</v>
      </c>
    </row>
    <row r="374" spans="1:34" x14ac:dyDescent="0.3">
      <c r="A374" t="s">
        <v>8</v>
      </c>
      <c r="B374" t="s">
        <v>602</v>
      </c>
      <c r="C374" t="s">
        <v>1180</v>
      </c>
      <c r="D374">
        <f t="array" ref="D374">AVERAGE(IF($B$2:$B$3757=$C374, $AE$2:$AE$3757))</f>
        <v>6.1285714285714281</v>
      </c>
      <c r="E374">
        <f t="shared" si="13"/>
        <v>7.1</v>
      </c>
      <c r="G374">
        <v>104</v>
      </c>
      <c r="H374" t="s">
        <v>354</v>
      </c>
      <c r="I374" t="s">
        <v>897</v>
      </c>
      <c r="J374" t="s">
        <v>5358</v>
      </c>
      <c r="K374" t="s">
        <v>5281</v>
      </c>
      <c r="W374" t="s">
        <v>603</v>
      </c>
      <c r="X374" t="s">
        <v>11</v>
      </c>
      <c r="AD374">
        <v>90000000</v>
      </c>
      <c r="AE374">
        <v>5.4</v>
      </c>
      <c r="AF374">
        <v>47474112</v>
      </c>
      <c r="AG374">
        <f>IFERROR(CORREL(AD374:$AD$3757, AF374:$AF$3757), "")</f>
        <v>2.6189699264213273E-2</v>
      </c>
      <c r="AH374">
        <f t="shared" si="12"/>
        <v>-42525888</v>
      </c>
    </row>
    <row r="375" spans="1:34" x14ac:dyDescent="0.3">
      <c r="A375" t="s">
        <v>8</v>
      </c>
      <c r="B375" t="s">
        <v>604</v>
      </c>
      <c r="C375" t="s">
        <v>1186</v>
      </c>
      <c r="D375">
        <f t="array" ref="D375">AVERAGE(IF($B$2:$B$3757=$C375, $AE$2:$AE$3757))</f>
        <v>5.7</v>
      </c>
      <c r="E375">
        <f t="shared" si="13"/>
        <v>7.0857142857142845</v>
      </c>
      <c r="G375">
        <v>111</v>
      </c>
      <c r="H375" t="s">
        <v>354</v>
      </c>
      <c r="I375" t="s">
        <v>5366</v>
      </c>
      <c r="J375" t="s">
        <v>897</v>
      </c>
      <c r="K375" t="s">
        <v>5281</v>
      </c>
      <c r="W375" t="s">
        <v>605</v>
      </c>
      <c r="X375" t="s">
        <v>11</v>
      </c>
      <c r="AD375">
        <v>86000000</v>
      </c>
      <c r="AE375">
        <v>6.1</v>
      </c>
      <c r="AF375">
        <v>42877165</v>
      </c>
      <c r="AG375">
        <f>IFERROR(CORREL(AD375:$AD$3757, AF375:$AF$3757), "")</f>
        <v>2.6181376929057091E-2</v>
      </c>
      <c r="AH375">
        <f t="shared" si="12"/>
        <v>-43122835</v>
      </c>
    </row>
    <row r="376" spans="1:34" x14ac:dyDescent="0.3">
      <c r="A376" t="s">
        <v>8</v>
      </c>
      <c r="B376" t="s">
        <v>606</v>
      </c>
      <c r="C376" t="s">
        <v>1192</v>
      </c>
      <c r="D376">
        <f t="array" ref="D376">AVERAGE(IF($B$2:$B$3757=$C376, $AE$2:$AE$3757))</f>
        <v>5.9</v>
      </c>
      <c r="E376">
        <f t="shared" si="13"/>
        <v>7.083333333333333</v>
      </c>
      <c r="G376">
        <v>138</v>
      </c>
      <c r="H376" t="s">
        <v>897</v>
      </c>
      <c r="I376" t="s">
        <v>5364</v>
      </c>
      <c r="J376" t="s">
        <v>5281</v>
      </c>
      <c r="K376" t="s">
        <v>2601</v>
      </c>
      <c r="W376" t="s">
        <v>607</v>
      </c>
      <c r="X376" t="s">
        <v>11</v>
      </c>
      <c r="AD376">
        <v>100000000</v>
      </c>
      <c r="AE376">
        <v>6.7</v>
      </c>
      <c r="AF376">
        <v>35168677</v>
      </c>
      <c r="AG376">
        <f>IFERROR(CORREL(AD376:$AD$3757, AF376:$AF$3757), "")</f>
        <v>2.6179152921470897E-2</v>
      </c>
      <c r="AH376">
        <f t="shared" si="12"/>
        <v>-64831323</v>
      </c>
    </row>
    <row r="377" spans="1:34" x14ac:dyDescent="0.3">
      <c r="A377" t="s">
        <v>8</v>
      </c>
      <c r="B377" t="s">
        <v>398</v>
      </c>
      <c r="C377" t="s">
        <v>1195</v>
      </c>
      <c r="D377">
        <f t="array" ref="D377">AVERAGE(IF($B$2:$B$3757=$C377, $AE$2:$AE$3757))</f>
        <v>6.125</v>
      </c>
      <c r="E377">
        <f t="shared" si="13"/>
        <v>7.0749999999999993</v>
      </c>
      <c r="G377">
        <v>100</v>
      </c>
      <c r="H377" t="s">
        <v>354</v>
      </c>
      <c r="I377" t="s">
        <v>253</v>
      </c>
      <c r="J377" t="s">
        <v>5358</v>
      </c>
      <c r="W377" t="s">
        <v>400</v>
      </c>
      <c r="X377" t="s">
        <v>11</v>
      </c>
      <c r="AD377">
        <v>120000000</v>
      </c>
      <c r="AE377">
        <v>4.3</v>
      </c>
      <c r="AF377">
        <v>56114221</v>
      </c>
      <c r="AG377">
        <f>IFERROR(CORREL(AD377:$AD$3757, AF377:$AF$3757), "")</f>
        <v>2.6188330175923896E-2</v>
      </c>
      <c r="AH377">
        <f t="shared" si="12"/>
        <v>-63885779</v>
      </c>
    </row>
    <row r="378" spans="1:34" x14ac:dyDescent="0.3">
      <c r="A378" t="s">
        <v>8</v>
      </c>
      <c r="B378" t="s">
        <v>608</v>
      </c>
      <c r="C378" t="s">
        <v>1199</v>
      </c>
      <c r="D378">
        <f t="array" ref="D378">AVERAGE(IF($B$2:$B$3757=$C378, $AE$2:$AE$3757))</f>
        <v>5.5600000000000005</v>
      </c>
      <c r="E378">
        <f t="shared" si="13"/>
        <v>7.0749999999999993</v>
      </c>
      <c r="G378">
        <v>129</v>
      </c>
      <c r="H378" t="s">
        <v>253</v>
      </c>
      <c r="I378" t="s">
        <v>5357</v>
      </c>
      <c r="W378" t="s">
        <v>609</v>
      </c>
      <c r="X378" t="s">
        <v>11</v>
      </c>
      <c r="AD378">
        <v>20000000</v>
      </c>
      <c r="AE378">
        <v>6.9</v>
      </c>
      <c r="AF378">
        <v>37567440</v>
      </c>
      <c r="AG378">
        <f>IFERROR(CORREL(AD378:$AD$3757, AF378:$AF$3757), "")</f>
        <v>2.615821554198549E-2</v>
      </c>
      <c r="AH378">
        <f t="shared" si="12"/>
        <v>17567440</v>
      </c>
    </row>
    <row r="379" spans="1:34" x14ac:dyDescent="0.3">
      <c r="A379" t="s">
        <v>8</v>
      </c>
      <c r="B379" t="s">
        <v>222</v>
      </c>
      <c r="C379" t="s">
        <v>1201</v>
      </c>
      <c r="D379">
        <f t="array" ref="D379">AVERAGE(IF($B$2:$B$3757=$C379, $AE$2:$AE$3757))</f>
        <v>6.7799999999999994</v>
      </c>
      <c r="E379">
        <f t="shared" si="13"/>
        <v>7.0705882352941174</v>
      </c>
      <c r="G379">
        <v>144</v>
      </c>
      <c r="H379" t="s">
        <v>5367</v>
      </c>
      <c r="I379" t="s">
        <v>897</v>
      </c>
      <c r="J379" t="s">
        <v>5365</v>
      </c>
      <c r="W379" t="s">
        <v>610</v>
      </c>
      <c r="X379" t="s">
        <v>11</v>
      </c>
      <c r="AD379">
        <v>88000000</v>
      </c>
      <c r="AE379">
        <v>8</v>
      </c>
      <c r="AF379">
        <v>61644321</v>
      </c>
      <c r="AG379">
        <f>IFERROR(CORREL(AD379:$AD$3757, AF379:$AF$3757), "")</f>
        <v>2.6156956553488046E-2</v>
      </c>
      <c r="AH379">
        <f t="shared" si="12"/>
        <v>-26355679</v>
      </c>
    </row>
    <row r="380" spans="1:34" x14ac:dyDescent="0.3">
      <c r="A380" t="s">
        <v>8</v>
      </c>
      <c r="B380" t="s">
        <v>611</v>
      </c>
      <c r="C380" t="s">
        <v>1204</v>
      </c>
      <c r="D380">
        <f t="array" ref="D380">AVERAGE(IF($B$2:$B$3757=$C380, $AE$2:$AE$3757))</f>
        <v>5.95</v>
      </c>
      <c r="E380">
        <f t="shared" si="13"/>
        <v>7.0666666666666664</v>
      </c>
      <c r="G380">
        <v>110</v>
      </c>
      <c r="H380" t="s">
        <v>354</v>
      </c>
      <c r="I380" t="s">
        <v>5361</v>
      </c>
      <c r="J380" t="s">
        <v>5357</v>
      </c>
      <c r="K380" t="s">
        <v>5362</v>
      </c>
      <c r="W380" t="s">
        <v>612</v>
      </c>
      <c r="X380" t="s">
        <v>11</v>
      </c>
      <c r="AD380">
        <v>90000000</v>
      </c>
      <c r="AE380">
        <v>4.4000000000000004</v>
      </c>
      <c r="AF380">
        <v>190562</v>
      </c>
      <c r="AG380">
        <f>IFERROR(CORREL(AD380:$AD$3757, AF380:$AF$3757), "")</f>
        <v>2.6131662391626995E-2</v>
      </c>
      <c r="AH380">
        <f t="shared" si="12"/>
        <v>-89809438</v>
      </c>
    </row>
    <row r="381" spans="1:34" x14ac:dyDescent="0.3">
      <c r="A381" t="s">
        <v>197</v>
      </c>
      <c r="B381" t="s">
        <v>614</v>
      </c>
      <c r="C381" t="s">
        <v>1209</v>
      </c>
      <c r="D381">
        <f t="array" ref="D381">AVERAGE(IF($B$2:$B$3757=$C381, $AE$2:$AE$3757))</f>
        <v>6.6</v>
      </c>
      <c r="E381">
        <f t="shared" si="13"/>
        <v>7.06</v>
      </c>
      <c r="G381">
        <v>140</v>
      </c>
      <c r="H381" t="s">
        <v>897</v>
      </c>
      <c r="I381" t="s">
        <v>5364</v>
      </c>
      <c r="J381" t="s">
        <v>5365</v>
      </c>
      <c r="W381" t="s">
        <v>615</v>
      </c>
      <c r="X381" t="s">
        <v>11</v>
      </c>
      <c r="AD381">
        <v>87000000</v>
      </c>
      <c r="AE381">
        <v>7.3</v>
      </c>
      <c r="AF381">
        <v>120147445</v>
      </c>
      <c r="AG381">
        <f>IFERROR(CORREL(AD381:$AD$3757, AF381:$AF$3757), "")</f>
        <v>2.6187397611595307E-2</v>
      </c>
      <c r="AH381">
        <f t="shared" si="12"/>
        <v>33147445</v>
      </c>
    </row>
    <row r="382" spans="1:34" x14ac:dyDescent="0.3">
      <c r="A382" t="s">
        <v>8</v>
      </c>
      <c r="B382" t="s">
        <v>425</v>
      </c>
      <c r="C382" t="s">
        <v>1214</v>
      </c>
      <c r="D382">
        <f t="array" ref="D382">AVERAGE(IF($B$2:$B$3757=$C382, $AE$2:$AE$3757))</f>
        <v>5.4499999999999993</v>
      </c>
      <c r="E382">
        <f t="shared" si="13"/>
        <v>7.0500000000000007</v>
      </c>
      <c r="G382">
        <v>113</v>
      </c>
      <c r="H382" t="s">
        <v>354</v>
      </c>
      <c r="I382" t="s">
        <v>253</v>
      </c>
      <c r="J382" t="s">
        <v>897</v>
      </c>
      <c r="K382" t="s">
        <v>5281</v>
      </c>
      <c r="W382" t="s">
        <v>616</v>
      </c>
      <c r="X382" t="s">
        <v>11</v>
      </c>
      <c r="AD382">
        <v>92000000</v>
      </c>
      <c r="AE382">
        <v>6.3</v>
      </c>
      <c r="AF382">
        <v>241688385</v>
      </c>
      <c r="AG382">
        <f>IFERROR(CORREL(AD382:$AD$3757, AF382:$AF$3757), "")</f>
        <v>2.6098800631822457E-2</v>
      </c>
      <c r="AH382">
        <f t="shared" si="12"/>
        <v>149688385</v>
      </c>
    </row>
    <row r="383" spans="1:34" x14ac:dyDescent="0.3">
      <c r="A383" t="s">
        <v>8</v>
      </c>
      <c r="B383" t="s">
        <v>133</v>
      </c>
      <c r="C383" t="s">
        <v>1216</v>
      </c>
      <c r="D383">
        <f t="array" ref="D383">AVERAGE(IF($B$2:$B$3757=$C383, $AE$2:$AE$3757))</f>
        <v>6.0333333333333323</v>
      </c>
      <c r="E383">
        <f t="shared" si="13"/>
        <v>7.05</v>
      </c>
      <c r="G383">
        <v>106</v>
      </c>
      <c r="H383" t="s">
        <v>354</v>
      </c>
      <c r="I383" t="s">
        <v>5366</v>
      </c>
      <c r="J383" t="s">
        <v>5281</v>
      </c>
      <c r="W383" t="s">
        <v>176</v>
      </c>
      <c r="X383" t="s">
        <v>11</v>
      </c>
      <c r="AD383">
        <v>38000000</v>
      </c>
      <c r="AE383">
        <v>6.7</v>
      </c>
      <c r="AF383">
        <v>144512310</v>
      </c>
      <c r="AG383">
        <f>IFERROR(CORREL(AD383:$AD$3757, AF383:$AF$3757), "")</f>
        <v>2.5884274051205566E-2</v>
      </c>
      <c r="AH383">
        <f t="shared" si="12"/>
        <v>106512310</v>
      </c>
    </row>
    <row r="384" spans="1:34" x14ac:dyDescent="0.3">
      <c r="A384" t="s">
        <v>8</v>
      </c>
      <c r="B384" t="s">
        <v>117</v>
      </c>
      <c r="C384" t="s">
        <v>1222</v>
      </c>
      <c r="D384">
        <f t="array" ref="D384">AVERAGE(IF($B$2:$B$3757=$C384, $AE$2:$AE$3757))</f>
        <v>6</v>
      </c>
      <c r="E384">
        <f t="shared" si="13"/>
        <v>7.05</v>
      </c>
      <c r="G384">
        <v>143</v>
      </c>
      <c r="H384" t="s">
        <v>253</v>
      </c>
      <c r="I384" t="s">
        <v>897</v>
      </c>
      <c r="J384" t="s">
        <v>5359</v>
      </c>
      <c r="W384" t="s">
        <v>617</v>
      </c>
      <c r="X384" t="s">
        <v>11</v>
      </c>
      <c r="AD384">
        <v>90000000</v>
      </c>
      <c r="AE384">
        <v>7.7</v>
      </c>
      <c r="AF384">
        <v>233630478</v>
      </c>
      <c r="AG384">
        <f>IFERROR(CORREL(AD384:$AD$3757, AF384:$AF$3757), "")</f>
        <v>2.5894740313440509E-2</v>
      </c>
      <c r="AH384">
        <f t="shared" si="12"/>
        <v>143630478</v>
      </c>
    </row>
    <row r="385" spans="1:34" x14ac:dyDescent="0.3">
      <c r="A385" t="s">
        <v>8</v>
      </c>
      <c r="B385" t="s">
        <v>220</v>
      </c>
      <c r="C385" t="s">
        <v>1225</v>
      </c>
      <c r="D385">
        <f t="array" ref="D385">AVERAGE(IF($B$2:$B$3757=$C385, $AE$2:$AE$3757))</f>
        <v>6.9749999999999996</v>
      </c>
      <c r="E385">
        <f t="shared" si="13"/>
        <v>7.05</v>
      </c>
      <c r="G385">
        <v>108</v>
      </c>
      <c r="H385" t="s">
        <v>5360</v>
      </c>
      <c r="I385" t="s">
        <v>528</v>
      </c>
      <c r="J385" t="s">
        <v>5361</v>
      </c>
      <c r="K385" t="s">
        <v>5368</v>
      </c>
      <c r="L385" t="s">
        <v>5359</v>
      </c>
      <c r="W385" t="s">
        <v>618</v>
      </c>
      <c r="X385" t="s">
        <v>11</v>
      </c>
      <c r="AD385">
        <v>100000000</v>
      </c>
      <c r="AE385">
        <v>6.5</v>
      </c>
      <c r="AF385">
        <v>197992827</v>
      </c>
      <c r="AG385">
        <f>IFERROR(CORREL(AD385:$AD$3757, AF385:$AF$3757), "")</f>
        <v>2.5694982562706848E-2</v>
      </c>
      <c r="AH385">
        <f t="shared" si="12"/>
        <v>97992827</v>
      </c>
    </row>
    <row r="386" spans="1:34" x14ac:dyDescent="0.3">
      <c r="A386" t="s">
        <v>8</v>
      </c>
      <c r="B386" t="s">
        <v>308</v>
      </c>
      <c r="C386" t="s">
        <v>1235</v>
      </c>
      <c r="D386">
        <f t="array" ref="D386">AVERAGE(IF($B$2:$B$3757=$C386, $AE$2:$AE$3757))</f>
        <v>5.4666666666666659</v>
      </c>
      <c r="E386">
        <f t="shared" si="13"/>
        <v>7.0333333333333341</v>
      </c>
      <c r="G386">
        <v>108</v>
      </c>
      <c r="H386" t="s">
        <v>354</v>
      </c>
      <c r="I386" t="s">
        <v>5363</v>
      </c>
      <c r="J386" t="s">
        <v>5281</v>
      </c>
      <c r="W386" t="s">
        <v>619</v>
      </c>
      <c r="X386" t="s">
        <v>11</v>
      </c>
      <c r="AD386">
        <v>75000000</v>
      </c>
      <c r="AE386">
        <v>7.8</v>
      </c>
      <c r="AF386">
        <v>176049130</v>
      </c>
      <c r="AG386">
        <f>IFERROR(CORREL(AD386:$AD$3757, AF386:$AF$3757), "")</f>
        <v>2.5485270532035149E-2</v>
      </c>
      <c r="AH386">
        <f t="shared" si="12"/>
        <v>101049130</v>
      </c>
    </row>
    <row r="387" spans="1:34" x14ac:dyDescent="0.3">
      <c r="A387" t="s">
        <v>8</v>
      </c>
      <c r="B387" t="s">
        <v>185</v>
      </c>
      <c r="C387" t="s">
        <v>1240</v>
      </c>
      <c r="D387">
        <f t="array" ref="D387">AVERAGE(IF($B$2:$B$3757=$C387, $AE$2:$AE$3757))</f>
        <v>5.3000000000000007</v>
      </c>
      <c r="E387">
        <f t="shared" si="13"/>
        <v>7.0333333333333341</v>
      </c>
      <c r="G387">
        <v>124</v>
      </c>
      <c r="H387" t="s">
        <v>354</v>
      </c>
      <c r="I387" t="s">
        <v>253</v>
      </c>
      <c r="J387" t="s">
        <v>897</v>
      </c>
      <c r="K387" t="s">
        <v>5281</v>
      </c>
      <c r="W387" t="s">
        <v>620</v>
      </c>
      <c r="X387" t="s">
        <v>11</v>
      </c>
      <c r="AD387">
        <v>85000000</v>
      </c>
      <c r="AE387">
        <v>6.4</v>
      </c>
      <c r="AF387">
        <v>172620724</v>
      </c>
      <c r="AG387">
        <f>IFERROR(CORREL(AD387:$AD$3757, AF387:$AF$3757), "")</f>
        <v>2.5382565812774479E-2</v>
      </c>
      <c r="AH387">
        <f t="shared" ref="AH387:AH450" si="14" xml:space="preserve"> AF387 - AD387</f>
        <v>87620724</v>
      </c>
    </row>
    <row r="388" spans="1:34" x14ac:dyDescent="0.3">
      <c r="A388" t="s">
        <v>8</v>
      </c>
      <c r="B388" t="s">
        <v>408</v>
      </c>
      <c r="C388" t="s">
        <v>1244</v>
      </c>
      <c r="D388">
        <f t="array" ref="D388">AVERAGE(IF($B$2:$B$3757=$C388, $AE$2:$AE$3757))</f>
        <v>7.0333333333333341</v>
      </c>
      <c r="E388">
        <f t="shared" si="13"/>
        <v>7.0333333333333341</v>
      </c>
      <c r="G388">
        <v>116</v>
      </c>
      <c r="H388" t="s">
        <v>5366</v>
      </c>
      <c r="I388" t="s">
        <v>5281</v>
      </c>
      <c r="W388" t="s">
        <v>621</v>
      </c>
      <c r="X388" t="s">
        <v>11</v>
      </c>
      <c r="AD388">
        <v>85000000</v>
      </c>
      <c r="AE388">
        <v>7.8</v>
      </c>
      <c r="AF388">
        <v>183405771</v>
      </c>
      <c r="AG388">
        <f>IFERROR(CORREL(AD388:$AD$3757, AF388:$AF$3757), "")</f>
        <v>2.5249388559102762E-2</v>
      </c>
      <c r="AH388">
        <f t="shared" si="14"/>
        <v>98405771</v>
      </c>
    </row>
    <row r="389" spans="1:34" x14ac:dyDescent="0.3">
      <c r="A389" t="s">
        <v>8</v>
      </c>
      <c r="B389" t="s">
        <v>622</v>
      </c>
      <c r="C389" t="s">
        <v>1246</v>
      </c>
      <c r="D389">
        <f t="array" ref="D389">AVERAGE(IF($B$2:$B$3757=$C389, $AE$2:$AE$3757))</f>
        <v>5.8</v>
      </c>
      <c r="E389">
        <f t="shared" si="13"/>
        <v>7.0250000000000004</v>
      </c>
      <c r="G389">
        <v>110</v>
      </c>
      <c r="H389" t="s">
        <v>354</v>
      </c>
      <c r="I389" t="s">
        <v>253</v>
      </c>
      <c r="J389" t="s">
        <v>5359</v>
      </c>
      <c r="W389" t="s">
        <v>623</v>
      </c>
      <c r="X389" t="s">
        <v>11</v>
      </c>
      <c r="AD389">
        <v>75000000</v>
      </c>
      <c r="AE389">
        <v>5.8</v>
      </c>
      <c r="AF389">
        <v>20315324</v>
      </c>
      <c r="AG389">
        <f>IFERROR(CORREL(AD389:$AD$3757, AF389:$AF$3757), "")</f>
        <v>2.5107135857973872E-2</v>
      </c>
      <c r="AH389">
        <f t="shared" si="14"/>
        <v>-54684676</v>
      </c>
    </row>
    <row r="390" spans="1:34" x14ac:dyDescent="0.3">
      <c r="A390" t="s">
        <v>8</v>
      </c>
      <c r="B390" t="s">
        <v>624</v>
      </c>
      <c r="C390" t="s">
        <v>1249</v>
      </c>
      <c r="D390">
        <f t="array" ref="D390">AVERAGE(IF($B$2:$B$3757=$C390, $AE$2:$AE$3757))</f>
        <v>7.2</v>
      </c>
      <c r="E390">
        <f t="shared" si="13"/>
        <v>7.0250000000000004</v>
      </c>
      <c r="G390">
        <v>91</v>
      </c>
      <c r="H390" t="s">
        <v>5360</v>
      </c>
      <c r="I390" t="s">
        <v>528</v>
      </c>
      <c r="J390" t="s">
        <v>5361</v>
      </c>
      <c r="K390" t="s">
        <v>5357</v>
      </c>
      <c r="W390" t="s">
        <v>625</v>
      </c>
      <c r="X390" t="s">
        <v>11</v>
      </c>
      <c r="AD390">
        <v>85000000</v>
      </c>
      <c r="AE390">
        <v>7.1</v>
      </c>
      <c r="AF390">
        <v>148313048</v>
      </c>
      <c r="AG390">
        <f>IFERROR(CORREL(AD390:$AD$3757, AF390:$AF$3757), "")</f>
        <v>2.512714516449998E-2</v>
      </c>
      <c r="AH390">
        <f t="shared" si="14"/>
        <v>63313048</v>
      </c>
    </row>
    <row r="391" spans="1:34" x14ac:dyDescent="0.3">
      <c r="A391" t="s">
        <v>8</v>
      </c>
      <c r="B391" t="s">
        <v>626</v>
      </c>
      <c r="C391" t="s">
        <v>1251</v>
      </c>
      <c r="D391">
        <f t="array" ref="D391">AVERAGE(IF($B$2:$B$3757=$C391, $AE$2:$AE$3757))</f>
        <v>5.7</v>
      </c>
      <c r="E391">
        <f t="shared" si="13"/>
        <v>7.0181818181818185</v>
      </c>
      <c r="G391">
        <v>107</v>
      </c>
      <c r="H391" t="s">
        <v>5360</v>
      </c>
      <c r="I391" t="s">
        <v>528</v>
      </c>
      <c r="J391" t="s">
        <v>5361</v>
      </c>
      <c r="K391" t="s">
        <v>5357</v>
      </c>
      <c r="L391" t="s">
        <v>5362</v>
      </c>
      <c r="M391" t="s">
        <v>5359</v>
      </c>
      <c r="W391" t="s">
        <v>627</v>
      </c>
      <c r="X391" t="s">
        <v>11</v>
      </c>
      <c r="AD391">
        <v>85000000</v>
      </c>
      <c r="AE391">
        <v>7.1</v>
      </c>
      <c r="AF391">
        <v>127706877</v>
      </c>
      <c r="AG391">
        <f>IFERROR(CORREL(AD391:$AD$3757, AF391:$AF$3757), "")</f>
        <v>2.5014288188765596E-2</v>
      </c>
      <c r="AH391">
        <f t="shared" si="14"/>
        <v>42706877</v>
      </c>
    </row>
    <row r="392" spans="1:34" x14ac:dyDescent="0.3">
      <c r="A392" t="s">
        <v>8</v>
      </c>
      <c r="B392" t="s">
        <v>628</v>
      </c>
      <c r="C392" t="s">
        <v>1253</v>
      </c>
      <c r="D392">
        <f t="array" ref="D392">AVERAGE(IF($B$2:$B$3757=$C392, $AE$2:$AE$3757))</f>
        <v>6.45</v>
      </c>
      <c r="E392">
        <f t="shared" si="13"/>
        <v>7</v>
      </c>
      <c r="G392">
        <v>115</v>
      </c>
      <c r="H392" t="s">
        <v>354</v>
      </c>
      <c r="I392" t="s">
        <v>5366</v>
      </c>
      <c r="J392" t="s">
        <v>5363</v>
      </c>
      <c r="K392" t="s">
        <v>5281</v>
      </c>
      <c r="W392" t="s">
        <v>629</v>
      </c>
      <c r="X392" t="s">
        <v>11</v>
      </c>
      <c r="AD392">
        <v>85000000</v>
      </c>
      <c r="AE392">
        <v>6.8</v>
      </c>
      <c r="AF392">
        <v>126149655</v>
      </c>
      <c r="AG392">
        <f>IFERROR(CORREL(AD392:$AD$3757, AF392:$AF$3757), "")</f>
        <v>2.4920362414693777E-2</v>
      </c>
      <c r="AH392">
        <f t="shared" si="14"/>
        <v>41149655</v>
      </c>
    </row>
    <row r="393" spans="1:34" x14ac:dyDescent="0.3">
      <c r="A393" t="s">
        <v>8</v>
      </c>
      <c r="B393" t="s">
        <v>626</v>
      </c>
      <c r="C393" t="s">
        <v>1257</v>
      </c>
      <c r="D393">
        <f t="array" ref="D393">AVERAGE(IF($B$2:$B$3757=$C393, $AE$2:$AE$3757))</f>
        <v>5.8</v>
      </c>
      <c r="E393">
        <f t="shared" si="13"/>
        <v>7</v>
      </c>
      <c r="G393">
        <v>100</v>
      </c>
      <c r="H393" t="s">
        <v>253</v>
      </c>
      <c r="I393" t="s">
        <v>528</v>
      </c>
      <c r="J393" t="s">
        <v>5361</v>
      </c>
      <c r="W393" t="s">
        <v>630</v>
      </c>
      <c r="X393" t="s">
        <v>11</v>
      </c>
      <c r="AD393">
        <v>85000000</v>
      </c>
      <c r="AE393">
        <v>4.8</v>
      </c>
      <c r="AF393">
        <v>66941559</v>
      </c>
      <c r="AG393">
        <f>IFERROR(CORREL(AD393:$AD$3757, AF393:$AF$3757), "")</f>
        <v>2.4827800229910966E-2</v>
      </c>
      <c r="AH393">
        <f t="shared" si="14"/>
        <v>-18058441</v>
      </c>
    </row>
    <row r="394" spans="1:34" x14ac:dyDescent="0.3">
      <c r="A394" t="s">
        <v>8</v>
      </c>
      <c r="B394" t="s">
        <v>70</v>
      </c>
      <c r="C394" t="s">
        <v>1259</v>
      </c>
      <c r="D394">
        <f t="array" ref="D394">AVERAGE(IF($B$2:$B$3757=$C394, $AE$2:$AE$3757))</f>
        <v>6.85</v>
      </c>
      <c r="E394">
        <f t="shared" si="13"/>
        <v>7</v>
      </c>
      <c r="G394">
        <v>104</v>
      </c>
      <c r="H394" t="s">
        <v>354</v>
      </c>
      <c r="I394" t="s">
        <v>528</v>
      </c>
      <c r="J394" t="s">
        <v>5366</v>
      </c>
      <c r="W394" t="s">
        <v>631</v>
      </c>
      <c r="X394" t="s">
        <v>11</v>
      </c>
      <c r="AD394">
        <v>75000000</v>
      </c>
      <c r="AE394">
        <v>6.2</v>
      </c>
      <c r="AF394">
        <v>78009155</v>
      </c>
      <c r="AG394">
        <f>IFERROR(CORREL(AD394:$AD$3757, AF394:$AF$3757), "")</f>
        <v>2.4797094914699346E-2</v>
      </c>
      <c r="AH394">
        <f t="shared" si="14"/>
        <v>3009155</v>
      </c>
    </row>
    <row r="395" spans="1:34" x14ac:dyDescent="0.3">
      <c r="A395" t="s">
        <v>8</v>
      </c>
      <c r="B395" t="s">
        <v>632</v>
      </c>
      <c r="C395" t="s">
        <v>1265</v>
      </c>
      <c r="D395">
        <f t="array" ref="D395">AVERAGE(IF($B$2:$B$3757=$C395, $AE$2:$AE$3757))</f>
        <v>6.9666666666666659</v>
      </c>
      <c r="E395">
        <f t="shared" si="13"/>
        <v>7</v>
      </c>
      <c r="G395">
        <v>138</v>
      </c>
      <c r="H395" t="s">
        <v>528</v>
      </c>
      <c r="I395" t="s">
        <v>5359</v>
      </c>
      <c r="W395" t="s">
        <v>633</v>
      </c>
      <c r="X395" t="s">
        <v>11</v>
      </c>
      <c r="AD395">
        <v>85000000</v>
      </c>
      <c r="AE395">
        <v>6.9</v>
      </c>
      <c r="AF395">
        <v>63224849</v>
      </c>
      <c r="AG395">
        <f>IFERROR(CORREL(AD395:$AD$3757, AF395:$AF$3757), "")</f>
        <v>2.4763178626169804E-2</v>
      </c>
      <c r="AH395">
        <f t="shared" si="14"/>
        <v>-21775151</v>
      </c>
    </row>
    <row r="396" spans="1:34" x14ac:dyDescent="0.3">
      <c r="A396" t="s">
        <v>8</v>
      </c>
      <c r="B396" t="s">
        <v>461</v>
      </c>
      <c r="C396" t="s">
        <v>1267</v>
      </c>
      <c r="D396">
        <f t="array" ref="D396">AVERAGE(IF($B$2:$B$3757=$C396, $AE$2:$AE$3757))</f>
        <v>5.3</v>
      </c>
      <c r="E396">
        <f t="shared" si="13"/>
        <v>7</v>
      </c>
      <c r="G396">
        <v>140</v>
      </c>
      <c r="H396" t="s">
        <v>354</v>
      </c>
      <c r="I396" t="s">
        <v>5366</v>
      </c>
      <c r="J396" t="s">
        <v>897</v>
      </c>
      <c r="K396" t="s">
        <v>5363</v>
      </c>
      <c r="L396" t="s">
        <v>5281</v>
      </c>
      <c r="W396" t="s">
        <v>634</v>
      </c>
      <c r="X396" t="s">
        <v>11</v>
      </c>
      <c r="AD396">
        <v>90000000</v>
      </c>
      <c r="AE396">
        <v>7.3</v>
      </c>
      <c r="AF396">
        <v>111544445</v>
      </c>
      <c r="AG396">
        <f>IFERROR(CORREL(AD396:$AD$3757, AF396:$AF$3757), "")</f>
        <v>2.4736647726070891E-2</v>
      </c>
      <c r="AH396">
        <f t="shared" si="14"/>
        <v>21544445</v>
      </c>
    </row>
    <row r="397" spans="1:34" x14ac:dyDescent="0.3">
      <c r="A397" t="s">
        <v>8</v>
      </c>
      <c r="B397" t="s">
        <v>632</v>
      </c>
      <c r="C397" t="s">
        <v>1269</v>
      </c>
      <c r="D397">
        <f t="array" ref="D397">AVERAGE(IF($B$2:$B$3757=$C397, $AE$2:$AE$3757))</f>
        <v>7</v>
      </c>
      <c r="E397">
        <f t="shared" si="13"/>
        <v>7</v>
      </c>
      <c r="G397">
        <v>120</v>
      </c>
      <c r="H397" t="s">
        <v>528</v>
      </c>
      <c r="I397" t="s">
        <v>897</v>
      </c>
      <c r="J397" t="s">
        <v>5359</v>
      </c>
      <c r="W397" t="s">
        <v>635</v>
      </c>
      <c r="X397" t="s">
        <v>11</v>
      </c>
      <c r="AD397">
        <v>85000000</v>
      </c>
      <c r="AE397">
        <v>6.6</v>
      </c>
      <c r="AF397">
        <v>112703470</v>
      </c>
      <c r="AG397">
        <f>IFERROR(CORREL(AD397:$AD$3757, AF397:$AF$3757), "")</f>
        <v>2.4649526371577111E-2</v>
      </c>
      <c r="AH397">
        <f t="shared" si="14"/>
        <v>27703470</v>
      </c>
    </row>
    <row r="398" spans="1:34" x14ac:dyDescent="0.3">
      <c r="A398" t="s">
        <v>8</v>
      </c>
      <c r="B398" t="s">
        <v>408</v>
      </c>
      <c r="C398" t="s">
        <v>1271</v>
      </c>
      <c r="D398">
        <f t="array" ref="D398">AVERAGE(IF($B$2:$B$3757=$C398, $AE$2:$AE$3757))</f>
        <v>4.7</v>
      </c>
      <c r="E398">
        <f t="shared" si="13"/>
        <v>7</v>
      </c>
      <c r="G398">
        <v>122</v>
      </c>
      <c r="H398" t="s">
        <v>5366</v>
      </c>
      <c r="I398" t="s">
        <v>5281</v>
      </c>
      <c r="W398" t="s">
        <v>636</v>
      </c>
      <c r="X398" t="s">
        <v>11</v>
      </c>
      <c r="AD398">
        <v>85000000</v>
      </c>
      <c r="AE398">
        <v>6.9</v>
      </c>
      <c r="AF398">
        <v>117144465</v>
      </c>
      <c r="AG398">
        <f>IFERROR(CORREL(AD398:$AD$3757, AF398:$AF$3757), "")</f>
        <v>2.4569823435300491E-2</v>
      </c>
      <c r="AH398">
        <f t="shared" si="14"/>
        <v>32144465</v>
      </c>
    </row>
    <row r="399" spans="1:34" x14ac:dyDescent="0.3">
      <c r="A399" t="s">
        <v>8</v>
      </c>
      <c r="B399" t="s">
        <v>637</v>
      </c>
      <c r="C399" t="s">
        <v>1273</v>
      </c>
      <c r="D399">
        <f t="array" ref="D399">AVERAGE(IF($B$2:$B$3757=$C399, $AE$2:$AE$3757))</f>
        <v>5.6</v>
      </c>
      <c r="E399">
        <f t="shared" si="13"/>
        <v>7</v>
      </c>
      <c r="G399">
        <v>83</v>
      </c>
      <c r="H399" t="s">
        <v>253</v>
      </c>
      <c r="I399" t="s">
        <v>5360</v>
      </c>
      <c r="J399" t="s">
        <v>528</v>
      </c>
      <c r="K399" t="s">
        <v>5361</v>
      </c>
      <c r="W399" t="s">
        <v>638</v>
      </c>
      <c r="X399" t="s">
        <v>11</v>
      </c>
      <c r="AD399">
        <v>85000000</v>
      </c>
      <c r="AE399">
        <v>6.2</v>
      </c>
      <c r="AF399">
        <v>84303558</v>
      </c>
      <c r="AG399">
        <f>IFERROR(CORREL(AD399:$AD$3757, AF399:$AF$3757), "")</f>
        <v>2.4485585099099847E-2</v>
      </c>
      <c r="AH399">
        <f t="shared" si="14"/>
        <v>-696442</v>
      </c>
    </row>
    <row r="400" spans="1:34" x14ac:dyDescent="0.3">
      <c r="A400" t="s">
        <v>8</v>
      </c>
      <c r="B400" t="s">
        <v>639</v>
      </c>
      <c r="C400" t="s">
        <v>1277</v>
      </c>
      <c r="D400">
        <f t="array" ref="D400">AVERAGE(IF($B$2:$B$3757=$C400, $AE$2:$AE$3757))</f>
        <v>6.4</v>
      </c>
      <c r="E400">
        <f t="shared" si="13"/>
        <v>7</v>
      </c>
      <c r="G400">
        <v>139</v>
      </c>
      <c r="H400" t="s">
        <v>253</v>
      </c>
      <c r="I400" t="s">
        <v>5363</v>
      </c>
      <c r="J400" t="s">
        <v>5358</v>
      </c>
      <c r="W400" t="s">
        <v>640</v>
      </c>
      <c r="X400" t="s">
        <v>11</v>
      </c>
      <c r="AD400">
        <v>85000000</v>
      </c>
      <c r="AE400">
        <v>6.7</v>
      </c>
      <c r="AF400">
        <v>150832203</v>
      </c>
      <c r="AG400">
        <f>IFERROR(CORREL(AD400:$AD$3757, AF400:$AF$3757), "")</f>
        <v>2.4435411062294118E-2</v>
      </c>
      <c r="AH400">
        <f t="shared" si="14"/>
        <v>65832203</v>
      </c>
    </row>
    <row r="401" spans="1:34" x14ac:dyDescent="0.3">
      <c r="A401" t="s">
        <v>8</v>
      </c>
      <c r="B401" t="s">
        <v>641</v>
      </c>
      <c r="C401" t="s">
        <v>1283</v>
      </c>
      <c r="D401">
        <f t="array" ref="D401">AVERAGE(IF($B$2:$B$3757=$C401, $AE$2:$AE$3757))</f>
        <v>7.6555555555555559</v>
      </c>
      <c r="E401">
        <f t="shared" si="13"/>
        <v>7</v>
      </c>
      <c r="G401">
        <v>131</v>
      </c>
      <c r="H401" t="s">
        <v>897</v>
      </c>
      <c r="I401" t="s">
        <v>5364</v>
      </c>
      <c r="J401" t="s">
        <v>2601</v>
      </c>
      <c r="W401" t="s">
        <v>642</v>
      </c>
      <c r="X401" t="s">
        <v>11</v>
      </c>
      <c r="AD401">
        <v>68000000</v>
      </c>
      <c r="AE401">
        <v>7.6</v>
      </c>
      <c r="AF401">
        <v>51396781</v>
      </c>
      <c r="AG401">
        <f>IFERROR(CORREL(AD401:$AD$3757, AF401:$AF$3757), "")</f>
        <v>2.4318990684498963E-2</v>
      </c>
      <c r="AH401">
        <f t="shared" si="14"/>
        <v>-16603219</v>
      </c>
    </row>
    <row r="402" spans="1:34" x14ac:dyDescent="0.3">
      <c r="A402" t="s">
        <v>8</v>
      </c>
      <c r="B402" t="s">
        <v>59</v>
      </c>
      <c r="C402" t="s">
        <v>1287</v>
      </c>
      <c r="D402">
        <f t="array" ref="D402">AVERAGE(IF($B$2:$B$3757=$C402, $AE$2:$AE$3757))</f>
        <v>6.4666666666666659</v>
      </c>
      <c r="E402">
        <f t="shared" si="13"/>
        <v>7</v>
      </c>
      <c r="G402">
        <v>104</v>
      </c>
      <c r="H402" t="s">
        <v>354</v>
      </c>
      <c r="I402" t="s">
        <v>253</v>
      </c>
      <c r="J402" t="s">
        <v>528</v>
      </c>
      <c r="K402" t="s">
        <v>5281</v>
      </c>
      <c r="W402" t="s">
        <v>643</v>
      </c>
      <c r="X402" t="s">
        <v>11</v>
      </c>
      <c r="AD402">
        <v>85000000</v>
      </c>
      <c r="AE402">
        <v>6.7</v>
      </c>
      <c r="AF402">
        <v>47592825</v>
      </c>
      <c r="AG402">
        <f>IFERROR(CORREL(AD402:$AD$3757, AF402:$AF$3757), "")</f>
        <v>2.4310479151002786E-2</v>
      </c>
      <c r="AH402">
        <f t="shared" si="14"/>
        <v>-37407175</v>
      </c>
    </row>
    <row r="403" spans="1:34" x14ac:dyDescent="0.3">
      <c r="A403" t="s">
        <v>8</v>
      </c>
      <c r="B403" t="s">
        <v>349</v>
      </c>
      <c r="C403" t="s">
        <v>1295</v>
      </c>
      <c r="D403">
        <f t="array" ref="D403">AVERAGE(IF($B$2:$B$3757=$C403, $AE$2:$AE$3757))</f>
        <v>7.0333333333333341</v>
      </c>
      <c r="E403">
        <f t="shared" si="13"/>
        <v>7</v>
      </c>
      <c r="G403">
        <v>130</v>
      </c>
      <c r="H403" t="s">
        <v>354</v>
      </c>
      <c r="I403" t="s">
        <v>253</v>
      </c>
      <c r="J403" t="s">
        <v>528</v>
      </c>
      <c r="K403" t="s">
        <v>5357</v>
      </c>
      <c r="W403" t="s">
        <v>644</v>
      </c>
      <c r="X403" t="s">
        <v>11</v>
      </c>
      <c r="AD403">
        <v>70000000</v>
      </c>
      <c r="AE403">
        <v>6.2</v>
      </c>
      <c r="AF403">
        <v>50016394</v>
      </c>
      <c r="AG403">
        <f>IFERROR(CORREL(AD403:$AD$3757, AF403:$AF$3757), "")</f>
        <v>2.4301935660443225E-2</v>
      </c>
      <c r="AH403">
        <f t="shared" si="14"/>
        <v>-19983606</v>
      </c>
    </row>
    <row r="404" spans="1:34" x14ac:dyDescent="0.3">
      <c r="A404" t="s">
        <v>8</v>
      </c>
      <c r="B404" t="s">
        <v>42</v>
      </c>
      <c r="C404" t="s">
        <v>1299</v>
      </c>
      <c r="D404">
        <f t="array" ref="D404">AVERAGE(IF($B$2:$B$3757=$C404, $AE$2:$AE$3757))</f>
        <v>5.6923076923076925</v>
      </c>
      <c r="E404">
        <f t="shared" si="13"/>
        <v>7</v>
      </c>
      <c r="G404">
        <v>145</v>
      </c>
      <c r="H404" t="s">
        <v>897</v>
      </c>
      <c r="I404" t="s">
        <v>5359</v>
      </c>
      <c r="W404" t="s">
        <v>645</v>
      </c>
      <c r="X404" t="s">
        <v>11</v>
      </c>
      <c r="AD404">
        <v>85000000</v>
      </c>
      <c r="AE404">
        <v>7.3</v>
      </c>
      <c r="AF404">
        <v>57010853</v>
      </c>
      <c r="AG404">
        <f>IFERROR(CORREL(AD404:$AD$3757, AF404:$AF$3757), "")</f>
        <v>2.42939993730685E-2</v>
      </c>
      <c r="AH404">
        <f t="shared" si="14"/>
        <v>-27989147</v>
      </c>
    </row>
    <row r="405" spans="1:34" x14ac:dyDescent="0.3">
      <c r="A405" t="s">
        <v>8</v>
      </c>
      <c r="B405" t="s">
        <v>110</v>
      </c>
      <c r="C405" t="s">
        <v>1302</v>
      </c>
      <c r="D405">
        <f t="array" ref="D405">AVERAGE(IF($B$2:$B$3757=$C405, $AE$2:$AE$3757))</f>
        <v>6.9799999999999995</v>
      </c>
      <c r="E405">
        <f t="shared" si="13"/>
        <v>7</v>
      </c>
      <c r="G405">
        <v>104</v>
      </c>
      <c r="H405" t="s">
        <v>354</v>
      </c>
      <c r="I405" t="s">
        <v>5366</v>
      </c>
      <c r="J405" t="s">
        <v>5281</v>
      </c>
      <c r="W405" t="s">
        <v>646</v>
      </c>
      <c r="X405" t="s">
        <v>11</v>
      </c>
      <c r="AD405">
        <v>85000000</v>
      </c>
      <c r="AE405">
        <v>6</v>
      </c>
      <c r="AF405">
        <v>62494975</v>
      </c>
      <c r="AG405">
        <f>IFERROR(CORREL(AD405:$AD$3757, AF405:$AF$3757), "")</f>
        <v>2.4274367278884195E-2</v>
      </c>
      <c r="AH405">
        <f t="shared" si="14"/>
        <v>-22505025</v>
      </c>
    </row>
    <row r="406" spans="1:34" x14ac:dyDescent="0.3">
      <c r="A406" t="s">
        <v>8</v>
      </c>
      <c r="B406" t="s">
        <v>647</v>
      </c>
      <c r="C406" t="s">
        <v>1307</v>
      </c>
      <c r="D406">
        <f t="array" ref="D406">AVERAGE(IF($B$2:$B$3757=$C406, $AE$2:$AE$3757))</f>
        <v>6.35</v>
      </c>
      <c r="E406">
        <f t="shared" si="13"/>
        <v>7</v>
      </c>
      <c r="G406">
        <v>97</v>
      </c>
      <c r="H406" t="s">
        <v>253</v>
      </c>
      <c r="I406" t="s">
        <v>5360</v>
      </c>
      <c r="J406" t="s">
        <v>528</v>
      </c>
      <c r="K406" t="s">
        <v>5361</v>
      </c>
      <c r="L406" t="s">
        <v>5357</v>
      </c>
      <c r="W406" t="s">
        <v>648</v>
      </c>
      <c r="X406" t="s">
        <v>11</v>
      </c>
      <c r="AD406">
        <v>100000000</v>
      </c>
      <c r="AE406">
        <v>7.1</v>
      </c>
      <c r="AF406">
        <v>46440491</v>
      </c>
      <c r="AG406">
        <f>IFERROR(CORREL(AD406:$AD$3757, AF406:$AF$3757), "")</f>
        <v>2.4248381561602386E-2</v>
      </c>
      <c r="AH406">
        <f t="shared" si="14"/>
        <v>-53559509</v>
      </c>
    </row>
    <row r="407" spans="1:34" x14ac:dyDescent="0.3">
      <c r="A407" t="s">
        <v>8</v>
      </c>
      <c r="B407" t="s">
        <v>649</v>
      </c>
      <c r="C407" t="s">
        <v>1310</v>
      </c>
      <c r="D407">
        <f t="array" ref="D407">AVERAGE(IF($B$2:$B$3757=$C407, $AE$2:$AE$3757))</f>
        <v>6.0250000000000004</v>
      </c>
      <c r="E407">
        <f t="shared" si="13"/>
        <v>7</v>
      </c>
      <c r="G407">
        <v>178</v>
      </c>
      <c r="H407" t="s">
        <v>897</v>
      </c>
      <c r="I407" t="s">
        <v>5357</v>
      </c>
      <c r="J407" t="s">
        <v>5359</v>
      </c>
      <c r="W407" t="s">
        <v>650</v>
      </c>
      <c r="X407" t="s">
        <v>11</v>
      </c>
      <c r="AD407">
        <v>90000000</v>
      </c>
      <c r="AE407">
        <v>7.1</v>
      </c>
      <c r="AF407">
        <v>44606335</v>
      </c>
      <c r="AG407">
        <f>IFERROR(CORREL(AD407:$AD$3757, AF407:$AF$3757), "")</f>
        <v>2.4239035419553662E-2</v>
      </c>
      <c r="AH407">
        <f t="shared" si="14"/>
        <v>-45393665</v>
      </c>
    </row>
    <row r="408" spans="1:34" x14ac:dyDescent="0.3">
      <c r="A408" t="s">
        <v>8</v>
      </c>
      <c r="B408" t="s">
        <v>651</v>
      </c>
      <c r="C408" t="s">
        <v>1312</v>
      </c>
      <c r="D408">
        <f t="array" ref="D408">AVERAGE(IF($B$2:$B$3757=$C408, $AE$2:$AE$3757))</f>
        <v>7</v>
      </c>
      <c r="E408">
        <f t="shared" ref="E408:E471" si="15">LARGE($D$2:$D$1660, ROW(407:407))</f>
        <v>7</v>
      </c>
      <c r="G408">
        <v>108</v>
      </c>
      <c r="H408" t="s">
        <v>354</v>
      </c>
      <c r="I408" t="s">
        <v>897</v>
      </c>
      <c r="J408" t="s">
        <v>5281</v>
      </c>
      <c r="W408" t="s">
        <v>652</v>
      </c>
      <c r="X408" t="s">
        <v>11</v>
      </c>
      <c r="AD408">
        <v>85000000</v>
      </c>
      <c r="AE408">
        <v>5.5</v>
      </c>
      <c r="AF408">
        <v>40048332</v>
      </c>
      <c r="AG408">
        <f>IFERROR(CORREL(AD408:$AD$3757, AF408:$AF$3757), "")</f>
        <v>2.42335299763312E-2</v>
      </c>
      <c r="AH408">
        <f t="shared" si="14"/>
        <v>-44951668</v>
      </c>
    </row>
    <row r="409" spans="1:34" x14ac:dyDescent="0.3">
      <c r="A409" t="s">
        <v>8</v>
      </c>
      <c r="B409" t="s">
        <v>653</v>
      </c>
      <c r="C409" t="s">
        <v>1314</v>
      </c>
      <c r="D409">
        <f t="array" ref="D409">AVERAGE(IF($B$2:$B$3757=$C409, $AE$2:$AE$3757))</f>
        <v>6.65</v>
      </c>
      <c r="E409">
        <f t="shared" si="15"/>
        <v>7</v>
      </c>
      <c r="G409">
        <v>106</v>
      </c>
      <c r="H409" t="s">
        <v>253</v>
      </c>
      <c r="I409" t="s">
        <v>528</v>
      </c>
      <c r="J409" t="s">
        <v>897</v>
      </c>
      <c r="K409" t="s">
        <v>5361</v>
      </c>
      <c r="L409" t="s">
        <v>5357</v>
      </c>
      <c r="W409" t="s">
        <v>654</v>
      </c>
      <c r="X409" t="s">
        <v>11</v>
      </c>
      <c r="AD409">
        <v>85000000</v>
      </c>
      <c r="AE409">
        <v>5.6</v>
      </c>
      <c r="AF409">
        <v>64933670</v>
      </c>
      <c r="AG409">
        <f>IFERROR(CORREL(AD409:$AD$3757, AF409:$AF$3757), "")</f>
        <v>2.4234008358550139E-2</v>
      </c>
      <c r="AH409">
        <f t="shared" si="14"/>
        <v>-20066330</v>
      </c>
    </row>
    <row r="410" spans="1:34" x14ac:dyDescent="0.3">
      <c r="A410" t="s">
        <v>8</v>
      </c>
      <c r="B410" t="s">
        <v>655</v>
      </c>
      <c r="C410" t="s">
        <v>1316</v>
      </c>
      <c r="D410">
        <f t="array" ref="D410">AVERAGE(IF($B$2:$B$3757=$C410, $AE$2:$AE$3757))</f>
        <v>8.1333333333333329</v>
      </c>
      <c r="E410">
        <f t="shared" si="15"/>
        <v>7</v>
      </c>
      <c r="G410">
        <v>112</v>
      </c>
      <c r="H410" t="s">
        <v>354</v>
      </c>
      <c r="I410" t="s">
        <v>528</v>
      </c>
      <c r="J410" t="s">
        <v>5357</v>
      </c>
      <c r="K410" t="s">
        <v>5359</v>
      </c>
      <c r="W410" t="s">
        <v>656</v>
      </c>
      <c r="X410" t="s">
        <v>11</v>
      </c>
      <c r="AD410">
        <v>60000000</v>
      </c>
      <c r="AE410">
        <v>7.5</v>
      </c>
      <c r="AF410">
        <v>31494270</v>
      </c>
      <c r="AG410">
        <f>IFERROR(CORREL(AD410:$AD$3757, AF410:$AF$3757), "")</f>
        <v>2.4205176076996279E-2</v>
      </c>
      <c r="AH410">
        <f t="shared" si="14"/>
        <v>-28505730</v>
      </c>
    </row>
    <row r="411" spans="1:34" x14ac:dyDescent="0.3">
      <c r="A411" t="s">
        <v>8</v>
      </c>
      <c r="B411" t="s">
        <v>657</v>
      </c>
      <c r="C411" t="s">
        <v>1319</v>
      </c>
      <c r="D411">
        <f t="array" ref="D411">AVERAGE(IF($B$2:$B$3757=$C411, $AE$2:$AE$3757))</f>
        <v>6.8500000000000005</v>
      </c>
      <c r="E411">
        <f t="shared" si="15"/>
        <v>7</v>
      </c>
      <c r="G411">
        <v>135</v>
      </c>
      <c r="H411" t="s">
        <v>354</v>
      </c>
      <c r="I411" t="s">
        <v>253</v>
      </c>
      <c r="J411" t="s">
        <v>5358</v>
      </c>
      <c r="K411" t="s">
        <v>5281</v>
      </c>
      <c r="W411" t="s">
        <v>658</v>
      </c>
      <c r="X411" t="s">
        <v>11</v>
      </c>
      <c r="AD411">
        <v>60000000</v>
      </c>
      <c r="AE411">
        <v>5.4</v>
      </c>
      <c r="AF411">
        <v>31111260</v>
      </c>
      <c r="AG411">
        <f>IFERROR(CORREL(AD411:$AD$3757, AF411:$AF$3757), "")</f>
        <v>2.4210587408467502E-2</v>
      </c>
      <c r="AH411">
        <f t="shared" si="14"/>
        <v>-28888740</v>
      </c>
    </row>
    <row r="412" spans="1:34" x14ac:dyDescent="0.3">
      <c r="A412" t="s">
        <v>8</v>
      </c>
      <c r="B412" t="s">
        <v>659</v>
      </c>
      <c r="C412" t="s">
        <v>1321</v>
      </c>
      <c r="D412">
        <f t="array" ref="D412">AVERAGE(IF($B$2:$B$3757=$C412, $AE$2:$AE$3757))</f>
        <v>5.5</v>
      </c>
      <c r="E412">
        <f t="shared" si="15"/>
        <v>7</v>
      </c>
      <c r="G412">
        <v>109</v>
      </c>
      <c r="H412" t="s">
        <v>528</v>
      </c>
      <c r="I412" t="s">
        <v>5359</v>
      </c>
      <c r="J412" t="s">
        <v>5358</v>
      </c>
      <c r="W412" t="s">
        <v>660</v>
      </c>
      <c r="X412" t="s">
        <v>11</v>
      </c>
      <c r="AD412">
        <v>65000000</v>
      </c>
      <c r="AE412">
        <v>4.3</v>
      </c>
      <c r="AF412">
        <v>123307945</v>
      </c>
      <c r="AG412">
        <f>IFERROR(CORREL(AD412:$AD$3757, AF412:$AF$3757), "")</f>
        <v>2.4216240473376234E-2</v>
      </c>
      <c r="AH412">
        <f t="shared" si="14"/>
        <v>58307945</v>
      </c>
    </row>
    <row r="413" spans="1:34" x14ac:dyDescent="0.3">
      <c r="A413" t="s">
        <v>8</v>
      </c>
      <c r="B413" t="s">
        <v>418</v>
      </c>
      <c r="C413" t="s">
        <v>1324</v>
      </c>
      <c r="D413">
        <f t="array" ref="D413">AVERAGE(IF($B$2:$B$3757=$C413, $AE$2:$AE$3757))</f>
        <v>6.1999999999999993</v>
      </c>
      <c r="E413">
        <f t="shared" si="15"/>
        <v>7</v>
      </c>
      <c r="G413">
        <v>86</v>
      </c>
      <c r="H413" t="s">
        <v>253</v>
      </c>
      <c r="I413" t="s">
        <v>528</v>
      </c>
      <c r="J413" t="s">
        <v>5363</v>
      </c>
      <c r="W413" t="s">
        <v>661</v>
      </c>
      <c r="X413" t="s">
        <v>11</v>
      </c>
      <c r="AD413">
        <v>84000000</v>
      </c>
      <c r="AE413">
        <v>4.9000000000000004</v>
      </c>
      <c r="AF413">
        <v>153288182</v>
      </c>
      <c r="AG413">
        <f>IFERROR(CORREL(AD413:$AD$3757, AF413:$AF$3757), "")</f>
        <v>2.4165881806611094E-2</v>
      </c>
      <c r="AH413">
        <f t="shared" si="14"/>
        <v>69288182</v>
      </c>
    </row>
    <row r="414" spans="1:34" x14ac:dyDescent="0.3">
      <c r="A414" t="s">
        <v>8</v>
      </c>
      <c r="B414" t="s">
        <v>662</v>
      </c>
      <c r="C414" t="s">
        <v>1328</v>
      </c>
      <c r="D414">
        <f t="array" ref="D414">AVERAGE(IF($B$2:$B$3757=$C414, $AE$2:$AE$3757))</f>
        <v>7.1</v>
      </c>
      <c r="E414">
        <f t="shared" si="15"/>
        <v>7</v>
      </c>
      <c r="G414">
        <v>95</v>
      </c>
      <c r="H414" t="s">
        <v>354</v>
      </c>
      <c r="I414" t="s">
        <v>5358</v>
      </c>
      <c r="W414" t="s">
        <v>663</v>
      </c>
      <c r="X414" t="s">
        <v>11</v>
      </c>
      <c r="AD414">
        <v>35000000</v>
      </c>
      <c r="AE414">
        <v>7.1</v>
      </c>
      <c r="AF414">
        <v>13401683</v>
      </c>
      <c r="AG414">
        <f>IFERROR(CORREL(AD414:$AD$3757, AF414:$AF$3757), "")</f>
        <v>2.4049158120747326E-2</v>
      </c>
      <c r="AH414">
        <f t="shared" si="14"/>
        <v>-21598317</v>
      </c>
    </row>
    <row r="415" spans="1:34" x14ac:dyDescent="0.3">
      <c r="A415" t="s">
        <v>8</v>
      </c>
      <c r="B415" t="s">
        <v>431</v>
      </c>
      <c r="C415" t="s">
        <v>1343</v>
      </c>
      <c r="D415">
        <f t="array" ref="D415">AVERAGE(IF($B$2:$B$3757=$C415, $AE$2:$AE$3757))</f>
        <v>6.7624999999999993</v>
      </c>
      <c r="E415">
        <f t="shared" si="15"/>
        <v>7</v>
      </c>
      <c r="G415">
        <v>107</v>
      </c>
      <c r="H415" t="s">
        <v>528</v>
      </c>
      <c r="I415" t="s">
        <v>897</v>
      </c>
      <c r="J415" t="s">
        <v>5357</v>
      </c>
      <c r="K415" t="s">
        <v>5359</v>
      </c>
      <c r="W415" t="s">
        <v>664</v>
      </c>
      <c r="X415" t="s">
        <v>11</v>
      </c>
      <c r="AD415">
        <v>70000000</v>
      </c>
      <c r="AE415">
        <v>6.4</v>
      </c>
      <c r="AF415">
        <v>137340146</v>
      </c>
      <c r="AG415">
        <f>IFERROR(CORREL(AD415:$AD$3757, AF415:$AF$3757), "")</f>
        <v>2.4049730072018643E-2</v>
      </c>
      <c r="AH415">
        <f t="shared" si="14"/>
        <v>67340146</v>
      </c>
    </row>
    <row r="416" spans="1:34" x14ac:dyDescent="0.3">
      <c r="A416" t="s">
        <v>8</v>
      </c>
      <c r="B416" t="s">
        <v>403</v>
      </c>
      <c r="C416" t="s">
        <v>1346</v>
      </c>
      <c r="D416">
        <f t="array" ref="D416">AVERAGE(IF($B$2:$B$3757=$C416, $AE$2:$AE$3757))</f>
        <v>6.75</v>
      </c>
      <c r="E416">
        <f t="shared" si="15"/>
        <v>7</v>
      </c>
      <c r="G416">
        <v>82</v>
      </c>
      <c r="H416" t="s">
        <v>354</v>
      </c>
      <c r="I416" t="s">
        <v>528</v>
      </c>
      <c r="J416" t="s">
        <v>5361</v>
      </c>
      <c r="K416" t="s">
        <v>5357</v>
      </c>
      <c r="W416" t="s">
        <v>665</v>
      </c>
      <c r="X416" t="s">
        <v>11</v>
      </c>
      <c r="AD416">
        <v>85000000</v>
      </c>
      <c r="AE416">
        <v>4.3</v>
      </c>
      <c r="AF416">
        <v>43575716</v>
      </c>
      <c r="AG416">
        <f>IFERROR(CORREL(AD416:$AD$3757, AF416:$AF$3757), "")</f>
        <v>2.3980567431963543E-2</v>
      </c>
      <c r="AH416">
        <f t="shared" si="14"/>
        <v>-41424284</v>
      </c>
    </row>
    <row r="417" spans="1:34" x14ac:dyDescent="0.3">
      <c r="A417" t="s">
        <v>8</v>
      </c>
      <c r="B417" t="s">
        <v>139</v>
      </c>
      <c r="C417" t="s">
        <v>1351</v>
      </c>
      <c r="D417">
        <f t="array" ref="D417">AVERAGE(IF($B$2:$B$3757=$C417, $AE$2:$AE$3757))</f>
        <v>6.7333333333333334</v>
      </c>
      <c r="E417">
        <f t="shared" si="15"/>
        <v>7</v>
      </c>
      <c r="G417">
        <v>88</v>
      </c>
      <c r="H417" t="s">
        <v>354</v>
      </c>
      <c r="I417" t="s">
        <v>253</v>
      </c>
      <c r="J417" t="s">
        <v>5358</v>
      </c>
      <c r="K417" t="s">
        <v>5281</v>
      </c>
      <c r="W417" t="s">
        <v>666</v>
      </c>
      <c r="X417" t="s">
        <v>11</v>
      </c>
      <c r="AD417">
        <v>85000000</v>
      </c>
      <c r="AE417">
        <v>6.1</v>
      </c>
      <c r="AF417">
        <v>80170146</v>
      </c>
      <c r="AG417">
        <f>IFERROR(CORREL(AD417:$AD$3757, AF417:$AF$3757), "")</f>
        <v>2.3976676661972743E-2</v>
      </c>
      <c r="AH417">
        <f t="shared" si="14"/>
        <v>-4829854</v>
      </c>
    </row>
    <row r="418" spans="1:34" x14ac:dyDescent="0.3">
      <c r="A418" t="s">
        <v>8</v>
      </c>
      <c r="B418" t="s">
        <v>103</v>
      </c>
      <c r="C418" t="s">
        <v>1353</v>
      </c>
      <c r="D418">
        <f t="array" ref="D418">AVERAGE(IF($B$2:$B$3757=$C418, $AE$2:$AE$3757))</f>
        <v>6.7200000000000006</v>
      </c>
      <c r="E418">
        <f t="shared" si="15"/>
        <v>7</v>
      </c>
      <c r="G418">
        <v>120</v>
      </c>
      <c r="H418" t="s">
        <v>354</v>
      </c>
      <c r="I418" t="s">
        <v>253</v>
      </c>
      <c r="J418" t="s">
        <v>5357</v>
      </c>
      <c r="K418" t="s">
        <v>1714</v>
      </c>
      <c r="L418" t="s">
        <v>5358</v>
      </c>
      <c r="W418" t="s">
        <v>668</v>
      </c>
      <c r="X418" t="s">
        <v>11</v>
      </c>
      <c r="AD418">
        <v>85000000</v>
      </c>
      <c r="AE418">
        <v>7</v>
      </c>
      <c r="AF418">
        <v>75754670</v>
      </c>
      <c r="AG418">
        <f>IFERROR(CORREL(AD418:$AD$3757, AF418:$AF$3757), "")</f>
        <v>2.3930463960520242E-2</v>
      </c>
      <c r="AH418">
        <f t="shared" si="14"/>
        <v>-9245330</v>
      </c>
    </row>
    <row r="419" spans="1:34" x14ac:dyDescent="0.3">
      <c r="A419" t="s">
        <v>8</v>
      </c>
      <c r="B419" t="s">
        <v>177</v>
      </c>
      <c r="C419" t="s">
        <v>1356</v>
      </c>
      <c r="D419">
        <f t="array" ref="D419">AVERAGE(IF($B$2:$B$3757=$C419, $AE$2:$AE$3757))</f>
        <v>6.4249999999999998</v>
      </c>
      <c r="E419">
        <f t="shared" si="15"/>
        <v>7</v>
      </c>
      <c r="G419">
        <v>162</v>
      </c>
      <c r="H419" t="s">
        <v>5366</v>
      </c>
      <c r="I419" t="s">
        <v>897</v>
      </c>
      <c r="J419" t="s">
        <v>5364</v>
      </c>
      <c r="K419" t="s">
        <v>5363</v>
      </c>
      <c r="L419" t="s">
        <v>5281</v>
      </c>
      <c r="W419" t="s">
        <v>669</v>
      </c>
      <c r="X419" t="s">
        <v>11</v>
      </c>
      <c r="AD419">
        <v>65000000</v>
      </c>
      <c r="AE419">
        <v>7.7</v>
      </c>
      <c r="AF419">
        <v>33048353</v>
      </c>
      <c r="AG419">
        <f>IFERROR(CORREL(AD419:$AD$3757, AF419:$AF$3757), "")</f>
        <v>2.3889131285747461E-2</v>
      </c>
      <c r="AH419">
        <f t="shared" si="14"/>
        <v>-31951647</v>
      </c>
    </row>
    <row r="420" spans="1:34" x14ac:dyDescent="0.3">
      <c r="A420" t="s">
        <v>8</v>
      </c>
      <c r="B420" t="s">
        <v>405</v>
      </c>
      <c r="C420" t="s">
        <v>1361</v>
      </c>
      <c r="D420">
        <f t="array" ref="D420">AVERAGE(IF($B$2:$B$3757=$C420, $AE$2:$AE$3757))</f>
        <v>5.3</v>
      </c>
      <c r="E420">
        <f t="shared" si="15"/>
        <v>7</v>
      </c>
      <c r="G420">
        <v>123</v>
      </c>
      <c r="H420" t="s">
        <v>354</v>
      </c>
      <c r="I420" t="s">
        <v>5363</v>
      </c>
      <c r="J420" t="s">
        <v>5358</v>
      </c>
      <c r="K420" t="s">
        <v>5281</v>
      </c>
      <c r="W420" t="s">
        <v>670</v>
      </c>
      <c r="X420" t="s">
        <v>11</v>
      </c>
      <c r="AD420">
        <v>82000000</v>
      </c>
      <c r="AE420">
        <v>5.9</v>
      </c>
      <c r="AF420">
        <v>34543701</v>
      </c>
      <c r="AG420">
        <f>IFERROR(CORREL(AD420:$AD$3757, AF420:$AF$3757), "")</f>
        <v>2.3894440600397349E-2</v>
      </c>
      <c r="AH420">
        <f t="shared" si="14"/>
        <v>-47456299</v>
      </c>
    </row>
    <row r="421" spans="1:34" x14ac:dyDescent="0.3">
      <c r="A421" t="s">
        <v>8</v>
      </c>
      <c r="B421" t="s">
        <v>137</v>
      </c>
      <c r="C421" t="s">
        <v>1363</v>
      </c>
      <c r="D421">
        <f t="array" ref="D421">AVERAGE(IF($B$2:$B$3757=$C421, $AE$2:$AE$3757))</f>
        <v>5.45</v>
      </c>
      <c r="E421">
        <f t="shared" si="15"/>
        <v>7</v>
      </c>
      <c r="G421">
        <v>101</v>
      </c>
      <c r="H421" t="s">
        <v>528</v>
      </c>
      <c r="I421" t="s">
        <v>897</v>
      </c>
      <c r="W421" t="s">
        <v>671</v>
      </c>
      <c r="X421" t="s">
        <v>11</v>
      </c>
      <c r="AD421">
        <v>81000000</v>
      </c>
      <c r="AE421">
        <v>6.7</v>
      </c>
      <c r="AF421">
        <v>242589580</v>
      </c>
      <c r="AG421">
        <f>IFERROR(CORREL(AD421:$AD$3757, AF421:$AF$3757), "")</f>
        <v>2.3901096351656256E-2</v>
      </c>
      <c r="AH421">
        <f t="shared" si="14"/>
        <v>161589580</v>
      </c>
    </row>
    <row r="422" spans="1:34" x14ac:dyDescent="0.3">
      <c r="A422" t="s">
        <v>8</v>
      </c>
      <c r="B422" t="s">
        <v>477</v>
      </c>
      <c r="C422" t="s">
        <v>1365</v>
      </c>
      <c r="D422">
        <f t="array" ref="D422">AVERAGE(IF($B$2:$B$3757=$C422, $AE$2:$AE$3757))</f>
        <v>7.5</v>
      </c>
      <c r="E422">
        <f t="shared" si="15"/>
        <v>7</v>
      </c>
      <c r="G422">
        <v>113</v>
      </c>
      <c r="H422" t="s">
        <v>354</v>
      </c>
      <c r="I422" t="s">
        <v>253</v>
      </c>
      <c r="J422" t="s">
        <v>5281</v>
      </c>
      <c r="W422" t="s">
        <v>672</v>
      </c>
      <c r="X422" t="s">
        <v>11</v>
      </c>
      <c r="AD422">
        <v>80000000</v>
      </c>
      <c r="AE422">
        <v>6.5</v>
      </c>
      <c r="AF422">
        <v>102981571</v>
      </c>
      <c r="AG422">
        <f>IFERROR(CORREL(AD422:$AD$3757, AF422:$AF$3757), "")</f>
        <v>2.3730116949367257E-2</v>
      </c>
      <c r="AH422">
        <f t="shared" si="14"/>
        <v>22981571</v>
      </c>
    </row>
    <row r="423" spans="1:34" x14ac:dyDescent="0.3">
      <c r="A423" t="s">
        <v>8</v>
      </c>
      <c r="B423" t="s">
        <v>598</v>
      </c>
      <c r="C423" t="s">
        <v>1368</v>
      </c>
      <c r="D423">
        <f t="array" ref="D423">AVERAGE(IF($B$2:$B$3757=$C423, $AE$2:$AE$3757))</f>
        <v>6.3999999999999995</v>
      </c>
      <c r="E423">
        <f t="shared" si="15"/>
        <v>7</v>
      </c>
      <c r="G423">
        <v>110</v>
      </c>
      <c r="H423" t="s">
        <v>354</v>
      </c>
      <c r="I423" t="s">
        <v>253</v>
      </c>
      <c r="J423" t="s">
        <v>5281</v>
      </c>
      <c r="W423" t="s">
        <v>673</v>
      </c>
      <c r="X423" t="s">
        <v>11</v>
      </c>
      <c r="AD423">
        <v>80000000</v>
      </c>
      <c r="AE423">
        <v>7.1</v>
      </c>
      <c r="AF423">
        <v>180965237</v>
      </c>
      <c r="AG423">
        <f>IFERROR(CORREL(AD423:$AD$3757, AF423:$AF$3757), "")</f>
        <v>2.3666669293834531E-2</v>
      </c>
      <c r="AH423">
        <f t="shared" si="14"/>
        <v>100965237</v>
      </c>
    </row>
    <row r="424" spans="1:34" x14ac:dyDescent="0.3">
      <c r="A424" t="s">
        <v>8</v>
      </c>
      <c r="B424" t="s">
        <v>614</v>
      </c>
      <c r="C424" t="s">
        <v>1370</v>
      </c>
      <c r="D424">
        <f t="array" ref="D424">AVERAGE(IF($B$2:$B$3757=$C424, $AE$2:$AE$3757))</f>
        <v>5.7666666666666666</v>
      </c>
      <c r="E424">
        <f t="shared" si="15"/>
        <v>7</v>
      </c>
      <c r="G424">
        <v>142</v>
      </c>
      <c r="H424" t="s">
        <v>253</v>
      </c>
      <c r="I424" t="s">
        <v>897</v>
      </c>
      <c r="J424" t="s">
        <v>5358</v>
      </c>
      <c r="K424" t="s">
        <v>5281</v>
      </c>
      <c r="W424" t="s">
        <v>674</v>
      </c>
      <c r="X424" t="s">
        <v>11</v>
      </c>
      <c r="AD424">
        <v>78000000</v>
      </c>
      <c r="AE424">
        <v>7.3</v>
      </c>
      <c r="AF424">
        <v>407999255</v>
      </c>
      <c r="AG424">
        <f>IFERROR(CORREL(AD424:$AD$3757, AF424:$AF$3757), "")</f>
        <v>2.3538916002739729E-2</v>
      </c>
      <c r="AH424">
        <f t="shared" si="14"/>
        <v>329999255</v>
      </c>
    </row>
    <row r="425" spans="1:34" x14ac:dyDescent="0.3">
      <c r="A425" t="s">
        <v>8</v>
      </c>
      <c r="B425" t="s">
        <v>675</v>
      </c>
      <c r="C425" t="s">
        <v>1372</v>
      </c>
      <c r="D425">
        <f t="array" ref="D425">AVERAGE(IF($B$2:$B$3757=$C425, $AE$2:$AE$3757))</f>
        <v>7</v>
      </c>
      <c r="E425">
        <f t="shared" si="15"/>
        <v>7</v>
      </c>
      <c r="G425">
        <v>102</v>
      </c>
      <c r="H425" t="s">
        <v>528</v>
      </c>
      <c r="W425" t="s">
        <v>676</v>
      </c>
      <c r="X425" t="s">
        <v>11</v>
      </c>
      <c r="AD425">
        <v>80000000</v>
      </c>
      <c r="AE425">
        <v>6.5</v>
      </c>
      <c r="AF425">
        <v>254455986</v>
      </c>
      <c r="AG425">
        <f>IFERROR(CORREL(AD425:$AD$3757, AF425:$AF$3757), "")</f>
        <v>2.3334192845196059E-2</v>
      </c>
      <c r="AH425">
        <f t="shared" si="14"/>
        <v>174455986</v>
      </c>
    </row>
    <row r="426" spans="1:34" x14ac:dyDescent="0.3">
      <c r="A426" t="s">
        <v>8</v>
      </c>
      <c r="B426" t="s">
        <v>68</v>
      </c>
      <c r="C426" t="s">
        <v>1375</v>
      </c>
      <c r="D426">
        <f t="array" ref="D426">AVERAGE(IF($B$2:$B$3757=$C426, $AE$2:$AE$3757))</f>
        <v>6.6</v>
      </c>
      <c r="E426">
        <f t="shared" si="15"/>
        <v>7</v>
      </c>
      <c r="G426">
        <v>126</v>
      </c>
      <c r="H426" t="s">
        <v>354</v>
      </c>
      <c r="W426" t="s">
        <v>677</v>
      </c>
      <c r="X426" t="s">
        <v>11</v>
      </c>
      <c r="AD426">
        <v>80000000</v>
      </c>
      <c r="AE426">
        <v>7</v>
      </c>
      <c r="AF426">
        <v>162831698</v>
      </c>
      <c r="AG426">
        <f>IFERROR(CORREL(AD426:$AD$3757, AF426:$AF$3757), "")</f>
        <v>2.3158676101066821E-2</v>
      </c>
      <c r="AH426">
        <f t="shared" si="14"/>
        <v>82831698</v>
      </c>
    </row>
    <row r="427" spans="1:34" x14ac:dyDescent="0.3">
      <c r="A427" t="s">
        <v>8</v>
      </c>
      <c r="B427" t="s">
        <v>315</v>
      </c>
      <c r="C427" t="s">
        <v>1377</v>
      </c>
      <c r="D427">
        <f t="array" ref="D427">AVERAGE(IF($B$2:$B$3757=$C427, $AE$2:$AE$3757))</f>
        <v>5</v>
      </c>
      <c r="E427">
        <f t="shared" si="15"/>
        <v>7</v>
      </c>
      <c r="G427">
        <v>83</v>
      </c>
      <c r="H427" t="s">
        <v>253</v>
      </c>
      <c r="I427" t="s">
        <v>5360</v>
      </c>
      <c r="J427" t="s">
        <v>528</v>
      </c>
      <c r="K427" t="s">
        <v>5361</v>
      </c>
      <c r="W427" t="s">
        <v>678</v>
      </c>
      <c r="X427" t="s">
        <v>11</v>
      </c>
      <c r="AD427">
        <v>80000000</v>
      </c>
      <c r="AE427">
        <v>6.8</v>
      </c>
      <c r="AF427">
        <v>155019340</v>
      </c>
      <c r="AG427">
        <f>IFERROR(CORREL(AD427:$AD$3757, AF427:$AF$3757), "")</f>
        <v>2.3042569406596193E-2</v>
      </c>
      <c r="AH427">
        <f t="shared" si="14"/>
        <v>75019340</v>
      </c>
    </row>
    <row r="428" spans="1:34" x14ac:dyDescent="0.3">
      <c r="A428" t="s">
        <v>8</v>
      </c>
      <c r="B428" t="s">
        <v>168</v>
      </c>
      <c r="C428" t="s">
        <v>1379</v>
      </c>
      <c r="D428">
        <f t="array" ref="D428">AVERAGE(IF($B$2:$B$3757=$C428, $AE$2:$AE$3757))</f>
        <v>6.6166666666666663</v>
      </c>
      <c r="E428">
        <f t="shared" si="15"/>
        <v>7</v>
      </c>
      <c r="G428">
        <v>85</v>
      </c>
      <c r="H428" t="s">
        <v>253</v>
      </c>
      <c r="I428" t="s">
        <v>5360</v>
      </c>
      <c r="J428" t="s">
        <v>528</v>
      </c>
      <c r="K428" t="s">
        <v>897</v>
      </c>
      <c r="L428" t="s">
        <v>5361</v>
      </c>
      <c r="M428" t="s">
        <v>5357</v>
      </c>
      <c r="N428" t="s">
        <v>5358</v>
      </c>
      <c r="W428" t="s">
        <v>679</v>
      </c>
      <c r="X428" t="s">
        <v>11</v>
      </c>
      <c r="AD428">
        <v>80000000</v>
      </c>
      <c r="AE428">
        <v>7.2</v>
      </c>
      <c r="AF428">
        <v>145771527</v>
      </c>
      <c r="AG428">
        <f>IFERROR(CORREL(AD428:$AD$3757, AF428:$AF$3757), "")</f>
        <v>2.293240305552028E-2</v>
      </c>
      <c r="AH428">
        <f t="shared" si="14"/>
        <v>65771527</v>
      </c>
    </row>
    <row r="429" spans="1:34" x14ac:dyDescent="0.3">
      <c r="A429" t="s">
        <v>8</v>
      </c>
      <c r="B429" t="s">
        <v>680</v>
      </c>
      <c r="C429" t="s">
        <v>1381</v>
      </c>
      <c r="D429">
        <f t="array" ref="D429">AVERAGE(IF($B$2:$B$3757=$C429, $AE$2:$AE$3757))</f>
        <v>6.25</v>
      </c>
      <c r="E429">
        <f t="shared" si="15"/>
        <v>7</v>
      </c>
      <c r="G429">
        <v>120</v>
      </c>
      <c r="H429" t="s">
        <v>354</v>
      </c>
      <c r="I429" t="s">
        <v>897</v>
      </c>
      <c r="J429" t="s">
        <v>5359</v>
      </c>
      <c r="K429" t="s">
        <v>5358</v>
      </c>
      <c r="L429" t="s">
        <v>5281</v>
      </c>
      <c r="W429" t="s">
        <v>681</v>
      </c>
      <c r="X429" t="s">
        <v>11</v>
      </c>
      <c r="AD429">
        <v>75000000</v>
      </c>
      <c r="AE429">
        <v>6.1</v>
      </c>
      <c r="AF429">
        <v>140459099</v>
      </c>
      <c r="AG429">
        <f>IFERROR(CORREL(AD429:$AD$3757, AF429:$AF$3757), "")</f>
        <v>2.2829579450897548E-2</v>
      </c>
      <c r="AH429">
        <f t="shared" si="14"/>
        <v>65459099</v>
      </c>
    </row>
    <row r="430" spans="1:34" x14ac:dyDescent="0.3">
      <c r="A430" t="s">
        <v>8</v>
      </c>
      <c r="B430" t="s">
        <v>268</v>
      </c>
      <c r="C430" t="s">
        <v>1383</v>
      </c>
      <c r="D430">
        <f t="array" ref="D430">AVERAGE(IF($B$2:$B$3757=$C430, $AE$2:$AE$3757))</f>
        <v>6.4</v>
      </c>
      <c r="E430">
        <f t="shared" si="15"/>
        <v>7</v>
      </c>
      <c r="G430">
        <v>116</v>
      </c>
      <c r="H430" t="s">
        <v>354</v>
      </c>
      <c r="I430" t="s">
        <v>528</v>
      </c>
      <c r="J430" t="s">
        <v>5366</v>
      </c>
      <c r="K430" t="s">
        <v>5281</v>
      </c>
      <c r="W430" t="s">
        <v>682</v>
      </c>
      <c r="X430" t="s">
        <v>11</v>
      </c>
      <c r="AD430">
        <v>84000000</v>
      </c>
      <c r="AE430">
        <v>6.7</v>
      </c>
      <c r="AF430">
        <v>53215979</v>
      </c>
      <c r="AG430">
        <f>IFERROR(CORREL(AD430:$AD$3757, AF430:$AF$3757), "")</f>
        <v>2.2743596234392371E-2</v>
      </c>
      <c r="AH430">
        <f t="shared" si="14"/>
        <v>-30784021</v>
      </c>
    </row>
    <row r="431" spans="1:34" x14ac:dyDescent="0.3">
      <c r="A431" t="s">
        <v>8</v>
      </c>
      <c r="B431" t="s">
        <v>659</v>
      </c>
      <c r="C431" t="s">
        <v>1386</v>
      </c>
      <c r="D431">
        <f t="array" ref="D431">AVERAGE(IF($B$2:$B$3757=$C431, $AE$2:$AE$3757))</f>
        <v>6.3</v>
      </c>
      <c r="E431">
        <f t="shared" si="15"/>
        <v>7</v>
      </c>
      <c r="G431">
        <v>113</v>
      </c>
      <c r="H431" t="s">
        <v>528</v>
      </c>
      <c r="I431" t="s">
        <v>5366</v>
      </c>
      <c r="J431" t="s">
        <v>5365</v>
      </c>
      <c r="W431" t="s">
        <v>683</v>
      </c>
      <c r="X431" t="s">
        <v>11</v>
      </c>
      <c r="AD431">
        <v>82000000</v>
      </c>
      <c r="AE431">
        <v>6.4</v>
      </c>
      <c r="AF431">
        <v>158115031</v>
      </c>
      <c r="AG431">
        <f>IFERROR(CORREL(AD431:$AD$3757, AF431:$AF$3757), "")</f>
        <v>2.2727649323936255E-2</v>
      </c>
      <c r="AH431">
        <f t="shared" si="14"/>
        <v>76115031</v>
      </c>
    </row>
    <row r="432" spans="1:34" x14ac:dyDescent="0.3">
      <c r="A432" t="s">
        <v>8</v>
      </c>
      <c r="B432" t="s">
        <v>158</v>
      </c>
      <c r="C432" t="s">
        <v>1389</v>
      </c>
      <c r="D432">
        <f t="array" ref="D432">AVERAGE(IF($B$2:$B$3757=$C432, $AE$2:$AE$3757))</f>
        <v>7.3</v>
      </c>
      <c r="E432">
        <f t="shared" si="15"/>
        <v>7</v>
      </c>
      <c r="G432">
        <v>87</v>
      </c>
      <c r="H432" t="s">
        <v>253</v>
      </c>
      <c r="I432" t="s">
        <v>5360</v>
      </c>
      <c r="J432" t="s">
        <v>528</v>
      </c>
      <c r="K432" t="s">
        <v>5361</v>
      </c>
      <c r="L432" t="s">
        <v>5357</v>
      </c>
      <c r="M432" t="s">
        <v>5368</v>
      </c>
      <c r="W432" t="s">
        <v>684</v>
      </c>
      <c r="X432" t="s">
        <v>11</v>
      </c>
      <c r="AD432">
        <v>75000000</v>
      </c>
      <c r="AE432">
        <v>4.4000000000000004</v>
      </c>
      <c r="AF432">
        <v>133103929</v>
      </c>
      <c r="AG432">
        <f>IFERROR(CORREL(AD432:$AD$3757, AF432:$AF$3757), "")</f>
        <v>2.2608396570092074E-2</v>
      </c>
      <c r="AH432">
        <f t="shared" si="14"/>
        <v>58103929</v>
      </c>
    </row>
    <row r="433" spans="1:34" x14ac:dyDescent="0.3">
      <c r="A433" t="s">
        <v>8</v>
      </c>
      <c r="B433" t="s">
        <v>582</v>
      </c>
      <c r="C433" t="s">
        <v>1391</v>
      </c>
      <c r="D433">
        <f t="array" ref="D433">AVERAGE(IF($B$2:$B$3757=$C433, $AE$2:$AE$3757))</f>
        <v>6.5333333333333341</v>
      </c>
      <c r="E433">
        <f t="shared" si="15"/>
        <v>7</v>
      </c>
      <c r="G433">
        <v>101</v>
      </c>
      <c r="H433" t="s">
        <v>528</v>
      </c>
      <c r="W433" t="s">
        <v>685</v>
      </c>
      <c r="X433" t="s">
        <v>11</v>
      </c>
      <c r="AD433">
        <v>80000000</v>
      </c>
      <c r="AE433">
        <v>5.4</v>
      </c>
      <c r="AF433">
        <v>133668525</v>
      </c>
      <c r="AG433">
        <f>IFERROR(CORREL(AD433:$AD$3757, AF433:$AF$3757), "")</f>
        <v>2.2527429761161132E-2</v>
      </c>
      <c r="AH433">
        <f t="shared" si="14"/>
        <v>53668525</v>
      </c>
    </row>
    <row r="434" spans="1:34" x14ac:dyDescent="0.3">
      <c r="A434" t="s">
        <v>8</v>
      </c>
      <c r="B434" t="s">
        <v>659</v>
      </c>
      <c r="C434" t="s">
        <v>1396</v>
      </c>
      <c r="D434">
        <f t="array" ref="D434">AVERAGE(IF($B$2:$B$3757=$C434, $AE$2:$AE$3757))</f>
        <v>6.6</v>
      </c>
      <c r="E434">
        <f t="shared" si="15"/>
        <v>7</v>
      </c>
      <c r="G434">
        <v>110</v>
      </c>
      <c r="H434" t="s">
        <v>354</v>
      </c>
      <c r="I434" t="s">
        <v>253</v>
      </c>
      <c r="J434" t="s">
        <v>528</v>
      </c>
      <c r="W434" t="s">
        <v>686</v>
      </c>
      <c r="X434" t="s">
        <v>11</v>
      </c>
      <c r="AD434">
        <v>80000000</v>
      </c>
      <c r="AE434">
        <v>6.5</v>
      </c>
      <c r="AF434">
        <v>130313314</v>
      </c>
      <c r="AG434">
        <f>IFERROR(CORREL(AD434:$AD$3757, AF434:$AF$3757), "")</f>
        <v>2.2434161391478649E-2</v>
      </c>
      <c r="AH434">
        <f t="shared" si="14"/>
        <v>50313314</v>
      </c>
    </row>
    <row r="435" spans="1:34" x14ac:dyDescent="0.3">
      <c r="A435" t="s">
        <v>8</v>
      </c>
      <c r="B435" t="s">
        <v>632</v>
      </c>
      <c r="C435" t="s">
        <v>1398</v>
      </c>
      <c r="D435">
        <f t="array" ref="D435">AVERAGE(IF($B$2:$B$3757=$C435, $AE$2:$AE$3757))</f>
        <v>5.9666666666666659</v>
      </c>
      <c r="E435">
        <f t="shared" si="15"/>
        <v>7</v>
      </c>
      <c r="G435">
        <v>128</v>
      </c>
      <c r="H435" t="s">
        <v>528</v>
      </c>
      <c r="I435" t="s">
        <v>897</v>
      </c>
      <c r="J435" t="s">
        <v>5359</v>
      </c>
      <c r="W435" t="s">
        <v>687</v>
      </c>
      <c r="X435" t="s">
        <v>11</v>
      </c>
      <c r="AD435">
        <v>80000000</v>
      </c>
      <c r="AE435">
        <v>6.7</v>
      </c>
      <c r="AF435">
        <v>124590960</v>
      </c>
      <c r="AG435">
        <f>IFERROR(CORREL(AD435:$AD$3757, AF435:$AF$3757), "")</f>
        <v>2.2343684761153521E-2</v>
      </c>
      <c r="AH435">
        <f t="shared" si="14"/>
        <v>44590960</v>
      </c>
    </row>
    <row r="436" spans="1:34" x14ac:dyDescent="0.3">
      <c r="A436" t="s">
        <v>8</v>
      </c>
      <c r="B436" t="s">
        <v>130</v>
      </c>
      <c r="C436" t="s">
        <v>1400</v>
      </c>
      <c r="D436">
        <f t="array" ref="D436">AVERAGE(IF($B$2:$B$3757=$C436, $AE$2:$AE$3757))</f>
        <v>6.65</v>
      </c>
      <c r="E436">
        <f t="shared" si="15"/>
        <v>7</v>
      </c>
      <c r="G436">
        <v>138</v>
      </c>
      <c r="H436" t="s">
        <v>5363</v>
      </c>
      <c r="I436" t="s">
        <v>5281</v>
      </c>
      <c r="W436" t="s">
        <v>689</v>
      </c>
      <c r="X436" t="s">
        <v>11</v>
      </c>
      <c r="AD436">
        <v>80000000</v>
      </c>
      <c r="AE436">
        <v>8.1</v>
      </c>
      <c r="AF436">
        <v>127968405</v>
      </c>
      <c r="AG436">
        <f>IFERROR(CORREL(AD436:$AD$3757, AF436:$AF$3757), "")</f>
        <v>2.2258161185018294E-2</v>
      </c>
      <c r="AH436">
        <f t="shared" si="14"/>
        <v>47968405</v>
      </c>
    </row>
    <row r="437" spans="1:34" x14ac:dyDescent="0.3">
      <c r="A437" t="s">
        <v>8</v>
      </c>
      <c r="B437" t="s">
        <v>690</v>
      </c>
      <c r="C437" t="s">
        <v>1403</v>
      </c>
      <c r="D437">
        <f t="array" ref="D437">AVERAGE(IF($B$2:$B$3757=$C437, $AE$2:$AE$3757))</f>
        <v>5.85</v>
      </c>
      <c r="E437">
        <f t="shared" si="15"/>
        <v>7</v>
      </c>
      <c r="G437">
        <v>88</v>
      </c>
      <c r="H437" t="s">
        <v>528</v>
      </c>
      <c r="I437" t="s">
        <v>897</v>
      </c>
      <c r="J437" t="s">
        <v>5359</v>
      </c>
      <c r="W437" t="s">
        <v>691</v>
      </c>
      <c r="X437" t="s">
        <v>11</v>
      </c>
      <c r="AD437">
        <v>80000000</v>
      </c>
      <c r="AE437">
        <v>5.6</v>
      </c>
      <c r="AF437">
        <v>120136047</v>
      </c>
      <c r="AG437">
        <f>IFERROR(CORREL(AD437:$AD$3757, AF437:$AF$3757), "")</f>
        <v>2.2169496112352669E-2</v>
      </c>
      <c r="AH437">
        <f t="shared" si="14"/>
        <v>40136047</v>
      </c>
    </row>
    <row r="438" spans="1:34" x14ac:dyDescent="0.3">
      <c r="A438" t="s">
        <v>8</v>
      </c>
      <c r="B438" t="s">
        <v>484</v>
      </c>
      <c r="C438" t="s">
        <v>1405</v>
      </c>
      <c r="D438">
        <f t="array" ref="D438">AVERAGE(IF($B$2:$B$3757=$C438, $AE$2:$AE$3757))</f>
        <v>7</v>
      </c>
      <c r="E438">
        <f t="shared" si="15"/>
        <v>7</v>
      </c>
      <c r="G438">
        <v>91</v>
      </c>
      <c r="H438" t="s">
        <v>253</v>
      </c>
      <c r="I438" t="s">
        <v>5360</v>
      </c>
      <c r="J438" t="s">
        <v>528</v>
      </c>
      <c r="K438" t="s">
        <v>5361</v>
      </c>
      <c r="L438" t="s">
        <v>5358</v>
      </c>
      <c r="W438" t="s">
        <v>692</v>
      </c>
      <c r="X438" t="s">
        <v>11</v>
      </c>
      <c r="AD438">
        <v>75000000</v>
      </c>
      <c r="AE438">
        <v>6.3</v>
      </c>
      <c r="AF438">
        <v>128200012</v>
      </c>
      <c r="AG438">
        <f>IFERROR(CORREL(AD438:$AD$3757, AF438:$AF$3757), "")</f>
        <v>2.2087760034686557E-2</v>
      </c>
      <c r="AH438">
        <f t="shared" si="14"/>
        <v>53200012</v>
      </c>
    </row>
    <row r="439" spans="1:34" x14ac:dyDescent="0.3">
      <c r="A439" t="s">
        <v>8</v>
      </c>
      <c r="B439" t="s">
        <v>358</v>
      </c>
      <c r="C439" t="s">
        <v>1410</v>
      </c>
      <c r="D439">
        <f t="array" ref="D439">AVERAGE(IF($B$2:$B$3757=$C439, $AE$2:$AE$3757))</f>
        <v>6.2</v>
      </c>
      <c r="E439">
        <f t="shared" si="15"/>
        <v>7</v>
      </c>
      <c r="G439">
        <v>138</v>
      </c>
      <c r="H439" t="s">
        <v>354</v>
      </c>
      <c r="I439" t="s">
        <v>5366</v>
      </c>
      <c r="J439" t="s">
        <v>5358</v>
      </c>
      <c r="K439" t="s">
        <v>5281</v>
      </c>
      <c r="W439" t="s">
        <v>693</v>
      </c>
      <c r="X439" t="s">
        <v>11</v>
      </c>
      <c r="AD439">
        <v>80000000</v>
      </c>
      <c r="AE439">
        <v>7.3</v>
      </c>
      <c r="AF439">
        <v>112225777</v>
      </c>
      <c r="AG439">
        <f>IFERROR(CORREL(AD439:$AD$3757, AF439:$AF$3757), "")</f>
        <v>2.2009746543047853E-2</v>
      </c>
      <c r="AH439">
        <f t="shared" si="14"/>
        <v>32225777</v>
      </c>
    </row>
    <row r="440" spans="1:34" x14ac:dyDescent="0.3">
      <c r="A440" t="s">
        <v>8</v>
      </c>
      <c r="B440" t="s">
        <v>694</v>
      </c>
      <c r="C440" t="s">
        <v>1412</v>
      </c>
      <c r="D440">
        <f t="array" ref="D440">AVERAGE(IF($B$2:$B$3757=$C440, $AE$2:$AE$3757))</f>
        <v>5.9</v>
      </c>
      <c r="E440">
        <f t="shared" si="15"/>
        <v>7</v>
      </c>
      <c r="G440">
        <v>99</v>
      </c>
      <c r="H440" t="s">
        <v>528</v>
      </c>
      <c r="I440" t="s">
        <v>5361</v>
      </c>
      <c r="J440" t="s">
        <v>5357</v>
      </c>
      <c r="K440" t="s">
        <v>5359</v>
      </c>
      <c r="W440" t="s">
        <v>695</v>
      </c>
      <c r="X440" t="s">
        <v>11</v>
      </c>
      <c r="AD440">
        <v>80000000</v>
      </c>
      <c r="AE440">
        <v>6.1</v>
      </c>
      <c r="AF440">
        <v>109993847</v>
      </c>
      <c r="AG440">
        <f>IFERROR(CORREL(AD440:$AD$3757, AF440:$AF$3757), "")</f>
        <v>2.193510018516295E-2</v>
      </c>
      <c r="AH440">
        <f t="shared" si="14"/>
        <v>29993847</v>
      </c>
    </row>
    <row r="441" spans="1:34" x14ac:dyDescent="0.3">
      <c r="A441" t="s">
        <v>8</v>
      </c>
      <c r="B441" t="s">
        <v>14</v>
      </c>
      <c r="C441" t="s">
        <v>1414</v>
      </c>
      <c r="D441">
        <f t="array" ref="D441">AVERAGE(IF($B$2:$B$3757=$C441, $AE$2:$AE$3757))</f>
        <v>6.6000000000000005</v>
      </c>
      <c r="E441">
        <f t="shared" si="15"/>
        <v>7</v>
      </c>
      <c r="G441">
        <v>117</v>
      </c>
      <c r="H441" t="s">
        <v>5366</v>
      </c>
      <c r="I441" t="s">
        <v>897</v>
      </c>
      <c r="J441" t="s">
        <v>5281</v>
      </c>
      <c r="W441" t="s">
        <v>696</v>
      </c>
      <c r="X441" t="s">
        <v>11</v>
      </c>
      <c r="AD441">
        <v>80000000</v>
      </c>
      <c r="AE441">
        <v>7.7</v>
      </c>
      <c r="AF441">
        <v>104054514</v>
      </c>
      <c r="AG441">
        <f>IFERROR(CORREL(AD441:$AD$3757, AF441:$AF$3757), "")</f>
        <v>2.1862458568820343E-2</v>
      </c>
      <c r="AH441">
        <f t="shared" si="14"/>
        <v>24054514</v>
      </c>
    </row>
    <row r="442" spans="1:34" x14ac:dyDescent="0.3">
      <c r="A442" t="s">
        <v>8</v>
      </c>
      <c r="B442" t="s">
        <v>582</v>
      </c>
      <c r="C442" t="s">
        <v>1416</v>
      </c>
      <c r="D442">
        <f t="array" ref="D442">AVERAGE(IF($B$2:$B$3757=$C442, $AE$2:$AE$3757))</f>
        <v>4.4000000000000004</v>
      </c>
      <c r="E442">
        <f t="shared" si="15"/>
        <v>7</v>
      </c>
      <c r="G442">
        <v>117</v>
      </c>
      <c r="H442" t="s">
        <v>528</v>
      </c>
      <c r="I442" t="s">
        <v>5359</v>
      </c>
      <c r="W442" t="s">
        <v>697</v>
      </c>
      <c r="X442" t="s">
        <v>11</v>
      </c>
      <c r="AD442">
        <v>80000000</v>
      </c>
      <c r="AE442">
        <v>6.4</v>
      </c>
      <c r="AF442">
        <v>103028109</v>
      </c>
      <c r="AG442">
        <f>IFERROR(CORREL(AD442:$AD$3757, AF442:$AF$3757), "")</f>
        <v>2.1795376015952793E-2</v>
      </c>
      <c r="AH442">
        <f t="shared" si="14"/>
        <v>23028109</v>
      </c>
    </row>
    <row r="443" spans="1:34" x14ac:dyDescent="0.3">
      <c r="A443" t="s">
        <v>8</v>
      </c>
      <c r="B443" t="s">
        <v>476</v>
      </c>
      <c r="C443" t="s">
        <v>1420</v>
      </c>
      <c r="D443">
        <f t="array" ref="D443">AVERAGE(IF($B$2:$B$3757=$C443, $AE$2:$AE$3757))</f>
        <v>7.3888888888888893</v>
      </c>
      <c r="E443">
        <f t="shared" si="15"/>
        <v>7</v>
      </c>
      <c r="G443">
        <v>123</v>
      </c>
      <c r="H443" t="s">
        <v>354</v>
      </c>
      <c r="I443" t="s">
        <v>5366</v>
      </c>
      <c r="J443" t="s">
        <v>5281</v>
      </c>
      <c r="W443" t="s">
        <v>698</v>
      </c>
      <c r="X443" t="s">
        <v>11</v>
      </c>
      <c r="AD443">
        <v>75000000</v>
      </c>
      <c r="AE443">
        <v>6.8</v>
      </c>
      <c r="AF443">
        <v>101087161</v>
      </c>
      <c r="AG443">
        <f>IFERROR(CORREL(AD443:$AD$3757, AF443:$AF$3757), "")</f>
        <v>2.1729206065730585E-2</v>
      </c>
      <c r="AH443">
        <f t="shared" si="14"/>
        <v>26087161</v>
      </c>
    </row>
    <row r="444" spans="1:34" x14ac:dyDescent="0.3">
      <c r="A444" t="s">
        <v>8</v>
      </c>
      <c r="B444" t="s">
        <v>699</v>
      </c>
      <c r="C444" t="s">
        <v>1425</v>
      </c>
      <c r="D444">
        <f t="array" ref="D444">AVERAGE(IF($B$2:$B$3757=$C444, $AE$2:$AE$3757))</f>
        <v>4.8</v>
      </c>
      <c r="E444">
        <f t="shared" si="15"/>
        <v>7</v>
      </c>
      <c r="G444">
        <v>118</v>
      </c>
      <c r="H444" t="s">
        <v>354</v>
      </c>
      <c r="I444" t="s">
        <v>5363</v>
      </c>
      <c r="J444" t="s">
        <v>5281</v>
      </c>
      <c r="W444" t="s">
        <v>700</v>
      </c>
      <c r="X444" t="s">
        <v>11</v>
      </c>
      <c r="AD444">
        <v>80000000</v>
      </c>
      <c r="AE444">
        <v>6.6</v>
      </c>
      <c r="AF444">
        <v>101111837</v>
      </c>
      <c r="AG444">
        <f>IFERROR(CORREL(AD444:$AD$3757, AF444:$AF$3757), "")</f>
        <v>2.1672566042473539E-2</v>
      </c>
      <c r="AH444">
        <f t="shared" si="14"/>
        <v>21111837</v>
      </c>
    </row>
    <row r="445" spans="1:34" x14ac:dyDescent="0.3">
      <c r="A445" t="s">
        <v>8</v>
      </c>
      <c r="B445" t="s">
        <v>701</v>
      </c>
      <c r="C445" t="s">
        <v>1429</v>
      </c>
      <c r="D445">
        <f t="array" ref="D445">AVERAGE(IF($B$2:$B$3757=$C445, $AE$2:$AE$3757))</f>
        <v>6.0333333333333341</v>
      </c>
      <c r="E445">
        <f t="shared" si="15"/>
        <v>7</v>
      </c>
      <c r="G445">
        <v>154</v>
      </c>
      <c r="H445" t="s">
        <v>253</v>
      </c>
      <c r="I445" t="s">
        <v>897</v>
      </c>
      <c r="J445" t="s">
        <v>5364</v>
      </c>
      <c r="K445" t="s">
        <v>5359</v>
      </c>
      <c r="L445" t="s">
        <v>2601</v>
      </c>
      <c r="W445" t="s">
        <v>702</v>
      </c>
      <c r="X445" t="s">
        <v>11</v>
      </c>
      <c r="AD445">
        <v>79000000</v>
      </c>
      <c r="AE445">
        <v>7.2</v>
      </c>
      <c r="AF445">
        <v>95632614</v>
      </c>
      <c r="AG445">
        <f>IFERROR(CORREL(AD445:$AD$3757, AF445:$AF$3757), "")</f>
        <v>2.1608110932393301E-2</v>
      </c>
      <c r="AH445">
        <f t="shared" si="14"/>
        <v>16632614</v>
      </c>
    </row>
    <row r="446" spans="1:34" x14ac:dyDescent="0.3">
      <c r="A446" t="s">
        <v>8</v>
      </c>
      <c r="B446" t="s">
        <v>703</v>
      </c>
      <c r="C446" t="s">
        <v>1432</v>
      </c>
      <c r="D446">
        <f t="array" ref="D446">AVERAGE(IF($B$2:$B$3757=$C446, $AE$2:$AE$3757))</f>
        <v>6.2</v>
      </c>
      <c r="E446">
        <f t="shared" si="15"/>
        <v>7</v>
      </c>
      <c r="G446">
        <v>118</v>
      </c>
      <c r="H446" t="s">
        <v>354</v>
      </c>
      <c r="I446" t="s">
        <v>253</v>
      </c>
      <c r="J446" t="s">
        <v>897</v>
      </c>
      <c r="K446" t="s">
        <v>5281</v>
      </c>
      <c r="W446" t="s">
        <v>704</v>
      </c>
      <c r="X446" t="s">
        <v>11</v>
      </c>
      <c r="AD446">
        <v>80000000</v>
      </c>
      <c r="AE446">
        <v>6.9</v>
      </c>
      <c r="AF446">
        <v>94822707</v>
      </c>
      <c r="AG446">
        <f>IFERROR(CORREL(AD446:$AD$3757, AF446:$AF$3757), "")</f>
        <v>2.1550347293760427E-2</v>
      </c>
      <c r="AH446">
        <f t="shared" si="14"/>
        <v>14822707</v>
      </c>
    </row>
    <row r="447" spans="1:34" x14ac:dyDescent="0.3">
      <c r="A447" t="s">
        <v>8</v>
      </c>
      <c r="B447" t="s">
        <v>705</v>
      </c>
      <c r="C447" t="s">
        <v>1435</v>
      </c>
      <c r="D447">
        <f t="array" ref="D447">AVERAGE(IF($B$2:$B$3757=$C447, $AE$2:$AE$3757))</f>
        <v>7</v>
      </c>
      <c r="E447">
        <f t="shared" si="15"/>
        <v>7</v>
      </c>
      <c r="G447">
        <v>90</v>
      </c>
      <c r="H447" t="s">
        <v>528</v>
      </c>
      <c r="I447" t="s">
        <v>5361</v>
      </c>
      <c r="J447" t="s">
        <v>5358</v>
      </c>
      <c r="W447" t="s">
        <v>706</v>
      </c>
      <c r="X447" t="s">
        <v>11</v>
      </c>
      <c r="AD447">
        <v>80000000</v>
      </c>
      <c r="AE447">
        <v>5.2</v>
      </c>
      <c r="AF447">
        <v>92969824</v>
      </c>
      <c r="AG447">
        <f>IFERROR(CORREL(AD447:$AD$3757, AF447:$AF$3757), "")</f>
        <v>2.1491914746416964E-2</v>
      </c>
      <c r="AH447">
        <f t="shared" si="14"/>
        <v>12969824</v>
      </c>
    </row>
    <row r="448" spans="1:34" x14ac:dyDescent="0.3">
      <c r="A448" t="s">
        <v>8</v>
      </c>
      <c r="B448" t="s">
        <v>425</v>
      </c>
      <c r="C448" t="s">
        <v>1440</v>
      </c>
      <c r="D448">
        <f t="array" ref="D448">AVERAGE(IF($B$2:$B$3757=$C448, $AE$2:$AE$3757))</f>
        <v>6.9153846153846148</v>
      </c>
      <c r="E448">
        <f t="shared" si="15"/>
        <v>7</v>
      </c>
      <c r="G448">
        <v>113</v>
      </c>
      <c r="H448" t="s">
        <v>5357</v>
      </c>
      <c r="I448" t="s">
        <v>1714</v>
      </c>
      <c r="J448" t="s">
        <v>5363</v>
      </c>
      <c r="K448" t="s">
        <v>5281</v>
      </c>
      <c r="W448" t="s">
        <v>707</v>
      </c>
      <c r="X448" t="s">
        <v>11</v>
      </c>
      <c r="AD448">
        <v>80000000</v>
      </c>
      <c r="AE448">
        <v>4.9000000000000004</v>
      </c>
      <c r="AF448">
        <v>91188905</v>
      </c>
      <c r="AG448">
        <f>IFERROR(CORREL(AD448:$AD$3757, AF448:$AF$3757), "")</f>
        <v>2.1435258842219817E-2</v>
      </c>
      <c r="AH448">
        <f t="shared" si="14"/>
        <v>11188905</v>
      </c>
    </row>
    <row r="449" spans="1:34" x14ac:dyDescent="0.3">
      <c r="A449" t="s">
        <v>8</v>
      </c>
      <c r="B449" t="s">
        <v>708</v>
      </c>
      <c r="C449" t="s">
        <v>1443</v>
      </c>
      <c r="D449">
        <f t="array" ref="D449">AVERAGE(IF($B$2:$B$3757=$C449, $AE$2:$AE$3757))</f>
        <v>7.6285714285714281</v>
      </c>
      <c r="E449">
        <f t="shared" si="15"/>
        <v>7</v>
      </c>
      <c r="G449">
        <v>88</v>
      </c>
      <c r="H449" t="s">
        <v>253</v>
      </c>
      <c r="I449" t="s">
        <v>5360</v>
      </c>
      <c r="J449" t="s">
        <v>528</v>
      </c>
      <c r="K449" t="s">
        <v>5361</v>
      </c>
      <c r="L449" t="s">
        <v>5357</v>
      </c>
      <c r="M449" t="s">
        <v>5358</v>
      </c>
      <c r="N449" t="s">
        <v>5365</v>
      </c>
      <c r="W449" t="s">
        <v>709</v>
      </c>
      <c r="X449" t="s">
        <v>11</v>
      </c>
      <c r="AD449">
        <v>80000000</v>
      </c>
      <c r="AE449">
        <v>6.3</v>
      </c>
      <c r="AF449">
        <v>90443603</v>
      </c>
      <c r="AG449">
        <f>IFERROR(CORREL(AD449:$AD$3757, AF449:$AF$3757), "")</f>
        <v>2.1380321010122941E-2</v>
      </c>
      <c r="AH449">
        <f t="shared" si="14"/>
        <v>10443603</v>
      </c>
    </row>
    <row r="450" spans="1:34" x14ac:dyDescent="0.3">
      <c r="A450" t="s">
        <v>8</v>
      </c>
      <c r="B450" t="s">
        <v>211</v>
      </c>
      <c r="C450" t="s">
        <v>1449</v>
      </c>
      <c r="D450">
        <f t="array" ref="D450">AVERAGE(IF($B$2:$B$3757=$C450, $AE$2:$AE$3757))</f>
        <v>7.06</v>
      </c>
      <c r="E450">
        <f t="shared" si="15"/>
        <v>7</v>
      </c>
      <c r="G450">
        <v>93</v>
      </c>
      <c r="H450" t="s">
        <v>253</v>
      </c>
      <c r="I450" t="s">
        <v>528</v>
      </c>
      <c r="J450" t="s">
        <v>5366</v>
      </c>
      <c r="K450" t="s">
        <v>5361</v>
      </c>
      <c r="L450" t="s">
        <v>5363</v>
      </c>
      <c r="W450" t="s">
        <v>710</v>
      </c>
      <c r="X450" t="s">
        <v>11</v>
      </c>
      <c r="AD450">
        <v>65000000</v>
      </c>
      <c r="AE450">
        <v>5.6</v>
      </c>
      <c r="AF450">
        <v>82226474</v>
      </c>
      <c r="AG450">
        <f>IFERROR(CORREL(AD450:$AD$3757, AF450:$AF$3757), "")</f>
        <v>2.1326076735938844E-2</v>
      </c>
      <c r="AH450">
        <f t="shared" si="14"/>
        <v>17226474</v>
      </c>
    </row>
    <row r="451" spans="1:34" x14ac:dyDescent="0.3">
      <c r="A451" t="s">
        <v>8</v>
      </c>
      <c r="B451" t="s">
        <v>711</v>
      </c>
      <c r="C451" t="s">
        <v>1451</v>
      </c>
      <c r="D451">
        <f t="array" ref="D451">AVERAGE(IF($B$2:$B$3757=$C451, $AE$2:$AE$3757))</f>
        <v>5.9666666666666659</v>
      </c>
      <c r="E451">
        <f t="shared" si="15"/>
        <v>7</v>
      </c>
      <c r="G451">
        <v>104</v>
      </c>
      <c r="H451" t="s">
        <v>897</v>
      </c>
      <c r="I451" t="s">
        <v>5358</v>
      </c>
      <c r="J451" t="s">
        <v>5281</v>
      </c>
      <c r="W451" t="s">
        <v>712</v>
      </c>
      <c r="X451" t="s">
        <v>11</v>
      </c>
      <c r="AD451">
        <v>80000000</v>
      </c>
      <c r="AE451">
        <v>5.5</v>
      </c>
      <c r="AF451">
        <v>79363785</v>
      </c>
      <c r="AG451">
        <f>IFERROR(CORREL(AD451:$AD$3757, AF451:$AF$3757), "")</f>
        <v>2.1296227489667408E-2</v>
      </c>
      <c r="AH451">
        <f t="shared" ref="AH451:AH514" si="16" xml:space="preserve"> AF451 - AD451</f>
        <v>-636215</v>
      </c>
    </row>
    <row r="452" spans="1:34" x14ac:dyDescent="0.3">
      <c r="A452" t="s">
        <v>8</v>
      </c>
      <c r="B452" t="s">
        <v>282</v>
      </c>
      <c r="C452" t="s">
        <v>1454</v>
      </c>
      <c r="D452">
        <f t="array" ref="D452">AVERAGE(IF($B$2:$B$3757=$C452, $AE$2:$AE$3757))</f>
        <v>6.666666666666667</v>
      </c>
      <c r="E452">
        <f t="shared" si="15"/>
        <v>6.9999999999999982</v>
      </c>
      <c r="G452">
        <v>135</v>
      </c>
      <c r="H452" t="s">
        <v>354</v>
      </c>
      <c r="I452" t="s">
        <v>5366</v>
      </c>
      <c r="J452" t="s">
        <v>5363</v>
      </c>
      <c r="K452" t="s">
        <v>5359</v>
      </c>
      <c r="L452" t="s">
        <v>5281</v>
      </c>
      <c r="W452" t="s">
        <v>713</v>
      </c>
      <c r="X452" t="s">
        <v>11</v>
      </c>
      <c r="AD452">
        <v>75000000</v>
      </c>
      <c r="AE452">
        <v>6.7</v>
      </c>
      <c r="AF452">
        <v>76081498</v>
      </c>
      <c r="AG452">
        <f>IFERROR(CORREL(AD452:$AD$3757, AF452:$AF$3757), "")</f>
        <v>2.1253143630789062E-2</v>
      </c>
      <c r="AH452">
        <f t="shared" si="16"/>
        <v>1081498</v>
      </c>
    </row>
    <row r="453" spans="1:34" x14ac:dyDescent="0.3">
      <c r="A453" t="s">
        <v>8</v>
      </c>
      <c r="B453" t="s">
        <v>135</v>
      </c>
      <c r="C453" t="s">
        <v>1456</v>
      </c>
      <c r="D453">
        <f t="array" ref="D453">AVERAGE(IF($B$2:$B$3757=$C453, $AE$2:$AE$3757))</f>
        <v>6.3000000000000007</v>
      </c>
      <c r="E453">
        <f t="shared" si="15"/>
        <v>6.9857142857142858</v>
      </c>
      <c r="G453">
        <v>134</v>
      </c>
      <c r="H453" t="s">
        <v>354</v>
      </c>
      <c r="I453" t="s">
        <v>897</v>
      </c>
      <c r="J453" t="s">
        <v>2601</v>
      </c>
      <c r="W453" t="s">
        <v>714</v>
      </c>
      <c r="X453" t="s">
        <v>11</v>
      </c>
      <c r="AD453">
        <v>68000000</v>
      </c>
      <c r="AE453">
        <v>7.6</v>
      </c>
      <c r="AF453">
        <v>85707116</v>
      </c>
      <c r="AG453">
        <f>IFERROR(CORREL(AD453:$AD$3757, AF453:$AF$3757), "")</f>
        <v>2.1218024421683968E-2</v>
      </c>
      <c r="AH453">
        <f t="shared" si="16"/>
        <v>17707116</v>
      </c>
    </row>
    <row r="454" spans="1:34" x14ac:dyDescent="0.3">
      <c r="A454" t="s">
        <v>8</v>
      </c>
      <c r="B454" t="s">
        <v>715</v>
      </c>
      <c r="C454" t="s">
        <v>1458</v>
      </c>
      <c r="D454">
        <f t="array" ref="D454">AVERAGE(IF($B$2:$B$3757=$C454, $AE$2:$AE$3757))</f>
        <v>6.75</v>
      </c>
      <c r="E454">
        <f t="shared" si="15"/>
        <v>6.9799999999999995</v>
      </c>
      <c r="G454">
        <v>98</v>
      </c>
      <c r="H454" t="s">
        <v>354</v>
      </c>
      <c r="I454" t="s">
        <v>253</v>
      </c>
      <c r="J454" t="s">
        <v>528</v>
      </c>
      <c r="K454" t="s">
        <v>5359</v>
      </c>
      <c r="W454" t="s">
        <v>716</v>
      </c>
      <c r="X454" t="s">
        <v>11</v>
      </c>
      <c r="AD454">
        <v>70000000</v>
      </c>
      <c r="AE454">
        <v>5.7</v>
      </c>
      <c r="AF454">
        <v>74329966</v>
      </c>
      <c r="AG454">
        <f>IFERROR(CORREL(AD454:$AD$3757, AF454:$AF$3757), "")</f>
        <v>2.1182368762243189E-2</v>
      </c>
      <c r="AH454">
        <f t="shared" si="16"/>
        <v>4329966</v>
      </c>
    </row>
    <row r="455" spans="1:34" x14ac:dyDescent="0.3">
      <c r="A455" t="s">
        <v>8</v>
      </c>
      <c r="B455" t="s">
        <v>717</v>
      </c>
      <c r="C455" t="s">
        <v>1460</v>
      </c>
      <c r="D455">
        <f t="array" ref="D455">AVERAGE(IF($B$2:$B$3757=$C455, $AE$2:$AE$3757))</f>
        <v>5.6</v>
      </c>
      <c r="E455">
        <f t="shared" si="15"/>
        <v>6.9799999999999995</v>
      </c>
      <c r="G455">
        <v>80</v>
      </c>
      <c r="H455" t="s">
        <v>253</v>
      </c>
      <c r="I455" t="s">
        <v>5360</v>
      </c>
      <c r="J455" t="s">
        <v>528</v>
      </c>
      <c r="K455" t="s">
        <v>5361</v>
      </c>
      <c r="W455" t="s">
        <v>718</v>
      </c>
      <c r="X455" t="s">
        <v>11</v>
      </c>
      <c r="AD455">
        <v>80000000</v>
      </c>
      <c r="AE455">
        <v>4.5999999999999996</v>
      </c>
      <c r="AF455">
        <v>100169068</v>
      </c>
      <c r="AG455">
        <f>IFERROR(CORREL(AD455:$AD$3757, AF455:$AF$3757), "")</f>
        <v>2.1153188406558214E-2</v>
      </c>
      <c r="AH455">
        <f t="shared" si="16"/>
        <v>20169068</v>
      </c>
    </row>
    <row r="456" spans="1:34" x14ac:dyDescent="0.3">
      <c r="A456" t="s">
        <v>8</v>
      </c>
      <c r="B456" t="s">
        <v>719</v>
      </c>
      <c r="C456" t="s">
        <v>1462</v>
      </c>
      <c r="D456">
        <f t="array" ref="D456">AVERAGE(IF($B$2:$B$3757=$C456, $AE$2:$AE$3757))</f>
        <v>5.5</v>
      </c>
      <c r="E456">
        <f t="shared" si="15"/>
        <v>6.9749999999999996</v>
      </c>
      <c r="G456">
        <v>83</v>
      </c>
      <c r="H456" t="s">
        <v>253</v>
      </c>
      <c r="I456" t="s">
        <v>5360</v>
      </c>
      <c r="J456" t="s">
        <v>5361</v>
      </c>
      <c r="K456" t="s">
        <v>4337</v>
      </c>
      <c r="W456" t="s">
        <v>720</v>
      </c>
      <c r="X456" t="s">
        <v>11</v>
      </c>
      <c r="AD456">
        <v>80000000</v>
      </c>
      <c r="AE456">
        <v>7</v>
      </c>
      <c r="AF456">
        <v>73215310</v>
      </c>
      <c r="AG456">
        <f>IFERROR(CORREL(AD456:$AD$3757, AF456:$AF$3757), "")</f>
        <v>2.1089070111282446E-2</v>
      </c>
      <c r="AH456">
        <f t="shared" si="16"/>
        <v>-6784690</v>
      </c>
    </row>
    <row r="457" spans="1:34" x14ac:dyDescent="0.3">
      <c r="A457" t="s">
        <v>8</v>
      </c>
      <c r="B457" t="s">
        <v>431</v>
      </c>
      <c r="C457" t="s">
        <v>1468</v>
      </c>
      <c r="D457">
        <f t="array" ref="D457">AVERAGE(IF($B$2:$B$3757=$C457, $AE$2:$AE$3757))</f>
        <v>6.85</v>
      </c>
      <c r="E457">
        <f t="shared" si="15"/>
        <v>6.9666666666666659</v>
      </c>
      <c r="G457">
        <v>102</v>
      </c>
      <c r="H457" t="s">
        <v>528</v>
      </c>
      <c r="I457" t="s">
        <v>5361</v>
      </c>
      <c r="J457" t="s">
        <v>5359</v>
      </c>
      <c r="W457" t="s">
        <v>721</v>
      </c>
      <c r="X457" t="s">
        <v>11</v>
      </c>
      <c r="AD457">
        <v>80000000</v>
      </c>
      <c r="AE457">
        <v>5.2</v>
      </c>
      <c r="AF457">
        <v>80360866</v>
      </c>
      <c r="AG457">
        <f>IFERROR(CORREL(AD457:$AD$3757, AF457:$AF$3757), "")</f>
        <v>2.1052202581626437E-2</v>
      </c>
      <c r="AH457">
        <f t="shared" si="16"/>
        <v>360866</v>
      </c>
    </row>
    <row r="458" spans="1:34" x14ac:dyDescent="0.3">
      <c r="A458" t="s">
        <v>8</v>
      </c>
      <c r="B458" t="s">
        <v>722</v>
      </c>
      <c r="C458" t="s">
        <v>1470</v>
      </c>
      <c r="D458">
        <f t="array" ref="D458">AVERAGE(IF($B$2:$B$3757=$C458, $AE$2:$AE$3757))</f>
        <v>6.2666666666666657</v>
      </c>
      <c r="E458">
        <f t="shared" si="15"/>
        <v>6.95</v>
      </c>
      <c r="G458">
        <v>130</v>
      </c>
      <c r="H458" t="s">
        <v>354</v>
      </c>
      <c r="I458" t="s">
        <v>253</v>
      </c>
      <c r="J458" t="s">
        <v>5361</v>
      </c>
      <c r="K458" t="s">
        <v>5358</v>
      </c>
      <c r="L458" t="s">
        <v>5281</v>
      </c>
      <c r="W458" t="s">
        <v>723</v>
      </c>
      <c r="X458" t="s">
        <v>11</v>
      </c>
      <c r="AD458">
        <v>80000000</v>
      </c>
      <c r="AE458">
        <v>5.0999999999999996</v>
      </c>
      <c r="AF458">
        <v>69102910</v>
      </c>
      <c r="AG458">
        <f>IFERROR(CORREL(AD458:$AD$3757, AF458:$AF$3757), "")</f>
        <v>2.1007884664650308E-2</v>
      </c>
      <c r="AH458">
        <f t="shared" si="16"/>
        <v>-10897090</v>
      </c>
    </row>
    <row r="459" spans="1:34" x14ac:dyDescent="0.3">
      <c r="A459" t="s">
        <v>8</v>
      </c>
      <c r="B459" t="s">
        <v>724</v>
      </c>
      <c r="C459" t="s">
        <v>1473</v>
      </c>
      <c r="D459">
        <f t="array" ref="D459">AVERAGE(IF($B$2:$B$3757=$C459, $AE$2:$AE$3757))</f>
        <v>6.15</v>
      </c>
      <c r="E459">
        <f t="shared" si="15"/>
        <v>6.95</v>
      </c>
      <c r="G459">
        <v>129</v>
      </c>
      <c r="H459" t="s">
        <v>897</v>
      </c>
      <c r="I459" t="s">
        <v>5363</v>
      </c>
      <c r="J459" t="s">
        <v>5358</v>
      </c>
      <c r="K459" t="s">
        <v>5281</v>
      </c>
      <c r="W459" t="s">
        <v>725</v>
      </c>
      <c r="X459" t="s">
        <v>11</v>
      </c>
      <c r="AD459">
        <v>80000000</v>
      </c>
      <c r="AE459">
        <v>6.6</v>
      </c>
      <c r="AF459">
        <v>65948711</v>
      </c>
      <c r="AG459">
        <f>IFERROR(CORREL(AD459:$AD$3757, AF459:$AF$3757), "")</f>
        <v>2.0975289760794238E-2</v>
      </c>
      <c r="AH459">
        <f t="shared" si="16"/>
        <v>-14051289</v>
      </c>
    </row>
    <row r="460" spans="1:34" x14ac:dyDescent="0.3">
      <c r="A460" t="s">
        <v>8</v>
      </c>
      <c r="B460" t="s">
        <v>624</v>
      </c>
      <c r="C460" t="s">
        <v>1477</v>
      </c>
      <c r="D460">
        <f t="array" ref="D460">AVERAGE(IF($B$2:$B$3757=$C460, $AE$2:$AE$3757))</f>
        <v>5.3</v>
      </c>
      <c r="E460">
        <f t="shared" si="15"/>
        <v>6.9499999999999993</v>
      </c>
      <c r="G460">
        <v>89</v>
      </c>
      <c r="H460" t="s">
        <v>5360</v>
      </c>
      <c r="I460" t="s">
        <v>528</v>
      </c>
      <c r="J460" t="s">
        <v>5361</v>
      </c>
      <c r="K460" t="s">
        <v>5357</v>
      </c>
      <c r="W460" t="s">
        <v>726</v>
      </c>
      <c r="X460" t="s">
        <v>11</v>
      </c>
      <c r="AD460">
        <v>80000000</v>
      </c>
      <c r="AE460">
        <v>6.7</v>
      </c>
      <c r="AF460">
        <v>169692572</v>
      </c>
      <c r="AG460">
        <f>IFERROR(CORREL(AD460:$AD$3757, AF460:$AF$3757), "")</f>
        <v>2.0946024104398268E-2</v>
      </c>
      <c r="AH460">
        <f t="shared" si="16"/>
        <v>89692572</v>
      </c>
    </row>
    <row r="461" spans="1:34" x14ac:dyDescent="0.3">
      <c r="A461" t="s">
        <v>8</v>
      </c>
      <c r="B461" t="s">
        <v>727</v>
      </c>
      <c r="C461" t="s">
        <v>1480</v>
      </c>
      <c r="D461">
        <f t="array" ref="D461">AVERAGE(IF($B$2:$B$3757=$C461, $AE$2:$AE$3757))</f>
        <v>5.2750000000000004</v>
      </c>
      <c r="E461">
        <f t="shared" si="15"/>
        <v>6.9375000000000009</v>
      </c>
      <c r="G461">
        <v>74</v>
      </c>
      <c r="H461" t="s">
        <v>5360</v>
      </c>
      <c r="I461" t="s">
        <v>5361</v>
      </c>
      <c r="J461" t="s">
        <v>5357</v>
      </c>
      <c r="K461" t="s">
        <v>5368</v>
      </c>
      <c r="W461" t="s">
        <v>728</v>
      </c>
      <c r="X461" t="s">
        <v>11</v>
      </c>
      <c r="AD461">
        <v>80000000</v>
      </c>
      <c r="AE461">
        <v>7.3</v>
      </c>
      <c r="AF461">
        <v>60507228</v>
      </c>
      <c r="AG461">
        <f>IFERROR(CORREL(AD461:$AD$3757, AF461:$AF$3757), "")</f>
        <v>2.0819338603042022E-2</v>
      </c>
      <c r="AH461">
        <f t="shared" si="16"/>
        <v>-19492772</v>
      </c>
    </row>
    <row r="462" spans="1:34" x14ac:dyDescent="0.3">
      <c r="A462" t="s">
        <v>8</v>
      </c>
      <c r="B462" t="s">
        <v>245</v>
      </c>
      <c r="C462" t="s">
        <v>1496</v>
      </c>
      <c r="D462">
        <f t="array" ref="D462">AVERAGE(IF($B$2:$B$3757=$C462, $AE$2:$AE$3757))</f>
        <v>6.2333333333333343</v>
      </c>
      <c r="E462">
        <f t="shared" si="15"/>
        <v>6.9374999999999991</v>
      </c>
      <c r="G462">
        <v>96</v>
      </c>
      <c r="H462" t="s">
        <v>354</v>
      </c>
      <c r="I462" t="s">
        <v>253</v>
      </c>
      <c r="J462" t="s">
        <v>5358</v>
      </c>
      <c r="W462" t="s">
        <v>729</v>
      </c>
      <c r="X462" t="s">
        <v>11</v>
      </c>
      <c r="AD462">
        <v>80000000</v>
      </c>
      <c r="AE462">
        <v>5.9</v>
      </c>
      <c r="AF462">
        <v>56684819</v>
      </c>
      <c r="AG462">
        <f>IFERROR(CORREL(AD462:$AD$3757, AF462:$AF$3757), "")</f>
        <v>2.0795819527474089E-2</v>
      </c>
      <c r="AH462">
        <f t="shared" si="16"/>
        <v>-23315181</v>
      </c>
    </row>
    <row r="463" spans="1:34" x14ac:dyDescent="0.3">
      <c r="A463" t="s">
        <v>8</v>
      </c>
      <c r="B463" t="s">
        <v>510</v>
      </c>
      <c r="C463" t="s">
        <v>445</v>
      </c>
      <c r="D463">
        <f t="array" ref="D463">AVERAGE(IF($B$2:$B$3757=$C463, $AE$2:$AE$3757))</f>
        <v>6.4499999999999993</v>
      </c>
      <c r="E463">
        <f t="shared" si="15"/>
        <v>6.9333333333333336</v>
      </c>
      <c r="G463">
        <v>114</v>
      </c>
      <c r="H463" t="s">
        <v>354</v>
      </c>
      <c r="I463" t="s">
        <v>253</v>
      </c>
      <c r="J463" t="s">
        <v>5361</v>
      </c>
      <c r="K463" t="s">
        <v>5357</v>
      </c>
      <c r="L463" t="s">
        <v>5281</v>
      </c>
      <c r="W463" t="s">
        <v>730</v>
      </c>
      <c r="X463" t="s">
        <v>11</v>
      </c>
      <c r="AD463">
        <v>90000000</v>
      </c>
      <c r="AE463">
        <v>5.6</v>
      </c>
      <c r="AF463">
        <v>50628009</v>
      </c>
      <c r="AG463">
        <f>IFERROR(CORREL(AD463:$AD$3757, AF463:$AF$3757), "")</f>
        <v>2.0776442131086738E-2</v>
      </c>
      <c r="AH463">
        <f t="shared" si="16"/>
        <v>-39371991</v>
      </c>
    </row>
    <row r="464" spans="1:34" x14ac:dyDescent="0.3">
      <c r="A464" t="s">
        <v>8</v>
      </c>
      <c r="B464" t="s">
        <v>447</v>
      </c>
      <c r="C464" t="s">
        <v>1502</v>
      </c>
      <c r="D464">
        <f t="array" ref="D464">AVERAGE(IF($B$2:$B$3757=$C464, $AE$2:$AE$3757))</f>
        <v>6.7500000000000009</v>
      </c>
      <c r="E464">
        <f t="shared" si="15"/>
        <v>6.9333333333333336</v>
      </c>
      <c r="G464">
        <v>99</v>
      </c>
      <c r="H464" t="s">
        <v>354</v>
      </c>
      <c r="I464" t="s">
        <v>5366</v>
      </c>
      <c r="J464" t="s">
        <v>5281</v>
      </c>
      <c r="W464" t="s">
        <v>731</v>
      </c>
      <c r="X464" t="s">
        <v>11</v>
      </c>
      <c r="AD464">
        <v>80000000</v>
      </c>
      <c r="AE464">
        <v>6.5</v>
      </c>
      <c r="AF464">
        <v>69772969</v>
      </c>
      <c r="AG464">
        <f>IFERROR(CORREL(AD464:$AD$3757, AF464:$AF$3757), "")</f>
        <v>2.0760882940416656E-2</v>
      </c>
      <c r="AH464">
        <f t="shared" si="16"/>
        <v>-10227031</v>
      </c>
    </row>
    <row r="465" spans="1:34" x14ac:dyDescent="0.3">
      <c r="A465" t="s">
        <v>8</v>
      </c>
      <c r="B465" t="s">
        <v>84</v>
      </c>
      <c r="C465" t="s">
        <v>1504</v>
      </c>
      <c r="D465">
        <f t="array" ref="D465">AVERAGE(IF($B$2:$B$3757=$C465, $AE$2:$AE$3757))</f>
        <v>4.5</v>
      </c>
      <c r="E465">
        <f t="shared" si="15"/>
        <v>6.9333333333333336</v>
      </c>
      <c r="G465">
        <v>129</v>
      </c>
      <c r="H465" t="s">
        <v>354</v>
      </c>
      <c r="I465" t="s">
        <v>253</v>
      </c>
      <c r="J465" t="s">
        <v>4337</v>
      </c>
      <c r="W465" t="s">
        <v>732</v>
      </c>
      <c r="X465" t="s">
        <v>733</v>
      </c>
      <c r="AD465">
        <v>75000000</v>
      </c>
      <c r="AE465">
        <v>5.9</v>
      </c>
      <c r="AF465">
        <v>45356386</v>
      </c>
      <c r="AG465">
        <f>IFERROR(CORREL(AD465:$AD$3757, AF465:$AF$3757), "")</f>
        <v>2.072738411889858E-2</v>
      </c>
      <c r="AH465">
        <f t="shared" si="16"/>
        <v>-29643614</v>
      </c>
    </row>
    <row r="466" spans="1:34" x14ac:dyDescent="0.3">
      <c r="A466" t="s">
        <v>8</v>
      </c>
      <c r="B466" t="s">
        <v>734</v>
      </c>
      <c r="C466" t="s">
        <v>1506</v>
      </c>
      <c r="D466">
        <f t="array" ref="D466">AVERAGE(IF($B$2:$B$3757=$C466, $AE$2:$AE$3757))</f>
        <v>7.1555555555555559</v>
      </c>
      <c r="E466">
        <f t="shared" si="15"/>
        <v>6.9333333333333327</v>
      </c>
      <c r="G466">
        <v>113</v>
      </c>
      <c r="H466" t="s">
        <v>897</v>
      </c>
      <c r="I466" t="s">
        <v>5357</v>
      </c>
      <c r="J466" t="s">
        <v>5359</v>
      </c>
      <c r="W466" t="s">
        <v>735</v>
      </c>
      <c r="X466" t="s">
        <v>11</v>
      </c>
      <c r="AD466">
        <v>85000000</v>
      </c>
      <c r="AE466">
        <v>7</v>
      </c>
      <c r="AF466">
        <v>55350897</v>
      </c>
      <c r="AG466">
        <f>IFERROR(CORREL(AD466:$AD$3757, AF466:$AF$3757), "")</f>
        <v>2.0721269801507739E-2</v>
      </c>
      <c r="AH466">
        <f t="shared" si="16"/>
        <v>-29649103</v>
      </c>
    </row>
    <row r="467" spans="1:34" x14ac:dyDescent="0.3">
      <c r="A467" t="s">
        <v>8</v>
      </c>
      <c r="B467" t="s">
        <v>736</v>
      </c>
      <c r="C467" t="s">
        <v>1508</v>
      </c>
      <c r="D467">
        <f t="array" ref="D467">AVERAGE(IF($B$2:$B$3757=$C467, $AE$2:$AE$3757))</f>
        <v>6.3</v>
      </c>
      <c r="E467">
        <f t="shared" si="15"/>
        <v>6.9312500000000004</v>
      </c>
      <c r="G467">
        <v>90</v>
      </c>
      <c r="H467" t="s">
        <v>528</v>
      </c>
      <c r="I467" t="s">
        <v>5357</v>
      </c>
      <c r="W467" t="s">
        <v>737</v>
      </c>
      <c r="X467" t="s">
        <v>11</v>
      </c>
      <c r="AD467">
        <v>80000000</v>
      </c>
      <c r="AE467">
        <v>5.3</v>
      </c>
      <c r="AF467">
        <v>39442871</v>
      </c>
      <c r="AG467">
        <f>IFERROR(CORREL(AD467:$AD$3757, AF467:$AF$3757), "")</f>
        <v>2.0701287452012562E-2</v>
      </c>
      <c r="AH467">
        <f t="shared" si="16"/>
        <v>-40557129</v>
      </c>
    </row>
    <row r="468" spans="1:34" x14ac:dyDescent="0.3">
      <c r="A468" t="s">
        <v>8</v>
      </c>
      <c r="B468" t="s">
        <v>738</v>
      </c>
      <c r="C468" t="s">
        <v>1518</v>
      </c>
      <c r="D468">
        <f t="array" ref="D468">AVERAGE(IF($B$2:$B$3757=$C468, $AE$2:$AE$3757))</f>
        <v>5.26</v>
      </c>
      <c r="E468">
        <f t="shared" si="15"/>
        <v>6.9307692307692301</v>
      </c>
      <c r="G468">
        <v>118</v>
      </c>
      <c r="H468" t="s">
        <v>354</v>
      </c>
      <c r="I468" t="s">
        <v>253</v>
      </c>
      <c r="J468" t="s">
        <v>528</v>
      </c>
      <c r="K468" t="s">
        <v>5357</v>
      </c>
      <c r="L468" t="s">
        <v>5281</v>
      </c>
      <c r="W468" t="s">
        <v>739</v>
      </c>
      <c r="X468" t="s">
        <v>11</v>
      </c>
      <c r="AD468">
        <v>88000000</v>
      </c>
      <c r="AE468">
        <v>5.9</v>
      </c>
      <c r="AF468">
        <v>37899638</v>
      </c>
      <c r="AG468">
        <f>IFERROR(CORREL(AD468:$AD$3757, AF468:$AF$3757), "")</f>
        <v>2.0701084600816346E-2</v>
      </c>
      <c r="AH468">
        <f t="shared" si="16"/>
        <v>-50100362</v>
      </c>
    </row>
    <row r="469" spans="1:34" x14ac:dyDescent="0.3">
      <c r="A469" t="s">
        <v>8</v>
      </c>
      <c r="B469" t="s">
        <v>68</v>
      </c>
      <c r="C469" t="s">
        <v>1528</v>
      </c>
      <c r="D469">
        <f t="array" ref="D469">AVERAGE(IF($B$2:$B$3757=$C469, $AE$2:$AE$3757))</f>
        <v>7.9666666666666659</v>
      </c>
      <c r="E469">
        <f t="shared" si="15"/>
        <v>6.9250000000000007</v>
      </c>
      <c r="G469">
        <v>106</v>
      </c>
      <c r="H469" t="s">
        <v>354</v>
      </c>
      <c r="I469" t="s">
        <v>528</v>
      </c>
      <c r="J469" t="s">
        <v>5358</v>
      </c>
      <c r="W469" t="s">
        <v>740</v>
      </c>
      <c r="X469" t="s">
        <v>11</v>
      </c>
      <c r="AD469">
        <v>70000000</v>
      </c>
      <c r="AE469">
        <v>6.3</v>
      </c>
      <c r="AF469">
        <v>37754208</v>
      </c>
      <c r="AG469">
        <f>IFERROR(CORREL(AD469:$AD$3757, AF469:$AF$3757), "")</f>
        <v>2.0702938968490531E-2</v>
      </c>
      <c r="AH469">
        <f t="shared" si="16"/>
        <v>-32245792</v>
      </c>
    </row>
    <row r="470" spans="1:34" x14ac:dyDescent="0.3">
      <c r="A470" t="s">
        <v>8</v>
      </c>
      <c r="B470" t="s">
        <v>170</v>
      </c>
      <c r="C470" t="s">
        <v>1535</v>
      </c>
      <c r="D470">
        <f t="array" ref="D470">AVERAGE(IF($B$2:$B$3757=$C470, $AE$2:$AE$3757))</f>
        <v>6.666666666666667</v>
      </c>
      <c r="E470">
        <f t="shared" si="15"/>
        <v>6.9249999999999998</v>
      </c>
      <c r="G470">
        <v>89</v>
      </c>
      <c r="H470" t="s">
        <v>354</v>
      </c>
      <c r="I470" t="s">
        <v>5358</v>
      </c>
      <c r="J470" t="s">
        <v>5281</v>
      </c>
      <c r="W470" t="s">
        <v>741</v>
      </c>
      <c r="X470" t="s">
        <v>11</v>
      </c>
      <c r="AD470">
        <v>80000000</v>
      </c>
      <c r="AE470">
        <v>6.3</v>
      </c>
      <c r="AF470">
        <v>38542418</v>
      </c>
      <c r="AG470">
        <f>IFERROR(CORREL(AD470:$AD$3757, AF470:$AF$3757), "")</f>
        <v>2.070426051591704E-2</v>
      </c>
      <c r="AH470">
        <f t="shared" si="16"/>
        <v>-41457582</v>
      </c>
    </row>
    <row r="471" spans="1:34" x14ac:dyDescent="0.3">
      <c r="A471" t="s">
        <v>8</v>
      </c>
      <c r="B471" t="s">
        <v>395</v>
      </c>
      <c r="C471" t="s">
        <v>1537</v>
      </c>
      <c r="D471">
        <f t="array" ref="D471">AVERAGE(IF($B$2:$B$3757=$C471, $AE$2:$AE$3757))</f>
        <v>6.666666666666667</v>
      </c>
      <c r="E471">
        <f t="shared" si="15"/>
        <v>6.9249999999999998</v>
      </c>
      <c r="G471">
        <v>145</v>
      </c>
      <c r="H471" t="s">
        <v>897</v>
      </c>
      <c r="I471" t="s">
        <v>5364</v>
      </c>
      <c r="J471" t="s">
        <v>5281</v>
      </c>
      <c r="W471" t="s">
        <v>742</v>
      </c>
      <c r="X471" t="s">
        <v>11</v>
      </c>
      <c r="AD471">
        <v>80000000</v>
      </c>
      <c r="AE471">
        <v>7.3</v>
      </c>
      <c r="AF471">
        <v>34566746</v>
      </c>
      <c r="AG471">
        <f>IFERROR(CORREL(AD471:$AD$3757, AF471:$AF$3757), "")</f>
        <v>2.0705084228598156E-2</v>
      </c>
      <c r="AH471">
        <f t="shared" si="16"/>
        <v>-45433254</v>
      </c>
    </row>
    <row r="472" spans="1:34" x14ac:dyDescent="0.3">
      <c r="A472" t="s">
        <v>8</v>
      </c>
      <c r="B472" t="s">
        <v>133</v>
      </c>
      <c r="C472" t="s">
        <v>1539</v>
      </c>
      <c r="D472">
        <f t="array" ref="D472">AVERAGE(IF($B$2:$B$3757=$C472, $AE$2:$AE$3757))</f>
        <v>5</v>
      </c>
      <c r="E472">
        <f t="shared" ref="E472:E535" si="17">LARGE($D$2:$D$1660, ROW(471:471))</f>
        <v>6.9249999999999998</v>
      </c>
      <c r="G472">
        <v>114</v>
      </c>
      <c r="H472" t="s">
        <v>354</v>
      </c>
      <c r="I472" t="s">
        <v>253</v>
      </c>
      <c r="J472" t="s">
        <v>897</v>
      </c>
      <c r="K472" t="s">
        <v>5281</v>
      </c>
      <c r="W472" t="s">
        <v>743</v>
      </c>
      <c r="X472" t="s">
        <v>11</v>
      </c>
      <c r="AD472">
        <v>80000000</v>
      </c>
      <c r="AE472">
        <v>5.8</v>
      </c>
      <c r="AF472">
        <v>32885565</v>
      </c>
      <c r="AG472">
        <f>IFERROR(CORREL(AD472:$AD$3757, AF472:$AF$3757), "")</f>
        <v>2.0710462939152536E-2</v>
      </c>
      <c r="AH472">
        <f t="shared" si="16"/>
        <v>-47114435</v>
      </c>
    </row>
    <row r="473" spans="1:34" x14ac:dyDescent="0.3">
      <c r="A473" t="s">
        <v>8</v>
      </c>
      <c r="B473" t="s">
        <v>744</v>
      </c>
      <c r="C473" t="s">
        <v>1542</v>
      </c>
      <c r="D473">
        <f t="array" ref="D473">AVERAGE(IF($B$2:$B$3757=$C473, $AE$2:$AE$3757))</f>
        <v>7.75</v>
      </c>
      <c r="E473">
        <f t="shared" si="17"/>
        <v>6.9166666666666679</v>
      </c>
      <c r="G473">
        <v>87</v>
      </c>
      <c r="H473" t="s">
        <v>253</v>
      </c>
      <c r="I473" t="s">
        <v>5360</v>
      </c>
      <c r="J473" t="s">
        <v>5361</v>
      </c>
      <c r="W473" t="s">
        <v>745</v>
      </c>
      <c r="X473" t="s">
        <v>11</v>
      </c>
      <c r="AD473">
        <v>80000000</v>
      </c>
      <c r="AE473">
        <v>5.2</v>
      </c>
      <c r="AF473">
        <v>36073232</v>
      </c>
      <c r="AG473">
        <f>IFERROR(CORREL(AD473:$AD$3757, AF473:$AF$3757), "")</f>
        <v>2.0717783315811811E-2</v>
      </c>
      <c r="AH473">
        <f t="shared" si="16"/>
        <v>-43926768</v>
      </c>
    </row>
    <row r="474" spans="1:34" x14ac:dyDescent="0.3">
      <c r="A474" t="s">
        <v>8</v>
      </c>
      <c r="B474" t="s">
        <v>746</v>
      </c>
      <c r="C474" t="s">
        <v>1549</v>
      </c>
      <c r="D474">
        <f t="array" ref="D474">AVERAGE(IF($B$2:$B$3757=$C474, $AE$2:$AE$3757))</f>
        <v>6.8</v>
      </c>
      <c r="E474">
        <f t="shared" si="17"/>
        <v>6.9166666666666652</v>
      </c>
      <c r="G474">
        <v>119</v>
      </c>
      <c r="H474" t="s">
        <v>354</v>
      </c>
      <c r="I474" t="s">
        <v>253</v>
      </c>
      <c r="J474" t="s">
        <v>5358</v>
      </c>
      <c r="W474" t="s">
        <v>747</v>
      </c>
      <c r="X474" t="s">
        <v>11</v>
      </c>
      <c r="AD474">
        <v>44000000</v>
      </c>
      <c r="AE474">
        <v>2.4</v>
      </c>
      <c r="AF474">
        <v>21471685</v>
      </c>
      <c r="AG474">
        <f>IFERROR(CORREL(AD474:$AD$3757, AF474:$AF$3757), "")</f>
        <v>2.0721437824103919E-2</v>
      </c>
      <c r="AH474">
        <f t="shared" si="16"/>
        <v>-22528315</v>
      </c>
    </row>
    <row r="475" spans="1:34" x14ac:dyDescent="0.3">
      <c r="A475" t="s">
        <v>8</v>
      </c>
      <c r="B475" t="s">
        <v>748</v>
      </c>
      <c r="C475" t="s">
        <v>1551</v>
      </c>
      <c r="D475">
        <f t="array" ref="D475">AVERAGE(IF($B$2:$B$3757=$C475, $AE$2:$AE$3757))</f>
        <v>5.4499999999999993</v>
      </c>
      <c r="E475">
        <f t="shared" si="17"/>
        <v>6.9153846153846148</v>
      </c>
      <c r="G475">
        <v>91</v>
      </c>
      <c r="H475" t="s">
        <v>253</v>
      </c>
      <c r="I475" t="s">
        <v>5360</v>
      </c>
      <c r="J475" t="s">
        <v>528</v>
      </c>
      <c r="K475" t="s">
        <v>5361</v>
      </c>
      <c r="L475" t="s">
        <v>5357</v>
      </c>
      <c r="M475" t="s">
        <v>5358</v>
      </c>
      <c r="W475" t="s">
        <v>749</v>
      </c>
      <c r="X475" t="s">
        <v>11</v>
      </c>
      <c r="AD475">
        <v>80000000</v>
      </c>
      <c r="AE475">
        <v>5.7</v>
      </c>
      <c r="AF475">
        <v>20950820</v>
      </c>
      <c r="AG475">
        <f>IFERROR(CORREL(AD475:$AD$3757, AF475:$AF$3757), "")</f>
        <v>2.0725922733326612E-2</v>
      </c>
      <c r="AH475">
        <f t="shared" si="16"/>
        <v>-59049180</v>
      </c>
    </row>
    <row r="476" spans="1:34" x14ac:dyDescent="0.3">
      <c r="A476" t="s">
        <v>197</v>
      </c>
      <c r="B476" t="s">
        <v>42</v>
      </c>
      <c r="C476" t="s">
        <v>1553</v>
      </c>
      <c r="D476">
        <f t="array" ref="D476">AVERAGE(IF($B$2:$B$3757=$C476, $AE$2:$AE$3757))</f>
        <v>6.5</v>
      </c>
      <c r="E476">
        <f t="shared" si="17"/>
        <v>6.9076923076923071</v>
      </c>
      <c r="G476">
        <v>118</v>
      </c>
      <c r="H476" t="s">
        <v>897</v>
      </c>
      <c r="I476" t="s">
        <v>5362</v>
      </c>
      <c r="J476" t="s">
        <v>5359</v>
      </c>
      <c r="W476" t="s">
        <v>750</v>
      </c>
      <c r="X476" t="s">
        <v>11</v>
      </c>
      <c r="AD476">
        <v>80000000</v>
      </c>
      <c r="AE476">
        <v>5.8</v>
      </c>
      <c r="AF476">
        <v>19673424</v>
      </c>
      <c r="AG476">
        <f>IFERROR(CORREL(AD476:$AD$3757, AF476:$AF$3757), "")</f>
        <v>2.0747229582018245E-2</v>
      </c>
      <c r="AH476">
        <f t="shared" si="16"/>
        <v>-60326576</v>
      </c>
    </row>
    <row r="477" spans="1:34" x14ac:dyDescent="0.3">
      <c r="A477" t="s">
        <v>8</v>
      </c>
      <c r="B477" t="s">
        <v>282</v>
      </c>
      <c r="C477" t="s">
        <v>1560</v>
      </c>
      <c r="D477">
        <f t="array" ref="D477">AVERAGE(IF($B$2:$B$3757=$C477, $AE$2:$AE$3757))</f>
        <v>5.5166666666666657</v>
      </c>
      <c r="E477">
        <f t="shared" si="17"/>
        <v>6.9</v>
      </c>
      <c r="G477">
        <v>116</v>
      </c>
      <c r="H477" t="s">
        <v>354</v>
      </c>
      <c r="I477" t="s">
        <v>253</v>
      </c>
      <c r="J477" t="s">
        <v>5358</v>
      </c>
      <c r="W477" t="s">
        <v>751</v>
      </c>
      <c r="X477" t="s">
        <v>11</v>
      </c>
      <c r="AD477">
        <v>80000000</v>
      </c>
      <c r="AE477">
        <v>5.6</v>
      </c>
      <c r="AF477">
        <v>19480739</v>
      </c>
      <c r="AG477">
        <f>IFERROR(CORREL(AD477:$AD$3757, AF477:$AF$3757), "")</f>
        <v>2.0770067416971204E-2</v>
      </c>
      <c r="AH477">
        <f t="shared" si="16"/>
        <v>-60519261</v>
      </c>
    </row>
    <row r="478" spans="1:34" x14ac:dyDescent="0.3">
      <c r="A478" t="s">
        <v>8</v>
      </c>
      <c r="B478" t="s">
        <v>752</v>
      </c>
      <c r="C478" t="s">
        <v>1562</v>
      </c>
      <c r="D478">
        <f t="array" ref="D478">AVERAGE(IF($B$2:$B$3757=$C478, $AE$2:$AE$3757))</f>
        <v>6.2250000000000005</v>
      </c>
      <c r="E478">
        <f t="shared" si="17"/>
        <v>6.9</v>
      </c>
      <c r="G478">
        <v>177</v>
      </c>
      <c r="H478" t="s">
        <v>354</v>
      </c>
      <c r="I478" t="s">
        <v>253</v>
      </c>
      <c r="J478" t="s">
        <v>897</v>
      </c>
      <c r="K478" t="s">
        <v>5358</v>
      </c>
      <c r="W478" t="s">
        <v>753</v>
      </c>
      <c r="X478" t="s">
        <v>11</v>
      </c>
      <c r="AD478">
        <v>80000000</v>
      </c>
      <c r="AE478">
        <v>6</v>
      </c>
      <c r="AF478">
        <v>17593391</v>
      </c>
      <c r="AG478">
        <f>IFERROR(CORREL(AD478:$AD$3757, AF478:$AF$3757), "")</f>
        <v>2.0793149725628648E-2</v>
      </c>
      <c r="AH478">
        <f t="shared" si="16"/>
        <v>-62406609</v>
      </c>
    </row>
    <row r="479" spans="1:34" x14ac:dyDescent="0.3">
      <c r="A479" t="s">
        <v>8</v>
      </c>
      <c r="B479" t="s">
        <v>220</v>
      </c>
      <c r="C479" t="s">
        <v>1564</v>
      </c>
      <c r="D479">
        <f t="array" ref="D479">AVERAGE(IF($B$2:$B$3757=$C479, $AE$2:$AE$3757))</f>
        <v>5.95</v>
      </c>
      <c r="E479">
        <f t="shared" si="17"/>
        <v>6.9</v>
      </c>
      <c r="G479">
        <v>97</v>
      </c>
      <c r="H479" t="s">
        <v>253</v>
      </c>
      <c r="I479" t="s">
        <v>528</v>
      </c>
      <c r="J479" t="s">
        <v>897</v>
      </c>
      <c r="K479" t="s">
        <v>5361</v>
      </c>
      <c r="L479" t="s">
        <v>5357</v>
      </c>
      <c r="W479" t="s">
        <v>755</v>
      </c>
      <c r="X479" t="s">
        <v>11</v>
      </c>
      <c r="AD479">
        <v>80000000</v>
      </c>
      <c r="AE479">
        <v>5.8</v>
      </c>
      <c r="AF479">
        <v>18318000</v>
      </c>
      <c r="AG479">
        <f>IFERROR(CORREL(AD479:$AD$3757, AF479:$AF$3757), "")</f>
        <v>2.081849872788696E-2</v>
      </c>
      <c r="AH479">
        <f t="shared" si="16"/>
        <v>-61682000</v>
      </c>
    </row>
    <row r="480" spans="1:34" x14ac:dyDescent="0.3">
      <c r="A480" t="s">
        <v>8</v>
      </c>
      <c r="B480" t="s">
        <v>288</v>
      </c>
      <c r="C480" t="s">
        <v>1566</v>
      </c>
      <c r="D480">
        <f t="array" ref="D480">AVERAGE(IF($B$2:$B$3757=$C480, $AE$2:$AE$3757))</f>
        <v>7.5333333333333341</v>
      </c>
      <c r="E480">
        <f t="shared" si="17"/>
        <v>6.9</v>
      </c>
      <c r="G480">
        <v>106</v>
      </c>
      <c r="H480" t="s">
        <v>354</v>
      </c>
      <c r="I480" t="s">
        <v>253</v>
      </c>
      <c r="J480" t="s">
        <v>5357</v>
      </c>
      <c r="W480" t="s">
        <v>756</v>
      </c>
      <c r="X480" t="s">
        <v>11</v>
      </c>
      <c r="AD480">
        <v>90000000</v>
      </c>
      <c r="AE480">
        <v>6</v>
      </c>
      <c r="AF480">
        <v>27356090</v>
      </c>
      <c r="AG480">
        <f>IFERROR(CORREL(AD480:$AD$3757, AF480:$AF$3757), "")</f>
        <v>2.084299917204736E-2</v>
      </c>
      <c r="AH480">
        <f t="shared" si="16"/>
        <v>-62643910</v>
      </c>
    </row>
    <row r="481" spans="1:34" x14ac:dyDescent="0.3">
      <c r="A481" t="s">
        <v>8</v>
      </c>
      <c r="B481" t="s">
        <v>757</v>
      </c>
      <c r="C481" t="s">
        <v>1568</v>
      </c>
      <c r="D481">
        <f t="array" ref="D481">AVERAGE(IF($B$2:$B$3757=$C481, $AE$2:$AE$3757))</f>
        <v>6.9</v>
      </c>
      <c r="E481">
        <f t="shared" si="17"/>
        <v>6.9</v>
      </c>
      <c r="G481">
        <v>106</v>
      </c>
      <c r="H481" t="s">
        <v>354</v>
      </c>
      <c r="I481" t="s">
        <v>5358</v>
      </c>
      <c r="J481" t="s">
        <v>5281</v>
      </c>
      <c r="W481" t="s">
        <v>758</v>
      </c>
      <c r="X481" t="s">
        <v>11</v>
      </c>
      <c r="AD481">
        <v>70000000</v>
      </c>
      <c r="AE481">
        <v>5.7</v>
      </c>
      <c r="AF481">
        <v>17473245</v>
      </c>
      <c r="AG481">
        <f>IFERROR(CORREL(AD481:$AD$3757, AF481:$AF$3757), "")</f>
        <v>2.0859872575732366E-2</v>
      </c>
      <c r="AH481">
        <f t="shared" si="16"/>
        <v>-52526755</v>
      </c>
    </row>
    <row r="482" spans="1:34" x14ac:dyDescent="0.3">
      <c r="A482" t="s">
        <v>8</v>
      </c>
      <c r="B482" t="s">
        <v>530</v>
      </c>
      <c r="C482" t="s">
        <v>1572</v>
      </c>
      <c r="D482">
        <f t="array" ref="D482">AVERAGE(IF($B$2:$B$3757=$C482, $AE$2:$AE$3757))</f>
        <v>5.6999999999999993</v>
      </c>
      <c r="E482">
        <f t="shared" si="17"/>
        <v>6.9</v>
      </c>
      <c r="G482">
        <v>94</v>
      </c>
      <c r="H482" t="s">
        <v>253</v>
      </c>
      <c r="I482" t="s">
        <v>5360</v>
      </c>
      <c r="J482" t="s">
        <v>5361</v>
      </c>
      <c r="K482" t="s">
        <v>5357</v>
      </c>
      <c r="W482" t="s">
        <v>759</v>
      </c>
      <c r="X482" t="s">
        <v>11</v>
      </c>
      <c r="AD482">
        <v>86000000</v>
      </c>
      <c r="AE482">
        <v>6</v>
      </c>
      <c r="AF482">
        <v>15131330</v>
      </c>
      <c r="AG482">
        <f>IFERROR(CORREL(AD482:$AD$3757, AF482:$AF$3757), "")</f>
        <v>2.0879879478805985E-2</v>
      </c>
      <c r="AH482">
        <f t="shared" si="16"/>
        <v>-70868670</v>
      </c>
    </row>
    <row r="483" spans="1:34" x14ac:dyDescent="0.3">
      <c r="A483" t="s">
        <v>8</v>
      </c>
      <c r="B483" t="s">
        <v>760</v>
      </c>
      <c r="C483" t="s">
        <v>1574</v>
      </c>
      <c r="D483">
        <f t="array" ref="D483">AVERAGE(IF($B$2:$B$3757=$C483, $AE$2:$AE$3757))</f>
        <v>5.3</v>
      </c>
      <c r="E483">
        <f t="shared" si="17"/>
        <v>6.9</v>
      </c>
      <c r="G483">
        <v>104</v>
      </c>
      <c r="H483" t="s">
        <v>4675</v>
      </c>
      <c r="I483" t="s">
        <v>897</v>
      </c>
      <c r="W483" t="s">
        <v>761</v>
      </c>
      <c r="X483" t="s">
        <v>762</v>
      </c>
      <c r="AD483">
        <v>40000000</v>
      </c>
      <c r="AE483">
        <v>7.8</v>
      </c>
      <c r="AF483">
        <v>19406406</v>
      </c>
      <c r="AG483">
        <f>IFERROR(CORREL(AD483:$AD$3757, AF483:$AF$3757), "")</f>
        <v>2.0911929228149849E-2</v>
      </c>
      <c r="AH483">
        <f t="shared" si="16"/>
        <v>-20593594</v>
      </c>
    </row>
    <row r="484" spans="1:34" x14ac:dyDescent="0.3">
      <c r="A484" t="s">
        <v>8</v>
      </c>
      <c r="B484" t="s">
        <v>488</v>
      </c>
      <c r="C484" t="s">
        <v>1577</v>
      </c>
      <c r="D484">
        <f t="array" ref="D484">AVERAGE(IF($B$2:$B$3757=$C484, $AE$2:$AE$3757))</f>
        <v>5.3999999999999995</v>
      </c>
      <c r="E484">
        <f t="shared" si="17"/>
        <v>6.9</v>
      </c>
      <c r="G484">
        <v>102</v>
      </c>
      <c r="H484" t="s">
        <v>354</v>
      </c>
      <c r="I484" t="s">
        <v>253</v>
      </c>
      <c r="J484" t="s">
        <v>1714</v>
      </c>
      <c r="K484" t="s">
        <v>5358</v>
      </c>
      <c r="L484" t="s">
        <v>5281</v>
      </c>
      <c r="W484" t="s">
        <v>763</v>
      </c>
      <c r="X484" t="s">
        <v>11</v>
      </c>
      <c r="AD484">
        <v>52000000</v>
      </c>
      <c r="AE484">
        <v>4.2</v>
      </c>
      <c r="AF484">
        <v>1891821</v>
      </c>
      <c r="AG484">
        <f>IFERROR(CORREL(AD484:$AD$3757, AF484:$AF$3757), "")</f>
        <v>2.0915060631976325E-2</v>
      </c>
      <c r="AH484">
        <f t="shared" si="16"/>
        <v>-50108179</v>
      </c>
    </row>
    <row r="485" spans="1:34" x14ac:dyDescent="0.3">
      <c r="A485" t="s">
        <v>8</v>
      </c>
      <c r="B485" t="s">
        <v>622</v>
      </c>
      <c r="C485" t="s">
        <v>1579</v>
      </c>
      <c r="D485">
        <f t="array" ref="D485">AVERAGE(IF($B$2:$B$3757=$C485, $AE$2:$AE$3757))</f>
        <v>7.5</v>
      </c>
      <c r="E485">
        <f t="shared" si="17"/>
        <v>6.9</v>
      </c>
      <c r="G485">
        <v>105</v>
      </c>
      <c r="H485" t="s">
        <v>354</v>
      </c>
      <c r="I485" t="s">
        <v>253</v>
      </c>
      <c r="J485" t="s">
        <v>897</v>
      </c>
      <c r="K485" t="s">
        <v>5364</v>
      </c>
      <c r="L485" t="s">
        <v>5359</v>
      </c>
      <c r="W485" t="s">
        <v>764</v>
      </c>
      <c r="X485" t="s">
        <v>11</v>
      </c>
      <c r="AD485">
        <v>80000000</v>
      </c>
      <c r="AE485">
        <v>5.6</v>
      </c>
      <c r="AF485">
        <v>23219748</v>
      </c>
      <c r="AG485">
        <f>IFERROR(CORREL(AD485:$AD$3757, AF485:$AF$3757), "")</f>
        <v>2.0933111402040582E-2</v>
      </c>
      <c r="AH485">
        <f t="shared" si="16"/>
        <v>-56780252</v>
      </c>
    </row>
    <row r="486" spans="1:34" x14ac:dyDescent="0.3">
      <c r="A486" t="s">
        <v>8</v>
      </c>
      <c r="B486" t="s">
        <v>222</v>
      </c>
      <c r="C486" t="s">
        <v>1581</v>
      </c>
      <c r="D486">
        <f t="array" ref="D486">AVERAGE(IF($B$2:$B$3757=$C486, $AE$2:$AE$3757))</f>
        <v>6.4</v>
      </c>
      <c r="E486">
        <f t="shared" si="17"/>
        <v>6.9</v>
      </c>
      <c r="G486">
        <v>135</v>
      </c>
      <c r="H486" t="s">
        <v>5367</v>
      </c>
      <c r="I486" t="s">
        <v>897</v>
      </c>
      <c r="W486" t="s">
        <v>765</v>
      </c>
      <c r="X486" t="s">
        <v>11</v>
      </c>
      <c r="AD486">
        <v>58000000</v>
      </c>
      <c r="AE486">
        <v>8.1999999999999993</v>
      </c>
      <c r="AF486">
        <v>170708996</v>
      </c>
      <c r="AG486">
        <f>IFERROR(CORREL(AD486:$AD$3757, AF486:$AF$3757), "")</f>
        <v>2.0951871792502262E-2</v>
      </c>
      <c r="AH486">
        <f t="shared" si="16"/>
        <v>112708996</v>
      </c>
    </row>
    <row r="487" spans="1:34" x14ac:dyDescent="0.3">
      <c r="A487" t="s">
        <v>8</v>
      </c>
      <c r="B487" t="s">
        <v>637</v>
      </c>
      <c r="C487" t="s">
        <v>1583</v>
      </c>
      <c r="D487">
        <f t="array" ref="D487">AVERAGE(IF($B$2:$B$3757=$C487, $AE$2:$AE$3757))</f>
        <v>5.625</v>
      </c>
      <c r="E487">
        <f t="shared" si="17"/>
        <v>6.9</v>
      </c>
      <c r="G487">
        <v>73</v>
      </c>
      <c r="H487" t="s">
        <v>253</v>
      </c>
      <c r="I487" t="s">
        <v>5360</v>
      </c>
      <c r="J487" t="s">
        <v>897</v>
      </c>
      <c r="K487" t="s">
        <v>5361</v>
      </c>
      <c r="L487" t="s">
        <v>5362</v>
      </c>
      <c r="W487" t="s">
        <v>766</v>
      </c>
      <c r="X487" t="s">
        <v>11</v>
      </c>
      <c r="AD487">
        <v>45000000</v>
      </c>
      <c r="AE487">
        <v>8.5</v>
      </c>
      <c r="AF487">
        <v>422783777</v>
      </c>
      <c r="AG487">
        <f>IFERROR(CORREL(AD487:$AD$3757, AF487:$AF$3757), "")</f>
        <v>2.0896150529065443E-2</v>
      </c>
      <c r="AH487">
        <f t="shared" si="16"/>
        <v>377783777</v>
      </c>
    </row>
    <row r="488" spans="1:34" x14ac:dyDescent="0.3">
      <c r="A488" t="s">
        <v>8</v>
      </c>
      <c r="B488" t="s">
        <v>403</v>
      </c>
      <c r="C488" t="s">
        <v>1585</v>
      </c>
      <c r="D488">
        <f t="array" ref="D488">AVERAGE(IF($B$2:$B$3757=$C488, $AE$2:$AE$3757))</f>
        <v>6.9</v>
      </c>
      <c r="E488">
        <f t="shared" si="17"/>
        <v>6.9</v>
      </c>
      <c r="G488">
        <v>94</v>
      </c>
      <c r="H488" t="s">
        <v>354</v>
      </c>
      <c r="I488" t="s">
        <v>253</v>
      </c>
      <c r="J488" t="s">
        <v>528</v>
      </c>
      <c r="K488" t="s">
        <v>5361</v>
      </c>
      <c r="L488" t="s">
        <v>5357</v>
      </c>
      <c r="M488" t="s">
        <v>5358</v>
      </c>
      <c r="W488" t="s">
        <v>767</v>
      </c>
      <c r="X488" t="s">
        <v>11</v>
      </c>
      <c r="AD488">
        <v>79000000</v>
      </c>
      <c r="AE488">
        <v>5.8</v>
      </c>
      <c r="AF488">
        <v>103812241</v>
      </c>
      <c r="AG488">
        <f>IFERROR(CORREL(AD488:$AD$3757, AF488:$AF$3757), "")</f>
        <v>2.0981969814564332E-2</v>
      </c>
      <c r="AH488">
        <f t="shared" si="16"/>
        <v>24812241</v>
      </c>
    </row>
    <row r="489" spans="1:34" x14ac:dyDescent="0.3">
      <c r="A489" t="s">
        <v>8</v>
      </c>
      <c r="B489" t="s">
        <v>768</v>
      </c>
      <c r="C489" t="s">
        <v>1592</v>
      </c>
      <c r="D489">
        <f t="array" ref="D489">AVERAGE(IF($B$2:$B$3757=$C489, $AE$2:$AE$3757))</f>
        <v>5.4</v>
      </c>
      <c r="E489">
        <f t="shared" si="17"/>
        <v>6.9</v>
      </c>
      <c r="G489">
        <v>95</v>
      </c>
      <c r="H489" t="s">
        <v>5360</v>
      </c>
      <c r="I489" t="s">
        <v>528</v>
      </c>
      <c r="J489" t="s">
        <v>5361</v>
      </c>
      <c r="K489" t="s">
        <v>5357</v>
      </c>
      <c r="L489" t="s">
        <v>5358</v>
      </c>
      <c r="W489" t="s">
        <v>769</v>
      </c>
      <c r="X489" t="s">
        <v>11</v>
      </c>
      <c r="AD489">
        <v>78000000</v>
      </c>
      <c r="AE489">
        <v>6.5</v>
      </c>
      <c r="AF489">
        <v>119793567</v>
      </c>
      <c r="AG489">
        <f>IFERROR(CORREL(AD489:$AD$3757, AF489:$AF$3757), "")</f>
        <v>2.0914270616492939E-2</v>
      </c>
      <c r="AH489">
        <f t="shared" si="16"/>
        <v>41793567</v>
      </c>
    </row>
    <row r="490" spans="1:34" x14ac:dyDescent="0.3">
      <c r="A490" t="s">
        <v>8</v>
      </c>
      <c r="B490" t="s">
        <v>70</v>
      </c>
      <c r="C490" t="s">
        <v>1596</v>
      </c>
      <c r="D490">
        <f t="array" ref="D490">AVERAGE(IF($B$2:$B$3757=$C490, $AE$2:$AE$3757))</f>
        <v>6.3666666666666671</v>
      </c>
      <c r="E490">
        <f t="shared" si="17"/>
        <v>6.9</v>
      </c>
      <c r="G490">
        <v>124</v>
      </c>
      <c r="H490" t="s">
        <v>5366</v>
      </c>
      <c r="I490" t="s">
        <v>897</v>
      </c>
      <c r="J490" t="s">
        <v>5281</v>
      </c>
      <c r="W490" t="s">
        <v>770</v>
      </c>
      <c r="X490" t="s">
        <v>11</v>
      </c>
      <c r="AD490">
        <v>78000000</v>
      </c>
      <c r="AE490">
        <v>7.2</v>
      </c>
      <c r="AF490">
        <v>92930005</v>
      </c>
      <c r="AG490">
        <f>IFERROR(CORREL(AD490:$AD$3757, AF490:$AF$3757), "")</f>
        <v>2.0833430165875876E-2</v>
      </c>
      <c r="AH490">
        <f t="shared" si="16"/>
        <v>14930005</v>
      </c>
    </row>
    <row r="491" spans="1:34" x14ac:dyDescent="0.3">
      <c r="A491" t="s">
        <v>8</v>
      </c>
      <c r="B491" t="s">
        <v>235</v>
      </c>
      <c r="C491" t="s">
        <v>1598</v>
      </c>
      <c r="D491">
        <f t="array" ref="D491">AVERAGE(IF($B$2:$B$3757=$C491, $AE$2:$AE$3757))</f>
        <v>6.7</v>
      </c>
      <c r="E491">
        <f t="shared" si="17"/>
        <v>6.9</v>
      </c>
      <c r="G491">
        <v>136</v>
      </c>
      <c r="H491" t="s">
        <v>354</v>
      </c>
      <c r="I491" t="s">
        <v>253</v>
      </c>
      <c r="J491" t="s">
        <v>4337</v>
      </c>
      <c r="W491" t="s">
        <v>771</v>
      </c>
      <c r="X491" t="s">
        <v>11</v>
      </c>
      <c r="AD491">
        <v>100000000</v>
      </c>
      <c r="AE491">
        <v>6.7</v>
      </c>
      <c r="AF491">
        <v>67286731</v>
      </c>
      <c r="AG491">
        <f>IFERROR(CORREL(AD491:$AD$3757, AF491:$AF$3757), "")</f>
        <v>2.0777614007638188E-2</v>
      </c>
      <c r="AH491">
        <f t="shared" si="16"/>
        <v>-32713269</v>
      </c>
    </row>
    <row r="492" spans="1:34" x14ac:dyDescent="0.3">
      <c r="A492" t="s">
        <v>8</v>
      </c>
      <c r="B492" t="s">
        <v>582</v>
      </c>
      <c r="C492" t="s">
        <v>1600</v>
      </c>
      <c r="D492">
        <f t="array" ref="D492">AVERAGE(IF($B$2:$B$3757=$C492, $AE$2:$AE$3757))</f>
        <v>7.65</v>
      </c>
      <c r="E492">
        <f t="shared" si="17"/>
        <v>6.9</v>
      </c>
      <c r="G492">
        <v>91</v>
      </c>
      <c r="H492" t="s">
        <v>528</v>
      </c>
      <c r="W492" t="s">
        <v>772</v>
      </c>
      <c r="X492" t="s">
        <v>11</v>
      </c>
      <c r="AD492">
        <v>79000000</v>
      </c>
      <c r="AE492">
        <v>3.4</v>
      </c>
      <c r="AF492">
        <v>74158157</v>
      </c>
      <c r="AG492">
        <f>IFERROR(CORREL(AD492:$AD$3757, AF492:$AF$3757), "")</f>
        <v>2.0731715838002329E-2</v>
      </c>
      <c r="AH492">
        <f t="shared" si="16"/>
        <v>-4841843</v>
      </c>
    </row>
    <row r="493" spans="1:34" x14ac:dyDescent="0.3">
      <c r="A493" t="s">
        <v>8</v>
      </c>
      <c r="B493" t="s">
        <v>773</v>
      </c>
      <c r="C493" t="s">
        <v>1606</v>
      </c>
      <c r="D493">
        <f t="array" ref="D493">AVERAGE(IF($B$2:$B$3757=$C493, $AE$2:$AE$3757))</f>
        <v>5.6</v>
      </c>
      <c r="E493">
        <f t="shared" si="17"/>
        <v>6.9</v>
      </c>
      <c r="G493">
        <v>107</v>
      </c>
      <c r="H493" t="s">
        <v>354</v>
      </c>
      <c r="I493" t="s">
        <v>5366</v>
      </c>
      <c r="J493" t="s">
        <v>5281</v>
      </c>
      <c r="W493" t="s">
        <v>774</v>
      </c>
      <c r="X493" t="s">
        <v>11</v>
      </c>
      <c r="AD493">
        <v>76000000</v>
      </c>
      <c r="AE493">
        <v>5.9</v>
      </c>
      <c r="AF493">
        <v>127083765</v>
      </c>
      <c r="AG493">
        <f>IFERROR(CORREL(AD493:$AD$3757, AF493:$AF$3757), "")</f>
        <v>2.0693581206738657E-2</v>
      </c>
      <c r="AH493">
        <f t="shared" si="16"/>
        <v>51083765</v>
      </c>
    </row>
    <row r="494" spans="1:34" x14ac:dyDescent="0.3">
      <c r="A494" t="s">
        <v>8</v>
      </c>
      <c r="B494" t="s">
        <v>310</v>
      </c>
      <c r="C494" t="s">
        <v>1608</v>
      </c>
      <c r="D494">
        <f t="array" ref="D494">AVERAGE(IF($B$2:$B$3757=$C494, $AE$2:$AE$3757))</f>
        <v>7.5</v>
      </c>
      <c r="E494">
        <f t="shared" si="17"/>
        <v>6.9</v>
      </c>
      <c r="G494">
        <v>108</v>
      </c>
      <c r="H494" t="s">
        <v>253</v>
      </c>
      <c r="I494" t="s">
        <v>5360</v>
      </c>
      <c r="J494" t="s">
        <v>897</v>
      </c>
      <c r="K494" t="s">
        <v>5361</v>
      </c>
      <c r="L494" t="s">
        <v>5357</v>
      </c>
      <c r="W494" t="s">
        <v>775</v>
      </c>
      <c r="X494" t="s">
        <v>11</v>
      </c>
      <c r="AD494">
        <v>81200000</v>
      </c>
      <c r="AE494">
        <v>7.8</v>
      </c>
      <c r="AF494">
        <v>1339152</v>
      </c>
      <c r="AG494">
        <f>IFERROR(CORREL(AD494:$AD$3757, AF494:$AF$3757), "")</f>
        <v>2.061038327340179E-2</v>
      </c>
      <c r="AH494">
        <f t="shared" si="16"/>
        <v>-79860848</v>
      </c>
    </row>
    <row r="495" spans="1:34" x14ac:dyDescent="0.3">
      <c r="A495" t="s">
        <v>8</v>
      </c>
      <c r="B495" t="s">
        <v>776</v>
      </c>
      <c r="C495" t="s">
        <v>1610</v>
      </c>
      <c r="D495">
        <f t="array" ref="D495">AVERAGE(IF($B$2:$B$3757=$C495, $AE$2:$AE$3757))</f>
        <v>6.8</v>
      </c>
      <c r="E495">
        <f t="shared" si="17"/>
        <v>6.9</v>
      </c>
      <c r="G495">
        <v>99</v>
      </c>
      <c r="H495" t="s">
        <v>5358</v>
      </c>
      <c r="I495" t="s">
        <v>5281</v>
      </c>
      <c r="W495" t="s">
        <v>777</v>
      </c>
      <c r="X495" t="s">
        <v>11</v>
      </c>
      <c r="AD495">
        <v>80000000</v>
      </c>
      <c r="AE495">
        <v>5.9</v>
      </c>
      <c r="AF495">
        <v>15071514</v>
      </c>
      <c r="AG495">
        <f>IFERROR(CORREL(AD495:$AD$3757, AF495:$AF$3757), "")</f>
        <v>2.0657098365658232E-2</v>
      </c>
      <c r="AH495">
        <f t="shared" si="16"/>
        <v>-64928486</v>
      </c>
    </row>
    <row r="496" spans="1:34" x14ac:dyDescent="0.3">
      <c r="A496" t="s">
        <v>8</v>
      </c>
      <c r="B496" t="s">
        <v>778</v>
      </c>
      <c r="C496" t="s">
        <v>1613</v>
      </c>
      <c r="D496">
        <f t="array" ref="D496">AVERAGE(IF($B$2:$B$3757=$C496, $AE$2:$AE$3757))</f>
        <v>6.7999999999999989</v>
      </c>
      <c r="E496">
        <f t="shared" si="17"/>
        <v>6.9</v>
      </c>
      <c r="G496">
        <v>92</v>
      </c>
      <c r="H496" t="s">
        <v>253</v>
      </c>
      <c r="I496" t="s">
        <v>5360</v>
      </c>
      <c r="J496" t="s">
        <v>528</v>
      </c>
      <c r="K496" t="s">
        <v>5361</v>
      </c>
      <c r="L496" t="s">
        <v>5357</v>
      </c>
      <c r="W496" t="s">
        <v>779</v>
      </c>
      <c r="X496" t="s">
        <v>11</v>
      </c>
      <c r="AD496">
        <v>76000000</v>
      </c>
      <c r="AE496">
        <v>4.0999999999999996</v>
      </c>
      <c r="AF496">
        <v>26000610</v>
      </c>
      <c r="AG496">
        <f>IFERROR(CORREL(AD496:$AD$3757, AF496:$AF$3757), "")</f>
        <v>2.0685688010874313E-2</v>
      </c>
      <c r="AH496">
        <f t="shared" si="16"/>
        <v>-49999390</v>
      </c>
    </row>
    <row r="497" spans="1:34" x14ac:dyDescent="0.3">
      <c r="A497" t="s">
        <v>8</v>
      </c>
      <c r="B497" t="s">
        <v>780</v>
      </c>
      <c r="C497" t="s">
        <v>1615</v>
      </c>
      <c r="D497">
        <f t="array" ref="D497">AVERAGE(IF($B$2:$B$3757=$C497, $AE$2:$AE$3757))</f>
        <v>7.2833333333333323</v>
      </c>
      <c r="E497">
        <f t="shared" si="17"/>
        <v>6.9</v>
      </c>
      <c r="G497">
        <v>87</v>
      </c>
      <c r="H497" t="s">
        <v>5360</v>
      </c>
      <c r="I497" t="s">
        <v>528</v>
      </c>
      <c r="J497" t="s">
        <v>5361</v>
      </c>
      <c r="W497" t="s">
        <v>781</v>
      </c>
      <c r="X497" t="s">
        <v>11</v>
      </c>
      <c r="AD497">
        <v>75000000</v>
      </c>
      <c r="AE497">
        <v>6.8</v>
      </c>
      <c r="AF497">
        <v>323505540</v>
      </c>
      <c r="AG497">
        <f>IFERROR(CORREL(AD497:$AD$3757, AF497:$AF$3757), "")</f>
        <v>2.0699754869792187E-2</v>
      </c>
      <c r="AH497">
        <f t="shared" si="16"/>
        <v>248505540</v>
      </c>
    </row>
    <row r="498" spans="1:34" x14ac:dyDescent="0.3">
      <c r="A498" t="s">
        <v>197</v>
      </c>
      <c r="B498" t="s">
        <v>783</v>
      </c>
      <c r="C498" t="s">
        <v>1619</v>
      </c>
      <c r="D498">
        <f t="array" ref="D498">AVERAGE(IF($B$2:$B$3757=$C498, $AE$2:$AE$3757))</f>
        <v>5.2666666666666666</v>
      </c>
      <c r="E498">
        <f t="shared" si="17"/>
        <v>6.9</v>
      </c>
      <c r="G498">
        <v>110</v>
      </c>
      <c r="H498" t="s">
        <v>354</v>
      </c>
      <c r="I498" t="s">
        <v>253</v>
      </c>
      <c r="J498" t="s">
        <v>5357</v>
      </c>
      <c r="K498" t="s">
        <v>5358</v>
      </c>
      <c r="W498" t="s">
        <v>784</v>
      </c>
      <c r="X498" t="s">
        <v>11</v>
      </c>
      <c r="AD498">
        <v>78000000</v>
      </c>
      <c r="AE498">
        <v>5.8</v>
      </c>
      <c r="AF498">
        <v>66462600</v>
      </c>
      <c r="AG498">
        <f>IFERROR(CORREL(AD498:$AD$3757, AF498:$AF$3757), "")</f>
        <v>2.0507697914840608E-2</v>
      </c>
      <c r="AH498">
        <f t="shared" si="16"/>
        <v>-11537400</v>
      </c>
    </row>
    <row r="499" spans="1:34" x14ac:dyDescent="0.3">
      <c r="A499" t="s">
        <v>8</v>
      </c>
      <c r="B499" t="s">
        <v>785</v>
      </c>
      <c r="C499" t="s">
        <v>1622</v>
      </c>
      <c r="D499">
        <f t="array" ref="D499">AVERAGE(IF($B$2:$B$3757=$C499, $AE$2:$AE$3757))</f>
        <v>6.4249999999999998</v>
      </c>
      <c r="E499">
        <f t="shared" si="17"/>
        <v>6.9</v>
      </c>
      <c r="G499">
        <v>98</v>
      </c>
      <c r="H499" t="s">
        <v>5360</v>
      </c>
      <c r="I499" t="s">
        <v>528</v>
      </c>
      <c r="J499" t="s">
        <v>5361</v>
      </c>
      <c r="K499" t="s">
        <v>5358</v>
      </c>
      <c r="W499" t="s">
        <v>786</v>
      </c>
      <c r="X499" t="s">
        <v>11</v>
      </c>
      <c r="AD499">
        <v>76000000</v>
      </c>
      <c r="AE499">
        <v>7.5</v>
      </c>
      <c r="AF499">
        <v>368049635</v>
      </c>
      <c r="AG499">
        <f>IFERROR(CORREL(AD499:$AD$3757, AF499:$AF$3757), "")</f>
        <v>2.0478031672148633E-2</v>
      </c>
      <c r="AH499">
        <f t="shared" si="16"/>
        <v>292049635</v>
      </c>
    </row>
    <row r="500" spans="1:34" x14ac:dyDescent="0.3">
      <c r="A500" t="s">
        <v>8</v>
      </c>
      <c r="B500" t="s">
        <v>115</v>
      </c>
      <c r="C500" t="s">
        <v>1628</v>
      </c>
      <c r="D500">
        <f t="array" ref="D500">AVERAGE(IF($B$2:$B$3757=$C500, $AE$2:$AE$3757))</f>
        <v>6.3666666666666671</v>
      </c>
      <c r="E500">
        <f t="shared" si="17"/>
        <v>6.9</v>
      </c>
      <c r="G500">
        <v>154</v>
      </c>
      <c r="H500" t="s">
        <v>354</v>
      </c>
      <c r="I500" t="s">
        <v>253</v>
      </c>
      <c r="J500" t="s">
        <v>5358</v>
      </c>
      <c r="W500" t="s">
        <v>787</v>
      </c>
      <c r="X500" t="s">
        <v>11</v>
      </c>
      <c r="AD500">
        <v>75000000</v>
      </c>
      <c r="AE500">
        <v>6.9</v>
      </c>
      <c r="AF500">
        <v>306124059</v>
      </c>
      <c r="AG500">
        <f>IFERROR(CORREL(AD500:$AD$3757, AF500:$AF$3757), "")</f>
        <v>2.0263775285400642E-2</v>
      </c>
      <c r="AH500">
        <f t="shared" si="16"/>
        <v>231124059</v>
      </c>
    </row>
    <row r="501" spans="1:34" x14ac:dyDescent="0.3">
      <c r="A501" t="s">
        <v>8</v>
      </c>
      <c r="B501" t="s">
        <v>106</v>
      </c>
      <c r="C501" t="s">
        <v>1630</v>
      </c>
      <c r="D501">
        <f t="array" ref="D501">AVERAGE(IF($B$2:$B$3757=$C501, $AE$2:$AE$3757))</f>
        <v>5.2666666666666666</v>
      </c>
      <c r="E501">
        <f t="shared" si="17"/>
        <v>6.9</v>
      </c>
      <c r="G501">
        <v>129</v>
      </c>
      <c r="H501" t="s">
        <v>354</v>
      </c>
      <c r="I501" t="s">
        <v>253</v>
      </c>
      <c r="J501" t="s">
        <v>5358</v>
      </c>
      <c r="W501" t="s">
        <v>788</v>
      </c>
      <c r="X501" t="s">
        <v>11</v>
      </c>
      <c r="AD501">
        <v>73000000</v>
      </c>
      <c r="AE501">
        <v>6.5</v>
      </c>
      <c r="AF501">
        <v>229074524</v>
      </c>
      <c r="AG501">
        <f>IFERROR(CORREL(AD501:$AD$3757, AF501:$AF$3757), "")</f>
        <v>2.0074182848500283E-2</v>
      </c>
      <c r="AH501">
        <f t="shared" si="16"/>
        <v>156074524</v>
      </c>
    </row>
    <row r="502" spans="1:34" x14ac:dyDescent="0.3">
      <c r="A502" t="s">
        <v>8</v>
      </c>
      <c r="B502" t="s">
        <v>209</v>
      </c>
      <c r="C502" t="s">
        <v>1633</v>
      </c>
      <c r="D502">
        <f t="array" ref="D502">AVERAGE(IF($B$2:$B$3757=$C502, $AE$2:$AE$3757))</f>
        <v>7</v>
      </c>
      <c r="E502">
        <f t="shared" si="17"/>
        <v>6.9</v>
      </c>
      <c r="G502">
        <v>86</v>
      </c>
      <c r="H502" t="s">
        <v>253</v>
      </c>
      <c r="I502" t="s">
        <v>5360</v>
      </c>
      <c r="J502" t="s">
        <v>528</v>
      </c>
      <c r="K502" t="s">
        <v>5361</v>
      </c>
      <c r="W502" t="s">
        <v>789</v>
      </c>
      <c r="X502" t="s">
        <v>11</v>
      </c>
      <c r="AD502">
        <v>75000000</v>
      </c>
      <c r="AE502">
        <v>6.9</v>
      </c>
      <c r="AF502">
        <v>193136719</v>
      </c>
      <c r="AG502">
        <f>IFERROR(CORREL(AD502:$AD$3757, AF502:$AF$3757), "")</f>
        <v>1.9929698120612731E-2</v>
      </c>
      <c r="AH502">
        <f t="shared" si="16"/>
        <v>118136719</v>
      </c>
    </row>
    <row r="503" spans="1:34" x14ac:dyDescent="0.3">
      <c r="A503" t="s">
        <v>8</v>
      </c>
      <c r="B503" t="s">
        <v>325</v>
      </c>
      <c r="C503" t="s">
        <v>1637</v>
      </c>
      <c r="D503">
        <f t="array" ref="D503">AVERAGE(IF($B$2:$B$3757=$C503, $AE$2:$AE$3757))</f>
        <v>6.5666666666666664</v>
      </c>
      <c r="E503">
        <f t="shared" si="17"/>
        <v>6.9</v>
      </c>
      <c r="G503">
        <v>109</v>
      </c>
      <c r="H503" t="s">
        <v>897</v>
      </c>
      <c r="I503" t="s">
        <v>5358</v>
      </c>
      <c r="J503" t="s">
        <v>5281</v>
      </c>
      <c r="W503" t="s">
        <v>790</v>
      </c>
      <c r="X503" t="s">
        <v>11</v>
      </c>
      <c r="AD503">
        <v>76000000</v>
      </c>
      <c r="AE503">
        <v>7.9</v>
      </c>
      <c r="AF503">
        <v>35286428</v>
      </c>
      <c r="AG503">
        <f>IFERROR(CORREL(AD503:$AD$3757, AF503:$AF$3757), "")</f>
        <v>1.979696494232256E-2</v>
      </c>
      <c r="AH503">
        <f t="shared" si="16"/>
        <v>-40713572</v>
      </c>
    </row>
    <row r="504" spans="1:34" x14ac:dyDescent="0.3">
      <c r="A504" t="s">
        <v>8</v>
      </c>
      <c r="B504" t="s">
        <v>31</v>
      </c>
      <c r="C504" t="s">
        <v>1639</v>
      </c>
      <c r="D504">
        <f t="array" ref="D504">AVERAGE(IF($B$2:$B$3757=$C504, $AE$2:$AE$3757))</f>
        <v>6.85</v>
      </c>
      <c r="E504">
        <f t="shared" si="17"/>
        <v>6.9</v>
      </c>
      <c r="G504">
        <v>104</v>
      </c>
      <c r="H504" t="s">
        <v>354</v>
      </c>
      <c r="I504" t="s">
        <v>253</v>
      </c>
      <c r="J504" t="s">
        <v>5358</v>
      </c>
      <c r="W504" t="s">
        <v>791</v>
      </c>
      <c r="X504" t="s">
        <v>11</v>
      </c>
      <c r="AD504">
        <v>75000000</v>
      </c>
      <c r="AE504">
        <v>7.4</v>
      </c>
      <c r="AF504">
        <v>157299717</v>
      </c>
      <c r="AG504">
        <f>IFERROR(CORREL(AD504:$AD$3757, AF504:$AF$3757), "")</f>
        <v>1.9800677340876732E-2</v>
      </c>
      <c r="AH504">
        <f t="shared" si="16"/>
        <v>82299717</v>
      </c>
    </row>
    <row r="505" spans="1:34" x14ac:dyDescent="0.3">
      <c r="A505" t="s">
        <v>8</v>
      </c>
      <c r="B505" t="s">
        <v>792</v>
      </c>
      <c r="C505" t="s">
        <v>1642</v>
      </c>
      <c r="D505">
        <f t="array" ref="D505">AVERAGE(IF($B$2:$B$3757=$C505, $AE$2:$AE$3757))</f>
        <v>6.6</v>
      </c>
      <c r="E505">
        <f t="shared" si="17"/>
        <v>6.9</v>
      </c>
      <c r="G505">
        <v>110</v>
      </c>
      <c r="H505" t="s">
        <v>354</v>
      </c>
      <c r="I505" t="s">
        <v>5366</v>
      </c>
      <c r="J505" t="s">
        <v>5357</v>
      </c>
      <c r="K505" t="s">
        <v>5281</v>
      </c>
      <c r="W505" t="s">
        <v>793</v>
      </c>
      <c r="X505" t="s">
        <v>11</v>
      </c>
      <c r="AD505">
        <v>75000000</v>
      </c>
      <c r="AE505">
        <v>6.7</v>
      </c>
      <c r="AF505">
        <v>134568845</v>
      </c>
      <c r="AG505">
        <f>IFERROR(CORREL(AD505:$AD$3757, AF505:$AF$3757), "")</f>
        <v>1.9693063302431729E-2</v>
      </c>
      <c r="AH505">
        <f t="shared" si="16"/>
        <v>59568845</v>
      </c>
    </row>
    <row r="506" spans="1:34" x14ac:dyDescent="0.3">
      <c r="A506" t="s">
        <v>8</v>
      </c>
      <c r="B506" t="s">
        <v>75</v>
      </c>
      <c r="C506" t="s">
        <v>1644</v>
      </c>
      <c r="D506">
        <f t="array" ref="D506">AVERAGE(IF($B$2:$B$3757=$C506, $AE$2:$AE$3757))</f>
        <v>6.083333333333333</v>
      </c>
      <c r="E506">
        <f t="shared" si="17"/>
        <v>6.9</v>
      </c>
      <c r="G506">
        <v>136</v>
      </c>
      <c r="H506" t="s">
        <v>354</v>
      </c>
      <c r="I506" t="s">
        <v>253</v>
      </c>
      <c r="J506" t="s">
        <v>5281</v>
      </c>
      <c r="W506" t="s">
        <v>794</v>
      </c>
      <c r="X506" t="s">
        <v>11</v>
      </c>
      <c r="AD506">
        <v>75000000</v>
      </c>
      <c r="AE506">
        <v>7.4</v>
      </c>
      <c r="AF506">
        <v>134006721</v>
      </c>
      <c r="AG506">
        <f>IFERROR(CORREL(AD506:$AD$3757, AF506:$AF$3757), "")</f>
        <v>1.960315533034487E-2</v>
      </c>
      <c r="AH506">
        <f t="shared" si="16"/>
        <v>59006721</v>
      </c>
    </row>
    <row r="507" spans="1:34" x14ac:dyDescent="0.3">
      <c r="A507" t="s">
        <v>8</v>
      </c>
      <c r="B507" t="s">
        <v>340</v>
      </c>
      <c r="C507" t="s">
        <v>1646</v>
      </c>
      <c r="D507">
        <f t="array" ref="D507">AVERAGE(IF($B$2:$B$3757=$C507, $AE$2:$AE$3757))</f>
        <v>6.1</v>
      </c>
      <c r="E507">
        <f t="shared" si="17"/>
        <v>6.9</v>
      </c>
      <c r="G507">
        <v>115</v>
      </c>
      <c r="H507" t="s">
        <v>354</v>
      </c>
      <c r="I507" t="s">
        <v>253</v>
      </c>
      <c r="J507" t="s">
        <v>5360</v>
      </c>
      <c r="K507" t="s">
        <v>528</v>
      </c>
      <c r="L507" t="s">
        <v>5361</v>
      </c>
      <c r="M507" t="s">
        <v>5357</v>
      </c>
      <c r="W507" t="s">
        <v>795</v>
      </c>
      <c r="X507" t="s">
        <v>11</v>
      </c>
      <c r="AD507">
        <v>80000000</v>
      </c>
      <c r="AE507">
        <v>6.9</v>
      </c>
      <c r="AF507">
        <v>195329763</v>
      </c>
      <c r="AG507">
        <f>IFERROR(CORREL(AD507:$AD$3757, AF507:$AF$3757), "")</f>
        <v>1.9513553162587387E-2</v>
      </c>
      <c r="AH507">
        <f t="shared" si="16"/>
        <v>115329763</v>
      </c>
    </row>
    <row r="508" spans="1:34" x14ac:dyDescent="0.3">
      <c r="A508" t="s">
        <v>8</v>
      </c>
      <c r="B508" t="s">
        <v>659</v>
      </c>
      <c r="C508" t="s">
        <v>1648</v>
      </c>
      <c r="D508">
        <f t="array" ref="D508">AVERAGE(IF($B$2:$B$3757=$C508, $AE$2:$AE$3757))</f>
        <v>4</v>
      </c>
      <c r="E508">
        <f t="shared" si="17"/>
        <v>6.9</v>
      </c>
      <c r="G508">
        <v>99</v>
      </c>
      <c r="H508" t="s">
        <v>528</v>
      </c>
      <c r="I508" t="s">
        <v>5359</v>
      </c>
      <c r="W508" t="s">
        <v>796</v>
      </c>
      <c r="X508" t="s">
        <v>11</v>
      </c>
      <c r="AD508">
        <v>75000000</v>
      </c>
      <c r="AE508">
        <v>6.8</v>
      </c>
      <c r="AF508">
        <v>120776832</v>
      </c>
      <c r="AG508">
        <f>IFERROR(CORREL(AD508:$AD$3757, AF508:$AF$3757), "")</f>
        <v>1.9357489207470494E-2</v>
      </c>
      <c r="AH508">
        <f t="shared" si="16"/>
        <v>45776832</v>
      </c>
    </row>
    <row r="509" spans="1:34" x14ac:dyDescent="0.3">
      <c r="A509" t="s">
        <v>8</v>
      </c>
      <c r="B509" t="s">
        <v>694</v>
      </c>
      <c r="C509" t="s">
        <v>1652</v>
      </c>
      <c r="D509">
        <f t="array" ref="D509">AVERAGE(IF($B$2:$B$3757=$C509, $AE$2:$AE$3757))</f>
        <v>5.55</v>
      </c>
      <c r="E509">
        <f t="shared" si="17"/>
        <v>6.9</v>
      </c>
      <c r="G509">
        <v>117</v>
      </c>
      <c r="H509" t="s">
        <v>528</v>
      </c>
      <c r="I509" t="s">
        <v>897</v>
      </c>
      <c r="J509" t="s">
        <v>5361</v>
      </c>
      <c r="K509" t="s">
        <v>5368</v>
      </c>
      <c r="L509" t="s">
        <v>5362</v>
      </c>
      <c r="M509" t="s">
        <v>5359</v>
      </c>
      <c r="W509" t="s">
        <v>797</v>
      </c>
      <c r="X509" t="s">
        <v>11</v>
      </c>
      <c r="AD509">
        <v>75000000</v>
      </c>
      <c r="AE509">
        <v>6.7</v>
      </c>
      <c r="AF509">
        <v>118823091</v>
      </c>
      <c r="AG509">
        <f>IFERROR(CORREL(AD509:$AD$3757, AF509:$AF$3757), "")</f>
        <v>1.927858297781302E-2</v>
      </c>
      <c r="AH509">
        <f t="shared" si="16"/>
        <v>43823091</v>
      </c>
    </row>
    <row r="510" spans="1:34" x14ac:dyDescent="0.3">
      <c r="A510" t="s">
        <v>8</v>
      </c>
      <c r="B510" t="s">
        <v>557</v>
      </c>
      <c r="C510" t="s">
        <v>1654</v>
      </c>
      <c r="D510">
        <f t="array" ref="D510">AVERAGE(IF($B$2:$B$3757=$C510, $AE$2:$AE$3757))</f>
        <v>6.65</v>
      </c>
      <c r="E510">
        <f t="shared" si="17"/>
        <v>6.9</v>
      </c>
      <c r="G510">
        <v>125</v>
      </c>
      <c r="H510" t="s">
        <v>1714</v>
      </c>
      <c r="I510" t="s">
        <v>5363</v>
      </c>
      <c r="J510" t="s">
        <v>5281</v>
      </c>
      <c r="W510" t="s">
        <v>798</v>
      </c>
      <c r="X510" t="s">
        <v>11</v>
      </c>
      <c r="AD510">
        <v>50000000</v>
      </c>
      <c r="AE510">
        <v>5.0999999999999996</v>
      </c>
      <c r="AF510">
        <v>41814863</v>
      </c>
      <c r="AG510">
        <f>IFERROR(CORREL(AD510:$AD$3757, AF510:$AF$3757), "")</f>
        <v>1.9201246765414921E-2</v>
      </c>
      <c r="AH510">
        <f t="shared" si="16"/>
        <v>-8185137</v>
      </c>
    </row>
    <row r="511" spans="1:34" x14ac:dyDescent="0.3">
      <c r="A511" t="s">
        <v>8</v>
      </c>
      <c r="B511" t="s">
        <v>799</v>
      </c>
      <c r="C511" t="s">
        <v>1656</v>
      </c>
      <c r="D511">
        <f t="array" ref="D511">AVERAGE(IF($B$2:$B$3757=$C511, $AE$2:$AE$3757))</f>
        <v>6.3</v>
      </c>
      <c r="E511">
        <f t="shared" si="17"/>
        <v>6.9</v>
      </c>
      <c r="G511">
        <v>110</v>
      </c>
      <c r="H511" t="s">
        <v>354</v>
      </c>
      <c r="I511" t="s">
        <v>253</v>
      </c>
      <c r="J511" t="s">
        <v>528</v>
      </c>
      <c r="K511" t="s">
        <v>5361</v>
      </c>
      <c r="L511" t="s">
        <v>5358</v>
      </c>
      <c r="W511" t="s">
        <v>800</v>
      </c>
      <c r="X511" t="s">
        <v>11</v>
      </c>
      <c r="AD511">
        <v>75000000</v>
      </c>
      <c r="AE511">
        <v>4.0999999999999996</v>
      </c>
      <c r="AF511">
        <v>97360069</v>
      </c>
      <c r="AG511">
        <f>IFERROR(CORREL(AD511:$AD$3757, AF511:$AF$3757), "")</f>
        <v>1.919988992582693E-2</v>
      </c>
      <c r="AH511">
        <f t="shared" si="16"/>
        <v>22360069</v>
      </c>
    </row>
    <row r="512" spans="1:34" x14ac:dyDescent="0.3">
      <c r="A512" t="s">
        <v>8</v>
      </c>
      <c r="B512" t="s">
        <v>299</v>
      </c>
      <c r="C512" t="s">
        <v>1661</v>
      </c>
      <c r="D512">
        <f t="array" ref="D512">AVERAGE(IF($B$2:$B$3757=$C512, $AE$2:$AE$3757))</f>
        <v>5.2</v>
      </c>
      <c r="E512">
        <f t="shared" si="17"/>
        <v>6.9</v>
      </c>
      <c r="G512">
        <v>125</v>
      </c>
      <c r="H512" t="s">
        <v>5366</v>
      </c>
      <c r="I512" t="s">
        <v>5363</v>
      </c>
      <c r="J512" t="s">
        <v>5281</v>
      </c>
      <c r="W512" t="s">
        <v>801</v>
      </c>
      <c r="X512" t="s">
        <v>11</v>
      </c>
      <c r="AD512">
        <v>75000000</v>
      </c>
      <c r="AE512">
        <v>7.3</v>
      </c>
      <c r="AF512">
        <v>117698894</v>
      </c>
      <c r="AG512">
        <f>IFERROR(CORREL(AD512:$AD$3757, AF512:$AF$3757), "")</f>
        <v>1.9141583368273093E-2</v>
      </c>
      <c r="AH512">
        <f t="shared" si="16"/>
        <v>42698894</v>
      </c>
    </row>
    <row r="513" spans="1:34" x14ac:dyDescent="0.3">
      <c r="A513" t="s">
        <v>8</v>
      </c>
      <c r="B513" t="s">
        <v>582</v>
      </c>
      <c r="C513" t="s">
        <v>1664</v>
      </c>
      <c r="D513">
        <f t="array" ref="D513">AVERAGE(IF($B$2:$B$3757=$C513, $AE$2:$AE$3757))</f>
        <v>6.6</v>
      </c>
      <c r="E513">
        <f t="shared" si="17"/>
        <v>6.9</v>
      </c>
      <c r="G513">
        <v>102</v>
      </c>
      <c r="H513" t="s">
        <v>528</v>
      </c>
      <c r="W513" t="s">
        <v>802</v>
      </c>
      <c r="X513" t="s">
        <v>11</v>
      </c>
      <c r="AD513">
        <v>80000000</v>
      </c>
      <c r="AE513">
        <v>6</v>
      </c>
      <c r="AF513">
        <v>162001186</v>
      </c>
      <c r="AG513">
        <f>IFERROR(CORREL(AD513:$AD$3757, AF513:$AF$3757), "")</f>
        <v>1.9065019978682859E-2</v>
      </c>
      <c r="AH513">
        <f t="shared" si="16"/>
        <v>82001186</v>
      </c>
    </row>
    <row r="514" spans="1:34" x14ac:dyDescent="0.3">
      <c r="A514" t="s">
        <v>8</v>
      </c>
      <c r="B514" t="s">
        <v>106</v>
      </c>
      <c r="C514" t="s">
        <v>1667</v>
      </c>
      <c r="D514">
        <f t="array" ref="D514">AVERAGE(IF($B$2:$B$3757=$C514, $AE$2:$AE$3757))</f>
        <v>7.5</v>
      </c>
      <c r="E514">
        <f t="shared" si="17"/>
        <v>6.9</v>
      </c>
      <c r="G514">
        <v>128</v>
      </c>
      <c r="H514" t="s">
        <v>528</v>
      </c>
      <c r="I514" t="s">
        <v>897</v>
      </c>
      <c r="W514" t="s">
        <v>803</v>
      </c>
      <c r="X514" t="s">
        <v>11</v>
      </c>
      <c r="AD514">
        <v>60000000</v>
      </c>
      <c r="AE514">
        <v>7.3</v>
      </c>
      <c r="AF514">
        <v>77032279</v>
      </c>
      <c r="AG514">
        <f>IFERROR(CORREL(AD514:$AD$3757, AF514:$AF$3757), "")</f>
        <v>1.8935945830827524E-2</v>
      </c>
      <c r="AH514">
        <f t="shared" si="16"/>
        <v>17032279</v>
      </c>
    </row>
    <row r="515" spans="1:34" x14ac:dyDescent="0.3">
      <c r="A515" t="s">
        <v>8</v>
      </c>
      <c r="B515" t="s">
        <v>592</v>
      </c>
      <c r="C515" t="s">
        <v>1670</v>
      </c>
      <c r="D515">
        <f t="array" ref="D515">AVERAGE(IF($B$2:$B$3757=$C515, $AE$2:$AE$3757))</f>
        <v>6.0400000000000009</v>
      </c>
      <c r="E515">
        <f t="shared" si="17"/>
        <v>6.9</v>
      </c>
      <c r="G515">
        <v>100</v>
      </c>
      <c r="H515" t="s">
        <v>528</v>
      </c>
      <c r="I515" t="s">
        <v>5361</v>
      </c>
      <c r="W515" t="s">
        <v>804</v>
      </c>
      <c r="X515" t="s">
        <v>11</v>
      </c>
      <c r="AD515">
        <v>35000000</v>
      </c>
      <c r="AE515">
        <v>5.4</v>
      </c>
      <c r="AF515">
        <v>73023275</v>
      </c>
      <c r="AG515">
        <f>IFERROR(CORREL(AD515:$AD$3757, AF515:$AF$3757), "")</f>
        <v>1.8911784687658525E-2</v>
      </c>
      <c r="AH515">
        <f t="shared" ref="AH515:AH578" si="18" xml:space="preserve"> AF515 - AD515</f>
        <v>38023275</v>
      </c>
    </row>
    <row r="516" spans="1:34" x14ac:dyDescent="0.3">
      <c r="A516" t="s">
        <v>8</v>
      </c>
      <c r="B516" t="s">
        <v>84</v>
      </c>
      <c r="C516" t="s">
        <v>1672</v>
      </c>
      <c r="D516">
        <f t="array" ref="D516">AVERAGE(IF($B$2:$B$3757=$C516, $AE$2:$AE$3757))</f>
        <v>6.9</v>
      </c>
      <c r="E516">
        <f t="shared" si="17"/>
        <v>6.9</v>
      </c>
      <c r="G516">
        <v>124</v>
      </c>
      <c r="H516" t="s">
        <v>354</v>
      </c>
      <c r="I516" t="s">
        <v>253</v>
      </c>
      <c r="J516" t="s">
        <v>897</v>
      </c>
      <c r="K516" t="s">
        <v>5281</v>
      </c>
      <c r="W516" t="s">
        <v>805</v>
      </c>
      <c r="X516" t="s">
        <v>11</v>
      </c>
      <c r="AD516">
        <v>75000000</v>
      </c>
      <c r="AE516">
        <v>5.9</v>
      </c>
      <c r="AF516">
        <v>68473360</v>
      </c>
      <c r="AG516">
        <f>IFERROR(CORREL(AD516:$AD$3757, AF516:$AF$3757), "")</f>
        <v>1.8912663008591256E-2</v>
      </c>
      <c r="AH516">
        <f t="shared" si="18"/>
        <v>-6526640</v>
      </c>
    </row>
    <row r="517" spans="1:34" x14ac:dyDescent="0.3">
      <c r="A517" t="s">
        <v>8</v>
      </c>
      <c r="B517" t="s">
        <v>806</v>
      </c>
      <c r="C517" t="s">
        <v>1677</v>
      </c>
      <c r="D517">
        <f t="array" ref="D517">AVERAGE(IF($B$2:$B$3757=$C517, $AE$2:$AE$3757))</f>
        <v>4.0999999999999996</v>
      </c>
      <c r="E517">
        <f t="shared" si="17"/>
        <v>6.8999999999999995</v>
      </c>
      <c r="G517">
        <v>102</v>
      </c>
      <c r="H517" t="s">
        <v>5367</v>
      </c>
      <c r="I517" t="s">
        <v>528</v>
      </c>
      <c r="J517" t="s">
        <v>897</v>
      </c>
      <c r="K517" t="s">
        <v>5364</v>
      </c>
      <c r="W517" t="s">
        <v>807</v>
      </c>
      <c r="X517" t="s">
        <v>11</v>
      </c>
      <c r="AD517">
        <v>75000000</v>
      </c>
      <c r="AE517">
        <v>7.1</v>
      </c>
      <c r="AF517">
        <v>66636385</v>
      </c>
      <c r="AG517">
        <f>IFERROR(CORREL(AD517:$AD$3757, AF517:$AF$3757), "")</f>
        <v>1.8881700124487005E-2</v>
      </c>
      <c r="AH517">
        <f t="shared" si="18"/>
        <v>-8363615</v>
      </c>
    </row>
    <row r="518" spans="1:34" x14ac:dyDescent="0.3">
      <c r="A518" t="s">
        <v>8</v>
      </c>
      <c r="B518" t="s">
        <v>534</v>
      </c>
      <c r="C518" t="s">
        <v>1686</v>
      </c>
      <c r="D518">
        <f t="array" ref="D518">AVERAGE(IF($B$2:$B$3757=$C518, $AE$2:$AE$3757))</f>
        <v>6.1999999999999993</v>
      </c>
      <c r="E518">
        <f t="shared" si="17"/>
        <v>6.8999999999999995</v>
      </c>
      <c r="G518">
        <v>90</v>
      </c>
      <c r="H518" t="s">
        <v>253</v>
      </c>
      <c r="I518" t="s">
        <v>5360</v>
      </c>
      <c r="J518" t="s">
        <v>528</v>
      </c>
      <c r="K518" t="s">
        <v>5361</v>
      </c>
      <c r="W518" t="s">
        <v>808</v>
      </c>
      <c r="X518" t="s">
        <v>11</v>
      </c>
      <c r="AD518">
        <v>75000000</v>
      </c>
      <c r="AE518">
        <v>6</v>
      </c>
      <c r="AF518">
        <v>160762022</v>
      </c>
      <c r="AG518">
        <f>IFERROR(CORREL(AD518:$AD$3757, AF518:$AF$3757), "")</f>
        <v>1.8852543512538376E-2</v>
      </c>
      <c r="AH518">
        <f t="shared" si="18"/>
        <v>85762022</v>
      </c>
    </row>
    <row r="519" spans="1:34" x14ac:dyDescent="0.3">
      <c r="A519" t="s">
        <v>8</v>
      </c>
      <c r="B519" t="s">
        <v>296</v>
      </c>
      <c r="C519" t="s">
        <v>1689</v>
      </c>
      <c r="D519">
        <f t="array" ref="D519">AVERAGE(IF($B$2:$B$3757=$C519, $AE$2:$AE$3757))</f>
        <v>6</v>
      </c>
      <c r="E519">
        <f t="shared" si="17"/>
        <v>6.8999999999999995</v>
      </c>
      <c r="G519">
        <v>130</v>
      </c>
      <c r="H519" t="s">
        <v>897</v>
      </c>
      <c r="I519" t="s">
        <v>5368</v>
      </c>
      <c r="J519" t="s">
        <v>5362</v>
      </c>
      <c r="W519" t="s">
        <v>809</v>
      </c>
      <c r="X519" t="s">
        <v>11</v>
      </c>
      <c r="AD519">
        <v>70000000</v>
      </c>
      <c r="AE519">
        <v>6.5</v>
      </c>
      <c r="AF519">
        <v>103338338</v>
      </c>
      <c r="AG519">
        <f>IFERROR(CORREL(AD519:$AD$3757, AF519:$AF$3757), "")</f>
        <v>1.8740068867688933E-2</v>
      </c>
      <c r="AH519">
        <f t="shared" si="18"/>
        <v>33338338</v>
      </c>
    </row>
    <row r="520" spans="1:34" x14ac:dyDescent="0.3">
      <c r="A520" t="s">
        <v>8</v>
      </c>
      <c r="B520" t="s">
        <v>810</v>
      </c>
      <c r="C520" t="s">
        <v>1692</v>
      </c>
      <c r="D520">
        <f t="array" ref="D520">AVERAGE(IF($B$2:$B$3757=$C520, $AE$2:$AE$3757))</f>
        <v>6</v>
      </c>
      <c r="E520">
        <f t="shared" si="17"/>
        <v>6.8833333333333329</v>
      </c>
      <c r="G520">
        <v>118</v>
      </c>
      <c r="H520" t="s">
        <v>528</v>
      </c>
      <c r="I520" t="s">
        <v>5366</v>
      </c>
      <c r="J520" t="s">
        <v>5368</v>
      </c>
      <c r="W520" t="s">
        <v>811</v>
      </c>
      <c r="X520" t="s">
        <v>11</v>
      </c>
      <c r="AD520">
        <v>53000000</v>
      </c>
      <c r="AE520">
        <v>5.7</v>
      </c>
      <c r="AF520">
        <v>55808744</v>
      </c>
      <c r="AG520">
        <f>IFERROR(CORREL(AD520:$AD$3757, AF520:$AF$3757), "")</f>
        <v>1.8684256577665245E-2</v>
      </c>
      <c r="AH520">
        <f t="shared" si="18"/>
        <v>2808744</v>
      </c>
    </row>
    <row r="521" spans="1:34" x14ac:dyDescent="0.3">
      <c r="A521" t="s">
        <v>8</v>
      </c>
      <c r="B521" t="s">
        <v>106</v>
      </c>
      <c r="C521" t="s">
        <v>1708</v>
      </c>
      <c r="D521">
        <f t="array" ref="D521">AVERAGE(IF($B$2:$B$3757=$C521, $AE$2:$AE$3757))</f>
        <v>4.875</v>
      </c>
      <c r="E521">
        <f t="shared" si="17"/>
        <v>6.875</v>
      </c>
      <c r="G521">
        <v>163</v>
      </c>
      <c r="H521" t="s">
        <v>897</v>
      </c>
      <c r="I521" t="s">
        <v>5364</v>
      </c>
      <c r="J521" t="s">
        <v>5281</v>
      </c>
      <c r="W521" t="s">
        <v>812</v>
      </c>
      <c r="X521" t="s">
        <v>11</v>
      </c>
      <c r="AD521">
        <v>70000000</v>
      </c>
      <c r="AE521">
        <v>7.6</v>
      </c>
      <c r="AF521">
        <v>47379090</v>
      </c>
      <c r="AG521">
        <f>IFERROR(CORREL(AD521:$AD$3757, AF521:$AF$3757), "")</f>
        <v>1.8676020557470179E-2</v>
      </c>
      <c r="AH521">
        <f t="shared" si="18"/>
        <v>-22620910</v>
      </c>
    </row>
    <row r="522" spans="1:34" x14ac:dyDescent="0.3">
      <c r="A522" t="s">
        <v>8</v>
      </c>
      <c r="B522" t="s">
        <v>813</v>
      </c>
      <c r="C522" t="s">
        <v>1712</v>
      </c>
      <c r="D522">
        <f t="array" ref="D522">AVERAGE(IF($B$2:$B$3757=$C522, $AE$2:$AE$3757))</f>
        <v>7.0749999999999993</v>
      </c>
      <c r="E522">
        <f t="shared" si="17"/>
        <v>6.8666666666666671</v>
      </c>
      <c r="G522">
        <v>142</v>
      </c>
      <c r="H522" t="s">
        <v>354</v>
      </c>
      <c r="I522" t="s">
        <v>897</v>
      </c>
      <c r="J522" t="s">
        <v>5281</v>
      </c>
      <c r="K522" t="s">
        <v>2601</v>
      </c>
      <c r="W522" t="s">
        <v>814</v>
      </c>
      <c r="X522" t="s">
        <v>11</v>
      </c>
      <c r="AD522">
        <v>70000000</v>
      </c>
      <c r="AE522">
        <v>6.6</v>
      </c>
      <c r="AF522">
        <v>43426961</v>
      </c>
      <c r="AG522">
        <f>IFERROR(CORREL(AD522:$AD$3757, AF522:$AF$3757), "")</f>
        <v>1.8667614298975187E-2</v>
      </c>
      <c r="AH522">
        <f t="shared" si="18"/>
        <v>-26573039</v>
      </c>
    </row>
    <row r="523" spans="1:34" x14ac:dyDescent="0.3">
      <c r="A523" t="s">
        <v>8</v>
      </c>
      <c r="B523" t="s">
        <v>815</v>
      </c>
      <c r="C523" t="s">
        <v>1720</v>
      </c>
      <c r="D523">
        <f t="array" ref="D523">AVERAGE(IF($B$2:$B$3757=$C523, $AE$2:$AE$3757))</f>
        <v>5.2</v>
      </c>
      <c r="E523">
        <f t="shared" si="17"/>
        <v>6.8666666666666671</v>
      </c>
      <c r="G523">
        <v>100</v>
      </c>
      <c r="H523" t="s">
        <v>354</v>
      </c>
      <c r="I523" t="s">
        <v>528</v>
      </c>
      <c r="J523" t="s">
        <v>5359</v>
      </c>
      <c r="K523" t="s">
        <v>5281</v>
      </c>
      <c r="W523" t="s">
        <v>816</v>
      </c>
      <c r="X523" t="s">
        <v>11</v>
      </c>
      <c r="AD523">
        <v>75000000</v>
      </c>
      <c r="AE523">
        <v>5.4</v>
      </c>
      <c r="AF523">
        <v>47000485</v>
      </c>
      <c r="AG523">
        <f>IFERROR(CORREL(AD523:$AD$3757, AF523:$AF$3757), "")</f>
        <v>1.8662842553911794E-2</v>
      </c>
      <c r="AH523">
        <f t="shared" si="18"/>
        <v>-27999515</v>
      </c>
    </row>
    <row r="524" spans="1:34" x14ac:dyDescent="0.3">
      <c r="A524" t="s">
        <v>8</v>
      </c>
      <c r="B524" t="s">
        <v>344</v>
      </c>
      <c r="C524" t="s">
        <v>1723</v>
      </c>
      <c r="D524">
        <f t="array" ref="D524">AVERAGE(IF($B$2:$B$3757=$C524, $AE$2:$AE$3757))</f>
        <v>6.4499999999999993</v>
      </c>
      <c r="E524">
        <f t="shared" si="17"/>
        <v>6.8666666666666671</v>
      </c>
      <c r="G524">
        <v>116</v>
      </c>
      <c r="H524" t="s">
        <v>354</v>
      </c>
      <c r="I524" t="s">
        <v>253</v>
      </c>
      <c r="J524" t="s">
        <v>528</v>
      </c>
      <c r="W524" t="s">
        <v>817</v>
      </c>
      <c r="X524" t="s">
        <v>11</v>
      </c>
      <c r="AD524">
        <v>75000000</v>
      </c>
      <c r="AE524">
        <v>7.3</v>
      </c>
      <c r="AF524">
        <v>45434443</v>
      </c>
      <c r="AG524">
        <f>IFERROR(CORREL(AD524:$AD$3757, AF524:$AF$3757), "")</f>
        <v>1.8653641812205149E-2</v>
      </c>
      <c r="AH524">
        <f t="shared" si="18"/>
        <v>-29565557</v>
      </c>
    </row>
    <row r="525" spans="1:34" x14ac:dyDescent="0.3">
      <c r="A525" t="s">
        <v>8</v>
      </c>
      <c r="B525" t="s">
        <v>377</v>
      </c>
      <c r="C525" t="s">
        <v>1728</v>
      </c>
      <c r="D525">
        <f t="array" ref="D525">AVERAGE(IF($B$2:$B$3757=$C525, $AE$2:$AE$3757))</f>
        <v>5.9</v>
      </c>
      <c r="E525">
        <f t="shared" si="17"/>
        <v>6.8666666666666671</v>
      </c>
      <c r="G525">
        <v>131</v>
      </c>
      <c r="H525" t="s">
        <v>528</v>
      </c>
      <c r="I525" t="s">
        <v>897</v>
      </c>
      <c r="J525" t="s">
        <v>5359</v>
      </c>
      <c r="W525" t="s">
        <v>818</v>
      </c>
      <c r="X525" t="s">
        <v>11</v>
      </c>
      <c r="AD525">
        <v>80000000</v>
      </c>
      <c r="AE525">
        <v>6.5</v>
      </c>
      <c r="AF525">
        <v>42044321</v>
      </c>
      <c r="AG525">
        <f>IFERROR(CORREL(AD525:$AD$3757, AF525:$AF$3757), "")</f>
        <v>1.8646081163088725E-2</v>
      </c>
      <c r="AH525">
        <f t="shared" si="18"/>
        <v>-37955679</v>
      </c>
    </row>
    <row r="526" spans="1:34" x14ac:dyDescent="0.3">
      <c r="A526" t="s">
        <v>8</v>
      </c>
      <c r="B526" t="s">
        <v>819</v>
      </c>
      <c r="C526" t="s">
        <v>1733</v>
      </c>
      <c r="D526">
        <f t="array" ref="D526">AVERAGE(IF($B$2:$B$3757=$C526, $AE$2:$AE$3757))</f>
        <v>6.0500000000000007</v>
      </c>
      <c r="E526">
        <f t="shared" si="17"/>
        <v>6.8600000000000012</v>
      </c>
      <c r="G526">
        <v>91</v>
      </c>
      <c r="H526" t="s">
        <v>5360</v>
      </c>
      <c r="I526" t="s">
        <v>528</v>
      </c>
      <c r="J526" t="s">
        <v>5361</v>
      </c>
      <c r="K526" t="s">
        <v>5357</v>
      </c>
      <c r="L526" t="s">
        <v>5363</v>
      </c>
      <c r="W526" t="s">
        <v>820</v>
      </c>
      <c r="X526" t="s">
        <v>11</v>
      </c>
      <c r="AD526">
        <v>75000000</v>
      </c>
      <c r="AE526">
        <v>6.6</v>
      </c>
      <c r="AF526">
        <v>73661010</v>
      </c>
      <c r="AG526">
        <f>IFERROR(CORREL(AD526:$AD$3757, AF526:$AF$3757), "")</f>
        <v>1.864162098567575E-2</v>
      </c>
      <c r="AH526">
        <f t="shared" si="18"/>
        <v>-1338990</v>
      </c>
    </row>
    <row r="527" spans="1:34" x14ac:dyDescent="0.3">
      <c r="A527" t="s">
        <v>8</v>
      </c>
      <c r="B527" t="s">
        <v>821</v>
      </c>
      <c r="C527" t="s">
        <v>1737</v>
      </c>
      <c r="D527">
        <f t="array" ref="D527">AVERAGE(IF($B$2:$B$3757=$C527, $AE$2:$AE$3757))</f>
        <v>6.8</v>
      </c>
      <c r="E527">
        <f t="shared" si="17"/>
        <v>6.8500000000000005</v>
      </c>
      <c r="G527">
        <v>123</v>
      </c>
      <c r="H527" t="s">
        <v>528</v>
      </c>
      <c r="I527" t="s">
        <v>5366</v>
      </c>
      <c r="J527" t="s">
        <v>897</v>
      </c>
      <c r="K527" t="s">
        <v>5359</v>
      </c>
      <c r="W527" t="s">
        <v>822</v>
      </c>
      <c r="X527" t="s">
        <v>11</v>
      </c>
      <c r="AD527">
        <v>80000000</v>
      </c>
      <c r="AE527">
        <v>6.6</v>
      </c>
      <c r="AF527">
        <v>41523271</v>
      </c>
      <c r="AG527">
        <f>IFERROR(CORREL(AD527:$AD$3757, AF527:$AF$3757), "")</f>
        <v>1.8605268592008832E-2</v>
      </c>
      <c r="AH527">
        <f t="shared" si="18"/>
        <v>-38476729</v>
      </c>
    </row>
    <row r="528" spans="1:34" x14ac:dyDescent="0.3">
      <c r="A528" t="s">
        <v>8</v>
      </c>
      <c r="B528" t="s">
        <v>823</v>
      </c>
      <c r="C528" t="s">
        <v>1740</v>
      </c>
      <c r="D528">
        <f t="array" ref="D528">AVERAGE(IF($B$2:$B$3757=$C528, $AE$2:$AE$3757))</f>
        <v>6.85</v>
      </c>
      <c r="E528">
        <f t="shared" si="17"/>
        <v>6.8500000000000005</v>
      </c>
      <c r="G528">
        <v>134</v>
      </c>
      <c r="H528" t="s">
        <v>354</v>
      </c>
      <c r="I528" t="s">
        <v>253</v>
      </c>
      <c r="J528" t="s">
        <v>5359</v>
      </c>
      <c r="K528" t="s">
        <v>5281</v>
      </c>
      <c r="W528" t="s">
        <v>824</v>
      </c>
      <c r="X528" t="s">
        <v>11</v>
      </c>
      <c r="AD528">
        <v>55000000</v>
      </c>
      <c r="AE528">
        <v>5.9</v>
      </c>
      <c r="AF528">
        <v>37600435</v>
      </c>
      <c r="AG528">
        <f>IFERROR(CORREL(AD528:$AD$3757, AF528:$AF$3757), "")</f>
        <v>1.8601412922973945E-2</v>
      </c>
      <c r="AH528">
        <f t="shared" si="18"/>
        <v>-17399565</v>
      </c>
    </row>
    <row r="529" spans="1:34" x14ac:dyDescent="0.3">
      <c r="A529" t="s">
        <v>8</v>
      </c>
      <c r="B529" t="s">
        <v>825</v>
      </c>
      <c r="C529" t="s">
        <v>1742</v>
      </c>
      <c r="D529">
        <f t="array" ref="D529">AVERAGE(IF($B$2:$B$3757=$C529, $AE$2:$AE$3757))</f>
        <v>5.8</v>
      </c>
      <c r="E529">
        <f t="shared" si="17"/>
        <v>6.85</v>
      </c>
      <c r="G529">
        <v>148</v>
      </c>
      <c r="H529" t="s">
        <v>897</v>
      </c>
      <c r="I529" t="s">
        <v>5364</v>
      </c>
      <c r="J529" t="s">
        <v>5359</v>
      </c>
      <c r="W529" t="s">
        <v>826</v>
      </c>
      <c r="X529" t="s">
        <v>11</v>
      </c>
      <c r="AD529">
        <v>75000000</v>
      </c>
      <c r="AE529">
        <v>6.7</v>
      </c>
      <c r="AF529">
        <v>39251128</v>
      </c>
      <c r="AG529">
        <f>IFERROR(CORREL(AD529:$AD$3757, AF529:$AF$3757), "")</f>
        <v>1.8601772864168854E-2</v>
      </c>
      <c r="AH529">
        <f t="shared" si="18"/>
        <v>-35748872</v>
      </c>
    </row>
    <row r="530" spans="1:34" x14ac:dyDescent="0.3">
      <c r="A530" t="s">
        <v>8</v>
      </c>
      <c r="B530" t="s">
        <v>653</v>
      </c>
      <c r="C530" t="s">
        <v>1749</v>
      </c>
      <c r="D530">
        <f t="array" ref="D530">AVERAGE(IF($B$2:$B$3757=$C530, $AE$2:$AE$3757))</f>
        <v>4.5500000000000007</v>
      </c>
      <c r="E530">
        <f t="shared" si="17"/>
        <v>6.85</v>
      </c>
      <c r="G530">
        <v>110</v>
      </c>
      <c r="H530" t="s">
        <v>354</v>
      </c>
      <c r="I530" t="s">
        <v>897</v>
      </c>
      <c r="J530" t="s">
        <v>5357</v>
      </c>
      <c r="K530" t="s">
        <v>5359</v>
      </c>
      <c r="W530" t="s">
        <v>827</v>
      </c>
      <c r="X530" t="s">
        <v>11</v>
      </c>
      <c r="AD530">
        <v>75000000</v>
      </c>
      <c r="AE530">
        <v>6.1</v>
      </c>
      <c r="AF530">
        <v>83503161</v>
      </c>
      <c r="AG530">
        <f>IFERROR(CORREL(AD530:$AD$3757, AF530:$AF$3757), "")</f>
        <v>1.8600750825052158E-2</v>
      </c>
      <c r="AH530">
        <f t="shared" si="18"/>
        <v>8503161</v>
      </c>
    </row>
    <row r="531" spans="1:34" x14ac:dyDescent="0.3">
      <c r="A531" t="s">
        <v>8</v>
      </c>
      <c r="B531" t="s">
        <v>828</v>
      </c>
      <c r="C531" t="s">
        <v>1417</v>
      </c>
      <c r="D531">
        <f t="array" ref="D531">AVERAGE(IF($B$2:$B$3757=$C531, $AE$2:$AE$3757))</f>
        <v>5.5</v>
      </c>
      <c r="E531">
        <f t="shared" si="17"/>
        <v>6.85</v>
      </c>
      <c r="G531">
        <v>113</v>
      </c>
      <c r="H531" t="s">
        <v>354</v>
      </c>
      <c r="I531" t="s">
        <v>5366</v>
      </c>
      <c r="J531" t="s">
        <v>897</v>
      </c>
      <c r="K531" t="s">
        <v>5363</v>
      </c>
      <c r="L531" t="s">
        <v>5281</v>
      </c>
      <c r="W531" t="s">
        <v>829</v>
      </c>
      <c r="X531" t="s">
        <v>11</v>
      </c>
      <c r="AD531">
        <v>52000000</v>
      </c>
      <c r="AE531">
        <v>6.6</v>
      </c>
      <c r="AF531">
        <v>34636443</v>
      </c>
      <c r="AG531">
        <f>IFERROR(CORREL(AD531:$AD$3757, AF531:$AF$3757), "")</f>
        <v>1.8554735741558814E-2</v>
      </c>
      <c r="AH531">
        <f t="shared" si="18"/>
        <v>-17363557</v>
      </c>
    </row>
    <row r="532" spans="1:34" x14ac:dyDescent="0.3">
      <c r="A532" t="s">
        <v>8</v>
      </c>
      <c r="B532" t="s">
        <v>830</v>
      </c>
      <c r="C532" t="s">
        <v>1753</v>
      </c>
      <c r="D532">
        <f t="array" ref="D532">AVERAGE(IF($B$2:$B$3757=$C532, $AE$2:$AE$3757))</f>
        <v>7.3</v>
      </c>
      <c r="E532">
        <f t="shared" si="17"/>
        <v>6.85</v>
      </c>
      <c r="G532">
        <v>94</v>
      </c>
      <c r="H532" t="s">
        <v>354</v>
      </c>
      <c r="I532" t="s">
        <v>253</v>
      </c>
      <c r="J532" t="s">
        <v>5360</v>
      </c>
      <c r="K532" t="s">
        <v>5361</v>
      </c>
      <c r="L532" t="s">
        <v>5358</v>
      </c>
      <c r="W532" t="s">
        <v>831</v>
      </c>
      <c r="X532" t="s">
        <v>11</v>
      </c>
      <c r="AD532">
        <v>75000000</v>
      </c>
      <c r="AE532">
        <v>6.6</v>
      </c>
      <c r="AF532">
        <v>22751979</v>
      </c>
      <c r="AG532">
        <f>IFERROR(CORREL(AD532:$AD$3757, AF532:$AF$3757), "")</f>
        <v>1.8556438083199855E-2</v>
      </c>
      <c r="AH532">
        <f t="shared" si="18"/>
        <v>-52248021</v>
      </c>
    </row>
    <row r="533" spans="1:34" x14ac:dyDescent="0.3">
      <c r="A533" t="s">
        <v>8</v>
      </c>
      <c r="B533" t="s">
        <v>832</v>
      </c>
      <c r="C533" t="s">
        <v>1759</v>
      </c>
      <c r="D533">
        <f t="array" ref="D533">AVERAGE(IF($B$2:$B$3757=$C533, $AE$2:$AE$3757))</f>
        <v>6.125</v>
      </c>
      <c r="E533">
        <f t="shared" si="17"/>
        <v>6.85</v>
      </c>
      <c r="G533">
        <v>116</v>
      </c>
      <c r="H533" t="s">
        <v>354</v>
      </c>
      <c r="I533" t="s">
        <v>528</v>
      </c>
      <c r="J533" t="s">
        <v>5366</v>
      </c>
      <c r="K533" t="s">
        <v>5281</v>
      </c>
      <c r="W533" t="s">
        <v>833</v>
      </c>
      <c r="X533" t="s">
        <v>11</v>
      </c>
      <c r="AD533">
        <v>75000000</v>
      </c>
      <c r="AE533">
        <v>5.3</v>
      </c>
      <c r="AF533">
        <v>30013346</v>
      </c>
      <c r="AG533">
        <f>IFERROR(CORREL(AD533:$AD$3757, AF533:$AF$3757), "")</f>
        <v>1.8573388705782387E-2</v>
      </c>
      <c r="AH533">
        <f t="shared" si="18"/>
        <v>-44986654</v>
      </c>
    </row>
    <row r="534" spans="1:34" x14ac:dyDescent="0.3">
      <c r="A534" t="s">
        <v>8</v>
      </c>
      <c r="B534" t="s">
        <v>622</v>
      </c>
      <c r="C534" t="s">
        <v>1762</v>
      </c>
      <c r="D534">
        <f t="array" ref="D534">AVERAGE(IF($B$2:$B$3757=$C534, $AE$2:$AE$3757))</f>
        <v>4.7</v>
      </c>
      <c r="E534">
        <f t="shared" si="17"/>
        <v>6.85</v>
      </c>
      <c r="G534">
        <v>99</v>
      </c>
      <c r="H534" t="s">
        <v>354</v>
      </c>
      <c r="I534" t="s">
        <v>897</v>
      </c>
      <c r="J534" t="s">
        <v>5358</v>
      </c>
      <c r="W534" t="s">
        <v>834</v>
      </c>
      <c r="X534" t="s">
        <v>11</v>
      </c>
      <c r="AD534">
        <v>75000000</v>
      </c>
      <c r="AE534">
        <v>6</v>
      </c>
      <c r="AF534">
        <v>14567883</v>
      </c>
      <c r="AG534">
        <f>IFERROR(CORREL(AD534:$AD$3757, AF534:$AF$3757), "")</f>
        <v>1.8582350481109719E-2</v>
      </c>
      <c r="AH534">
        <f t="shared" si="18"/>
        <v>-60432117</v>
      </c>
    </row>
    <row r="535" spans="1:34" x14ac:dyDescent="0.3">
      <c r="A535" t="s">
        <v>8</v>
      </c>
      <c r="B535" t="s">
        <v>835</v>
      </c>
      <c r="C535" t="s">
        <v>1765</v>
      </c>
      <c r="D535">
        <f t="array" ref="D535">AVERAGE(IF($B$2:$B$3757=$C535, $AE$2:$AE$3757))</f>
        <v>5.8</v>
      </c>
      <c r="E535">
        <f t="shared" si="17"/>
        <v>6.85</v>
      </c>
      <c r="G535">
        <v>93</v>
      </c>
      <c r="H535" t="s">
        <v>5360</v>
      </c>
      <c r="I535" t="s">
        <v>528</v>
      </c>
      <c r="J535" t="s">
        <v>5357</v>
      </c>
      <c r="W535" t="s">
        <v>836</v>
      </c>
      <c r="X535" t="s">
        <v>11</v>
      </c>
      <c r="AD535">
        <v>75000000</v>
      </c>
      <c r="AE535">
        <v>4.7</v>
      </c>
      <c r="AF535">
        <v>5409517</v>
      </c>
      <c r="AG535">
        <f>IFERROR(CORREL(AD535:$AD$3757, AF535:$AF$3757), "")</f>
        <v>1.8608492606681265E-2</v>
      </c>
      <c r="AH535">
        <f t="shared" si="18"/>
        <v>-69590483</v>
      </c>
    </row>
    <row r="536" spans="1:34" x14ac:dyDescent="0.3">
      <c r="A536" t="s">
        <v>8</v>
      </c>
      <c r="B536" t="s">
        <v>552</v>
      </c>
      <c r="C536" t="s">
        <v>1772</v>
      </c>
      <c r="D536">
        <f t="array" ref="D536">AVERAGE(IF($B$2:$B$3757=$C536, $AE$2:$AE$3757))</f>
        <v>7.45</v>
      </c>
      <c r="E536">
        <f t="shared" ref="E536:E599" si="19">LARGE($D$2:$D$1660, ROW(535:535))</f>
        <v>6.85</v>
      </c>
      <c r="G536">
        <v>113</v>
      </c>
      <c r="H536" t="s">
        <v>354</v>
      </c>
      <c r="I536" t="s">
        <v>253</v>
      </c>
      <c r="J536" t="s">
        <v>897</v>
      </c>
      <c r="K536" t="s">
        <v>5281</v>
      </c>
      <c r="W536" t="s">
        <v>837</v>
      </c>
      <c r="X536" t="s">
        <v>11</v>
      </c>
      <c r="AD536">
        <v>45000000</v>
      </c>
      <c r="AE536">
        <v>6.1</v>
      </c>
      <c r="AF536">
        <v>21009180</v>
      </c>
      <c r="AG536">
        <f>IFERROR(CORREL(AD536:$AD$3757, AF536:$AF$3757), "")</f>
        <v>1.8645113207732232E-2</v>
      </c>
      <c r="AH536">
        <f t="shared" si="18"/>
        <v>-23990820</v>
      </c>
    </row>
    <row r="537" spans="1:34" x14ac:dyDescent="0.3">
      <c r="A537" t="s">
        <v>8</v>
      </c>
      <c r="B537" t="s">
        <v>241</v>
      </c>
      <c r="C537" t="s">
        <v>1776</v>
      </c>
      <c r="D537">
        <f t="array" ref="D537">AVERAGE(IF($B$2:$B$3757=$C537, $AE$2:$AE$3757))</f>
        <v>5.0999999999999996</v>
      </c>
      <c r="E537">
        <f t="shared" si="19"/>
        <v>6.85</v>
      </c>
      <c r="G537">
        <v>106</v>
      </c>
      <c r="H537" t="s">
        <v>897</v>
      </c>
      <c r="I537" t="s">
        <v>5363</v>
      </c>
      <c r="J537" t="s">
        <v>5358</v>
      </c>
      <c r="K537" t="s">
        <v>5281</v>
      </c>
      <c r="W537" t="s">
        <v>838</v>
      </c>
      <c r="X537" t="s">
        <v>11</v>
      </c>
      <c r="AD537">
        <v>75000000</v>
      </c>
      <c r="AE537">
        <v>7.2</v>
      </c>
      <c r="AF537">
        <v>94999143</v>
      </c>
      <c r="AG537">
        <f>IFERROR(CORREL(AD537:$AD$3757, AF537:$AF$3757), "")</f>
        <v>1.8650400692639225E-2</v>
      </c>
      <c r="AH537">
        <f t="shared" si="18"/>
        <v>19999143</v>
      </c>
    </row>
    <row r="538" spans="1:34" x14ac:dyDescent="0.3">
      <c r="A538" t="s">
        <v>8</v>
      </c>
      <c r="B538" t="s">
        <v>839</v>
      </c>
      <c r="C538" t="s">
        <v>1783</v>
      </c>
      <c r="D538">
        <f t="array" ref="D538">AVERAGE(IF($B$2:$B$3757=$C538, $AE$2:$AE$3757))</f>
        <v>6.9</v>
      </c>
      <c r="E538">
        <f t="shared" si="19"/>
        <v>6.85</v>
      </c>
      <c r="G538">
        <v>91</v>
      </c>
      <c r="H538" t="s">
        <v>354</v>
      </c>
      <c r="I538" t="s">
        <v>5360</v>
      </c>
      <c r="J538" t="s">
        <v>528</v>
      </c>
      <c r="K538" t="s">
        <v>5361</v>
      </c>
      <c r="L538" t="s">
        <v>5358</v>
      </c>
      <c r="W538" t="s">
        <v>840</v>
      </c>
      <c r="X538" t="s">
        <v>11</v>
      </c>
      <c r="AD538">
        <v>74000000</v>
      </c>
      <c r="AE538">
        <v>6.4</v>
      </c>
      <c r="AF538">
        <v>336029560</v>
      </c>
      <c r="AG538">
        <f>IFERROR(CORREL(AD538:$AD$3757, AF538:$AF$3757), "")</f>
        <v>1.8593367048964301E-2</v>
      </c>
      <c r="AH538">
        <f t="shared" si="18"/>
        <v>262029560</v>
      </c>
    </row>
    <row r="539" spans="1:34" x14ac:dyDescent="0.3">
      <c r="A539" t="s">
        <v>8</v>
      </c>
      <c r="B539" t="s">
        <v>29</v>
      </c>
      <c r="C539" t="s">
        <v>1785</v>
      </c>
      <c r="D539">
        <f t="array" ref="D539">AVERAGE(IF($B$2:$B$3757=$C539, $AE$2:$AE$3757))</f>
        <v>6.7</v>
      </c>
      <c r="E539">
        <f t="shared" si="19"/>
        <v>6.85</v>
      </c>
      <c r="G539">
        <v>128</v>
      </c>
      <c r="H539" t="s">
        <v>354</v>
      </c>
      <c r="I539" t="s">
        <v>5357</v>
      </c>
      <c r="W539" t="s">
        <v>841</v>
      </c>
      <c r="X539" t="s">
        <v>11</v>
      </c>
      <c r="AD539">
        <v>82000000</v>
      </c>
      <c r="AE539">
        <v>6.1</v>
      </c>
      <c r="AF539">
        <v>36381716</v>
      </c>
      <c r="AG539">
        <f>IFERROR(CORREL(AD539:$AD$3757, AF539:$AF$3757), "")</f>
        <v>1.838694860775527E-2</v>
      </c>
      <c r="AH539">
        <f t="shared" si="18"/>
        <v>-45618284</v>
      </c>
    </row>
    <row r="540" spans="1:34" x14ac:dyDescent="0.3">
      <c r="A540" t="s">
        <v>8</v>
      </c>
      <c r="B540" t="s">
        <v>598</v>
      </c>
      <c r="C540" t="s">
        <v>1791</v>
      </c>
      <c r="D540">
        <f t="array" ref="D540">AVERAGE(IF($B$2:$B$3757=$C540, $AE$2:$AE$3757))</f>
        <v>6.2</v>
      </c>
      <c r="E540">
        <f t="shared" si="19"/>
        <v>6.85</v>
      </c>
      <c r="G540">
        <v>98</v>
      </c>
      <c r="H540" t="s">
        <v>5366</v>
      </c>
      <c r="I540" t="s">
        <v>5363</v>
      </c>
      <c r="J540" t="s">
        <v>5281</v>
      </c>
      <c r="W540" t="s">
        <v>842</v>
      </c>
      <c r="X540" t="s">
        <v>11</v>
      </c>
      <c r="AD540">
        <v>69000000</v>
      </c>
      <c r="AE540">
        <v>5.9</v>
      </c>
      <c r="AF540">
        <v>55585389</v>
      </c>
      <c r="AG540">
        <f>IFERROR(CORREL(AD540:$AD$3757, AF540:$AF$3757), "")</f>
        <v>1.8389274751539234E-2</v>
      </c>
      <c r="AH540">
        <f t="shared" si="18"/>
        <v>-13414611</v>
      </c>
    </row>
    <row r="541" spans="1:34" x14ac:dyDescent="0.3">
      <c r="A541" t="s">
        <v>8</v>
      </c>
      <c r="B541" t="s">
        <v>821</v>
      </c>
      <c r="C541" t="s">
        <v>1794</v>
      </c>
      <c r="D541">
        <f t="array" ref="D541">AVERAGE(IF($B$2:$B$3757=$C541, $AE$2:$AE$3757))</f>
        <v>6.4499999999999993</v>
      </c>
      <c r="E541">
        <f t="shared" si="19"/>
        <v>6.8428571428571425</v>
      </c>
      <c r="G541">
        <v>134</v>
      </c>
      <c r="H541" t="s">
        <v>897</v>
      </c>
      <c r="I541" t="s">
        <v>5363</v>
      </c>
      <c r="J541" t="s">
        <v>5358</v>
      </c>
      <c r="K541" t="s">
        <v>5281</v>
      </c>
      <c r="W541" t="s">
        <v>843</v>
      </c>
      <c r="X541" t="s">
        <v>11</v>
      </c>
      <c r="AD541">
        <v>75000000</v>
      </c>
      <c r="AE541">
        <v>6</v>
      </c>
      <c r="AF541">
        <v>36976367</v>
      </c>
      <c r="AG541">
        <f>IFERROR(CORREL(AD541:$AD$3757, AF541:$AF$3757), "")</f>
        <v>1.8373580209326178E-2</v>
      </c>
      <c r="AH541">
        <f t="shared" si="18"/>
        <v>-38023633</v>
      </c>
    </row>
    <row r="542" spans="1:34" x14ac:dyDescent="0.3">
      <c r="A542" t="s">
        <v>8</v>
      </c>
      <c r="B542" t="s">
        <v>844</v>
      </c>
      <c r="C542" t="s">
        <v>1796</v>
      </c>
      <c r="D542">
        <f t="array" ref="D542">AVERAGE(IF($B$2:$B$3757=$C542, $AE$2:$AE$3757))</f>
        <v>4</v>
      </c>
      <c r="E542">
        <f t="shared" si="19"/>
        <v>6.8400000000000007</v>
      </c>
      <c r="G542">
        <v>97</v>
      </c>
      <c r="H542" t="s">
        <v>354</v>
      </c>
      <c r="I542" t="s">
        <v>5360</v>
      </c>
      <c r="J542" t="s">
        <v>528</v>
      </c>
      <c r="K542" t="s">
        <v>5361</v>
      </c>
      <c r="W542" t="s">
        <v>845</v>
      </c>
      <c r="X542" t="s">
        <v>11</v>
      </c>
      <c r="AD542">
        <v>73000000</v>
      </c>
      <c r="AE542">
        <v>6.3</v>
      </c>
      <c r="AF542">
        <v>107225164</v>
      </c>
      <c r="AG542">
        <f>IFERROR(CORREL(AD542:$AD$3757, AF542:$AF$3757), "")</f>
        <v>1.8374903226640649E-2</v>
      </c>
      <c r="AH542">
        <f t="shared" si="18"/>
        <v>34225164</v>
      </c>
    </row>
    <row r="543" spans="1:34" x14ac:dyDescent="0.3">
      <c r="A543" t="s">
        <v>8</v>
      </c>
      <c r="B543" t="s">
        <v>825</v>
      </c>
      <c r="C543" t="s">
        <v>1800</v>
      </c>
      <c r="D543">
        <f t="array" ref="D543">AVERAGE(IF($B$2:$B$3757=$C543, $AE$2:$AE$3757))</f>
        <v>6.9249999999999998</v>
      </c>
      <c r="E543">
        <f t="shared" si="19"/>
        <v>6.8400000000000007</v>
      </c>
      <c r="G543">
        <v>112</v>
      </c>
      <c r="H543" t="s">
        <v>354</v>
      </c>
      <c r="I543" t="s">
        <v>253</v>
      </c>
      <c r="J543" t="s">
        <v>528</v>
      </c>
      <c r="K543" t="s">
        <v>5359</v>
      </c>
      <c r="L543" t="s">
        <v>5281</v>
      </c>
      <c r="W543" t="s">
        <v>846</v>
      </c>
      <c r="X543" t="s">
        <v>11</v>
      </c>
      <c r="AD543">
        <v>70000000</v>
      </c>
      <c r="AE543">
        <v>5.6</v>
      </c>
      <c r="AF543">
        <v>70224196</v>
      </c>
      <c r="AG543">
        <f>IFERROR(CORREL(AD543:$AD$3757, AF543:$AF$3757), "")</f>
        <v>1.8309539650740388E-2</v>
      </c>
      <c r="AH543">
        <f t="shared" si="18"/>
        <v>224196</v>
      </c>
    </row>
    <row r="544" spans="1:34" x14ac:dyDescent="0.3">
      <c r="A544" t="s">
        <v>8</v>
      </c>
      <c r="B544" t="s">
        <v>847</v>
      </c>
      <c r="C544" t="s">
        <v>1803</v>
      </c>
      <c r="D544">
        <f t="array" ref="D544">AVERAGE(IF($B$2:$B$3757=$C544, $AE$2:$AE$3757))</f>
        <v>5</v>
      </c>
      <c r="E544">
        <f t="shared" si="19"/>
        <v>6.8400000000000007</v>
      </c>
      <c r="G544">
        <v>153</v>
      </c>
      <c r="H544" t="s">
        <v>528</v>
      </c>
      <c r="I544" t="s">
        <v>897</v>
      </c>
      <c r="W544" t="s">
        <v>848</v>
      </c>
      <c r="X544" t="s">
        <v>11</v>
      </c>
      <c r="AD544">
        <v>75000000</v>
      </c>
      <c r="AE544">
        <v>6.4</v>
      </c>
      <c r="AF544">
        <v>51814190</v>
      </c>
      <c r="AG544">
        <f>IFERROR(CORREL(AD544:$AD$3757, AF544:$AF$3757), "")</f>
        <v>1.8280285593401939E-2</v>
      </c>
      <c r="AH544">
        <f t="shared" si="18"/>
        <v>-23185810</v>
      </c>
    </row>
    <row r="545" spans="1:34" x14ac:dyDescent="0.3">
      <c r="A545" t="s">
        <v>8</v>
      </c>
      <c r="B545" t="s">
        <v>59</v>
      </c>
      <c r="C545" t="s">
        <v>1805</v>
      </c>
      <c r="D545">
        <f t="array" ref="D545">AVERAGE(IF($B$2:$B$3757=$C545, $AE$2:$AE$3757))</f>
        <v>7.55</v>
      </c>
      <c r="E545">
        <f t="shared" si="19"/>
        <v>6.839999999999999</v>
      </c>
      <c r="G545">
        <v>110</v>
      </c>
      <c r="H545" t="s">
        <v>354</v>
      </c>
      <c r="I545" t="s">
        <v>897</v>
      </c>
      <c r="J545" t="s">
        <v>5281</v>
      </c>
      <c r="W545" t="s">
        <v>849</v>
      </c>
      <c r="X545" t="s">
        <v>11</v>
      </c>
      <c r="AD545">
        <v>70000000</v>
      </c>
      <c r="AE545">
        <v>7.1</v>
      </c>
      <c r="AF545">
        <v>47456450</v>
      </c>
      <c r="AG545">
        <f>IFERROR(CORREL(AD545:$AD$3757, AF545:$AF$3757), "")</f>
        <v>1.8265719802971796E-2</v>
      </c>
      <c r="AH545">
        <f t="shared" si="18"/>
        <v>-22543550</v>
      </c>
    </row>
    <row r="546" spans="1:34" x14ac:dyDescent="0.3">
      <c r="A546" t="s">
        <v>8</v>
      </c>
      <c r="B546" t="s">
        <v>465</v>
      </c>
      <c r="C546" t="s">
        <v>1807</v>
      </c>
      <c r="D546">
        <f t="array" ref="D546">AVERAGE(IF($B$2:$B$3757=$C546, $AE$2:$AE$3757))</f>
        <v>4.2</v>
      </c>
      <c r="E546">
        <f t="shared" si="19"/>
        <v>6.833333333333333</v>
      </c>
      <c r="G546">
        <v>122</v>
      </c>
      <c r="H546" t="s">
        <v>354</v>
      </c>
      <c r="I546" t="s">
        <v>528</v>
      </c>
      <c r="J546" t="s">
        <v>5365</v>
      </c>
      <c r="W546" t="s">
        <v>850</v>
      </c>
      <c r="X546" t="s">
        <v>11</v>
      </c>
      <c r="AD546">
        <v>73000000</v>
      </c>
      <c r="AE546">
        <v>6.6</v>
      </c>
      <c r="AF546">
        <v>148213377</v>
      </c>
      <c r="AG546">
        <f>IFERROR(CORREL(AD546:$AD$3757, AF546:$AF$3757), "")</f>
        <v>1.8256968944757427E-2</v>
      </c>
      <c r="AH546">
        <f t="shared" si="18"/>
        <v>75213377</v>
      </c>
    </row>
    <row r="547" spans="1:34" x14ac:dyDescent="0.3">
      <c r="A547" t="s">
        <v>8</v>
      </c>
      <c r="B547" t="s">
        <v>851</v>
      </c>
      <c r="C547" t="s">
        <v>1813</v>
      </c>
      <c r="D547">
        <f t="array" ref="D547">AVERAGE(IF($B$2:$B$3757=$C547, $AE$2:$AE$3757))</f>
        <v>5.5</v>
      </c>
      <c r="E547">
        <f t="shared" si="19"/>
        <v>6.833333333333333</v>
      </c>
      <c r="G547">
        <v>87</v>
      </c>
      <c r="H547" t="s">
        <v>528</v>
      </c>
      <c r="I547" t="s">
        <v>5361</v>
      </c>
      <c r="J547" t="s">
        <v>5357</v>
      </c>
      <c r="W547" t="s">
        <v>852</v>
      </c>
      <c r="X547" t="s">
        <v>11</v>
      </c>
      <c r="AD547">
        <v>72000000</v>
      </c>
      <c r="AE547">
        <v>4.5999999999999996</v>
      </c>
      <c r="AF547">
        <v>112950721</v>
      </c>
      <c r="AG547">
        <f>IFERROR(CORREL(AD547:$AD$3757, AF547:$AF$3757), "")</f>
        <v>1.8157881527680369E-2</v>
      </c>
      <c r="AH547">
        <f t="shared" si="18"/>
        <v>40950721</v>
      </c>
    </row>
    <row r="548" spans="1:34" x14ac:dyDescent="0.3">
      <c r="A548" t="s">
        <v>8</v>
      </c>
      <c r="B548" t="s">
        <v>853</v>
      </c>
      <c r="C548" t="s">
        <v>1816</v>
      </c>
      <c r="D548">
        <f t="array" ref="D548">AVERAGE(IF($B$2:$B$3757=$C548, $AE$2:$AE$3757))</f>
        <v>6.2</v>
      </c>
      <c r="E548">
        <f t="shared" si="19"/>
        <v>6.833333333333333</v>
      </c>
      <c r="G548">
        <v>178</v>
      </c>
      <c r="H548" t="s">
        <v>5367</v>
      </c>
      <c r="I548" t="s">
        <v>897</v>
      </c>
      <c r="J548" t="s">
        <v>5364</v>
      </c>
      <c r="K548" t="s">
        <v>2601</v>
      </c>
      <c r="W548" t="s">
        <v>854</v>
      </c>
      <c r="X548" t="s">
        <v>11</v>
      </c>
      <c r="AD548">
        <v>72000000</v>
      </c>
      <c r="AE548">
        <v>8.4</v>
      </c>
      <c r="AF548">
        <v>75600000</v>
      </c>
      <c r="AG548">
        <f>IFERROR(CORREL(AD548:$AD$3757, AF548:$AF$3757), "")</f>
        <v>1.8089250067010863E-2</v>
      </c>
      <c r="AH548">
        <f t="shared" si="18"/>
        <v>3600000</v>
      </c>
    </row>
    <row r="549" spans="1:34" x14ac:dyDescent="0.3">
      <c r="A549" t="s">
        <v>8</v>
      </c>
      <c r="B549" t="s">
        <v>14</v>
      </c>
      <c r="C549" t="s">
        <v>1819</v>
      </c>
      <c r="D549">
        <f t="array" ref="D549">AVERAGE(IF($B$2:$B$3757=$C549, $AE$2:$AE$3757))</f>
        <v>6.3</v>
      </c>
      <c r="E549">
        <f t="shared" si="19"/>
        <v>6.833333333333333</v>
      </c>
      <c r="G549">
        <v>125</v>
      </c>
      <c r="H549" t="s">
        <v>354</v>
      </c>
      <c r="I549" t="s">
        <v>897</v>
      </c>
      <c r="J549" t="s">
        <v>2601</v>
      </c>
      <c r="W549" t="s">
        <v>855</v>
      </c>
      <c r="X549" t="s">
        <v>11</v>
      </c>
      <c r="AD549">
        <v>70000000</v>
      </c>
      <c r="AE549">
        <v>7.1</v>
      </c>
      <c r="AF549">
        <v>62647540</v>
      </c>
      <c r="AG549">
        <f>IFERROR(CORREL(AD549:$AD$3757, AF549:$AF$3757), "")</f>
        <v>1.8053162139877555E-2</v>
      </c>
      <c r="AH549">
        <f t="shared" si="18"/>
        <v>-7352460</v>
      </c>
    </row>
    <row r="550" spans="1:34" x14ac:dyDescent="0.3">
      <c r="A550" t="s">
        <v>8</v>
      </c>
      <c r="B550" t="s">
        <v>856</v>
      </c>
      <c r="C550" t="s">
        <v>1821</v>
      </c>
      <c r="D550">
        <f t="array" ref="D550">AVERAGE(IF($B$2:$B$3757=$C550, $AE$2:$AE$3757))</f>
        <v>4.4499999999999993</v>
      </c>
      <c r="E550">
        <f t="shared" si="19"/>
        <v>6.833333333333333</v>
      </c>
      <c r="G550">
        <v>87</v>
      </c>
      <c r="H550" t="s">
        <v>253</v>
      </c>
      <c r="I550" t="s">
        <v>5360</v>
      </c>
      <c r="J550" t="s">
        <v>528</v>
      </c>
      <c r="W550" t="s">
        <v>857</v>
      </c>
      <c r="X550" t="s">
        <v>11</v>
      </c>
      <c r="AD550">
        <v>75000000</v>
      </c>
      <c r="AE550">
        <v>7.4</v>
      </c>
      <c r="AF550">
        <v>183132370</v>
      </c>
      <c r="AG550">
        <f>IFERROR(CORREL(AD550:$AD$3757, AF550:$AF$3757), "")</f>
        <v>1.8030435823492136E-2</v>
      </c>
      <c r="AH550">
        <f t="shared" si="18"/>
        <v>108132370</v>
      </c>
    </row>
    <row r="551" spans="1:34" x14ac:dyDescent="0.3">
      <c r="A551" t="s">
        <v>8</v>
      </c>
      <c r="B551" t="s">
        <v>858</v>
      </c>
      <c r="C551" t="s">
        <v>1825</v>
      </c>
      <c r="D551">
        <f t="array" ref="D551">AVERAGE(IF($B$2:$B$3757=$C551, $AE$2:$AE$3757))</f>
        <v>5</v>
      </c>
      <c r="E551">
        <f t="shared" si="19"/>
        <v>6.8249999999999993</v>
      </c>
      <c r="G551">
        <v>152</v>
      </c>
      <c r="H551" t="s">
        <v>897</v>
      </c>
      <c r="I551" t="s">
        <v>5359</v>
      </c>
      <c r="W551" t="s">
        <v>859</v>
      </c>
      <c r="X551" t="s">
        <v>11</v>
      </c>
      <c r="AD551">
        <v>72000000</v>
      </c>
      <c r="AE551">
        <v>6.9</v>
      </c>
      <c r="AF551">
        <v>27796042</v>
      </c>
      <c r="AG551">
        <f>IFERROR(CORREL(AD551:$AD$3757, AF551:$AF$3757), "")</f>
        <v>1.7897536221855526E-2</v>
      </c>
      <c r="AH551">
        <f t="shared" si="18"/>
        <v>-44203958</v>
      </c>
    </row>
    <row r="552" spans="1:34" x14ac:dyDescent="0.3">
      <c r="A552" t="s">
        <v>8</v>
      </c>
      <c r="B552" t="s">
        <v>557</v>
      </c>
      <c r="C552" t="s">
        <v>1827</v>
      </c>
      <c r="D552">
        <f t="array" ref="D552">AVERAGE(IF($B$2:$B$3757=$C552, $AE$2:$AE$3757))</f>
        <v>4.0999999999999996</v>
      </c>
      <c r="E552">
        <f t="shared" si="19"/>
        <v>6.82</v>
      </c>
      <c r="G552">
        <v>116</v>
      </c>
      <c r="H552" t="s">
        <v>354</v>
      </c>
      <c r="I552" t="s">
        <v>897</v>
      </c>
      <c r="J552" t="s">
        <v>5365</v>
      </c>
      <c r="W552" t="s">
        <v>860</v>
      </c>
      <c r="X552" t="s">
        <v>11</v>
      </c>
      <c r="AD552">
        <v>72000000</v>
      </c>
      <c r="AE552">
        <v>4.5</v>
      </c>
      <c r="AF552">
        <v>32616869</v>
      </c>
      <c r="AG552">
        <f>IFERROR(CORREL(AD552:$AD$3757, AF552:$AF$3757), "")</f>
        <v>1.7907986918936265E-2</v>
      </c>
      <c r="AH552">
        <f t="shared" si="18"/>
        <v>-39383131</v>
      </c>
    </row>
    <row r="553" spans="1:34" x14ac:dyDescent="0.3">
      <c r="A553" t="s">
        <v>8</v>
      </c>
      <c r="B553" t="s">
        <v>641</v>
      </c>
      <c r="C553" t="s">
        <v>1829</v>
      </c>
      <c r="D553">
        <f t="array" ref="D553">AVERAGE(IF($B$2:$B$3757=$C553, $AE$2:$AE$3757))</f>
        <v>6.5</v>
      </c>
      <c r="E553">
        <f t="shared" si="19"/>
        <v>6.8000000000000007</v>
      </c>
      <c r="G553">
        <v>109</v>
      </c>
      <c r="H553" t="s">
        <v>253</v>
      </c>
      <c r="I553" t="s">
        <v>897</v>
      </c>
      <c r="J553" t="s">
        <v>5361</v>
      </c>
      <c r="W553" t="s">
        <v>861</v>
      </c>
      <c r="X553" t="s">
        <v>11</v>
      </c>
      <c r="AD553">
        <v>59660000</v>
      </c>
      <c r="AE553">
        <v>7.1</v>
      </c>
      <c r="AF553">
        <v>18947630</v>
      </c>
      <c r="AG553">
        <f>IFERROR(CORREL(AD553:$AD$3757, AF553:$AF$3757), "")</f>
        <v>1.7913488645682304E-2</v>
      </c>
      <c r="AH553">
        <f t="shared" si="18"/>
        <v>-40712370</v>
      </c>
    </row>
    <row r="554" spans="1:34" x14ac:dyDescent="0.3">
      <c r="A554" t="s">
        <v>8</v>
      </c>
      <c r="B554" t="s">
        <v>241</v>
      </c>
      <c r="C554" t="s">
        <v>1833</v>
      </c>
      <c r="D554">
        <f t="array" ref="D554">AVERAGE(IF($B$2:$B$3757=$C554, $AE$2:$AE$3757))</f>
        <v>6.4</v>
      </c>
      <c r="E554">
        <f t="shared" si="19"/>
        <v>6.8</v>
      </c>
      <c r="G554">
        <v>108</v>
      </c>
      <c r="H554" t="s">
        <v>897</v>
      </c>
      <c r="I554" t="s">
        <v>5363</v>
      </c>
      <c r="J554" t="s">
        <v>5359</v>
      </c>
      <c r="K554" t="s">
        <v>5281</v>
      </c>
      <c r="W554" t="s">
        <v>862</v>
      </c>
      <c r="X554" t="s">
        <v>11</v>
      </c>
      <c r="AD554">
        <v>60000000</v>
      </c>
      <c r="AE554">
        <v>6.5</v>
      </c>
      <c r="AF554">
        <v>114195633</v>
      </c>
      <c r="AG554">
        <f>IFERROR(CORREL(AD554:$AD$3757, AF554:$AF$3757), "")</f>
        <v>1.7926930150004624E-2</v>
      </c>
      <c r="AH554">
        <f t="shared" si="18"/>
        <v>54195633</v>
      </c>
    </row>
    <row r="555" spans="1:34" x14ac:dyDescent="0.3">
      <c r="A555" t="s">
        <v>8</v>
      </c>
      <c r="B555" t="s">
        <v>863</v>
      </c>
      <c r="C555" t="s">
        <v>1838</v>
      </c>
      <c r="D555">
        <f t="array" ref="D555">AVERAGE(IF($B$2:$B$3757=$C555, $AE$2:$AE$3757))</f>
        <v>4.4000000000000004</v>
      </c>
      <c r="E555">
        <f t="shared" si="19"/>
        <v>6.8</v>
      </c>
      <c r="G555">
        <v>85</v>
      </c>
      <c r="H555" t="s">
        <v>528</v>
      </c>
      <c r="I555" t="s">
        <v>5361</v>
      </c>
      <c r="J555" t="s">
        <v>5357</v>
      </c>
      <c r="W555" t="s">
        <v>864</v>
      </c>
      <c r="X555" t="s">
        <v>11</v>
      </c>
      <c r="AD555">
        <v>71500000</v>
      </c>
      <c r="AE555">
        <v>5.3</v>
      </c>
      <c r="AF555">
        <v>144156464</v>
      </c>
      <c r="AG555">
        <f>IFERROR(CORREL(AD555:$AD$3757, AF555:$AF$3757), "")</f>
        <v>1.7881068763742375E-2</v>
      </c>
      <c r="AH555">
        <f t="shared" si="18"/>
        <v>72656464</v>
      </c>
    </row>
    <row r="556" spans="1:34" x14ac:dyDescent="0.3">
      <c r="A556" t="s">
        <v>8</v>
      </c>
      <c r="B556" t="s">
        <v>241</v>
      </c>
      <c r="C556" t="s">
        <v>1841</v>
      </c>
      <c r="D556">
        <f t="array" ref="D556">AVERAGE(IF($B$2:$B$3757=$C556, $AE$2:$AE$3757))</f>
        <v>5.3</v>
      </c>
      <c r="E556">
        <f t="shared" si="19"/>
        <v>6.8</v>
      </c>
      <c r="G556">
        <v>106</v>
      </c>
      <c r="H556" t="s">
        <v>897</v>
      </c>
      <c r="I556" t="s">
        <v>5358</v>
      </c>
      <c r="J556" t="s">
        <v>5281</v>
      </c>
      <c r="W556" t="s">
        <v>865</v>
      </c>
      <c r="X556" t="s">
        <v>11</v>
      </c>
      <c r="AD556">
        <v>72000000</v>
      </c>
      <c r="AE556">
        <v>6.7</v>
      </c>
      <c r="AF556">
        <v>227965690</v>
      </c>
      <c r="AG556">
        <f>IFERROR(CORREL(AD556:$AD$3757, AF556:$AF$3757), "")</f>
        <v>1.7788421313502969E-2</v>
      </c>
      <c r="AH556">
        <f t="shared" si="18"/>
        <v>155965690</v>
      </c>
    </row>
    <row r="557" spans="1:34" x14ac:dyDescent="0.3">
      <c r="A557" t="s">
        <v>8</v>
      </c>
      <c r="B557" t="s">
        <v>39</v>
      </c>
      <c r="C557" t="s">
        <v>1845</v>
      </c>
      <c r="D557">
        <f t="array" ref="D557">AVERAGE(IF($B$2:$B$3757=$C557, $AE$2:$AE$3757))</f>
        <v>6.85</v>
      </c>
      <c r="E557">
        <f t="shared" si="19"/>
        <v>6.8</v>
      </c>
      <c r="G557">
        <v>93</v>
      </c>
      <c r="H557" t="s">
        <v>253</v>
      </c>
      <c r="I557" t="s">
        <v>5360</v>
      </c>
      <c r="J557" t="s">
        <v>528</v>
      </c>
      <c r="K557" t="s">
        <v>5361</v>
      </c>
      <c r="L557" t="s">
        <v>5357</v>
      </c>
      <c r="M557" t="s">
        <v>5359</v>
      </c>
      <c r="W557" t="s">
        <v>866</v>
      </c>
      <c r="X557" t="s">
        <v>11</v>
      </c>
      <c r="AD557">
        <v>150000000</v>
      </c>
      <c r="AE557">
        <v>7.2</v>
      </c>
      <c r="AF557">
        <v>436471036</v>
      </c>
      <c r="AG557">
        <f>IFERROR(CORREL(AD557:$AD$3757, AF557:$AF$3757), "")</f>
        <v>1.7638295138289694E-2</v>
      </c>
      <c r="AH557">
        <f t="shared" si="18"/>
        <v>286471036</v>
      </c>
    </row>
    <row r="558" spans="1:34" x14ac:dyDescent="0.3">
      <c r="A558" t="s">
        <v>8</v>
      </c>
      <c r="B558" t="s">
        <v>82</v>
      </c>
      <c r="C558" t="s">
        <v>1848</v>
      </c>
      <c r="D558">
        <f t="array" ref="D558">AVERAGE(IF($B$2:$B$3757=$C558, $AE$2:$AE$3757))</f>
        <v>7.1</v>
      </c>
      <c r="E558">
        <f t="shared" si="19"/>
        <v>6.8</v>
      </c>
      <c r="G558">
        <v>117</v>
      </c>
      <c r="H558" t="s">
        <v>253</v>
      </c>
      <c r="I558" t="s">
        <v>5360</v>
      </c>
      <c r="J558" t="s">
        <v>528</v>
      </c>
      <c r="K558" t="s">
        <v>5361</v>
      </c>
      <c r="L558" t="s">
        <v>5365</v>
      </c>
      <c r="W558" t="s">
        <v>867</v>
      </c>
      <c r="X558" t="s">
        <v>11</v>
      </c>
      <c r="AD558">
        <v>120000000</v>
      </c>
      <c r="AE558">
        <v>7.2</v>
      </c>
      <c r="AF558">
        <v>244052771</v>
      </c>
      <c r="AG558">
        <f>IFERROR(CORREL(AD558:$AD$3757, AF558:$AF$3757), "")</f>
        <v>1.6582505141174146E-2</v>
      </c>
      <c r="AH558">
        <f t="shared" si="18"/>
        <v>124052771</v>
      </c>
    </row>
    <row r="559" spans="1:34" x14ac:dyDescent="0.3">
      <c r="A559" t="s">
        <v>8</v>
      </c>
      <c r="B559" t="s">
        <v>868</v>
      </c>
      <c r="C559" t="s">
        <v>1852</v>
      </c>
      <c r="D559">
        <f t="array" ref="D559">AVERAGE(IF($B$2:$B$3757=$C559, $AE$2:$AE$3757))</f>
        <v>7</v>
      </c>
      <c r="E559">
        <f t="shared" si="19"/>
        <v>6.8</v>
      </c>
      <c r="G559">
        <v>116</v>
      </c>
      <c r="H559" t="s">
        <v>528</v>
      </c>
      <c r="I559" t="s">
        <v>5359</v>
      </c>
      <c r="W559" t="s">
        <v>869</v>
      </c>
      <c r="X559" t="s">
        <v>11</v>
      </c>
      <c r="AD559">
        <v>70000000</v>
      </c>
      <c r="AE559">
        <v>5.5</v>
      </c>
      <c r="AF559">
        <v>152149590</v>
      </c>
      <c r="AG559">
        <f>IFERROR(CORREL(AD559:$AD$3757, AF559:$AF$3757), "")</f>
        <v>1.615123077539489E-2</v>
      </c>
      <c r="AH559">
        <f t="shared" si="18"/>
        <v>82149590</v>
      </c>
    </row>
    <row r="560" spans="1:34" x14ac:dyDescent="0.3">
      <c r="A560" t="s">
        <v>8</v>
      </c>
      <c r="B560" t="s">
        <v>133</v>
      </c>
      <c r="C560" t="s">
        <v>1242</v>
      </c>
      <c r="D560">
        <f t="array" ref="D560">AVERAGE(IF($B$2:$B$3757=$C560, $AE$2:$AE$3757))</f>
        <v>5.3</v>
      </c>
      <c r="E560">
        <f t="shared" si="19"/>
        <v>6.8</v>
      </c>
      <c r="G560">
        <v>132</v>
      </c>
      <c r="H560" t="s">
        <v>354</v>
      </c>
      <c r="I560" t="s">
        <v>253</v>
      </c>
      <c r="J560" t="s">
        <v>5281</v>
      </c>
      <c r="W560" t="s">
        <v>870</v>
      </c>
      <c r="X560" t="s">
        <v>11</v>
      </c>
      <c r="AD560">
        <v>70000000</v>
      </c>
      <c r="AE560">
        <v>5.8</v>
      </c>
      <c r="AF560">
        <v>141204016</v>
      </c>
      <c r="AG560">
        <f>IFERROR(CORREL(AD560:$AD$3757, AF560:$AF$3757), "")</f>
        <v>1.6053869828706029E-2</v>
      </c>
      <c r="AH560">
        <f t="shared" si="18"/>
        <v>71204016</v>
      </c>
    </row>
    <row r="561" spans="1:34" x14ac:dyDescent="0.3">
      <c r="A561" t="s">
        <v>8</v>
      </c>
      <c r="B561" t="s">
        <v>871</v>
      </c>
      <c r="C561" t="s">
        <v>1864</v>
      </c>
      <c r="D561">
        <f t="array" ref="D561">AVERAGE(IF($B$2:$B$3757=$C561, $AE$2:$AE$3757))</f>
        <v>6.6999999999999993</v>
      </c>
      <c r="E561">
        <f t="shared" si="19"/>
        <v>6.8</v>
      </c>
      <c r="G561">
        <v>92</v>
      </c>
      <c r="H561" t="s">
        <v>253</v>
      </c>
      <c r="I561" t="s">
        <v>5360</v>
      </c>
      <c r="J561" t="s">
        <v>528</v>
      </c>
      <c r="K561" t="s">
        <v>5361</v>
      </c>
      <c r="L561" t="s">
        <v>5357</v>
      </c>
      <c r="W561" t="s">
        <v>872</v>
      </c>
      <c r="X561" t="s">
        <v>11</v>
      </c>
      <c r="AD561">
        <v>74000000</v>
      </c>
      <c r="AE561">
        <v>6</v>
      </c>
      <c r="AF561">
        <v>162495848</v>
      </c>
      <c r="AG561">
        <f>IFERROR(CORREL(AD561:$AD$3757, AF561:$AF$3757), "")</f>
        <v>1.5964386894941111E-2</v>
      </c>
      <c r="AH561">
        <f t="shared" si="18"/>
        <v>88495848</v>
      </c>
    </row>
    <row r="562" spans="1:34" x14ac:dyDescent="0.3">
      <c r="A562" t="s">
        <v>8</v>
      </c>
      <c r="B562" t="s">
        <v>222</v>
      </c>
      <c r="C562" t="s">
        <v>1867</v>
      </c>
      <c r="D562">
        <f t="array" ref="D562">AVERAGE(IF($B$2:$B$3757=$C562, $AE$2:$AE$3757))</f>
        <v>6.6</v>
      </c>
      <c r="E562">
        <f t="shared" si="19"/>
        <v>6.8</v>
      </c>
      <c r="G562">
        <v>139</v>
      </c>
      <c r="H562" t="s">
        <v>5366</v>
      </c>
      <c r="I562" t="s">
        <v>5281</v>
      </c>
      <c r="W562" t="s">
        <v>873</v>
      </c>
      <c r="X562" t="s">
        <v>11</v>
      </c>
      <c r="AD562">
        <v>80000000</v>
      </c>
      <c r="AE562">
        <v>6.6</v>
      </c>
      <c r="AF562">
        <v>136448821</v>
      </c>
      <c r="AG562">
        <f>IFERROR(CORREL(AD562:$AD$3757, AF562:$AF$3757), "")</f>
        <v>1.5845655988339404E-2</v>
      </c>
      <c r="AH562">
        <f t="shared" si="18"/>
        <v>56448821</v>
      </c>
    </row>
    <row r="563" spans="1:34" x14ac:dyDescent="0.3">
      <c r="A563" t="s">
        <v>8</v>
      </c>
      <c r="B563" t="s">
        <v>469</v>
      </c>
      <c r="C563" t="s">
        <v>1869</v>
      </c>
      <c r="D563">
        <f t="array" ref="D563">AVERAGE(IF($B$2:$B$3757=$C563, $AE$2:$AE$3757))</f>
        <v>6.8999999999999995</v>
      </c>
      <c r="E563">
        <f t="shared" si="19"/>
        <v>6.8</v>
      </c>
      <c r="G563">
        <v>153</v>
      </c>
      <c r="H563" t="s">
        <v>253</v>
      </c>
      <c r="I563" t="s">
        <v>897</v>
      </c>
      <c r="J563" t="s">
        <v>2601</v>
      </c>
      <c r="W563" t="s">
        <v>874</v>
      </c>
      <c r="X563" t="s">
        <v>11</v>
      </c>
      <c r="AD563">
        <v>75000000</v>
      </c>
      <c r="AE563">
        <v>8.3000000000000007</v>
      </c>
      <c r="AF563">
        <v>120523073</v>
      </c>
      <c r="AG563">
        <f>IFERROR(CORREL(AD563:$AD$3757, AF563:$AF$3757), "")</f>
        <v>1.5732636987299129E-2</v>
      </c>
      <c r="AH563">
        <f t="shared" si="18"/>
        <v>45523073</v>
      </c>
    </row>
    <row r="564" spans="1:34" x14ac:dyDescent="0.3">
      <c r="A564" t="s">
        <v>8</v>
      </c>
      <c r="B564" t="s">
        <v>106</v>
      </c>
      <c r="C564" t="s">
        <v>1872</v>
      </c>
      <c r="D564">
        <f t="array" ref="D564">AVERAGE(IF($B$2:$B$3757=$C564, $AE$2:$AE$3757))</f>
        <v>6.7749999999999995</v>
      </c>
      <c r="E564">
        <f t="shared" si="19"/>
        <v>6.8</v>
      </c>
      <c r="G564">
        <v>142</v>
      </c>
      <c r="H564" t="s">
        <v>253</v>
      </c>
      <c r="I564" t="s">
        <v>528</v>
      </c>
      <c r="J564" t="s">
        <v>5361</v>
      </c>
      <c r="K564" t="s">
        <v>5357</v>
      </c>
      <c r="W564" t="s">
        <v>875</v>
      </c>
      <c r="X564" t="s">
        <v>11</v>
      </c>
      <c r="AD564">
        <v>70000000</v>
      </c>
      <c r="AE564">
        <v>6.7</v>
      </c>
      <c r="AF564">
        <v>119654900</v>
      </c>
      <c r="AG564">
        <f>IFERROR(CORREL(AD564:$AD$3757, AF564:$AF$3757), "")</f>
        <v>1.5647458814937659E-2</v>
      </c>
      <c r="AH564">
        <f t="shared" si="18"/>
        <v>49654900</v>
      </c>
    </row>
    <row r="565" spans="1:34" x14ac:dyDescent="0.3">
      <c r="A565" t="s">
        <v>8</v>
      </c>
      <c r="B565" t="s">
        <v>70</v>
      </c>
      <c r="C565" t="s">
        <v>1875</v>
      </c>
      <c r="D565">
        <f t="array" ref="D565">AVERAGE(IF($B$2:$B$3757=$C565, $AE$2:$AE$3757))</f>
        <v>6.2</v>
      </c>
      <c r="E565">
        <f t="shared" si="19"/>
        <v>6.8</v>
      </c>
      <c r="G565">
        <v>101</v>
      </c>
      <c r="H565" t="s">
        <v>354</v>
      </c>
      <c r="I565" t="s">
        <v>253</v>
      </c>
      <c r="W565" t="s">
        <v>499</v>
      </c>
      <c r="X565" t="s">
        <v>11</v>
      </c>
      <c r="AD565">
        <v>100000000</v>
      </c>
      <c r="AE565">
        <v>6</v>
      </c>
      <c r="AF565">
        <v>72660029</v>
      </c>
      <c r="AG565">
        <f>IFERROR(CORREL(AD565:$AD$3757, AF565:$AF$3757), "")</f>
        <v>1.5574082564716018E-2</v>
      </c>
      <c r="AH565">
        <f t="shared" si="18"/>
        <v>-27339971</v>
      </c>
    </row>
    <row r="566" spans="1:34" x14ac:dyDescent="0.3">
      <c r="A566" t="s">
        <v>8</v>
      </c>
      <c r="B566" t="s">
        <v>557</v>
      </c>
      <c r="C566" t="s">
        <v>1878</v>
      </c>
      <c r="D566">
        <f t="array" ref="D566">AVERAGE(IF($B$2:$B$3757=$C566, $AE$2:$AE$3757))</f>
        <v>5.85</v>
      </c>
      <c r="E566">
        <f t="shared" si="19"/>
        <v>6.8</v>
      </c>
      <c r="G566">
        <v>124</v>
      </c>
      <c r="H566" t="s">
        <v>354</v>
      </c>
      <c r="I566" t="s">
        <v>5281</v>
      </c>
      <c r="W566" t="s">
        <v>876</v>
      </c>
      <c r="X566" t="s">
        <v>11</v>
      </c>
      <c r="AD566">
        <v>70000000</v>
      </c>
      <c r="AE566">
        <v>7.1</v>
      </c>
      <c r="AF566">
        <v>117541000</v>
      </c>
      <c r="AG566">
        <f>IFERROR(CORREL(AD566:$AD$3757, AF566:$AF$3757), "")</f>
        <v>1.5512409861515735E-2</v>
      </c>
      <c r="AH566">
        <f t="shared" si="18"/>
        <v>47541000</v>
      </c>
    </row>
    <row r="567" spans="1:34" x14ac:dyDescent="0.3">
      <c r="A567" t="s">
        <v>8</v>
      </c>
      <c r="B567" t="s">
        <v>877</v>
      </c>
      <c r="C567" t="s">
        <v>1884</v>
      </c>
      <c r="D567">
        <f t="array" ref="D567">AVERAGE(IF($B$2:$B$3757=$C567, $AE$2:$AE$3757))</f>
        <v>7.2666666666666666</v>
      </c>
      <c r="E567">
        <f t="shared" si="19"/>
        <v>6.8</v>
      </c>
      <c r="G567">
        <v>117</v>
      </c>
      <c r="H567" t="s">
        <v>354</v>
      </c>
      <c r="I567" t="s">
        <v>253</v>
      </c>
      <c r="J567" t="s">
        <v>5366</v>
      </c>
      <c r="K567" t="s">
        <v>5281</v>
      </c>
      <c r="W567" t="s">
        <v>878</v>
      </c>
      <c r="X567" t="s">
        <v>11</v>
      </c>
      <c r="AD567">
        <v>80000000</v>
      </c>
      <c r="AE567">
        <v>6</v>
      </c>
      <c r="AF567">
        <v>116643346</v>
      </c>
      <c r="AG567">
        <f>IFERROR(CORREL(AD567:$AD$3757, AF567:$AF$3757), "")</f>
        <v>1.544054637005312E-2</v>
      </c>
      <c r="AH567">
        <f t="shared" si="18"/>
        <v>36643346</v>
      </c>
    </row>
    <row r="568" spans="1:34" x14ac:dyDescent="0.3">
      <c r="A568" t="s">
        <v>8</v>
      </c>
      <c r="B568" t="s">
        <v>879</v>
      </c>
      <c r="C568" t="s">
        <v>1889</v>
      </c>
      <c r="D568">
        <f t="array" ref="D568">AVERAGE(IF($B$2:$B$3757=$C568, $AE$2:$AE$3757))</f>
        <v>6.4</v>
      </c>
      <c r="E568">
        <f t="shared" si="19"/>
        <v>6.8</v>
      </c>
      <c r="G568">
        <v>141</v>
      </c>
      <c r="H568" t="s">
        <v>5357</v>
      </c>
      <c r="I568" t="s">
        <v>5363</v>
      </c>
      <c r="J568" t="s">
        <v>5359</v>
      </c>
      <c r="K568" t="s">
        <v>5358</v>
      </c>
      <c r="L568" t="s">
        <v>5281</v>
      </c>
      <c r="W568" t="s">
        <v>880</v>
      </c>
      <c r="X568" t="s">
        <v>11</v>
      </c>
      <c r="AD568">
        <v>68000000</v>
      </c>
      <c r="AE568">
        <v>6.9</v>
      </c>
      <c r="AF568">
        <v>100614858</v>
      </c>
      <c r="AG568">
        <f>IFERROR(CORREL(AD568:$AD$3757, AF568:$AF$3757), "")</f>
        <v>1.5347856221844232E-2</v>
      </c>
      <c r="AH568">
        <f t="shared" si="18"/>
        <v>32614858</v>
      </c>
    </row>
    <row r="569" spans="1:34" x14ac:dyDescent="0.3">
      <c r="A569" t="s">
        <v>8</v>
      </c>
      <c r="B569" t="s">
        <v>241</v>
      </c>
      <c r="C569" t="s">
        <v>1891</v>
      </c>
      <c r="D569">
        <f t="array" ref="D569">AVERAGE(IF($B$2:$B$3757=$C569, $AE$2:$AE$3757))</f>
        <v>5.76</v>
      </c>
      <c r="E569">
        <f t="shared" si="19"/>
        <v>6.8</v>
      </c>
      <c r="G569">
        <v>110</v>
      </c>
      <c r="H569" t="s">
        <v>897</v>
      </c>
      <c r="I569" t="s">
        <v>5357</v>
      </c>
      <c r="J569" t="s">
        <v>5363</v>
      </c>
      <c r="K569" t="s">
        <v>5281</v>
      </c>
      <c r="W569" t="s">
        <v>881</v>
      </c>
      <c r="X569" t="s">
        <v>11</v>
      </c>
      <c r="AD569">
        <v>70000000</v>
      </c>
      <c r="AE569">
        <v>5.6</v>
      </c>
      <c r="AF569">
        <v>42272747</v>
      </c>
      <c r="AG569">
        <f>IFERROR(CORREL(AD569:$AD$3757, AF569:$AF$3757), "")</f>
        <v>1.5293306951653636E-2</v>
      </c>
      <c r="AH569">
        <f t="shared" si="18"/>
        <v>-27727253</v>
      </c>
    </row>
    <row r="570" spans="1:34" x14ac:dyDescent="0.3">
      <c r="A570" t="s">
        <v>8</v>
      </c>
      <c r="B570" t="s">
        <v>622</v>
      </c>
      <c r="C570" t="s">
        <v>1894</v>
      </c>
      <c r="D570">
        <f t="array" ref="D570">AVERAGE(IF($B$2:$B$3757=$C570, $AE$2:$AE$3757))</f>
        <v>7.5166666666666666</v>
      </c>
      <c r="E570">
        <f t="shared" si="19"/>
        <v>6.8</v>
      </c>
      <c r="G570">
        <v>109</v>
      </c>
      <c r="H570" t="s">
        <v>354</v>
      </c>
      <c r="I570" t="s">
        <v>1714</v>
      </c>
      <c r="J570" t="s">
        <v>5358</v>
      </c>
      <c r="K570" t="s">
        <v>5281</v>
      </c>
      <c r="W570" t="s">
        <v>882</v>
      </c>
      <c r="X570" t="s">
        <v>11</v>
      </c>
      <c r="AD570">
        <v>60000000</v>
      </c>
      <c r="AE570">
        <v>5.6</v>
      </c>
      <c r="AF570">
        <v>80281096</v>
      </c>
      <c r="AG570">
        <f>IFERROR(CORREL(AD570:$AD$3757, AF570:$AF$3757), "")</f>
        <v>1.5288580189237243E-2</v>
      </c>
      <c r="AH570">
        <f t="shared" si="18"/>
        <v>20281096</v>
      </c>
    </row>
    <row r="571" spans="1:34" x14ac:dyDescent="0.3">
      <c r="A571" t="s">
        <v>8</v>
      </c>
      <c r="B571" t="s">
        <v>863</v>
      </c>
      <c r="C571" t="s">
        <v>1897</v>
      </c>
      <c r="D571">
        <f t="array" ref="D571">AVERAGE(IF($B$2:$B$3757=$C571, $AE$2:$AE$3757))</f>
        <v>5.2</v>
      </c>
      <c r="E571">
        <f t="shared" si="19"/>
        <v>6.8</v>
      </c>
      <c r="G571">
        <v>88</v>
      </c>
      <c r="H571" t="s">
        <v>5360</v>
      </c>
      <c r="I571" t="s">
        <v>528</v>
      </c>
      <c r="J571" t="s">
        <v>5361</v>
      </c>
      <c r="K571" t="s">
        <v>5357</v>
      </c>
      <c r="L571" t="s">
        <v>5368</v>
      </c>
      <c r="W571" t="s">
        <v>883</v>
      </c>
      <c r="X571" t="s">
        <v>11</v>
      </c>
      <c r="AD571">
        <v>75000000</v>
      </c>
      <c r="AE571">
        <v>4.5</v>
      </c>
      <c r="AF571">
        <v>219613391</v>
      </c>
      <c r="AG571">
        <f>IFERROR(CORREL(AD571:$AD$3757, AF571:$AF$3757), "")</f>
        <v>1.5259910759129778E-2</v>
      </c>
      <c r="AH571">
        <f t="shared" si="18"/>
        <v>144613391</v>
      </c>
    </row>
    <row r="572" spans="1:34" x14ac:dyDescent="0.3">
      <c r="A572" t="s">
        <v>8</v>
      </c>
      <c r="B572" t="s">
        <v>884</v>
      </c>
      <c r="C572" t="s">
        <v>1899</v>
      </c>
      <c r="D572">
        <f t="array" ref="D572">AVERAGE(IF($B$2:$B$3757=$C572, $AE$2:$AE$3757))</f>
        <v>7.6</v>
      </c>
      <c r="E572">
        <f t="shared" si="19"/>
        <v>6.8</v>
      </c>
      <c r="G572">
        <v>124</v>
      </c>
      <c r="H572" t="s">
        <v>354</v>
      </c>
      <c r="I572" t="s">
        <v>897</v>
      </c>
      <c r="J572" t="s">
        <v>5364</v>
      </c>
      <c r="K572" t="s">
        <v>2601</v>
      </c>
      <c r="W572" t="s">
        <v>885</v>
      </c>
      <c r="X572" t="s">
        <v>11</v>
      </c>
      <c r="AD572">
        <v>75000000</v>
      </c>
      <c r="AE572">
        <v>7.1</v>
      </c>
      <c r="AF572">
        <v>78120196</v>
      </c>
      <c r="AG572">
        <f>IFERROR(CORREL(AD572:$AD$3757, AF572:$AF$3757), "")</f>
        <v>1.5090165045930698E-2</v>
      </c>
      <c r="AH572">
        <f t="shared" si="18"/>
        <v>3120196</v>
      </c>
    </row>
    <row r="573" spans="1:34" x14ac:dyDescent="0.3">
      <c r="A573" t="s">
        <v>8</v>
      </c>
      <c r="B573" t="s">
        <v>813</v>
      </c>
      <c r="C573" t="s">
        <v>1902</v>
      </c>
      <c r="D573">
        <f t="array" ref="D573">AVERAGE(IF($B$2:$B$3757=$C573, $AE$2:$AE$3757))</f>
        <v>6.6</v>
      </c>
      <c r="E573">
        <f t="shared" si="19"/>
        <v>6.8</v>
      </c>
      <c r="G573">
        <v>119</v>
      </c>
      <c r="H573" t="s">
        <v>354</v>
      </c>
      <c r="I573" t="s">
        <v>5281</v>
      </c>
      <c r="W573" t="s">
        <v>886</v>
      </c>
      <c r="X573" t="s">
        <v>11</v>
      </c>
      <c r="AD573">
        <v>70000000</v>
      </c>
      <c r="AE573">
        <v>6.5</v>
      </c>
      <c r="AF573">
        <v>98895417</v>
      </c>
      <c r="AG573">
        <f>IFERROR(CORREL(AD573:$AD$3757, AF573:$AF$3757), "")</f>
        <v>1.504608799521911E-2</v>
      </c>
      <c r="AH573">
        <f t="shared" si="18"/>
        <v>28895417</v>
      </c>
    </row>
    <row r="574" spans="1:34" x14ac:dyDescent="0.3">
      <c r="A574" t="s">
        <v>8</v>
      </c>
      <c r="B574" t="s">
        <v>887</v>
      </c>
      <c r="C574" t="s">
        <v>1904</v>
      </c>
      <c r="D574">
        <f t="array" ref="D574">AVERAGE(IF($B$2:$B$3757=$C574, $AE$2:$AE$3757))</f>
        <v>7.1142857142857139</v>
      </c>
      <c r="E574">
        <f t="shared" si="19"/>
        <v>6.8</v>
      </c>
      <c r="G574">
        <v>103</v>
      </c>
      <c r="H574" t="s">
        <v>354</v>
      </c>
      <c r="I574" t="s">
        <v>253</v>
      </c>
      <c r="J574" t="s">
        <v>5358</v>
      </c>
      <c r="K574" t="s">
        <v>5281</v>
      </c>
      <c r="W574" t="s">
        <v>888</v>
      </c>
      <c r="X574" t="s">
        <v>11</v>
      </c>
      <c r="AD574">
        <v>58000000</v>
      </c>
      <c r="AE574">
        <v>6.4</v>
      </c>
      <c r="AF574">
        <v>70117571</v>
      </c>
      <c r="AG574">
        <f>IFERROR(CORREL(AD574:$AD$3757, AF574:$AF$3757), "")</f>
        <v>1.4989168450234989E-2</v>
      </c>
      <c r="AH574">
        <f t="shared" si="18"/>
        <v>12117571</v>
      </c>
    </row>
    <row r="575" spans="1:34" x14ac:dyDescent="0.3">
      <c r="A575" t="s">
        <v>8</v>
      </c>
      <c r="B575" t="s">
        <v>230</v>
      </c>
      <c r="C575" t="s">
        <v>1906</v>
      </c>
      <c r="D575">
        <f t="array" ref="D575">AVERAGE(IF($B$2:$B$3757=$C575, $AE$2:$AE$3757))</f>
        <v>6</v>
      </c>
      <c r="E575">
        <f t="shared" si="19"/>
        <v>6.8</v>
      </c>
      <c r="G575">
        <v>116</v>
      </c>
      <c r="H575" t="s">
        <v>354</v>
      </c>
      <c r="I575" t="s">
        <v>5358</v>
      </c>
      <c r="W575" t="s">
        <v>889</v>
      </c>
      <c r="X575" t="s">
        <v>11</v>
      </c>
      <c r="AD575">
        <v>70000000</v>
      </c>
      <c r="AE575">
        <v>5.8</v>
      </c>
      <c r="AF575">
        <v>83552429</v>
      </c>
      <c r="AG575">
        <f>IFERROR(CORREL(AD575:$AD$3757, AF575:$AF$3757), "")</f>
        <v>1.4968543491763285E-2</v>
      </c>
      <c r="AH575">
        <f t="shared" si="18"/>
        <v>13552429</v>
      </c>
    </row>
    <row r="576" spans="1:34" x14ac:dyDescent="0.3">
      <c r="A576" t="s">
        <v>8</v>
      </c>
      <c r="B576" t="s">
        <v>68</v>
      </c>
      <c r="C576" t="s">
        <v>1910</v>
      </c>
      <c r="D576">
        <f t="array" ref="D576">AVERAGE(IF($B$2:$B$3757=$C576, $AE$2:$AE$3757))</f>
        <v>6.7799999999999994</v>
      </c>
      <c r="E576">
        <f t="shared" si="19"/>
        <v>6.8</v>
      </c>
      <c r="G576">
        <v>125</v>
      </c>
      <c r="H576" t="s">
        <v>253</v>
      </c>
      <c r="I576" t="s">
        <v>897</v>
      </c>
      <c r="J576" t="s">
        <v>5357</v>
      </c>
      <c r="W576" t="s">
        <v>890</v>
      </c>
      <c r="X576" t="s">
        <v>11</v>
      </c>
      <c r="AD576">
        <v>70000000</v>
      </c>
      <c r="AE576">
        <v>8</v>
      </c>
      <c r="AF576">
        <v>66257002</v>
      </c>
      <c r="AG576">
        <f>IFERROR(CORREL(AD576:$AD$3757, AF576:$AF$3757), "")</f>
        <v>1.4925006419973396E-2</v>
      </c>
      <c r="AH576">
        <f t="shared" si="18"/>
        <v>-3742998</v>
      </c>
    </row>
    <row r="577" spans="1:34" x14ac:dyDescent="0.3">
      <c r="A577" t="s">
        <v>8</v>
      </c>
      <c r="B577" t="s">
        <v>806</v>
      </c>
      <c r="C577" t="s">
        <v>1912</v>
      </c>
      <c r="D577">
        <f t="array" ref="D577">AVERAGE(IF($B$2:$B$3757=$C577, $AE$2:$AE$3757))</f>
        <v>6.1</v>
      </c>
      <c r="E577">
        <f t="shared" si="19"/>
        <v>6.8</v>
      </c>
      <c r="G577">
        <v>125</v>
      </c>
      <c r="H577" t="s">
        <v>897</v>
      </c>
      <c r="I577" t="s">
        <v>1714</v>
      </c>
      <c r="J577" t="s">
        <v>5359</v>
      </c>
      <c r="K577" t="s">
        <v>5281</v>
      </c>
      <c r="W577" t="s">
        <v>891</v>
      </c>
      <c r="X577" t="s">
        <v>11</v>
      </c>
      <c r="AD577">
        <v>70000000</v>
      </c>
      <c r="AE577">
        <v>6.2</v>
      </c>
      <c r="AF577">
        <v>65012000</v>
      </c>
      <c r="AG577">
        <f>IFERROR(CORREL(AD577:$AD$3757, AF577:$AF$3757), "")</f>
        <v>1.4897215397967317E-2</v>
      </c>
      <c r="AH577">
        <f t="shared" si="18"/>
        <v>-4988000</v>
      </c>
    </row>
    <row r="578" spans="1:34" x14ac:dyDescent="0.3">
      <c r="A578" t="s">
        <v>197</v>
      </c>
      <c r="B578" t="s">
        <v>106</v>
      </c>
      <c r="C578" t="s">
        <v>1914</v>
      </c>
      <c r="D578">
        <f t="array" ref="D578">AVERAGE(IF($B$2:$B$3757=$C578, $AE$2:$AE$3757))</f>
        <v>6.1333333333333329</v>
      </c>
      <c r="E578">
        <f t="shared" si="19"/>
        <v>6.8</v>
      </c>
      <c r="G578">
        <v>146</v>
      </c>
      <c r="H578" t="s">
        <v>897</v>
      </c>
      <c r="I578" t="s">
        <v>2601</v>
      </c>
      <c r="W578" t="s">
        <v>892</v>
      </c>
      <c r="X578" t="s">
        <v>11</v>
      </c>
      <c r="AD578">
        <v>66000000</v>
      </c>
      <c r="AE578">
        <v>7.2</v>
      </c>
      <c r="AF578">
        <v>79883359</v>
      </c>
      <c r="AG578">
        <f>IFERROR(CORREL(AD578:$AD$3757, AF578:$AF$3757), "")</f>
        <v>1.4870564188358561E-2</v>
      </c>
      <c r="AH578">
        <f t="shared" si="18"/>
        <v>13883359</v>
      </c>
    </row>
    <row r="579" spans="1:34" x14ac:dyDescent="0.3">
      <c r="A579" t="s">
        <v>8</v>
      </c>
      <c r="B579" t="s">
        <v>893</v>
      </c>
      <c r="C579" t="s">
        <v>1921</v>
      </c>
      <c r="D579">
        <f t="array" ref="D579">AVERAGE(IF($B$2:$B$3757=$C579, $AE$2:$AE$3757))</f>
        <v>7.5</v>
      </c>
      <c r="E579">
        <f t="shared" si="19"/>
        <v>6.8</v>
      </c>
      <c r="G579">
        <v>118</v>
      </c>
      <c r="H579" t="s">
        <v>897</v>
      </c>
      <c r="I579" t="s">
        <v>2601</v>
      </c>
      <c r="W579" t="s">
        <v>894</v>
      </c>
      <c r="X579" t="s">
        <v>11</v>
      </c>
      <c r="AD579">
        <v>70000000</v>
      </c>
      <c r="AE579">
        <v>6.1</v>
      </c>
      <c r="AF579">
        <v>78031620</v>
      </c>
      <c r="AG579">
        <f>IFERROR(CORREL(AD579:$AD$3757, AF579:$AF$3757), "")</f>
        <v>1.4834862238369346E-2</v>
      </c>
      <c r="AH579">
        <f t="shared" ref="AH579:AH642" si="20" xml:space="preserve"> AF579 - AD579</f>
        <v>8031620</v>
      </c>
    </row>
    <row r="580" spans="1:34" x14ac:dyDescent="0.3">
      <c r="A580" t="s">
        <v>8</v>
      </c>
      <c r="B580" t="s">
        <v>9</v>
      </c>
      <c r="C580" t="s">
        <v>1923</v>
      </c>
      <c r="D580">
        <f t="array" ref="D580">AVERAGE(IF($B$2:$B$3757=$C580, $AE$2:$AE$3757))</f>
        <v>5.8666666666666671</v>
      </c>
      <c r="E580">
        <f t="shared" si="19"/>
        <v>6.8</v>
      </c>
      <c r="G580">
        <v>171</v>
      </c>
      <c r="H580" t="s">
        <v>253</v>
      </c>
      <c r="I580" t="s">
        <v>897</v>
      </c>
      <c r="J580" t="s">
        <v>5358</v>
      </c>
      <c r="K580" t="s">
        <v>5281</v>
      </c>
      <c r="W580" t="s">
        <v>896</v>
      </c>
      <c r="X580" t="s">
        <v>11</v>
      </c>
      <c r="AD580">
        <v>69500000</v>
      </c>
      <c r="AE580">
        <v>7.6</v>
      </c>
      <c r="AF580">
        <v>54222000</v>
      </c>
      <c r="AG580">
        <f>IFERROR(CORREL(AD580:$AD$3757, AF580:$AF$3757), "")</f>
        <v>1.479617222893794E-2</v>
      </c>
      <c r="AH580">
        <f t="shared" si="20"/>
        <v>-15278000</v>
      </c>
    </row>
    <row r="581" spans="1:34" x14ac:dyDescent="0.3">
      <c r="A581" t="s">
        <v>8</v>
      </c>
      <c r="B581" t="s">
        <v>200</v>
      </c>
      <c r="C581" t="s">
        <v>1930</v>
      </c>
      <c r="D581">
        <f t="array" ref="D581">AVERAGE(IF($B$2:$B$3757=$C581, $AE$2:$AE$3757))</f>
        <v>6.8400000000000007</v>
      </c>
      <c r="E581">
        <f t="shared" si="19"/>
        <v>6.8</v>
      </c>
      <c r="G581">
        <v>136</v>
      </c>
      <c r="H581" t="s">
        <v>897</v>
      </c>
      <c r="W581" t="s">
        <v>898</v>
      </c>
      <c r="X581" t="s">
        <v>11</v>
      </c>
      <c r="AD581">
        <v>70000000</v>
      </c>
      <c r="AE581">
        <v>6.3</v>
      </c>
      <c r="AF581">
        <v>52474616</v>
      </c>
      <c r="AG581">
        <f>IFERROR(CORREL(AD581:$AD$3757, AF581:$AF$3757), "")</f>
        <v>1.4779887862472923E-2</v>
      </c>
      <c r="AH581">
        <f t="shared" si="20"/>
        <v>-17525384</v>
      </c>
    </row>
    <row r="582" spans="1:34" x14ac:dyDescent="0.3">
      <c r="A582" t="s">
        <v>8</v>
      </c>
      <c r="B582" t="s">
        <v>899</v>
      </c>
      <c r="C582" t="s">
        <v>1936</v>
      </c>
      <c r="D582">
        <f t="array" ref="D582">AVERAGE(IF($B$2:$B$3757=$C582, $AE$2:$AE$3757))</f>
        <v>5.95</v>
      </c>
      <c r="E582">
        <f t="shared" si="19"/>
        <v>6.8</v>
      </c>
      <c r="G582">
        <v>92</v>
      </c>
      <c r="H582" t="s">
        <v>354</v>
      </c>
      <c r="I582" t="s">
        <v>897</v>
      </c>
      <c r="J582" t="s">
        <v>5357</v>
      </c>
      <c r="K582" t="s">
        <v>1714</v>
      </c>
      <c r="L582" t="s">
        <v>2601</v>
      </c>
      <c r="W582" t="s">
        <v>900</v>
      </c>
      <c r="X582" t="s">
        <v>11</v>
      </c>
      <c r="AD582">
        <v>70000000</v>
      </c>
      <c r="AE582">
        <v>6.3</v>
      </c>
      <c r="AF582">
        <v>55942830</v>
      </c>
      <c r="AG582">
        <f>IFERROR(CORREL(AD582:$AD$3757, AF582:$AF$3757), "")</f>
        <v>1.4765038563666054E-2</v>
      </c>
      <c r="AH582">
        <f t="shared" si="20"/>
        <v>-14057170</v>
      </c>
    </row>
    <row r="583" spans="1:34" x14ac:dyDescent="0.3">
      <c r="A583" t="s">
        <v>8</v>
      </c>
      <c r="B583" t="s">
        <v>270</v>
      </c>
      <c r="C583" t="s">
        <v>1939</v>
      </c>
      <c r="D583">
        <f t="array" ref="D583">AVERAGE(IF($B$2:$B$3757=$C583, $AE$2:$AE$3757))</f>
        <v>7.2</v>
      </c>
      <c r="E583">
        <f t="shared" si="19"/>
        <v>6.8</v>
      </c>
      <c r="G583">
        <v>116</v>
      </c>
      <c r="H583" t="s">
        <v>354</v>
      </c>
      <c r="I583" t="s">
        <v>5281</v>
      </c>
      <c r="W583" t="s">
        <v>901</v>
      </c>
      <c r="X583" t="s">
        <v>11</v>
      </c>
      <c r="AD583">
        <v>70000000</v>
      </c>
      <c r="AE583">
        <v>6.3</v>
      </c>
      <c r="AF583">
        <v>40932372</v>
      </c>
      <c r="AG583">
        <f>IFERROR(CORREL(AD583:$AD$3757, AF583:$AF$3757), "")</f>
        <v>1.4746857296654694E-2</v>
      </c>
      <c r="AH583">
        <f t="shared" si="20"/>
        <v>-29067628</v>
      </c>
    </row>
    <row r="584" spans="1:34" x14ac:dyDescent="0.3">
      <c r="A584" t="s">
        <v>8</v>
      </c>
      <c r="B584" t="s">
        <v>179</v>
      </c>
      <c r="C584" t="s">
        <v>1951</v>
      </c>
      <c r="D584">
        <f t="array" ref="D584">AVERAGE(IF($B$2:$B$3757=$C584, $AE$2:$AE$3757))</f>
        <v>7.2</v>
      </c>
      <c r="E584">
        <f t="shared" si="19"/>
        <v>6.8</v>
      </c>
      <c r="G584">
        <v>127</v>
      </c>
      <c r="H584" t="s">
        <v>253</v>
      </c>
      <c r="I584" t="s">
        <v>5361</v>
      </c>
      <c r="J584" t="s">
        <v>5357</v>
      </c>
      <c r="K584" t="s">
        <v>5359</v>
      </c>
      <c r="W584" t="s">
        <v>902</v>
      </c>
      <c r="X584" t="s">
        <v>11</v>
      </c>
      <c r="AD584">
        <v>70000000</v>
      </c>
      <c r="AE584">
        <v>7.7</v>
      </c>
      <c r="AF584">
        <v>38345403</v>
      </c>
      <c r="AG584">
        <f>IFERROR(CORREL(AD584:$AD$3757, AF584:$AF$3757), "")</f>
        <v>1.474322378134758E-2</v>
      </c>
      <c r="AH584">
        <f t="shared" si="20"/>
        <v>-31654597</v>
      </c>
    </row>
    <row r="585" spans="1:34" x14ac:dyDescent="0.3">
      <c r="A585" t="s">
        <v>8</v>
      </c>
      <c r="B585" t="s">
        <v>641</v>
      </c>
      <c r="C585" t="s">
        <v>1956</v>
      </c>
      <c r="D585">
        <f t="array" ref="D585">AVERAGE(IF($B$2:$B$3757=$C585, $AE$2:$AE$3757))</f>
        <v>5.7</v>
      </c>
      <c r="E585">
        <f t="shared" si="19"/>
        <v>6.8</v>
      </c>
      <c r="G585">
        <v>136</v>
      </c>
      <c r="H585" t="s">
        <v>253</v>
      </c>
      <c r="I585" t="s">
        <v>5367</v>
      </c>
      <c r="J585" t="s">
        <v>897</v>
      </c>
      <c r="K585" t="s">
        <v>5364</v>
      </c>
      <c r="L585" t="s">
        <v>2601</v>
      </c>
      <c r="W585" t="s">
        <v>903</v>
      </c>
      <c r="X585" t="s">
        <v>11</v>
      </c>
      <c r="AD585">
        <v>70000000</v>
      </c>
      <c r="AE585">
        <v>7</v>
      </c>
      <c r="AF585">
        <v>37901509</v>
      </c>
      <c r="AG585">
        <f>IFERROR(CORREL(AD585:$AD$3757, AF585:$AF$3757), "")</f>
        <v>1.4742144655233635E-2</v>
      </c>
      <c r="AH585">
        <f t="shared" si="20"/>
        <v>-32098491</v>
      </c>
    </row>
    <row r="586" spans="1:34" x14ac:dyDescent="0.3">
      <c r="A586" t="s">
        <v>8</v>
      </c>
      <c r="B586" t="s">
        <v>222</v>
      </c>
      <c r="C586" t="s">
        <v>1967</v>
      </c>
      <c r="D586">
        <f t="array" ref="D586">AVERAGE(IF($B$2:$B$3757=$C586, $AE$2:$AE$3757))</f>
        <v>5.6999999999999993</v>
      </c>
      <c r="E586">
        <f t="shared" si="19"/>
        <v>6.8</v>
      </c>
      <c r="G586">
        <v>111</v>
      </c>
      <c r="H586" t="s">
        <v>528</v>
      </c>
      <c r="I586" t="s">
        <v>897</v>
      </c>
      <c r="W586" t="s">
        <v>904</v>
      </c>
      <c r="X586" t="s">
        <v>11</v>
      </c>
      <c r="AD586">
        <v>70000000</v>
      </c>
      <c r="AE586">
        <v>5.3</v>
      </c>
      <c r="AF586">
        <v>48430355</v>
      </c>
      <c r="AG586">
        <f>IFERROR(CORREL(AD586:$AD$3757, AF586:$AF$3757), "")</f>
        <v>1.4741505059782599E-2</v>
      </c>
      <c r="AH586">
        <f t="shared" si="20"/>
        <v>-21569645</v>
      </c>
    </row>
    <row r="587" spans="1:34" x14ac:dyDescent="0.3">
      <c r="A587" t="s">
        <v>8</v>
      </c>
      <c r="B587" t="s">
        <v>353</v>
      </c>
      <c r="C587" t="s">
        <v>1969</v>
      </c>
      <c r="D587">
        <f t="array" ref="D587">AVERAGE(IF($B$2:$B$3757=$C587, $AE$2:$AE$3757))</f>
        <v>5.9</v>
      </c>
      <c r="E587">
        <f t="shared" si="19"/>
        <v>6.8</v>
      </c>
      <c r="G587">
        <v>116</v>
      </c>
      <c r="H587" t="s">
        <v>354</v>
      </c>
      <c r="I587" t="s">
        <v>253</v>
      </c>
      <c r="J587" t="s">
        <v>528</v>
      </c>
      <c r="K587" t="s">
        <v>5281</v>
      </c>
      <c r="W587" t="s">
        <v>905</v>
      </c>
      <c r="X587" t="s">
        <v>11</v>
      </c>
      <c r="AD587">
        <v>70000000</v>
      </c>
      <c r="AE587">
        <v>5.6</v>
      </c>
      <c r="AF587">
        <v>30157016</v>
      </c>
      <c r="AG587">
        <f>IFERROR(CORREL(AD587:$AD$3757, AF587:$AF$3757), "")</f>
        <v>1.4730528595688757E-2</v>
      </c>
      <c r="AH587">
        <f t="shared" si="20"/>
        <v>-39842984</v>
      </c>
    </row>
    <row r="588" spans="1:34" x14ac:dyDescent="0.3">
      <c r="A588" t="s">
        <v>8</v>
      </c>
      <c r="B588" t="s">
        <v>906</v>
      </c>
      <c r="C588" t="s">
        <v>1972</v>
      </c>
      <c r="D588">
        <f t="array" ref="D588">AVERAGE(IF($B$2:$B$3757=$C588, $AE$2:$AE$3757))</f>
        <v>6.4499999999999993</v>
      </c>
      <c r="E588">
        <f t="shared" si="19"/>
        <v>6.8</v>
      </c>
      <c r="G588">
        <v>113</v>
      </c>
      <c r="H588" t="s">
        <v>354</v>
      </c>
      <c r="I588" t="s">
        <v>253</v>
      </c>
      <c r="J588" t="s">
        <v>1714</v>
      </c>
      <c r="K588" t="s">
        <v>5358</v>
      </c>
      <c r="W588" t="s">
        <v>907</v>
      </c>
      <c r="X588" t="s">
        <v>11</v>
      </c>
      <c r="AD588">
        <v>60000000</v>
      </c>
      <c r="AE588">
        <v>5.2</v>
      </c>
      <c r="AF588">
        <v>28031250</v>
      </c>
      <c r="AG588">
        <f>IFERROR(CORREL(AD588:$AD$3757, AF588:$AF$3757), "")</f>
        <v>1.4737635002758532E-2</v>
      </c>
      <c r="AH588">
        <f t="shared" si="20"/>
        <v>-31968750</v>
      </c>
    </row>
    <row r="589" spans="1:34" x14ac:dyDescent="0.3">
      <c r="A589" t="s">
        <v>8</v>
      </c>
      <c r="B589" t="s">
        <v>863</v>
      </c>
      <c r="C589" t="s">
        <v>1978</v>
      </c>
      <c r="D589">
        <f t="array" ref="D589">AVERAGE(IF($B$2:$B$3757=$C589, $AE$2:$AE$3757))</f>
        <v>6.6</v>
      </c>
      <c r="E589">
        <f t="shared" si="19"/>
        <v>6.8</v>
      </c>
      <c r="G589">
        <v>97</v>
      </c>
      <c r="H589" t="s">
        <v>354</v>
      </c>
      <c r="I589" t="s">
        <v>253</v>
      </c>
      <c r="J589" t="s">
        <v>528</v>
      </c>
      <c r="K589" t="s">
        <v>5281</v>
      </c>
      <c r="W589" t="s">
        <v>909</v>
      </c>
      <c r="X589" t="s">
        <v>11</v>
      </c>
      <c r="AD589">
        <v>70000000</v>
      </c>
      <c r="AE589">
        <v>5.4</v>
      </c>
      <c r="AF589">
        <v>33105600</v>
      </c>
      <c r="AG589">
        <f>IFERROR(CORREL(AD589:$AD$3757, AF589:$AF$3757), "")</f>
        <v>1.4744373028037046E-2</v>
      </c>
      <c r="AH589">
        <f t="shared" si="20"/>
        <v>-36894400</v>
      </c>
    </row>
    <row r="590" spans="1:34" x14ac:dyDescent="0.3">
      <c r="A590" t="s">
        <v>8</v>
      </c>
      <c r="B590" t="s">
        <v>911</v>
      </c>
      <c r="C590" t="s">
        <v>1982</v>
      </c>
      <c r="D590">
        <f t="array" ref="D590">AVERAGE(IF($B$2:$B$3757=$C590, $AE$2:$AE$3757))</f>
        <v>5.9</v>
      </c>
      <c r="E590">
        <f t="shared" si="19"/>
        <v>6.8</v>
      </c>
      <c r="G590">
        <v>88</v>
      </c>
      <c r="H590" t="s">
        <v>354</v>
      </c>
      <c r="I590" t="s">
        <v>5357</v>
      </c>
      <c r="J590" t="s">
        <v>1714</v>
      </c>
      <c r="W590" t="s">
        <v>912</v>
      </c>
      <c r="X590" t="s">
        <v>11</v>
      </c>
      <c r="AD590">
        <v>70000000</v>
      </c>
      <c r="AE590">
        <v>6.4</v>
      </c>
      <c r="AF590">
        <v>62321039</v>
      </c>
      <c r="AG590">
        <f>IFERROR(CORREL(AD590:$AD$3757, AF590:$AF$3757), "")</f>
        <v>1.4748521760852772E-2</v>
      </c>
      <c r="AH590">
        <f t="shared" si="20"/>
        <v>-7678961</v>
      </c>
    </row>
    <row r="591" spans="1:34" x14ac:dyDescent="0.3">
      <c r="A591" t="s">
        <v>8</v>
      </c>
      <c r="B591" t="s">
        <v>694</v>
      </c>
      <c r="C591" t="s">
        <v>1986</v>
      </c>
      <c r="D591">
        <f t="array" ref="D591">AVERAGE(IF($B$2:$B$3757=$C591, $AE$2:$AE$3757))</f>
        <v>6.8</v>
      </c>
      <c r="E591">
        <f t="shared" si="19"/>
        <v>6.8</v>
      </c>
      <c r="G591">
        <v>136</v>
      </c>
      <c r="H591" t="s">
        <v>528</v>
      </c>
      <c r="I591" t="s">
        <v>897</v>
      </c>
      <c r="J591" t="s">
        <v>5362</v>
      </c>
      <c r="K591" t="s">
        <v>5359</v>
      </c>
      <c r="W591" t="s">
        <v>913</v>
      </c>
      <c r="X591" t="s">
        <v>11</v>
      </c>
      <c r="AD591">
        <v>75000000</v>
      </c>
      <c r="AE591">
        <v>5.9</v>
      </c>
      <c r="AF591">
        <v>38509342</v>
      </c>
      <c r="AG591">
        <f>IFERROR(CORREL(AD591:$AD$3757, AF591:$AF$3757), "")</f>
        <v>1.4724227669619885E-2</v>
      </c>
      <c r="AH591">
        <f t="shared" si="20"/>
        <v>-36490658</v>
      </c>
    </row>
    <row r="592" spans="1:34" x14ac:dyDescent="0.3">
      <c r="A592" t="s">
        <v>8</v>
      </c>
      <c r="B592" t="s">
        <v>914</v>
      </c>
      <c r="C592" t="s">
        <v>1991</v>
      </c>
      <c r="D592">
        <f t="array" ref="D592">AVERAGE(IF($B$2:$B$3757=$C592, $AE$2:$AE$3757))</f>
        <v>5.3</v>
      </c>
      <c r="E592">
        <f t="shared" si="19"/>
        <v>6.8</v>
      </c>
      <c r="G592">
        <v>125</v>
      </c>
      <c r="H592" t="s">
        <v>897</v>
      </c>
      <c r="I592" t="s">
        <v>2601</v>
      </c>
      <c r="W592" t="s">
        <v>915</v>
      </c>
      <c r="X592" t="s">
        <v>11</v>
      </c>
      <c r="AD592">
        <v>60000000</v>
      </c>
      <c r="AE592">
        <v>6.3</v>
      </c>
      <c r="AF592">
        <v>19076815</v>
      </c>
      <c r="AG592">
        <f>IFERROR(CORREL(AD592:$AD$3757, AF592:$AF$3757), "")</f>
        <v>1.472281477595689E-2</v>
      </c>
      <c r="AH592">
        <f t="shared" si="20"/>
        <v>-40923185</v>
      </c>
    </row>
    <row r="593" spans="1:34" x14ac:dyDescent="0.3">
      <c r="A593" t="s">
        <v>8</v>
      </c>
      <c r="B593" t="s">
        <v>916</v>
      </c>
      <c r="C593" t="s">
        <v>1993</v>
      </c>
      <c r="D593">
        <f t="array" ref="D593">AVERAGE(IF($B$2:$B$3757=$C593, $AE$2:$AE$3757))</f>
        <v>6</v>
      </c>
      <c r="E593">
        <f t="shared" si="19"/>
        <v>6.8</v>
      </c>
      <c r="G593">
        <v>116</v>
      </c>
      <c r="H593" t="s">
        <v>354</v>
      </c>
      <c r="I593" t="s">
        <v>5366</v>
      </c>
      <c r="J593" t="s">
        <v>5281</v>
      </c>
      <c r="W593" t="s">
        <v>917</v>
      </c>
      <c r="X593" t="s">
        <v>11</v>
      </c>
      <c r="AD593">
        <v>35000000</v>
      </c>
      <c r="AE593">
        <v>6.5</v>
      </c>
      <c r="AF593">
        <v>25093607</v>
      </c>
      <c r="AG593">
        <f>IFERROR(CORREL(AD593:$AD$3757, AF593:$AF$3757), "")</f>
        <v>1.4736289851612334E-2</v>
      </c>
      <c r="AH593">
        <f t="shared" si="20"/>
        <v>-9906393</v>
      </c>
    </row>
    <row r="594" spans="1:34" x14ac:dyDescent="0.3">
      <c r="A594" t="s">
        <v>8</v>
      </c>
      <c r="B594" t="s">
        <v>349</v>
      </c>
      <c r="C594" t="s">
        <v>1995</v>
      </c>
      <c r="D594">
        <f t="array" ref="D594">AVERAGE(IF($B$2:$B$3757=$C594, $AE$2:$AE$3757))</f>
        <v>6</v>
      </c>
      <c r="E594">
        <f t="shared" si="19"/>
        <v>6.7999999999999989</v>
      </c>
      <c r="G594">
        <v>98</v>
      </c>
      <c r="H594" t="s">
        <v>354</v>
      </c>
      <c r="I594" t="s">
        <v>5358</v>
      </c>
      <c r="J594" t="s">
        <v>5365</v>
      </c>
      <c r="W594" t="s">
        <v>918</v>
      </c>
      <c r="X594" t="s">
        <v>11</v>
      </c>
      <c r="AD594">
        <v>70000000</v>
      </c>
      <c r="AE594">
        <v>3</v>
      </c>
      <c r="AF594">
        <v>18990542</v>
      </c>
      <c r="AG594">
        <f>IFERROR(CORREL(AD594:$AD$3757, AF594:$AF$3757), "")</f>
        <v>1.4736959539829803E-2</v>
      </c>
      <c r="AH594">
        <f t="shared" si="20"/>
        <v>-51009458</v>
      </c>
    </row>
    <row r="595" spans="1:34" x14ac:dyDescent="0.3">
      <c r="A595" t="s">
        <v>8</v>
      </c>
      <c r="B595" t="s">
        <v>919</v>
      </c>
      <c r="C595" t="s">
        <v>1997</v>
      </c>
      <c r="D595">
        <f t="array" ref="D595">AVERAGE(IF($B$2:$B$3757=$C595, $AE$2:$AE$3757))</f>
        <v>3.8</v>
      </c>
      <c r="E595">
        <f t="shared" si="19"/>
        <v>6.791666666666667</v>
      </c>
      <c r="G595">
        <v>91</v>
      </c>
      <c r="H595" t="s">
        <v>354</v>
      </c>
      <c r="I595" t="s">
        <v>5366</v>
      </c>
      <c r="J595" t="s">
        <v>5358</v>
      </c>
      <c r="K595" t="s">
        <v>5281</v>
      </c>
      <c r="W595" t="s">
        <v>920</v>
      </c>
      <c r="X595" t="s">
        <v>11</v>
      </c>
      <c r="AD595">
        <v>70000000</v>
      </c>
      <c r="AE595">
        <v>3.6</v>
      </c>
      <c r="AF595">
        <v>14294842</v>
      </c>
      <c r="AG595">
        <f>IFERROR(CORREL(AD595:$AD$3757, AF595:$AF$3757), "")</f>
        <v>1.4755499310698899E-2</v>
      </c>
      <c r="AH595">
        <f t="shared" si="20"/>
        <v>-55705158</v>
      </c>
    </row>
    <row r="596" spans="1:34" x14ac:dyDescent="0.3">
      <c r="A596" t="s">
        <v>8</v>
      </c>
      <c r="B596" t="s">
        <v>921</v>
      </c>
      <c r="C596" t="s">
        <v>2004</v>
      </c>
      <c r="D596">
        <f t="array" ref="D596">AVERAGE(IF($B$2:$B$3757=$C596, $AE$2:$AE$3757))</f>
        <v>6.2250000000000005</v>
      </c>
      <c r="E596">
        <f t="shared" si="19"/>
        <v>6.7799999999999994</v>
      </c>
      <c r="G596">
        <v>97</v>
      </c>
      <c r="H596" t="s">
        <v>354</v>
      </c>
      <c r="I596" t="s">
        <v>5366</v>
      </c>
      <c r="J596" t="s">
        <v>897</v>
      </c>
      <c r="K596" t="s">
        <v>5281</v>
      </c>
      <c r="W596" t="s">
        <v>922</v>
      </c>
      <c r="X596" t="s">
        <v>11</v>
      </c>
      <c r="AD596">
        <v>70000000</v>
      </c>
      <c r="AE596">
        <v>5.8</v>
      </c>
      <c r="AF596">
        <v>19819494</v>
      </c>
      <c r="AG596">
        <f>IFERROR(CORREL(AD596:$AD$3757, AF596:$AF$3757), "")</f>
        <v>1.4778929211997853E-2</v>
      </c>
      <c r="AH596">
        <f t="shared" si="20"/>
        <v>-50180506</v>
      </c>
    </row>
    <row r="597" spans="1:34" x14ac:dyDescent="0.3">
      <c r="A597" t="s">
        <v>8</v>
      </c>
      <c r="B597" t="s">
        <v>923</v>
      </c>
      <c r="C597" t="s">
        <v>2006</v>
      </c>
      <c r="D597">
        <f t="array" ref="D597">AVERAGE(IF($B$2:$B$3757=$C597, $AE$2:$AE$3757))</f>
        <v>5.65</v>
      </c>
      <c r="E597">
        <f t="shared" si="19"/>
        <v>6.7799999999999994</v>
      </c>
      <c r="G597">
        <v>95</v>
      </c>
      <c r="H597" t="s">
        <v>354</v>
      </c>
      <c r="I597" t="s">
        <v>253</v>
      </c>
      <c r="J597" t="s">
        <v>5360</v>
      </c>
      <c r="K597" t="s">
        <v>528</v>
      </c>
      <c r="L597" t="s">
        <v>5366</v>
      </c>
      <c r="M597" t="s">
        <v>5361</v>
      </c>
      <c r="N597" t="s">
        <v>5357</v>
      </c>
      <c r="W597" t="s">
        <v>924</v>
      </c>
      <c r="X597" t="s">
        <v>11</v>
      </c>
      <c r="AD597">
        <v>70000000</v>
      </c>
      <c r="AE597">
        <v>6.2</v>
      </c>
      <c r="AF597">
        <v>13596911</v>
      </c>
      <c r="AG597">
        <f>IFERROR(CORREL(AD597:$AD$3757, AF597:$AF$3757), "")</f>
        <v>1.4796639678426421E-2</v>
      </c>
      <c r="AH597">
        <f t="shared" si="20"/>
        <v>-56403089</v>
      </c>
    </row>
    <row r="598" spans="1:34" x14ac:dyDescent="0.3">
      <c r="A598" t="s">
        <v>8</v>
      </c>
      <c r="B598" t="s">
        <v>433</v>
      </c>
      <c r="C598" t="s">
        <v>2010</v>
      </c>
      <c r="D598">
        <f t="array" ref="D598">AVERAGE(IF($B$2:$B$3757=$C598, $AE$2:$AE$3757))</f>
        <v>5.8250000000000002</v>
      </c>
      <c r="E598">
        <f t="shared" si="19"/>
        <v>6.7749999999999995</v>
      </c>
      <c r="G598">
        <v>133</v>
      </c>
      <c r="H598" t="s">
        <v>354</v>
      </c>
      <c r="I598" t="s">
        <v>5366</v>
      </c>
      <c r="J598" t="s">
        <v>897</v>
      </c>
      <c r="K598" t="s">
        <v>5363</v>
      </c>
      <c r="L598" t="s">
        <v>5281</v>
      </c>
      <c r="W598" t="s">
        <v>925</v>
      </c>
      <c r="X598" t="s">
        <v>11</v>
      </c>
      <c r="AD598">
        <v>70000000</v>
      </c>
      <c r="AE598">
        <v>5.4</v>
      </c>
      <c r="AF598">
        <v>7097125</v>
      </c>
      <c r="AG598">
        <f>IFERROR(CORREL(AD598:$AD$3757, AF598:$AF$3757), "")</f>
        <v>1.4820830022437465E-2</v>
      </c>
      <c r="AH598">
        <f t="shared" si="20"/>
        <v>-62902875</v>
      </c>
    </row>
    <row r="599" spans="1:34" x14ac:dyDescent="0.3">
      <c r="A599" t="s">
        <v>8</v>
      </c>
      <c r="B599" t="s">
        <v>926</v>
      </c>
      <c r="C599" t="s">
        <v>2015</v>
      </c>
      <c r="D599">
        <f t="array" ref="D599">AVERAGE(IF($B$2:$B$3757=$C599, $AE$2:$AE$3757))</f>
        <v>6.1</v>
      </c>
      <c r="E599">
        <f t="shared" si="19"/>
        <v>6.7714285714285722</v>
      </c>
      <c r="G599">
        <v>106</v>
      </c>
      <c r="H599" t="s">
        <v>354</v>
      </c>
      <c r="I599" t="s">
        <v>253</v>
      </c>
      <c r="J599" t="s">
        <v>5363</v>
      </c>
      <c r="K599" t="s">
        <v>5358</v>
      </c>
      <c r="L599" t="s">
        <v>5281</v>
      </c>
      <c r="W599" t="s">
        <v>927</v>
      </c>
      <c r="X599" t="s">
        <v>11</v>
      </c>
      <c r="AD599">
        <v>70000000</v>
      </c>
      <c r="AE599">
        <v>6.1</v>
      </c>
      <c r="AF599">
        <v>37760080</v>
      </c>
      <c r="AG599">
        <f>IFERROR(CORREL(AD599:$AD$3757, AF599:$AF$3757), "")</f>
        <v>1.4851882100329119E-2</v>
      </c>
      <c r="AH599">
        <f t="shared" si="20"/>
        <v>-32239920</v>
      </c>
    </row>
    <row r="600" spans="1:34" x14ac:dyDescent="0.3">
      <c r="A600" t="s">
        <v>8</v>
      </c>
      <c r="B600" t="s">
        <v>928</v>
      </c>
      <c r="C600" t="s">
        <v>2019</v>
      </c>
      <c r="D600">
        <f t="array" ref="D600">AVERAGE(IF($B$2:$B$3757=$C600, $AE$2:$AE$3757))</f>
        <v>5.9</v>
      </c>
      <c r="E600">
        <f t="shared" ref="E600:E663" si="21">LARGE($D$2:$D$1660, ROW(599:599))</f>
        <v>6.7714285714285705</v>
      </c>
      <c r="G600">
        <v>116</v>
      </c>
      <c r="H600" t="s">
        <v>5366</v>
      </c>
      <c r="I600" t="s">
        <v>5363</v>
      </c>
      <c r="J600" t="s">
        <v>5281</v>
      </c>
      <c r="W600" t="s">
        <v>929</v>
      </c>
      <c r="X600" t="s">
        <v>11</v>
      </c>
      <c r="AD600">
        <v>70000000</v>
      </c>
      <c r="AE600">
        <v>4.2</v>
      </c>
      <c r="AF600">
        <v>5851188</v>
      </c>
      <c r="AG600">
        <f>IFERROR(CORREL(AD600:$AD$3757, AF600:$AF$3757), "")</f>
        <v>1.4851420547021267E-2</v>
      </c>
      <c r="AH600">
        <f t="shared" si="20"/>
        <v>-64148812</v>
      </c>
    </row>
    <row r="601" spans="1:34" x14ac:dyDescent="0.3">
      <c r="A601" t="s">
        <v>8</v>
      </c>
      <c r="B601" t="s">
        <v>930</v>
      </c>
      <c r="C601" t="s">
        <v>2021</v>
      </c>
      <c r="D601">
        <f t="array" ref="D601">AVERAGE(IF($B$2:$B$3757=$C601, $AE$2:$AE$3757))</f>
        <v>6.05</v>
      </c>
      <c r="E601">
        <f t="shared" si="21"/>
        <v>6.7666666666666675</v>
      </c>
      <c r="G601">
        <v>115</v>
      </c>
      <c r="H601" t="s">
        <v>354</v>
      </c>
      <c r="I601" t="s">
        <v>5366</v>
      </c>
      <c r="J601" t="s">
        <v>5363</v>
      </c>
      <c r="K601" t="s">
        <v>5358</v>
      </c>
      <c r="L601" t="s">
        <v>5281</v>
      </c>
      <c r="W601" t="s">
        <v>931</v>
      </c>
      <c r="X601" t="s">
        <v>11</v>
      </c>
      <c r="AD601">
        <v>50000000</v>
      </c>
      <c r="AE601">
        <v>6.7</v>
      </c>
      <c r="AF601">
        <v>25121291</v>
      </c>
      <c r="AG601">
        <f>IFERROR(CORREL(AD601:$AD$3757, AF601:$AF$3757), "")</f>
        <v>1.488382900644261E-2</v>
      </c>
      <c r="AH601">
        <f t="shared" si="20"/>
        <v>-24878709</v>
      </c>
    </row>
    <row r="602" spans="1:34" x14ac:dyDescent="0.3">
      <c r="A602" t="s">
        <v>8</v>
      </c>
      <c r="B602" t="s">
        <v>557</v>
      </c>
      <c r="C602" t="s">
        <v>2023</v>
      </c>
      <c r="D602">
        <f t="array" ref="D602">AVERAGE(IF($B$2:$B$3757=$C602, $AE$2:$AE$3757))</f>
        <v>7.1</v>
      </c>
      <c r="E602">
        <f t="shared" si="21"/>
        <v>6.7666666666666666</v>
      </c>
      <c r="G602">
        <v>99</v>
      </c>
      <c r="H602" t="s">
        <v>354</v>
      </c>
      <c r="I602" t="s">
        <v>253</v>
      </c>
      <c r="J602" t="s">
        <v>5357</v>
      </c>
      <c r="W602" t="s">
        <v>932</v>
      </c>
      <c r="X602" t="s">
        <v>11</v>
      </c>
      <c r="AD602">
        <v>70000000</v>
      </c>
      <c r="AE602">
        <v>4.2</v>
      </c>
      <c r="AF602">
        <v>18821279</v>
      </c>
      <c r="AG602">
        <f>IFERROR(CORREL(AD602:$AD$3757, AF602:$AF$3757), "")</f>
        <v>1.4889497492210649E-2</v>
      </c>
      <c r="AH602">
        <f t="shared" si="20"/>
        <v>-51178721</v>
      </c>
    </row>
    <row r="603" spans="1:34" x14ac:dyDescent="0.3">
      <c r="A603" t="s">
        <v>8</v>
      </c>
      <c r="B603" t="s">
        <v>933</v>
      </c>
      <c r="C603" t="s">
        <v>2026</v>
      </c>
      <c r="D603">
        <f t="array" ref="D603">AVERAGE(IF($B$2:$B$3757=$C603, $AE$2:$AE$3757))</f>
        <v>5.6</v>
      </c>
      <c r="E603">
        <f t="shared" si="21"/>
        <v>6.7666666666666666</v>
      </c>
      <c r="G603">
        <v>124</v>
      </c>
      <c r="H603" t="s">
        <v>354</v>
      </c>
      <c r="I603" t="s">
        <v>897</v>
      </c>
      <c r="J603" t="s">
        <v>5281</v>
      </c>
      <c r="W603" t="s">
        <v>934</v>
      </c>
      <c r="X603" t="s">
        <v>11</v>
      </c>
      <c r="AD603">
        <v>68000000</v>
      </c>
      <c r="AE603">
        <v>6.4</v>
      </c>
      <c r="AF603">
        <v>118471320</v>
      </c>
      <c r="AG603">
        <f>IFERROR(CORREL(AD603:$AD$3757, AF603:$AF$3757), "")</f>
        <v>1.4908316290314881E-2</v>
      </c>
      <c r="AH603">
        <f t="shared" si="20"/>
        <v>50471320</v>
      </c>
    </row>
    <row r="604" spans="1:34" x14ac:dyDescent="0.3">
      <c r="A604" t="s">
        <v>8</v>
      </c>
      <c r="B604" t="s">
        <v>935</v>
      </c>
      <c r="C604" t="s">
        <v>2029</v>
      </c>
      <c r="D604">
        <f t="array" ref="D604">AVERAGE(IF($B$2:$B$3757=$C604, $AE$2:$AE$3757))</f>
        <v>5.25</v>
      </c>
      <c r="E604">
        <f t="shared" si="21"/>
        <v>6.7666666666666657</v>
      </c>
      <c r="G604">
        <v>124</v>
      </c>
      <c r="H604" t="s">
        <v>253</v>
      </c>
      <c r="I604" t="s">
        <v>897</v>
      </c>
      <c r="J604" t="s">
        <v>5357</v>
      </c>
      <c r="K604" t="s">
        <v>5359</v>
      </c>
      <c r="W604" t="s">
        <v>936</v>
      </c>
      <c r="X604" t="s">
        <v>11</v>
      </c>
      <c r="AD604">
        <v>68000000</v>
      </c>
      <c r="AE604">
        <v>4.9000000000000004</v>
      </c>
      <c r="AF604">
        <v>300523113</v>
      </c>
      <c r="AG604">
        <f>IFERROR(CORREL(AD604:$AD$3757, AF604:$AF$3757), "")</f>
        <v>1.4838452126138308E-2</v>
      </c>
      <c r="AH604">
        <f t="shared" si="20"/>
        <v>232523113</v>
      </c>
    </row>
    <row r="605" spans="1:34" x14ac:dyDescent="0.3">
      <c r="A605" t="s">
        <v>8</v>
      </c>
      <c r="B605" t="s">
        <v>524</v>
      </c>
      <c r="C605" t="s">
        <v>2031</v>
      </c>
      <c r="D605">
        <f t="array" ref="D605">AVERAGE(IF($B$2:$B$3757=$C605, $AE$2:$AE$3757))</f>
        <v>6.2</v>
      </c>
      <c r="E605">
        <f t="shared" si="21"/>
        <v>6.7666666666666657</v>
      </c>
      <c r="G605">
        <v>124</v>
      </c>
      <c r="H605" t="s">
        <v>5366</v>
      </c>
      <c r="I605" t="s">
        <v>897</v>
      </c>
      <c r="J605" t="s">
        <v>5281</v>
      </c>
      <c r="W605" t="s">
        <v>937</v>
      </c>
      <c r="X605" t="s">
        <v>11</v>
      </c>
      <c r="AD605">
        <v>68000000</v>
      </c>
      <c r="AE605">
        <v>6.8</v>
      </c>
      <c r="AF605">
        <v>71069884</v>
      </c>
      <c r="AG605">
        <f>IFERROR(CORREL(AD605:$AD$3757, AF605:$AF$3757), "")</f>
        <v>1.4660423659167409E-2</v>
      </c>
      <c r="AH605">
        <f t="shared" si="20"/>
        <v>3069884</v>
      </c>
    </row>
    <row r="606" spans="1:34" x14ac:dyDescent="0.3">
      <c r="A606" t="s">
        <v>8</v>
      </c>
      <c r="B606" t="s">
        <v>785</v>
      </c>
      <c r="C606" t="s">
        <v>2043</v>
      </c>
      <c r="D606">
        <f t="array" ref="D606">AVERAGE(IF($B$2:$B$3757=$C606, $AE$2:$AE$3757))</f>
        <v>7.0857142857142845</v>
      </c>
      <c r="E606">
        <f t="shared" si="21"/>
        <v>6.7624999999999993</v>
      </c>
      <c r="G606">
        <v>87</v>
      </c>
      <c r="H606" t="s">
        <v>5360</v>
      </c>
      <c r="I606" t="s">
        <v>528</v>
      </c>
      <c r="J606" t="s">
        <v>5361</v>
      </c>
      <c r="W606" t="s">
        <v>938</v>
      </c>
      <c r="X606" t="s">
        <v>11</v>
      </c>
      <c r="AD606">
        <v>69000000</v>
      </c>
      <c r="AE606">
        <v>7.7</v>
      </c>
      <c r="AF606">
        <v>251501645</v>
      </c>
      <c r="AG606">
        <f>IFERROR(CORREL(AD606:$AD$3757, AF606:$AF$3757), "")</f>
        <v>1.4629423836389436E-2</v>
      </c>
      <c r="AH606">
        <f t="shared" si="20"/>
        <v>182501645</v>
      </c>
    </row>
    <row r="607" spans="1:34" x14ac:dyDescent="0.3">
      <c r="A607" t="s">
        <v>8</v>
      </c>
      <c r="B607" t="s">
        <v>939</v>
      </c>
      <c r="C607" t="s">
        <v>2046</v>
      </c>
      <c r="D607">
        <f t="array" ref="D607">AVERAGE(IF($B$2:$B$3757=$C607, $AE$2:$AE$3757))</f>
        <v>7.4666666666666659</v>
      </c>
      <c r="E607">
        <f t="shared" si="21"/>
        <v>6.7600000000000007</v>
      </c>
      <c r="G607">
        <v>105</v>
      </c>
      <c r="H607" t="s">
        <v>354</v>
      </c>
      <c r="I607" t="s">
        <v>528</v>
      </c>
      <c r="J607" t="s">
        <v>5366</v>
      </c>
      <c r="K607" t="s">
        <v>897</v>
      </c>
      <c r="L607" t="s">
        <v>5281</v>
      </c>
      <c r="W607" t="s">
        <v>940</v>
      </c>
      <c r="X607" t="s">
        <v>11</v>
      </c>
      <c r="AD607">
        <v>68000000</v>
      </c>
      <c r="AE607">
        <v>5.6</v>
      </c>
      <c r="AF607">
        <v>35324232</v>
      </c>
      <c r="AG607">
        <f>IFERROR(CORREL(AD607:$AD$3757, AF607:$AF$3757), "")</f>
        <v>1.4466572869803093E-2</v>
      </c>
      <c r="AH607">
        <f t="shared" si="20"/>
        <v>-32675768</v>
      </c>
    </row>
    <row r="608" spans="1:34" x14ac:dyDescent="0.3">
      <c r="A608" t="s">
        <v>8</v>
      </c>
      <c r="B608" t="s">
        <v>667</v>
      </c>
      <c r="C608" t="s">
        <v>2050</v>
      </c>
      <c r="D608">
        <f t="array" ref="D608">AVERAGE(IF($B$2:$B$3757=$C608, $AE$2:$AE$3757))</f>
        <v>4.8</v>
      </c>
      <c r="E608">
        <f t="shared" si="21"/>
        <v>6.7600000000000007</v>
      </c>
      <c r="G608">
        <v>125</v>
      </c>
      <c r="H608" t="s">
        <v>528</v>
      </c>
      <c r="W608" t="s">
        <v>941</v>
      </c>
      <c r="X608" t="s">
        <v>11</v>
      </c>
      <c r="AD608">
        <v>68000000</v>
      </c>
      <c r="AE608">
        <v>6.4</v>
      </c>
      <c r="AF608">
        <v>81257500</v>
      </c>
      <c r="AG608">
        <f>IFERROR(CORREL(AD608:$AD$3757, AF608:$AF$3757), "")</f>
        <v>1.4468293196276861E-2</v>
      </c>
      <c r="AH608">
        <f t="shared" si="20"/>
        <v>13257500</v>
      </c>
    </row>
    <row r="609" spans="1:34" x14ac:dyDescent="0.3">
      <c r="A609" t="s">
        <v>8</v>
      </c>
      <c r="B609" t="s">
        <v>942</v>
      </c>
      <c r="C609" t="s">
        <v>2054</v>
      </c>
      <c r="D609">
        <f t="array" ref="D609">AVERAGE(IF($B$2:$B$3757=$C609, $AE$2:$AE$3757))</f>
        <v>6</v>
      </c>
      <c r="E609">
        <f t="shared" si="21"/>
        <v>6.7500000000000009</v>
      </c>
      <c r="G609">
        <v>141</v>
      </c>
      <c r="H609" t="s">
        <v>253</v>
      </c>
      <c r="I609" t="s">
        <v>897</v>
      </c>
      <c r="J609" t="s">
        <v>5364</v>
      </c>
      <c r="K609" t="s">
        <v>5359</v>
      </c>
      <c r="W609" t="s">
        <v>943</v>
      </c>
      <c r="X609" t="s">
        <v>11</v>
      </c>
      <c r="AD609">
        <v>70000000</v>
      </c>
      <c r="AE609">
        <v>7.2</v>
      </c>
      <c r="AF609">
        <v>617840</v>
      </c>
      <c r="AG609">
        <f>IFERROR(CORREL(AD609:$AD$3757, AF609:$AF$3757), "")</f>
        <v>1.4428166339783123E-2</v>
      </c>
      <c r="AH609">
        <f t="shared" si="20"/>
        <v>-69382160</v>
      </c>
    </row>
    <row r="610" spans="1:34" x14ac:dyDescent="0.3">
      <c r="A610" t="s">
        <v>8</v>
      </c>
      <c r="B610" t="s">
        <v>944</v>
      </c>
      <c r="C610" t="s">
        <v>2058</v>
      </c>
      <c r="D610">
        <f t="array" ref="D610">AVERAGE(IF($B$2:$B$3757=$C610, $AE$2:$AE$3757))</f>
        <v>5.5</v>
      </c>
      <c r="E610">
        <f t="shared" si="21"/>
        <v>6.75</v>
      </c>
      <c r="G610">
        <v>121</v>
      </c>
      <c r="H610" t="s">
        <v>354</v>
      </c>
      <c r="I610" t="s">
        <v>528</v>
      </c>
      <c r="J610" t="s">
        <v>5357</v>
      </c>
      <c r="K610" t="s">
        <v>5358</v>
      </c>
      <c r="W610" t="s">
        <v>945</v>
      </c>
      <c r="X610" t="s">
        <v>11</v>
      </c>
      <c r="AD610">
        <v>65000000</v>
      </c>
      <c r="AE610">
        <v>6</v>
      </c>
      <c r="AF610">
        <v>29655590</v>
      </c>
      <c r="AG610">
        <f>IFERROR(CORREL(AD610:$AD$3757, AF610:$AF$3757), "")</f>
        <v>1.4466375336657102E-2</v>
      </c>
      <c r="AH610">
        <f t="shared" si="20"/>
        <v>-35344410</v>
      </c>
    </row>
    <row r="611" spans="1:34" x14ac:dyDescent="0.3">
      <c r="A611" t="s">
        <v>8</v>
      </c>
      <c r="B611" t="s">
        <v>923</v>
      </c>
      <c r="C611" t="s">
        <v>2063</v>
      </c>
      <c r="D611">
        <f t="array" ref="D611">AVERAGE(IF($B$2:$B$3757=$C611, $AE$2:$AE$3757))</f>
        <v>6.4</v>
      </c>
      <c r="E611">
        <f t="shared" si="21"/>
        <v>6.75</v>
      </c>
      <c r="G611">
        <v>111</v>
      </c>
      <c r="H611" t="s">
        <v>528</v>
      </c>
      <c r="I611" t="s">
        <v>5359</v>
      </c>
      <c r="W611" t="s">
        <v>946</v>
      </c>
      <c r="X611" t="s">
        <v>11</v>
      </c>
      <c r="AD611">
        <v>36000000</v>
      </c>
      <c r="AE611">
        <v>5.9</v>
      </c>
      <c r="AF611">
        <v>45045037</v>
      </c>
      <c r="AG611">
        <f>IFERROR(CORREL(AD611:$AD$3757, AF611:$AF$3757), "")</f>
        <v>1.4472944344980535E-2</v>
      </c>
      <c r="AH611">
        <f t="shared" si="20"/>
        <v>9045037</v>
      </c>
    </row>
    <row r="612" spans="1:34" x14ac:dyDescent="0.3">
      <c r="A612" t="s">
        <v>8</v>
      </c>
      <c r="B612" t="s">
        <v>433</v>
      </c>
      <c r="C612" t="s">
        <v>2068</v>
      </c>
      <c r="D612">
        <f t="array" ref="D612">AVERAGE(IF($B$2:$B$3757=$C612, $AE$2:$AE$3757))</f>
        <v>5.9</v>
      </c>
      <c r="E612">
        <f t="shared" si="21"/>
        <v>6.75</v>
      </c>
      <c r="G612">
        <v>157</v>
      </c>
      <c r="H612" t="s">
        <v>5367</v>
      </c>
      <c r="I612" t="s">
        <v>897</v>
      </c>
      <c r="J612" t="s">
        <v>5281</v>
      </c>
      <c r="W612" t="s">
        <v>947</v>
      </c>
      <c r="X612" t="s">
        <v>11</v>
      </c>
      <c r="AD612">
        <v>68000000</v>
      </c>
      <c r="AE612">
        <v>7.9</v>
      </c>
      <c r="AF612">
        <v>28965197</v>
      </c>
      <c r="AG612">
        <f>IFERROR(CORREL(AD612:$AD$3757, AF612:$AF$3757), "")</f>
        <v>1.4472404665403393E-2</v>
      </c>
      <c r="AH612">
        <f t="shared" si="20"/>
        <v>-39034803</v>
      </c>
    </row>
    <row r="613" spans="1:34" x14ac:dyDescent="0.3">
      <c r="A613" t="s">
        <v>8</v>
      </c>
      <c r="B613" t="s">
        <v>50</v>
      </c>
      <c r="C613" t="s">
        <v>2072</v>
      </c>
      <c r="D613">
        <f t="array" ref="D613">AVERAGE(IF($B$2:$B$3757=$C613, $AE$2:$AE$3757))</f>
        <v>5.2</v>
      </c>
      <c r="E613">
        <f t="shared" si="21"/>
        <v>6.75</v>
      </c>
      <c r="G613">
        <v>128</v>
      </c>
      <c r="H613" t="s">
        <v>354</v>
      </c>
      <c r="I613" t="s">
        <v>897</v>
      </c>
      <c r="J613" t="s">
        <v>5281</v>
      </c>
      <c r="W613" t="s">
        <v>948</v>
      </c>
      <c r="X613" t="s">
        <v>11</v>
      </c>
      <c r="AD613">
        <v>70000000</v>
      </c>
      <c r="AE613">
        <v>7.1</v>
      </c>
      <c r="AF613">
        <v>39380442</v>
      </c>
      <c r="AG613">
        <f>IFERROR(CORREL(AD613:$AD$3757, AF613:$AF$3757), "")</f>
        <v>1.4480265910549513E-2</v>
      </c>
      <c r="AH613">
        <f t="shared" si="20"/>
        <v>-30619558</v>
      </c>
    </row>
    <row r="614" spans="1:34" x14ac:dyDescent="0.3">
      <c r="A614" t="s">
        <v>8</v>
      </c>
      <c r="B614" t="s">
        <v>792</v>
      </c>
      <c r="C614" t="s">
        <v>2075</v>
      </c>
      <c r="D614">
        <f t="array" ref="D614">AVERAGE(IF($B$2:$B$3757=$C614, $AE$2:$AE$3757))</f>
        <v>8.2249999999999996</v>
      </c>
      <c r="E614">
        <f t="shared" si="21"/>
        <v>6.74</v>
      </c>
      <c r="G614">
        <v>105</v>
      </c>
      <c r="H614" t="s">
        <v>354</v>
      </c>
      <c r="I614" t="s">
        <v>5357</v>
      </c>
      <c r="J614" t="s">
        <v>1714</v>
      </c>
      <c r="W614" t="s">
        <v>949</v>
      </c>
      <c r="X614" t="s">
        <v>11</v>
      </c>
      <c r="AD614">
        <v>69000000</v>
      </c>
      <c r="AE614">
        <v>5.9</v>
      </c>
      <c r="AF614">
        <v>37516013</v>
      </c>
      <c r="AG614">
        <f>IFERROR(CORREL(AD614:$AD$3757, AF614:$AF$3757), "")</f>
        <v>1.4477994234412084E-2</v>
      </c>
      <c r="AH614">
        <f t="shared" si="20"/>
        <v>-31483987</v>
      </c>
    </row>
    <row r="615" spans="1:34" x14ac:dyDescent="0.3">
      <c r="A615" t="s">
        <v>8</v>
      </c>
      <c r="B615" t="s">
        <v>657</v>
      </c>
      <c r="C615" t="s">
        <v>2078</v>
      </c>
      <c r="D615">
        <f t="array" ref="D615">AVERAGE(IF($B$2:$B$3757=$C615, $AE$2:$AE$3757))</f>
        <v>6.9250000000000007</v>
      </c>
      <c r="E615">
        <f t="shared" si="21"/>
        <v>6.7333333333333334</v>
      </c>
      <c r="G615">
        <v>113</v>
      </c>
      <c r="H615" t="s">
        <v>354</v>
      </c>
      <c r="I615" t="s">
        <v>5366</v>
      </c>
      <c r="J615" t="s">
        <v>5359</v>
      </c>
      <c r="K615" t="s">
        <v>5281</v>
      </c>
      <c r="W615" t="s">
        <v>950</v>
      </c>
      <c r="X615" t="s">
        <v>11</v>
      </c>
      <c r="AD615">
        <v>66000000</v>
      </c>
      <c r="AE615">
        <v>6.2</v>
      </c>
      <c r="AF615">
        <v>87704396</v>
      </c>
      <c r="AG615">
        <f>IFERROR(CORREL(AD615:$AD$3757, AF615:$AF$3757), "")</f>
        <v>1.4477610298185901E-2</v>
      </c>
      <c r="AH615">
        <f t="shared" si="20"/>
        <v>21704396</v>
      </c>
    </row>
    <row r="616" spans="1:34" x14ac:dyDescent="0.3">
      <c r="A616" t="s">
        <v>8</v>
      </c>
      <c r="B616" t="s">
        <v>951</v>
      </c>
      <c r="C616" t="s">
        <v>2080</v>
      </c>
      <c r="D616">
        <f t="array" ref="D616">AVERAGE(IF($B$2:$B$3757=$C616, $AE$2:$AE$3757))</f>
        <v>5.3</v>
      </c>
      <c r="E616">
        <f t="shared" si="21"/>
        <v>6.7333333333333334</v>
      </c>
      <c r="G616">
        <v>121</v>
      </c>
      <c r="H616" t="s">
        <v>897</v>
      </c>
      <c r="I616" t="s">
        <v>5363</v>
      </c>
      <c r="J616" t="s">
        <v>5358</v>
      </c>
      <c r="K616" t="s">
        <v>5281</v>
      </c>
      <c r="W616" t="s">
        <v>952</v>
      </c>
      <c r="X616" t="s">
        <v>11</v>
      </c>
      <c r="AD616">
        <v>66000000</v>
      </c>
      <c r="AE616">
        <v>7</v>
      </c>
      <c r="AF616">
        <v>83892374</v>
      </c>
      <c r="AG616">
        <f>IFERROR(CORREL(AD616:$AD$3757, AF616:$AF$3757), "")</f>
        <v>1.4434626995357502E-2</v>
      </c>
      <c r="AH616">
        <f t="shared" si="20"/>
        <v>17892374</v>
      </c>
    </row>
    <row r="617" spans="1:34" x14ac:dyDescent="0.3">
      <c r="A617" t="s">
        <v>8</v>
      </c>
      <c r="B617" t="s">
        <v>953</v>
      </c>
      <c r="C617" t="s">
        <v>2082</v>
      </c>
      <c r="D617">
        <f t="array" ref="D617">AVERAGE(IF($B$2:$B$3757=$C617, $AE$2:$AE$3757))</f>
        <v>6.4</v>
      </c>
      <c r="E617">
        <f t="shared" si="21"/>
        <v>6.7333333333333334</v>
      </c>
      <c r="G617">
        <v>102</v>
      </c>
      <c r="H617" t="s">
        <v>354</v>
      </c>
      <c r="I617" t="s">
        <v>253</v>
      </c>
      <c r="J617" t="s">
        <v>5357</v>
      </c>
      <c r="K617" t="s">
        <v>2601</v>
      </c>
      <c r="W617" t="s">
        <v>954</v>
      </c>
      <c r="X617" t="s">
        <v>11</v>
      </c>
      <c r="AD617">
        <v>35000000</v>
      </c>
      <c r="AE617">
        <v>5.4</v>
      </c>
      <c r="AF617">
        <v>5932060</v>
      </c>
      <c r="AG617">
        <f>IFERROR(CORREL(AD617:$AD$3757, AF617:$AF$3757), "")</f>
        <v>1.4394661285125933E-2</v>
      </c>
      <c r="AH617">
        <f t="shared" si="20"/>
        <v>-29067940</v>
      </c>
    </row>
    <row r="618" spans="1:34" x14ac:dyDescent="0.3">
      <c r="A618" t="s">
        <v>8</v>
      </c>
      <c r="B618" t="s">
        <v>106</v>
      </c>
      <c r="C618" t="s">
        <v>2089</v>
      </c>
      <c r="D618">
        <f t="array" ref="D618">AVERAGE(IF($B$2:$B$3757=$C618, $AE$2:$AE$3757))</f>
        <v>4.9000000000000004</v>
      </c>
      <c r="E618">
        <f t="shared" si="21"/>
        <v>6.7333333333333334</v>
      </c>
      <c r="G618">
        <v>169</v>
      </c>
      <c r="H618" t="s">
        <v>354</v>
      </c>
      <c r="I618" t="s">
        <v>897</v>
      </c>
      <c r="J618" t="s">
        <v>2601</v>
      </c>
      <c r="W618" t="s">
        <v>955</v>
      </c>
      <c r="X618" t="s">
        <v>11</v>
      </c>
      <c r="AD618">
        <v>70000000</v>
      </c>
      <c r="AE618">
        <v>8.6</v>
      </c>
      <c r="AF618">
        <v>216119491</v>
      </c>
      <c r="AG618">
        <f>IFERROR(CORREL(AD618:$AD$3757, AF618:$AF$3757), "")</f>
        <v>1.4397202326380743E-2</v>
      </c>
      <c r="AH618">
        <f t="shared" si="20"/>
        <v>146119491</v>
      </c>
    </row>
    <row r="619" spans="1:34" x14ac:dyDescent="0.3">
      <c r="A619" t="s">
        <v>8</v>
      </c>
      <c r="B619" t="s">
        <v>956</v>
      </c>
      <c r="C619" t="s">
        <v>2091</v>
      </c>
      <c r="D619">
        <f t="array" ref="D619">AVERAGE(IF($B$2:$B$3757=$C619, $AE$2:$AE$3757))</f>
        <v>6.5</v>
      </c>
      <c r="E619">
        <f t="shared" si="21"/>
        <v>6.7249999999999996</v>
      </c>
      <c r="G619">
        <v>132</v>
      </c>
      <c r="H619" t="s">
        <v>354</v>
      </c>
      <c r="I619" t="s">
        <v>5366</v>
      </c>
      <c r="J619" t="s">
        <v>897</v>
      </c>
      <c r="K619" t="s">
        <v>5281</v>
      </c>
      <c r="W619" t="s">
        <v>957</v>
      </c>
      <c r="X619" t="s">
        <v>11</v>
      </c>
      <c r="AD619">
        <v>66000000</v>
      </c>
      <c r="AE619">
        <v>6.5</v>
      </c>
      <c r="AF619">
        <v>43568507</v>
      </c>
      <c r="AG619">
        <f>IFERROR(CORREL(AD619:$AD$3757, AF619:$AF$3757), "")</f>
        <v>1.4248326653503608E-2</v>
      </c>
      <c r="AH619">
        <f t="shared" si="20"/>
        <v>-22431493</v>
      </c>
    </row>
    <row r="620" spans="1:34" x14ac:dyDescent="0.3">
      <c r="A620" t="s">
        <v>8</v>
      </c>
      <c r="B620" t="s">
        <v>632</v>
      </c>
      <c r="C620" t="s">
        <v>2094</v>
      </c>
      <c r="D620">
        <f t="array" ref="D620">AVERAGE(IF($B$2:$B$3757=$C620, $AE$2:$AE$3757))</f>
        <v>5.3</v>
      </c>
      <c r="E620">
        <f t="shared" si="21"/>
        <v>6.7200000000000006</v>
      </c>
      <c r="G620">
        <v>127</v>
      </c>
      <c r="H620" t="s">
        <v>528</v>
      </c>
      <c r="I620" t="s">
        <v>5357</v>
      </c>
      <c r="J620" t="s">
        <v>5359</v>
      </c>
      <c r="W620" t="s">
        <v>958</v>
      </c>
      <c r="X620" t="s">
        <v>11</v>
      </c>
      <c r="AD620">
        <v>70000000</v>
      </c>
      <c r="AE620">
        <v>6.4</v>
      </c>
      <c r="AF620">
        <v>182805123</v>
      </c>
      <c r="AG620">
        <f>IFERROR(CORREL(AD620:$AD$3757, AF620:$AF$3757), "")</f>
        <v>1.4242465240405898E-2</v>
      </c>
      <c r="AH620">
        <f t="shared" si="20"/>
        <v>112805123</v>
      </c>
    </row>
    <row r="621" spans="1:34" x14ac:dyDescent="0.3">
      <c r="A621" t="s">
        <v>8</v>
      </c>
      <c r="B621" t="s">
        <v>484</v>
      </c>
      <c r="C621" t="s">
        <v>2096</v>
      </c>
      <c r="D621">
        <f t="array" ref="D621">AVERAGE(IF($B$2:$B$3757=$C621, $AE$2:$AE$3757))</f>
        <v>6.5</v>
      </c>
      <c r="E621">
        <f t="shared" si="21"/>
        <v>6.7166666666666659</v>
      </c>
      <c r="G621">
        <v>103</v>
      </c>
      <c r="H621" t="s">
        <v>253</v>
      </c>
      <c r="I621" t="s">
        <v>5360</v>
      </c>
      <c r="J621" t="s">
        <v>528</v>
      </c>
      <c r="K621" t="s">
        <v>5361</v>
      </c>
      <c r="W621" t="s">
        <v>959</v>
      </c>
      <c r="X621" t="s">
        <v>11</v>
      </c>
      <c r="AD621">
        <v>59000000</v>
      </c>
      <c r="AE621">
        <v>7.6</v>
      </c>
      <c r="AF621">
        <v>176387405</v>
      </c>
      <c r="AG621">
        <f>IFERROR(CORREL(AD621:$AD$3757, AF621:$AF$3757), "")</f>
        <v>1.411581581948446E-2</v>
      </c>
      <c r="AH621">
        <f t="shared" si="20"/>
        <v>117387405</v>
      </c>
    </row>
    <row r="622" spans="1:34" x14ac:dyDescent="0.3">
      <c r="A622" t="s">
        <v>8</v>
      </c>
      <c r="B622" t="s">
        <v>960</v>
      </c>
      <c r="C622" t="s">
        <v>2098</v>
      </c>
      <c r="D622">
        <f t="array" ref="D622">AVERAGE(IF($B$2:$B$3757=$C622, $AE$2:$AE$3757))</f>
        <v>5.6999999999999993</v>
      </c>
      <c r="E622">
        <f t="shared" si="21"/>
        <v>6.7111111111111121</v>
      </c>
      <c r="G622">
        <v>136</v>
      </c>
      <c r="H622" t="s">
        <v>897</v>
      </c>
      <c r="I622" t="s">
        <v>1714</v>
      </c>
      <c r="J622" t="s">
        <v>5358</v>
      </c>
      <c r="K622" t="s">
        <v>5281</v>
      </c>
      <c r="W622" t="s">
        <v>961</v>
      </c>
      <c r="X622" t="s">
        <v>11</v>
      </c>
      <c r="AD622">
        <v>68000000</v>
      </c>
      <c r="AE622">
        <v>5.5</v>
      </c>
      <c r="AF622">
        <v>33685268</v>
      </c>
      <c r="AG622">
        <f>IFERROR(CORREL(AD622:$AD$3757, AF622:$AF$3757), "")</f>
        <v>1.4035808921573668E-2</v>
      </c>
      <c r="AH622">
        <f t="shared" si="20"/>
        <v>-34314732</v>
      </c>
    </row>
    <row r="623" spans="1:34" x14ac:dyDescent="0.3">
      <c r="A623" t="s">
        <v>8</v>
      </c>
      <c r="B623" t="s">
        <v>106</v>
      </c>
      <c r="C623" t="s">
        <v>2100</v>
      </c>
      <c r="D623">
        <f t="array" ref="D623">AVERAGE(IF($B$2:$B$3757=$C623, $AE$2:$AE$3757))</f>
        <v>7.0333333333333341</v>
      </c>
      <c r="E623">
        <f t="shared" si="21"/>
        <v>6.7062499999999998</v>
      </c>
      <c r="G623">
        <v>150</v>
      </c>
      <c r="H623" t="s">
        <v>5367</v>
      </c>
      <c r="I623" t="s">
        <v>897</v>
      </c>
      <c r="J623" t="s">
        <v>5364</v>
      </c>
      <c r="K623" t="s">
        <v>2601</v>
      </c>
      <c r="W623" t="s">
        <v>962</v>
      </c>
      <c r="X623" t="s">
        <v>11</v>
      </c>
      <c r="AD623">
        <v>65000000</v>
      </c>
      <c r="AE623">
        <v>7.4</v>
      </c>
      <c r="AF623">
        <v>182204440</v>
      </c>
      <c r="AG623">
        <f>IFERROR(CORREL(AD623:$AD$3757, AF623:$AF$3757), "")</f>
        <v>1.4038966182490844E-2</v>
      </c>
      <c r="AH623">
        <f t="shared" si="20"/>
        <v>117204440</v>
      </c>
    </row>
    <row r="624" spans="1:34" x14ac:dyDescent="0.3">
      <c r="A624" t="s">
        <v>8</v>
      </c>
      <c r="B624" t="s">
        <v>119</v>
      </c>
      <c r="C624" t="s">
        <v>2103</v>
      </c>
      <c r="D624">
        <f t="array" ref="D624">AVERAGE(IF($B$2:$B$3757=$C624, $AE$2:$AE$3757))</f>
        <v>8.4</v>
      </c>
      <c r="E624">
        <f t="shared" si="21"/>
        <v>6.7</v>
      </c>
      <c r="G624">
        <v>136</v>
      </c>
      <c r="H624" t="s">
        <v>354</v>
      </c>
      <c r="I624" t="s">
        <v>5358</v>
      </c>
      <c r="W624" t="s">
        <v>963</v>
      </c>
      <c r="X624" t="s">
        <v>11</v>
      </c>
      <c r="AD624">
        <v>63000000</v>
      </c>
      <c r="AE624">
        <v>8.6999999999999993</v>
      </c>
      <c r="AF624">
        <v>171383253</v>
      </c>
      <c r="AG624">
        <f>IFERROR(CORREL(AD624:$AD$3757, AF624:$AF$3757), "")</f>
        <v>1.3932044621908573E-2</v>
      </c>
      <c r="AH624">
        <f t="shared" si="20"/>
        <v>108383253</v>
      </c>
    </row>
    <row r="625" spans="1:34" x14ac:dyDescent="0.3">
      <c r="A625" t="s">
        <v>8</v>
      </c>
      <c r="B625" t="s">
        <v>222</v>
      </c>
      <c r="C625" t="s">
        <v>2105</v>
      </c>
      <c r="D625">
        <f t="array" ref="D625">AVERAGE(IF($B$2:$B$3757=$C625, $AE$2:$AE$3757))</f>
        <v>6.6</v>
      </c>
      <c r="E625">
        <f t="shared" si="21"/>
        <v>6.7</v>
      </c>
      <c r="G625">
        <v>140</v>
      </c>
      <c r="H625" t="s">
        <v>253</v>
      </c>
      <c r="I625" t="s">
        <v>897</v>
      </c>
      <c r="J625" t="s">
        <v>5364</v>
      </c>
      <c r="W625" t="s">
        <v>964</v>
      </c>
      <c r="X625" t="s">
        <v>11</v>
      </c>
      <c r="AD625">
        <v>62000000</v>
      </c>
      <c r="AE625">
        <v>7.6</v>
      </c>
      <c r="AF625">
        <v>172071312</v>
      </c>
      <c r="AG625">
        <f>IFERROR(CORREL(AD625:$AD$3757, AF625:$AF$3757), "")</f>
        <v>1.3838767268212889E-2</v>
      </c>
      <c r="AH625">
        <f t="shared" si="20"/>
        <v>110071312</v>
      </c>
    </row>
    <row r="626" spans="1:34" x14ac:dyDescent="0.3">
      <c r="A626" t="s">
        <v>8</v>
      </c>
      <c r="B626" t="s">
        <v>347</v>
      </c>
      <c r="C626" t="s">
        <v>2112</v>
      </c>
      <c r="D626">
        <f t="array" ref="D626">AVERAGE(IF($B$2:$B$3757=$C626, $AE$2:$AE$3757))</f>
        <v>6.3000000000000007</v>
      </c>
      <c r="E626">
        <f t="shared" si="21"/>
        <v>6.7</v>
      </c>
      <c r="G626">
        <v>113</v>
      </c>
      <c r="H626" t="s">
        <v>354</v>
      </c>
      <c r="I626" t="s">
        <v>5358</v>
      </c>
      <c r="W626" t="s">
        <v>348</v>
      </c>
      <c r="X626" t="s">
        <v>11</v>
      </c>
      <c r="AD626">
        <v>65000000</v>
      </c>
      <c r="AE626">
        <v>7.5</v>
      </c>
      <c r="AF626">
        <v>119412921</v>
      </c>
      <c r="AG626">
        <f>IFERROR(CORREL(AD626:$AD$3757, AF626:$AF$3757), "")</f>
        <v>1.3748575071106627E-2</v>
      </c>
      <c r="AH626">
        <f t="shared" si="20"/>
        <v>54412921</v>
      </c>
    </row>
    <row r="627" spans="1:34" x14ac:dyDescent="0.3">
      <c r="A627" t="s">
        <v>8</v>
      </c>
      <c r="B627" t="s">
        <v>965</v>
      </c>
      <c r="C627" t="s">
        <v>2116</v>
      </c>
      <c r="D627">
        <f t="array" ref="D627">AVERAGE(IF($B$2:$B$3757=$C627, $AE$2:$AE$3757))</f>
        <v>6.2</v>
      </c>
      <c r="E627">
        <f t="shared" si="21"/>
        <v>6.7</v>
      </c>
      <c r="G627">
        <v>104</v>
      </c>
      <c r="H627" t="s">
        <v>528</v>
      </c>
      <c r="I627" t="s">
        <v>5361</v>
      </c>
      <c r="J627" t="s">
        <v>5357</v>
      </c>
      <c r="W627" t="s">
        <v>966</v>
      </c>
      <c r="X627" t="s">
        <v>11</v>
      </c>
      <c r="AD627">
        <v>60000000</v>
      </c>
      <c r="AE627">
        <v>5.5</v>
      </c>
      <c r="AF627">
        <v>139225854</v>
      </c>
      <c r="AG627">
        <f>IFERROR(CORREL(AD627:$AD$3757, AF627:$AF$3757), "")</f>
        <v>1.3682178295325814E-2</v>
      </c>
      <c r="AH627">
        <f t="shared" si="20"/>
        <v>79225854</v>
      </c>
    </row>
    <row r="628" spans="1:34" x14ac:dyDescent="0.3">
      <c r="A628" t="s">
        <v>8</v>
      </c>
      <c r="B628" t="s">
        <v>967</v>
      </c>
      <c r="C628" t="s">
        <v>2119</v>
      </c>
      <c r="D628">
        <f t="array" ref="D628">AVERAGE(IF($B$2:$B$3757=$C628, $AE$2:$AE$3757))</f>
        <v>5.5</v>
      </c>
      <c r="E628">
        <f t="shared" si="21"/>
        <v>6.7</v>
      </c>
      <c r="G628">
        <v>158</v>
      </c>
      <c r="H628" t="s">
        <v>897</v>
      </c>
      <c r="I628" t="s">
        <v>5362</v>
      </c>
      <c r="J628" t="s">
        <v>5359</v>
      </c>
      <c r="W628" t="s">
        <v>968</v>
      </c>
      <c r="X628" t="s">
        <v>11</v>
      </c>
      <c r="AD628">
        <v>61000000</v>
      </c>
      <c r="AE628">
        <v>7.6</v>
      </c>
      <c r="AF628">
        <v>148775460</v>
      </c>
      <c r="AG628">
        <f>IFERROR(CORREL(AD628:$AD$3757, AF628:$AF$3757), "")</f>
        <v>1.3615944212955849E-2</v>
      </c>
      <c r="AH628">
        <f t="shared" si="20"/>
        <v>87775460</v>
      </c>
    </row>
    <row r="629" spans="1:34" x14ac:dyDescent="0.3">
      <c r="A629" t="s">
        <v>8</v>
      </c>
      <c r="B629" t="s">
        <v>969</v>
      </c>
      <c r="C629" t="s">
        <v>2121</v>
      </c>
      <c r="D629">
        <f t="array" ref="D629">AVERAGE(IF($B$2:$B$3757=$C629, $AE$2:$AE$3757))</f>
        <v>5.6</v>
      </c>
      <c r="E629">
        <f t="shared" si="21"/>
        <v>6.7</v>
      </c>
      <c r="G629">
        <v>119</v>
      </c>
      <c r="H629" t="s">
        <v>528</v>
      </c>
      <c r="I629" t="s">
        <v>897</v>
      </c>
      <c r="J629" t="s">
        <v>5359</v>
      </c>
      <c r="W629" t="s">
        <v>970</v>
      </c>
      <c r="X629" t="s">
        <v>11</v>
      </c>
      <c r="AD629">
        <v>65000000</v>
      </c>
      <c r="AE629">
        <v>6.5</v>
      </c>
      <c r="AF629">
        <v>115731542</v>
      </c>
      <c r="AG629">
        <f>IFERROR(CORREL(AD629:$AD$3757, AF629:$AF$3757), "")</f>
        <v>1.3541318906258324E-2</v>
      </c>
      <c r="AH629">
        <f t="shared" si="20"/>
        <v>50731542</v>
      </c>
    </row>
    <row r="630" spans="1:34" x14ac:dyDescent="0.3">
      <c r="A630" t="s">
        <v>8</v>
      </c>
      <c r="B630" t="s">
        <v>465</v>
      </c>
      <c r="C630" t="s">
        <v>1836</v>
      </c>
      <c r="D630">
        <f t="array" ref="D630">AVERAGE(IF($B$2:$B$3757=$C630, $AE$2:$AE$3757))</f>
        <v>6.9</v>
      </c>
      <c r="E630">
        <f t="shared" si="21"/>
        <v>6.7</v>
      </c>
      <c r="G630">
        <v>106</v>
      </c>
      <c r="H630" t="s">
        <v>528</v>
      </c>
      <c r="W630" t="s">
        <v>971</v>
      </c>
      <c r="X630" t="s">
        <v>11</v>
      </c>
      <c r="AD630">
        <v>65000000</v>
      </c>
      <c r="AE630">
        <v>6.9</v>
      </c>
      <c r="AF630">
        <v>100468793</v>
      </c>
      <c r="AG630">
        <f>IFERROR(CORREL(AD630:$AD$3757, AF630:$AF$3757), "")</f>
        <v>1.3477246118002341E-2</v>
      </c>
      <c r="AH630">
        <f t="shared" si="20"/>
        <v>35468793</v>
      </c>
    </row>
    <row r="631" spans="1:34" x14ac:dyDescent="0.3">
      <c r="A631" t="s">
        <v>8</v>
      </c>
      <c r="B631" t="s">
        <v>84</v>
      </c>
      <c r="C631" t="s">
        <v>2134</v>
      </c>
      <c r="D631">
        <f t="array" ref="D631">AVERAGE(IF($B$2:$B$3757=$C631, $AE$2:$AE$3757))</f>
        <v>6.3</v>
      </c>
      <c r="E631">
        <f t="shared" si="21"/>
        <v>6.7</v>
      </c>
      <c r="G631">
        <v>136</v>
      </c>
      <c r="H631" t="s">
        <v>354</v>
      </c>
      <c r="I631" t="s">
        <v>253</v>
      </c>
      <c r="J631" t="s">
        <v>528</v>
      </c>
      <c r="K631" t="s">
        <v>5359</v>
      </c>
      <c r="L631" t="s">
        <v>5281</v>
      </c>
      <c r="M631" t="s">
        <v>4337</v>
      </c>
      <c r="W631" t="s">
        <v>972</v>
      </c>
      <c r="X631" t="s">
        <v>11</v>
      </c>
      <c r="AD631">
        <v>65000000</v>
      </c>
      <c r="AE631">
        <v>6.7</v>
      </c>
      <c r="AF631">
        <v>93771072</v>
      </c>
      <c r="AG631">
        <f>IFERROR(CORREL(AD631:$AD$3757, AF631:$AF$3757), "")</f>
        <v>1.3424524904516701E-2</v>
      </c>
      <c r="AH631">
        <f t="shared" si="20"/>
        <v>28771072</v>
      </c>
    </row>
    <row r="632" spans="1:34" x14ac:dyDescent="0.3">
      <c r="A632" t="s">
        <v>8</v>
      </c>
      <c r="B632" t="s">
        <v>675</v>
      </c>
      <c r="C632" t="s">
        <v>2136</v>
      </c>
      <c r="D632">
        <f t="array" ref="D632">AVERAGE(IF($B$2:$B$3757=$C632, $AE$2:$AE$3757))</f>
        <v>3.6</v>
      </c>
      <c r="E632">
        <f t="shared" si="21"/>
        <v>6.7</v>
      </c>
      <c r="G632">
        <v>95</v>
      </c>
      <c r="H632" t="s">
        <v>528</v>
      </c>
      <c r="I632" t="s">
        <v>897</v>
      </c>
      <c r="W632" t="s">
        <v>973</v>
      </c>
      <c r="X632" t="s">
        <v>11</v>
      </c>
      <c r="AD632">
        <v>65000000</v>
      </c>
      <c r="AE632">
        <v>6.6</v>
      </c>
      <c r="AF632">
        <v>100448498</v>
      </c>
      <c r="AG632">
        <f>IFERROR(CORREL(AD632:$AD$3757, AF632:$AF$3757), "")</f>
        <v>1.3376911693503933E-2</v>
      </c>
      <c r="AH632">
        <f t="shared" si="20"/>
        <v>35448498</v>
      </c>
    </row>
    <row r="633" spans="1:34" x14ac:dyDescent="0.3">
      <c r="A633" t="s">
        <v>8</v>
      </c>
      <c r="B633" t="s">
        <v>151</v>
      </c>
      <c r="C633" t="s">
        <v>2139</v>
      </c>
      <c r="D633">
        <f t="array" ref="D633">AVERAGE(IF($B$2:$B$3757=$C633, $AE$2:$AE$3757))</f>
        <v>5.9</v>
      </c>
      <c r="E633">
        <f t="shared" si="21"/>
        <v>6.7</v>
      </c>
      <c r="G633">
        <v>137</v>
      </c>
      <c r="H633" t="s">
        <v>5367</v>
      </c>
      <c r="I633" t="s">
        <v>897</v>
      </c>
      <c r="J633" t="s">
        <v>5365</v>
      </c>
      <c r="K633" t="s">
        <v>2601</v>
      </c>
      <c r="W633" t="s">
        <v>974</v>
      </c>
      <c r="X633" t="s">
        <v>11</v>
      </c>
      <c r="AD633">
        <v>65000000</v>
      </c>
      <c r="AE633">
        <v>7.2</v>
      </c>
      <c r="AF633">
        <v>115603980</v>
      </c>
      <c r="AG633">
        <f>IFERROR(CORREL(AD633:$AD$3757, AF633:$AF$3757), "")</f>
        <v>1.3324083887074968E-2</v>
      </c>
      <c r="AH633">
        <f t="shared" si="20"/>
        <v>50603980</v>
      </c>
    </row>
    <row r="634" spans="1:34" x14ac:dyDescent="0.3">
      <c r="A634" t="s">
        <v>197</v>
      </c>
      <c r="B634" t="s">
        <v>975</v>
      </c>
      <c r="C634" t="s">
        <v>2142</v>
      </c>
      <c r="D634">
        <f t="array" ref="D634">AVERAGE(IF($B$2:$B$3757=$C634, $AE$2:$AE$3757))</f>
        <v>7.25</v>
      </c>
      <c r="E634">
        <f t="shared" si="21"/>
        <v>6.7</v>
      </c>
      <c r="G634">
        <v>130</v>
      </c>
      <c r="H634" t="s">
        <v>354</v>
      </c>
      <c r="I634" t="s">
        <v>253</v>
      </c>
      <c r="J634" t="s">
        <v>5281</v>
      </c>
      <c r="W634" t="s">
        <v>976</v>
      </c>
      <c r="X634" t="s">
        <v>11</v>
      </c>
      <c r="AD634">
        <v>65000000</v>
      </c>
      <c r="AE634">
        <v>6.4</v>
      </c>
      <c r="AF634">
        <v>90454043</v>
      </c>
      <c r="AG634">
        <f>IFERROR(CORREL(AD634:$AD$3757, AF634:$AF$3757), "")</f>
        <v>1.3259778719862432E-2</v>
      </c>
      <c r="AH634">
        <f t="shared" si="20"/>
        <v>25454043</v>
      </c>
    </row>
    <row r="635" spans="1:34" x14ac:dyDescent="0.3">
      <c r="A635" t="s">
        <v>8</v>
      </c>
      <c r="B635" t="s">
        <v>557</v>
      </c>
      <c r="C635" t="s">
        <v>2146</v>
      </c>
      <c r="D635">
        <f t="array" ref="D635">AVERAGE(IF($B$2:$B$3757=$C635, $AE$2:$AE$3757))</f>
        <v>6.3</v>
      </c>
      <c r="E635">
        <f t="shared" si="21"/>
        <v>6.7</v>
      </c>
      <c r="G635">
        <v>124</v>
      </c>
      <c r="H635" t="s">
        <v>354</v>
      </c>
      <c r="I635" t="s">
        <v>253</v>
      </c>
      <c r="J635" t="s">
        <v>5281</v>
      </c>
      <c r="W635" t="s">
        <v>977</v>
      </c>
      <c r="X635" t="s">
        <v>11</v>
      </c>
      <c r="AD635">
        <v>70000000</v>
      </c>
      <c r="AE635">
        <v>6.4</v>
      </c>
      <c r="AF635">
        <v>84049211</v>
      </c>
      <c r="AG635">
        <f>IFERROR(CORREL(AD635:$AD$3757, AF635:$AF$3757), "")</f>
        <v>1.32145854009766E-2</v>
      </c>
      <c r="AH635">
        <f t="shared" si="20"/>
        <v>14049211</v>
      </c>
    </row>
    <row r="636" spans="1:34" x14ac:dyDescent="0.3">
      <c r="A636" t="s">
        <v>8</v>
      </c>
      <c r="B636" t="s">
        <v>358</v>
      </c>
      <c r="C636" t="s">
        <v>2149</v>
      </c>
      <c r="D636">
        <f t="array" ref="D636">AVERAGE(IF($B$2:$B$3757=$C636, $AE$2:$AE$3757))</f>
        <v>6.6</v>
      </c>
      <c r="E636">
        <f t="shared" si="21"/>
        <v>6.7</v>
      </c>
      <c r="G636">
        <v>108</v>
      </c>
      <c r="H636" t="s">
        <v>354</v>
      </c>
      <c r="I636" t="s">
        <v>5366</v>
      </c>
      <c r="J636" t="s">
        <v>5281</v>
      </c>
      <c r="W636" t="s">
        <v>978</v>
      </c>
      <c r="X636" t="s">
        <v>11</v>
      </c>
      <c r="AD636">
        <v>50000000</v>
      </c>
      <c r="AE636">
        <v>6</v>
      </c>
      <c r="AF636">
        <v>70450000</v>
      </c>
      <c r="AG636">
        <f>IFERROR(CORREL(AD636:$AD$3757, AF636:$AF$3757), "")</f>
        <v>1.3167825745352012E-2</v>
      </c>
      <c r="AH636">
        <f t="shared" si="20"/>
        <v>20450000</v>
      </c>
    </row>
    <row r="637" spans="1:34" x14ac:dyDescent="0.3">
      <c r="A637" t="s">
        <v>8</v>
      </c>
      <c r="B637" t="s">
        <v>183</v>
      </c>
      <c r="C637" t="s">
        <v>2153</v>
      </c>
      <c r="D637">
        <f t="array" ref="D637">AVERAGE(IF($B$2:$B$3757=$C637, $AE$2:$AE$3757))</f>
        <v>6.7666666666666657</v>
      </c>
      <c r="E637">
        <f t="shared" si="21"/>
        <v>6.7</v>
      </c>
      <c r="G637">
        <v>104</v>
      </c>
      <c r="H637" t="s">
        <v>528</v>
      </c>
      <c r="I637" t="s">
        <v>5361</v>
      </c>
      <c r="J637" t="s">
        <v>5357</v>
      </c>
      <c r="W637" t="s">
        <v>979</v>
      </c>
      <c r="X637" t="s">
        <v>11</v>
      </c>
      <c r="AD637">
        <v>60000000</v>
      </c>
      <c r="AE637">
        <v>6.1</v>
      </c>
      <c r="AF637">
        <v>69688384</v>
      </c>
      <c r="AG637">
        <f>IFERROR(CORREL(AD637:$AD$3757, AF637:$AF$3757), "")</f>
        <v>1.3152863099164636E-2</v>
      </c>
      <c r="AH637">
        <f t="shared" si="20"/>
        <v>9688384</v>
      </c>
    </row>
    <row r="638" spans="1:34" x14ac:dyDescent="0.3">
      <c r="A638" t="s">
        <v>8</v>
      </c>
      <c r="B638" t="s">
        <v>200</v>
      </c>
      <c r="C638" t="s">
        <v>2159</v>
      </c>
      <c r="D638">
        <f t="array" ref="D638">AVERAGE(IF($B$2:$B$3757=$C638, $AE$2:$AE$3757))</f>
        <v>6.1</v>
      </c>
      <c r="E638">
        <f t="shared" si="21"/>
        <v>6.7</v>
      </c>
      <c r="G638">
        <v>129</v>
      </c>
      <c r="H638" t="s">
        <v>897</v>
      </c>
      <c r="I638" t="s">
        <v>5364</v>
      </c>
      <c r="J638" t="s">
        <v>5281</v>
      </c>
      <c r="W638" t="s">
        <v>980</v>
      </c>
      <c r="X638" t="s">
        <v>11</v>
      </c>
      <c r="AD638">
        <v>63000000</v>
      </c>
      <c r="AE638">
        <v>6</v>
      </c>
      <c r="AF638">
        <v>70236496</v>
      </c>
      <c r="AG638">
        <f>IFERROR(CORREL(AD638:$AD$3757, AF638:$AF$3757), "")</f>
        <v>1.3128970131031202E-2</v>
      </c>
      <c r="AH638">
        <f t="shared" si="20"/>
        <v>7236496</v>
      </c>
    </row>
    <row r="639" spans="1:34" x14ac:dyDescent="0.3">
      <c r="A639" t="s">
        <v>8</v>
      </c>
      <c r="B639" t="s">
        <v>101</v>
      </c>
      <c r="C639" t="s">
        <v>2165</v>
      </c>
      <c r="D639">
        <f t="array" ref="D639">AVERAGE(IF($B$2:$B$3757=$C639, $AE$2:$AE$3757))</f>
        <v>5.65</v>
      </c>
      <c r="E639">
        <f t="shared" si="21"/>
        <v>6.7</v>
      </c>
      <c r="G639">
        <v>117</v>
      </c>
      <c r="H639" t="s">
        <v>897</v>
      </c>
      <c r="W639" t="s">
        <v>981</v>
      </c>
      <c r="X639" t="s">
        <v>11</v>
      </c>
      <c r="AD639">
        <v>65000000</v>
      </c>
      <c r="AE639">
        <v>6.4</v>
      </c>
      <c r="AF639">
        <v>63695760</v>
      </c>
      <c r="AG639">
        <f>IFERROR(CORREL(AD639:$AD$3757, AF639:$AF$3757), "")</f>
        <v>1.3101865297207683E-2</v>
      </c>
      <c r="AH639">
        <f t="shared" si="20"/>
        <v>-1304240</v>
      </c>
    </row>
    <row r="640" spans="1:34" x14ac:dyDescent="0.3">
      <c r="A640" t="s">
        <v>8</v>
      </c>
      <c r="B640" t="s">
        <v>982</v>
      </c>
      <c r="C640" t="s">
        <v>2169</v>
      </c>
      <c r="D640">
        <f t="array" ref="D640">AVERAGE(IF($B$2:$B$3757=$C640, $AE$2:$AE$3757))</f>
        <v>6.8</v>
      </c>
      <c r="E640">
        <f t="shared" si="21"/>
        <v>6.7</v>
      </c>
      <c r="G640">
        <v>99</v>
      </c>
      <c r="H640" t="s">
        <v>528</v>
      </c>
      <c r="I640" t="s">
        <v>5359</v>
      </c>
      <c r="W640" t="s">
        <v>983</v>
      </c>
      <c r="X640" t="s">
        <v>11</v>
      </c>
      <c r="AD640">
        <v>65000000</v>
      </c>
      <c r="AE640">
        <v>6.4</v>
      </c>
      <c r="AF640">
        <v>59617068</v>
      </c>
      <c r="AG640">
        <f>IFERROR(CORREL(AD640:$AD$3757, AF640:$AF$3757), "")</f>
        <v>1.3078323339760141E-2</v>
      </c>
      <c r="AH640">
        <f t="shared" si="20"/>
        <v>-5382932</v>
      </c>
    </row>
    <row r="641" spans="1:34" x14ac:dyDescent="0.3">
      <c r="A641" t="s">
        <v>8</v>
      </c>
      <c r="B641" t="s">
        <v>984</v>
      </c>
      <c r="C641" t="s">
        <v>2171</v>
      </c>
      <c r="D641">
        <f t="array" ref="D641">AVERAGE(IF($B$2:$B$3757=$C641, $AE$2:$AE$3757))</f>
        <v>6.3</v>
      </c>
      <c r="E641">
        <f t="shared" si="21"/>
        <v>6.7</v>
      </c>
      <c r="G641">
        <v>159</v>
      </c>
      <c r="H641" t="s">
        <v>897</v>
      </c>
      <c r="I641" t="s">
        <v>5363</v>
      </c>
      <c r="J641" t="s">
        <v>5281</v>
      </c>
      <c r="W641" t="s">
        <v>985</v>
      </c>
      <c r="X641" t="s">
        <v>11</v>
      </c>
      <c r="AD641">
        <v>65000000</v>
      </c>
      <c r="AE641">
        <v>7.3</v>
      </c>
      <c r="AF641">
        <v>55637680</v>
      </c>
      <c r="AG641">
        <f>IFERROR(CORREL(AD641:$AD$3757, AF641:$AF$3757), "")</f>
        <v>1.3058212201896189E-2</v>
      </c>
      <c r="AH641">
        <f t="shared" si="20"/>
        <v>-9362320</v>
      </c>
    </row>
    <row r="642" spans="1:34" x14ac:dyDescent="0.3">
      <c r="A642" t="s">
        <v>8</v>
      </c>
      <c r="B642" t="s">
        <v>986</v>
      </c>
      <c r="C642" t="s">
        <v>2183</v>
      </c>
      <c r="D642">
        <f t="array" ref="D642">AVERAGE(IF($B$2:$B$3757=$C642, $AE$2:$AE$3757))</f>
        <v>7</v>
      </c>
      <c r="E642">
        <f t="shared" si="21"/>
        <v>6.7</v>
      </c>
      <c r="G642">
        <v>118</v>
      </c>
      <c r="H642" t="s">
        <v>528</v>
      </c>
      <c r="I642" t="s">
        <v>897</v>
      </c>
      <c r="J642" t="s">
        <v>5361</v>
      </c>
      <c r="K642" t="s">
        <v>5362</v>
      </c>
      <c r="W642" t="s">
        <v>987</v>
      </c>
      <c r="X642" t="s">
        <v>11</v>
      </c>
      <c r="AD642">
        <v>65000000</v>
      </c>
      <c r="AE642">
        <v>5.2</v>
      </c>
      <c r="AF642">
        <v>85911262</v>
      </c>
      <c r="AG642">
        <f>IFERROR(CORREL(AD642:$AD$3757, AF642:$AF$3757), "")</f>
        <v>1.3041482930979433E-2</v>
      </c>
      <c r="AH642">
        <f t="shared" si="20"/>
        <v>20911262</v>
      </c>
    </row>
    <row r="643" spans="1:34" x14ac:dyDescent="0.3">
      <c r="A643" t="s">
        <v>8</v>
      </c>
      <c r="B643" t="s">
        <v>988</v>
      </c>
      <c r="C643" t="s">
        <v>2191</v>
      </c>
      <c r="D643">
        <f t="array" ref="D643">AVERAGE(IF($B$2:$B$3757=$C643, $AE$2:$AE$3757))</f>
        <v>6.1</v>
      </c>
      <c r="E643">
        <f t="shared" si="21"/>
        <v>6.7</v>
      </c>
      <c r="G643">
        <v>105</v>
      </c>
      <c r="H643" t="s">
        <v>528</v>
      </c>
      <c r="I643" t="s">
        <v>5366</v>
      </c>
      <c r="J643" t="s">
        <v>897</v>
      </c>
      <c r="K643" t="s">
        <v>5359</v>
      </c>
      <c r="W643" t="s">
        <v>989</v>
      </c>
      <c r="X643" t="s">
        <v>11</v>
      </c>
      <c r="AD643">
        <v>50100000</v>
      </c>
      <c r="AE643">
        <v>6.6</v>
      </c>
      <c r="AF643">
        <v>53846915</v>
      </c>
      <c r="AG643">
        <f>IFERROR(CORREL(AD643:$AD$3757, AF643:$AF$3757), "")</f>
        <v>1.2999643659297658E-2</v>
      </c>
      <c r="AH643">
        <f t="shared" ref="AH643:AH706" si="22" xml:space="preserve"> AF643 - AD643</f>
        <v>3746915</v>
      </c>
    </row>
    <row r="644" spans="1:34" x14ac:dyDescent="0.3">
      <c r="A644" t="s">
        <v>8</v>
      </c>
      <c r="B644" t="s">
        <v>89</v>
      </c>
      <c r="C644" t="s">
        <v>2195</v>
      </c>
      <c r="D644">
        <f t="array" ref="D644">AVERAGE(IF($B$2:$B$3757=$C644, $AE$2:$AE$3757))</f>
        <v>7.2</v>
      </c>
      <c r="E644">
        <f t="shared" si="21"/>
        <v>6.7</v>
      </c>
      <c r="G644">
        <v>103</v>
      </c>
      <c r="H644" t="s">
        <v>354</v>
      </c>
      <c r="I644" t="s">
        <v>528</v>
      </c>
      <c r="J644" t="s">
        <v>5359</v>
      </c>
      <c r="W644" t="s">
        <v>990</v>
      </c>
      <c r="X644" t="s">
        <v>11</v>
      </c>
      <c r="AD644">
        <v>65000000</v>
      </c>
      <c r="AE644">
        <v>6.3</v>
      </c>
      <c r="AF644">
        <v>54758461</v>
      </c>
      <c r="AG644">
        <f>IFERROR(CORREL(AD644:$AD$3757, AF644:$AF$3757), "")</f>
        <v>1.2991617366810041E-2</v>
      </c>
      <c r="AH644">
        <f t="shared" si="22"/>
        <v>-10241539</v>
      </c>
    </row>
    <row r="645" spans="1:34" x14ac:dyDescent="0.3">
      <c r="A645" t="s">
        <v>8</v>
      </c>
      <c r="B645" t="s">
        <v>991</v>
      </c>
      <c r="C645" t="s">
        <v>2197</v>
      </c>
      <c r="D645">
        <f t="array" ref="D645">AVERAGE(IF($B$2:$B$3757=$C645, $AE$2:$AE$3757))</f>
        <v>7.42</v>
      </c>
      <c r="E645">
        <f t="shared" si="21"/>
        <v>6.7</v>
      </c>
      <c r="G645">
        <v>122</v>
      </c>
      <c r="H645" t="s">
        <v>354</v>
      </c>
      <c r="I645" t="s">
        <v>253</v>
      </c>
      <c r="J645" t="s">
        <v>5357</v>
      </c>
      <c r="K645" t="s">
        <v>1714</v>
      </c>
      <c r="L645" t="s">
        <v>5358</v>
      </c>
      <c r="M645" t="s">
        <v>5281</v>
      </c>
      <c r="W645" t="s">
        <v>992</v>
      </c>
      <c r="X645" t="s">
        <v>11</v>
      </c>
      <c r="AD645">
        <v>65000000</v>
      </c>
      <c r="AE645">
        <v>5.9</v>
      </c>
      <c r="AF645">
        <v>52397389</v>
      </c>
      <c r="AG645">
        <f>IFERROR(CORREL(AD645:$AD$3757, AF645:$AF$3757), "")</f>
        <v>1.2975600124552438E-2</v>
      </c>
      <c r="AH645">
        <f t="shared" si="22"/>
        <v>-12602611</v>
      </c>
    </row>
    <row r="646" spans="1:34" x14ac:dyDescent="0.3">
      <c r="A646" t="s">
        <v>8</v>
      </c>
      <c r="B646" t="s">
        <v>806</v>
      </c>
      <c r="C646" t="s">
        <v>2199</v>
      </c>
      <c r="D646">
        <f t="array" ref="D646">AVERAGE(IF($B$2:$B$3757=$C646, $AE$2:$AE$3757))</f>
        <v>7.2</v>
      </c>
      <c r="E646">
        <f t="shared" si="21"/>
        <v>6.7</v>
      </c>
      <c r="G646">
        <v>143</v>
      </c>
      <c r="H646" t="s">
        <v>528</v>
      </c>
      <c r="I646" t="s">
        <v>897</v>
      </c>
      <c r="W646" t="s">
        <v>993</v>
      </c>
      <c r="X646" t="s">
        <v>11</v>
      </c>
      <c r="AD646">
        <v>65000000</v>
      </c>
      <c r="AE646">
        <v>6.7</v>
      </c>
      <c r="AF646">
        <v>38966057</v>
      </c>
      <c r="AG646">
        <f>IFERROR(CORREL(AD646:$AD$3757, AF646:$AF$3757), "")</f>
        <v>1.2961608259166533E-2</v>
      </c>
      <c r="AH646">
        <f t="shared" si="22"/>
        <v>-26033943</v>
      </c>
    </row>
    <row r="647" spans="1:34" x14ac:dyDescent="0.3">
      <c r="A647" t="s">
        <v>8</v>
      </c>
      <c r="B647" t="s">
        <v>622</v>
      </c>
      <c r="C647" t="s">
        <v>2201</v>
      </c>
      <c r="D647">
        <f t="array" ref="D647">AVERAGE(IF($B$2:$B$3757=$C647, $AE$2:$AE$3757))</f>
        <v>7.15</v>
      </c>
      <c r="E647">
        <f t="shared" si="21"/>
        <v>6.7</v>
      </c>
      <c r="G647">
        <v>96</v>
      </c>
      <c r="H647" t="s">
        <v>354</v>
      </c>
      <c r="I647" t="s">
        <v>1714</v>
      </c>
      <c r="J647" t="s">
        <v>5358</v>
      </c>
      <c r="K647" t="s">
        <v>5281</v>
      </c>
      <c r="W647" t="s">
        <v>994</v>
      </c>
      <c r="X647" t="s">
        <v>11</v>
      </c>
      <c r="AD647">
        <v>65000000</v>
      </c>
      <c r="AE647">
        <v>5.4</v>
      </c>
      <c r="AF647">
        <v>42345531</v>
      </c>
      <c r="AG647">
        <f>IFERROR(CORREL(AD647:$AD$3757, AF647:$AF$3757), "")</f>
        <v>1.2959396041464273E-2</v>
      </c>
      <c r="AH647">
        <f t="shared" si="22"/>
        <v>-22654469</v>
      </c>
    </row>
    <row r="648" spans="1:34" x14ac:dyDescent="0.3">
      <c r="A648" t="s">
        <v>8</v>
      </c>
      <c r="B648" t="s">
        <v>622</v>
      </c>
      <c r="C648" t="s">
        <v>2204</v>
      </c>
      <c r="D648">
        <f t="array" ref="D648">AVERAGE(IF($B$2:$B$3757=$C648, $AE$2:$AE$3757))</f>
        <v>6.9</v>
      </c>
      <c r="E648">
        <f t="shared" si="21"/>
        <v>6.7</v>
      </c>
      <c r="G648">
        <v>111</v>
      </c>
      <c r="H648" t="s">
        <v>354</v>
      </c>
      <c r="I648" t="s">
        <v>5358</v>
      </c>
      <c r="J648" t="s">
        <v>5281</v>
      </c>
      <c r="W648" t="s">
        <v>995</v>
      </c>
      <c r="X648" t="s">
        <v>11</v>
      </c>
      <c r="AD648">
        <v>45000000</v>
      </c>
      <c r="AE648">
        <v>6.4</v>
      </c>
      <c r="AF648">
        <v>36064910</v>
      </c>
      <c r="AG648">
        <f>IFERROR(CORREL(AD648:$AD$3757, AF648:$AF$3757), "")</f>
        <v>1.2954183102429873E-2</v>
      </c>
      <c r="AH648">
        <f t="shared" si="22"/>
        <v>-8935090</v>
      </c>
    </row>
    <row r="649" spans="1:34" x14ac:dyDescent="0.3">
      <c r="A649" t="s">
        <v>8</v>
      </c>
      <c r="B649" t="s">
        <v>557</v>
      </c>
      <c r="C649" t="s">
        <v>2209</v>
      </c>
      <c r="D649">
        <f t="array" ref="D649">AVERAGE(IF($B$2:$B$3757=$C649, $AE$2:$AE$3757))</f>
        <v>6</v>
      </c>
      <c r="E649">
        <f t="shared" si="21"/>
        <v>6.7</v>
      </c>
      <c r="G649">
        <v>121</v>
      </c>
      <c r="H649" t="s">
        <v>354</v>
      </c>
      <c r="I649" t="s">
        <v>5366</v>
      </c>
      <c r="J649" t="s">
        <v>897</v>
      </c>
      <c r="K649" t="s">
        <v>5363</v>
      </c>
      <c r="L649" t="s">
        <v>5281</v>
      </c>
      <c r="W649" t="s">
        <v>996</v>
      </c>
      <c r="X649" t="s">
        <v>11</v>
      </c>
      <c r="AD649">
        <v>65000000</v>
      </c>
      <c r="AE649">
        <v>6.7</v>
      </c>
      <c r="AF649">
        <v>33328051</v>
      </c>
      <c r="AG649">
        <f>IFERROR(CORREL(AD649:$AD$3757, AF649:$AF$3757), "")</f>
        <v>1.2954316898329446E-2</v>
      </c>
      <c r="AH649">
        <f t="shared" si="22"/>
        <v>-31671949</v>
      </c>
    </row>
    <row r="650" spans="1:34" x14ac:dyDescent="0.3">
      <c r="A650" t="s">
        <v>8</v>
      </c>
      <c r="B650" t="s">
        <v>997</v>
      </c>
      <c r="C650" t="s">
        <v>2211</v>
      </c>
      <c r="D650">
        <f t="array" ref="D650">AVERAGE(IF($B$2:$B$3757=$C650, $AE$2:$AE$3757))</f>
        <v>5.9</v>
      </c>
      <c r="E650">
        <f t="shared" si="21"/>
        <v>6.7</v>
      </c>
      <c r="G650">
        <v>135</v>
      </c>
      <c r="H650" t="s">
        <v>354</v>
      </c>
      <c r="I650" t="s">
        <v>897</v>
      </c>
      <c r="J650" t="s">
        <v>5281</v>
      </c>
      <c r="W650" t="s">
        <v>998</v>
      </c>
      <c r="X650" t="s">
        <v>11</v>
      </c>
      <c r="AD650">
        <v>65000000</v>
      </c>
      <c r="AE650">
        <v>6.2</v>
      </c>
      <c r="AF650">
        <v>32598931</v>
      </c>
      <c r="AG650">
        <f>IFERROR(CORREL(AD650:$AD$3757, AF650:$AF$3757), "")</f>
        <v>1.2957154587807192E-2</v>
      </c>
      <c r="AH650">
        <f t="shared" si="22"/>
        <v>-32401069</v>
      </c>
    </row>
    <row r="651" spans="1:34" x14ac:dyDescent="0.3">
      <c r="A651" t="s">
        <v>8</v>
      </c>
      <c r="B651" t="s">
        <v>66</v>
      </c>
      <c r="C651" t="s">
        <v>2213</v>
      </c>
      <c r="D651">
        <f t="array" ref="D651">AVERAGE(IF($B$2:$B$3757=$C651, $AE$2:$AE$3757))</f>
        <v>6.0750000000000002</v>
      </c>
      <c r="E651">
        <f t="shared" si="21"/>
        <v>6.7</v>
      </c>
      <c r="G651">
        <v>101</v>
      </c>
      <c r="H651" t="s">
        <v>354</v>
      </c>
      <c r="I651" t="s">
        <v>253</v>
      </c>
      <c r="J651" t="s">
        <v>528</v>
      </c>
      <c r="K651" t="s">
        <v>5361</v>
      </c>
      <c r="L651" t="s">
        <v>5357</v>
      </c>
      <c r="M651" t="s">
        <v>5358</v>
      </c>
      <c r="W651" t="s">
        <v>999</v>
      </c>
      <c r="X651" t="s">
        <v>11</v>
      </c>
      <c r="AD651">
        <v>65000000</v>
      </c>
      <c r="AE651">
        <v>6.1</v>
      </c>
      <c r="AF651">
        <v>28045540</v>
      </c>
      <c r="AG651">
        <f>IFERROR(CORREL(AD651:$AD$3757, AF651:$AF$3757), "")</f>
        <v>1.296065230251674E-2</v>
      </c>
      <c r="AH651">
        <f t="shared" si="22"/>
        <v>-36954460</v>
      </c>
    </row>
    <row r="652" spans="1:34" x14ac:dyDescent="0.3">
      <c r="A652" t="s">
        <v>8</v>
      </c>
      <c r="B652" t="s">
        <v>177</v>
      </c>
      <c r="C652" t="s">
        <v>1056</v>
      </c>
      <c r="D652">
        <f t="array" ref="D652">AVERAGE(IF($B$2:$B$3757=$C652, $AE$2:$AE$3757))</f>
        <v>6.9999999999999982</v>
      </c>
      <c r="E652">
        <f t="shared" si="21"/>
        <v>6.7</v>
      </c>
      <c r="G652">
        <v>151</v>
      </c>
      <c r="H652" t="s">
        <v>897</v>
      </c>
      <c r="W652" t="s">
        <v>1000</v>
      </c>
      <c r="X652" t="s">
        <v>11</v>
      </c>
      <c r="AD652">
        <v>63000000</v>
      </c>
      <c r="AE652">
        <v>8.8000000000000007</v>
      </c>
      <c r="AF652">
        <v>37023395</v>
      </c>
      <c r="AG652">
        <f>IFERROR(CORREL(AD652:$AD$3757, AF652:$AF$3757), "")</f>
        <v>1.2968286722266124E-2</v>
      </c>
      <c r="AH652">
        <f t="shared" si="22"/>
        <v>-25976605</v>
      </c>
    </row>
    <row r="653" spans="1:34" x14ac:dyDescent="0.3">
      <c r="A653" t="s">
        <v>8</v>
      </c>
      <c r="B653" t="s">
        <v>89</v>
      </c>
      <c r="C653" t="s">
        <v>2218</v>
      </c>
      <c r="D653">
        <f t="array" ref="D653">AVERAGE(IF($B$2:$B$3757=$C653, $AE$2:$AE$3757))</f>
        <v>5.8</v>
      </c>
      <c r="E653">
        <f t="shared" si="21"/>
        <v>6.7</v>
      </c>
      <c r="G653">
        <v>131</v>
      </c>
      <c r="H653" t="s">
        <v>897</v>
      </c>
      <c r="I653" t="s">
        <v>5365</v>
      </c>
      <c r="W653" t="s">
        <v>1001</v>
      </c>
      <c r="X653" t="s">
        <v>11</v>
      </c>
      <c r="AD653">
        <v>65000000</v>
      </c>
      <c r="AE653">
        <v>7.1</v>
      </c>
      <c r="AF653">
        <v>43532294</v>
      </c>
      <c r="AG653">
        <f>IFERROR(CORREL(AD653:$AD$3757, AF653:$AF$3757), "")</f>
        <v>1.2967836798666437E-2</v>
      </c>
      <c r="AH653">
        <f t="shared" si="22"/>
        <v>-21467706</v>
      </c>
    </row>
    <row r="654" spans="1:34" x14ac:dyDescent="0.3">
      <c r="A654" t="s">
        <v>8</v>
      </c>
      <c r="B654" t="s">
        <v>1002</v>
      </c>
      <c r="C654" t="s">
        <v>2220</v>
      </c>
      <c r="D654">
        <f t="array" ref="D654">AVERAGE(IF($B$2:$B$3757=$C654, $AE$2:$AE$3757))</f>
        <v>7.6</v>
      </c>
      <c r="E654">
        <f t="shared" si="21"/>
        <v>6.7</v>
      </c>
      <c r="G654">
        <v>100</v>
      </c>
      <c r="H654" t="s">
        <v>354</v>
      </c>
      <c r="I654" t="s">
        <v>253</v>
      </c>
      <c r="J654" t="s">
        <v>528</v>
      </c>
      <c r="W654" t="s">
        <v>1003</v>
      </c>
      <c r="X654" t="s">
        <v>11</v>
      </c>
      <c r="AD654">
        <v>70000000</v>
      </c>
      <c r="AE654">
        <v>5.7</v>
      </c>
      <c r="AF654">
        <v>17218080</v>
      </c>
      <c r="AG654">
        <f>IFERROR(CORREL(AD654:$AD$3757, AF654:$AF$3757), "")</f>
        <v>1.296156752106945E-2</v>
      </c>
      <c r="AH654">
        <f t="shared" si="22"/>
        <v>-52781920</v>
      </c>
    </row>
    <row r="655" spans="1:34" x14ac:dyDescent="0.3">
      <c r="A655" t="s">
        <v>8</v>
      </c>
      <c r="B655" t="s">
        <v>969</v>
      </c>
      <c r="C655" t="s">
        <v>2223</v>
      </c>
      <c r="D655">
        <f t="array" ref="D655">AVERAGE(IF($B$2:$B$3757=$C655, $AE$2:$AE$3757))</f>
        <v>5.4</v>
      </c>
      <c r="E655">
        <f t="shared" si="21"/>
        <v>6.7</v>
      </c>
      <c r="G655">
        <v>105</v>
      </c>
      <c r="H655" t="s">
        <v>528</v>
      </c>
      <c r="I655" t="s">
        <v>5366</v>
      </c>
      <c r="W655" t="s">
        <v>1005</v>
      </c>
      <c r="X655" t="s">
        <v>11</v>
      </c>
      <c r="AD655">
        <v>65000000</v>
      </c>
      <c r="AE655">
        <v>5</v>
      </c>
      <c r="AF655">
        <v>10014234</v>
      </c>
      <c r="AG655">
        <f>IFERROR(CORREL(AD655:$AD$3757, AF655:$AF$3757), "")</f>
        <v>1.2981901634971836E-2</v>
      </c>
      <c r="AH655">
        <f t="shared" si="22"/>
        <v>-54985766</v>
      </c>
    </row>
    <row r="656" spans="1:34" x14ac:dyDescent="0.3">
      <c r="A656" t="s">
        <v>8</v>
      </c>
      <c r="B656" t="s">
        <v>1006</v>
      </c>
      <c r="C656" t="s">
        <v>2228</v>
      </c>
      <c r="D656">
        <f t="array" ref="D656">AVERAGE(IF($B$2:$B$3757=$C656, $AE$2:$AE$3757))</f>
        <v>7.5</v>
      </c>
      <c r="E656">
        <f t="shared" si="21"/>
        <v>6.7</v>
      </c>
      <c r="G656">
        <v>92</v>
      </c>
      <c r="H656" t="s">
        <v>354</v>
      </c>
      <c r="I656" t="s">
        <v>5357</v>
      </c>
      <c r="J656" t="s">
        <v>5358</v>
      </c>
      <c r="K656" t="s">
        <v>5281</v>
      </c>
      <c r="W656" t="s">
        <v>1007</v>
      </c>
      <c r="X656" t="s">
        <v>11</v>
      </c>
      <c r="AD656">
        <v>65000000</v>
      </c>
      <c r="AE656">
        <v>5.0999999999999996</v>
      </c>
      <c r="AF656">
        <v>19059018</v>
      </c>
      <c r="AG656">
        <f>IFERROR(CORREL(AD656:$AD$3757, AF656:$AF$3757), "")</f>
        <v>1.3006333326754519E-2</v>
      </c>
      <c r="AH656">
        <f t="shared" si="22"/>
        <v>-45940982</v>
      </c>
    </row>
    <row r="657" spans="1:34" x14ac:dyDescent="0.3">
      <c r="A657" t="s">
        <v>8</v>
      </c>
      <c r="B657" t="s">
        <v>1008</v>
      </c>
      <c r="C657" t="s">
        <v>2238</v>
      </c>
      <c r="D657">
        <f t="array" ref="D657">AVERAGE(IF($B$2:$B$3757=$C657, $AE$2:$AE$3757))</f>
        <v>7.2</v>
      </c>
      <c r="E657">
        <f t="shared" si="21"/>
        <v>6.7</v>
      </c>
      <c r="G657">
        <v>130</v>
      </c>
      <c r="H657" t="s">
        <v>5366</v>
      </c>
      <c r="I657" t="s">
        <v>897</v>
      </c>
      <c r="W657" t="s">
        <v>1009</v>
      </c>
      <c r="X657" t="s">
        <v>11</v>
      </c>
      <c r="AD657">
        <v>50000000</v>
      </c>
      <c r="AE657">
        <v>6.9</v>
      </c>
      <c r="AF657">
        <v>1987287</v>
      </c>
      <c r="AG657">
        <f>IFERROR(CORREL(AD657:$AD$3757, AF657:$AF$3757), "")</f>
        <v>1.3022284852010312E-2</v>
      </c>
      <c r="AH657">
        <f t="shared" si="22"/>
        <v>-48012713</v>
      </c>
    </row>
    <row r="658" spans="1:34" x14ac:dyDescent="0.3">
      <c r="A658" t="s">
        <v>8</v>
      </c>
      <c r="B658" t="s">
        <v>951</v>
      </c>
      <c r="C658" t="s">
        <v>2240</v>
      </c>
      <c r="D658">
        <f t="array" ref="D658">AVERAGE(IF($B$2:$B$3757=$C658, $AE$2:$AE$3757))</f>
        <v>7.6</v>
      </c>
      <c r="E658">
        <f t="shared" si="21"/>
        <v>6.7</v>
      </c>
      <c r="G658">
        <v>100</v>
      </c>
      <c r="H658" t="s">
        <v>354</v>
      </c>
      <c r="I658" t="s">
        <v>5366</v>
      </c>
      <c r="J658" t="s">
        <v>5357</v>
      </c>
      <c r="K658" t="s">
        <v>5281</v>
      </c>
      <c r="W658" t="s">
        <v>1010</v>
      </c>
      <c r="X658" t="s">
        <v>11</v>
      </c>
      <c r="AD658">
        <v>43000000</v>
      </c>
      <c r="AE658">
        <v>4.8</v>
      </c>
      <c r="AF658">
        <v>24407944</v>
      </c>
      <c r="AG658">
        <f>IFERROR(CORREL(AD658:$AD$3757, AF658:$AF$3757), "")</f>
        <v>1.303996960305677E-2</v>
      </c>
      <c r="AH658">
        <f t="shared" si="22"/>
        <v>-18592056</v>
      </c>
    </row>
    <row r="659" spans="1:34" x14ac:dyDescent="0.3">
      <c r="A659" t="s">
        <v>197</v>
      </c>
      <c r="B659" t="s">
        <v>1011</v>
      </c>
      <c r="C659" t="s">
        <v>2246</v>
      </c>
      <c r="D659">
        <f t="array" ref="D659">AVERAGE(IF($B$2:$B$3757=$C659, $AE$2:$AE$3757))</f>
        <v>7</v>
      </c>
      <c r="E659">
        <f t="shared" si="21"/>
        <v>6.7</v>
      </c>
      <c r="G659">
        <v>102</v>
      </c>
      <c r="H659" t="s">
        <v>354</v>
      </c>
      <c r="I659" t="s">
        <v>5366</v>
      </c>
      <c r="J659" t="s">
        <v>5281</v>
      </c>
      <c r="W659" t="s">
        <v>1012</v>
      </c>
      <c r="X659" t="s">
        <v>11</v>
      </c>
      <c r="AD659">
        <v>65000000</v>
      </c>
      <c r="AE659">
        <v>6.5</v>
      </c>
      <c r="AF659">
        <v>13750556</v>
      </c>
      <c r="AG659">
        <f>IFERROR(CORREL(AD659:$AD$3757, AF659:$AF$3757), "")</f>
        <v>1.3043549000934835E-2</v>
      </c>
      <c r="AH659">
        <f t="shared" si="22"/>
        <v>-51249444</v>
      </c>
    </row>
    <row r="660" spans="1:34" x14ac:dyDescent="0.3">
      <c r="A660" t="s">
        <v>8</v>
      </c>
      <c r="B660" t="s">
        <v>589</v>
      </c>
      <c r="C660" t="s">
        <v>2248</v>
      </c>
      <c r="D660">
        <f t="array" ref="D660">AVERAGE(IF($B$2:$B$3757=$C660, $AE$2:$AE$3757))</f>
        <v>2.6</v>
      </c>
      <c r="E660">
        <f t="shared" si="21"/>
        <v>6.6999999999999993</v>
      </c>
      <c r="G660">
        <v>133</v>
      </c>
      <c r="H660" t="s">
        <v>897</v>
      </c>
      <c r="I660" t="s">
        <v>5363</v>
      </c>
      <c r="J660" t="s">
        <v>5359</v>
      </c>
      <c r="W660" t="s">
        <v>1013</v>
      </c>
      <c r="X660" t="s">
        <v>11</v>
      </c>
      <c r="AD660">
        <v>64000000</v>
      </c>
      <c r="AE660">
        <v>5.0999999999999996</v>
      </c>
      <c r="AF660">
        <v>31054924</v>
      </c>
      <c r="AG660">
        <f>IFERROR(CORREL(AD660:$AD$3757, AF660:$AF$3757), "")</f>
        <v>1.3064505332960004E-2</v>
      </c>
      <c r="AH660">
        <f t="shared" si="22"/>
        <v>-32945076</v>
      </c>
    </row>
    <row r="661" spans="1:34" x14ac:dyDescent="0.3">
      <c r="A661" t="s">
        <v>8</v>
      </c>
      <c r="B661" t="s">
        <v>1014</v>
      </c>
      <c r="C661" t="s">
        <v>688</v>
      </c>
      <c r="D661">
        <f t="array" ref="D661">AVERAGE(IF($B$2:$B$3757=$C661, $AE$2:$AE$3757))</f>
        <v>6.6</v>
      </c>
      <c r="E661">
        <f t="shared" si="21"/>
        <v>6.6833333333333336</v>
      </c>
      <c r="G661">
        <v>121</v>
      </c>
      <c r="H661" t="s">
        <v>253</v>
      </c>
      <c r="I661" t="s">
        <v>5367</v>
      </c>
      <c r="J661" t="s">
        <v>897</v>
      </c>
      <c r="K661" t="s">
        <v>5364</v>
      </c>
      <c r="L661" t="s">
        <v>5365</v>
      </c>
      <c r="M661" t="s">
        <v>5281</v>
      </c>
      <c r="W661" t="s">
        <v>1015</v>
      </c>
      <c r="X661" t="s">
        <v>11</v>
      </c>
      <c r="AD661">
        <v>55000000</v>
      </c>
      <c r="AE661">
        <v>7.1</v>
      </c>
      <c r="AF661">
        <v>43247140</v>
      </c>
      <c r="AG661">
        <f>IFERROR(CORREL(AD661:$AD$3757, AF661:$AF$3757), "")</f>
        <v>1.306930241877048E-2</v>
      </c>
      <c r="AH661">
        <f t="shared" si="22"/>
        <v>-11752860</v>
      </c>
    </row>
    <row r="662" spans="1:34" x14ac:dyDescent="0.3">
      <c r="A662" t="s">
        <v>8</v>
      </c>
      <c r="B662" t="s">
        <v>494</v>
      </c>
      <c r="C662" t="s">
        <v>2254</v>
      </c>
      <c r="D662">
        <f t="array" ref="D662">AVERAGE(IF($B$2:$B$3757=$C662, $AE$2:$AE$3757))</f>
        <v>4.5500000000000007</v>
      </c>
      <c r="E662">
        <f t="shared" si="21"/>
        <v>6.68</v>
      </c>
      <c r="G662">
        <v>147</v>
      </c>
      <c r="H662" t="s">
        <v>5366</v>
      </c>
      <c r="I662" t="s">
        <v>897</v>
      </c>
      <c r="J662" t="s">
        <v>5357</v>
      </c>
      <c r="W662" t="s">
        <v>1016</v>
      </c>
      <c r="X662" t="s">
        <v>11</v>
      </c>
      <c r="AD662">
        <v>50000000</v>
      </c>
      <c r="AE662">
        <v>7.5</v>
      </c>
      <c r="AF662">
        <v>2208939</v>
      </c>
      <c r="AG662">
        <f>IFERROR(CORREL(AD662:$AD$3757, AF662:$AF$3757), "")</f>
        <v>1.3065173635054845E-2</v>
      </c>
      <c r="AH662">
        <f t="shared" si="22"/>
        <v>-47791061</v>
      </c>
    </row>
    <row r="663" spans="1:34" x14ac:dyDescent="0.3">
      <c r="A663" t="s">
        <v>8</v>
      </c>
      <c r="B663" t="s">
        <v>527</v>
      </c>
      <c r="C663" t="s">
        <v>87</v>
      </c>
      <c r="D663">
        <f t="array" ref="D663">AVERAGE(IF($B$2:$B$3757=$C663, $AE$2:$AE$3757))</f>
        <v>6.5</v>
      </c>
      <c r="E663">
        <f t="shared" si="21"/>
        <v>6.68</v>
      </c>
      <c r="G663">
        <v>94</v>
      </c>
      <c r="H663" t="s">
        <v>354</v>
      </c>
      <c r="I663" t="s">
        <v>528</v>
      </c>
      <c r="J663" t="s">
        <v>5366</v>
      </c>
      <c r="W663" t="s">
        <v>1017</v>
      </c>
      <c r="X663" t="s">
        <v>11</v>
      </c>
      <c r="AD663">
        <v>63000000</v>
      </c>
      <c r="AE663">
        <v>6.2</v>
      </c>
      <c r="AF663">
        <v>213079163</v>
      </c>
      <c r="AG663">
        <f>IFERROR(CORREL(AD663:$AD$3757, AF663:$AF$3757), "")</f>
        <v>1.3082790923170971E-2</v>
      </c>
      <c r="AH663">
        <f t="shared" si="22"/>
        <v>150079163</v>
      </c>
    </row>
    <row r="664" spans="1:34" x14ac:dyDescent="0.3">
      <c r="A664" t="s">
        <v>8</v>
      </c>
      <c r="B664" t="s">
        <v>247</v>
      </c>
      <c r="C664" t="s">
        <v>2257</v>
      </c>
      <c r="D664">
        <f t="array" ref="D664">AVERAGE(IF($B$2:$B$3757=$C664, $AE$2:$AE$3757))</f>
        <v>6.4749999999999996</v>
      </c>
      <c r="E664">
        <f t="shared" ref="E664:E727" si="23">LARGE($D$2:$D$1660, ROW(663:663))</f>
        <v>6.6750000000000007</v>
      </c>
      <c r="G664">
        <v>94</v>
      </c>
      <c r="H664" t="s">
        <v>354</v>
      </c>
      <c r="I664" t="s">
        <v>5360</v>
      </c>
      <c r="J664" t="s">
        <v>528</v>
      </c>
      <c r="K664" t="s">
        <v>5361</v>
      </c>
      <c r="L664" t="s">
        <v>5358</v>
      </c>
      <c r="W664" t="s">
        <v>1018</v>
      </c>
      <c r="X664" t="s">
        <v>11</v>
      </c>
      <c r="AD664">
        <v>65000000</v>
      </c>
      <c r="AE664">
        <v>6.3</v>
      </c>
      <c r="AF664">
        <v>19548064</v>
      </c>
      <c r="AG664">
        <f>IFERROR(CORREL(AD664:$AD$3757, AF664:$AF$3757), "")</f>
        <v>1.296328901983031E-2</v>
      </c>
      <c r="AH664">
        <f t="shared" si="22"/>
        <v>-45451936</v>
      </c>
    </row>
    <row r="665" spans="1:34" x14ac:dyDescent="0.3">
      <c r="A665" t="s">
        <v>8</v>
      </c>
      <c r="B665" t="s">
        <v>106</v>
      </c>
      <c r="C665" t="s">
        <v>2259</v>
      </c>
      <c r="D665">
        <f t="array" ref="D665">AVERAGE(IF($B$2:$B$3757=$C665, $AE$2:$AE$3757))</f>
        <v>6.7</v>
      </c>
      <c r="E665">
        <f t="shared" si="23"/>
        <v>6.6750000000000007</v>
      </c>
      <c r="G665">
        <v>127</v>
      </c>
      <c r="H665" t="s">
        <v>253</v>
      </c>
      <c r="I665" t="s">
        <v>5358</v>
      </c>
      <c r="J665" t="s">
        <v>5281</v>
      </c>
      <c r="W665" t="s">
        <v>1019</v>
      </c>
      <c r="X665" t="s">
        <v>11</v>
      </c>
      <c r="AD665">
        <v>63000000</v>
      </c>
      <c r="AE665">
        <v>8.1</v>
      </c>
      <c r="AF665">
        <v>356784000</v>
      </c>
      <c r="AG665">
        <f>IFERROR(CORREL(AD665:$AD$3757, AF665:$AF$3757), "")</f>
        <v>1.2978836772687286E-2</v>
      </c>
      <c r="AH665">
        <f t="shared" si="22"/>
        <v>293784000</v>
      </c>
    </row>
    <row r="666" spans="1:34" x14ac:dyDescent="0.3">
      <c r="A666" t="s">
        <v>8</v>
      </c>
      <c r="B666" t="s">
        <v>960</v>
      </c>
      <c r="C666" t="s">
        <v>2261</v>
      </c>
      <c r="D666">
        <f t="array" ref="D666">AVERAGE(IF($B$2:$B$3757=$C666, $AE$2:$AE$3757))</f>
        <v>6.9</v>
      </c>
      <c r="E666">
        <f t="shared" si="23"/>
        <v>6.6749999999999998</v>
      </c>
      <c r="G666">
        <v>212</v>
      </c>
      <c r="H666" t="s">
        <v>253</v>
      </c>
      <c r="I666" t="s">
        <v>5367</v>
      </c>
      <c r="J666" t="s">
        <v>5366</v>
      </c>
      <c r="K666" t="s">
        <v>897</v>
      </c>
      <c r="L666" t="s">
        <v>4337</v>
      </c>
      <c r="W666" t="s">
        <v>1020</v>
      </c>
      <c r="X666" t="s">
        <v>11</v>
      </c>
      <c r="AD666">
        <v>63000000</v>
      </c>
      <c r="AE666">
        <v>6.6</v>
      </c>
      <c r="AF666">
        <v>25052000</v>
      </c>
      <c r="AG666">
        <f>IFERROR(CORREL(AD666:$AD$3757, AF666:$AF$3757), "")</f>
        <v>1.2804253825458309E-2</v>
      </c>
      <c r="AH666">
        <f t="shared" si="22"/>
        <v>-37948000</v>
      </c>
    </row>
    <row r="667" spans="1:34" x14ac:dyDescent="0.3">
      <c r="A667" t="s">
        <v>8</v>
      </c>
      <c r="B667" t="s">
        <v>320</v>
      </c>
      <c r="C667" t="s">
        <v>2264</v>
      </c>
      <c r="D667">
        <f t="array" ref="D667">AVERAGE(IF($B$2:$B$3757=$C667, $AE$2:$AE$3757))</f>
        <v>7.1</v>
      </c>
      <c r="E667">
        <f t="shared" si="23"/>
        <v>6.666666666666667</v>
      </c>
      <c r="G667">
        <v>141</v>
      </c>
      <c r="H667" t="s">
        <v>354</v>
      </c>
      <c r="I667" t="s">
        <v>5366</v>
      </c>
      <c r="J667" t="s">
        <v>897</v>
      </c>
      <c r="K667" t="s">
        <v>5281</v>
      </c>
      <c r="W667" t="s">
        <v>1021</v>
      </c>
      <c r="X667" t="s">
        <v>11</v>
      </c>
      <c r="AD667">
        <v>62000000</v>
      </c>
      <c r="AE667">
        <v>6.9</v>
      </c>
      <c r="AF667">
        <v>122012710</v>
      </c>
      <c r="AG667">
        <f>IFERROR(CORREL(AD667:$AD$3757, AF667:$AF$3757), "")</f>
        <v>1.2814041614497165E-2</v>
      </c>
      <c r="AH667">
        <f t="shared" si="22"/>
        <v>60012710</v>
      </c>
    </row>
    <row r="668" spans="1:34" x14ac:dyDescent="0.3">
      <c r="A668" t="s">
        <v>8</v>
      </c>
      <c r="B668" t="s">
        <v>1022</v>
      </c>
      <c r="C668" t="s">
        <v>2266</v>
      </c>
      <c r="D668">
        <f t="array" ref="D668">AVERAGE(IF($B$2:$B$3757=$C668, $AE$2:$AE$3757))</f>
        <v>7.3</v>
      </c>
      <c r="E668">
        <f t="shared" si="23"/>
        <v>6.666666666666667</v>
      </c>
      <c r="G668">
        <v>103</v>
      </c>
      <c r="H668" t="s">
        <v>354</v>
      </c>
      <c r="I668" t="s">
        <v>253</v>
      </c>
      <c r="J668" t="s">
        <v>897</v>
      </c>
      <c r="K668" t="s">
        <v>5364</v>
      </c>
      <c r="W668" t="s">
        <v>1023</v>
      </c>
      <c r="X668" t="s">
        <v>521</v>
      </c>
      <c r="AD668">
        <v>65000000</v>
      </c>
      <c r="AE668">
        <v>6.1</v>
      </c>
      <c r="AF668">
        <v>72413</v>
      </c>
      <c r="AG668">
        <f>IFERROR(CORREL(AD668:$AD$3757, AF668:$AF$3757), "")</f>
        <v>1.2750335398018698E-2</v>
      </c>
      <c r="AH668">
        <f t="shared" si="22"/>
        <v>-64927587</v>
      </c>
    </row>
    <row r="669" spans="1:34" x14ac:dyDescent="0.3">
      <c r="A669" t="s">
        <v>8</v>
      </c>
      <c r="B669" t="s">
        <v>1024</v>
      </c>
      <c r="C669" t="s">
        <v>2268</v>
      </c>
      <c r="D669">
        <f t="array" ref="D669">AVERAGE(IF($B$2:$B$3757=$C669, $AE$2:$AE$3757))</f>
        <v>3.4</v>
      </c>
      <c r="E669">
        <f t="shared" si="23"/>
        <v>6.666666666666667</v>
      </c>
      <c r="G669">
        <v>98</v>
      </c>
      <c r="H669" t="s">
        <v>528</v>
      </c>
      <c r="I669" t="s">
        <v>5366</v>
      </c>
      <c r="W669" t="s">
        <v>1025</v>
      </c>
      <c r="X669" t="s">
        <v>11</v>
      </c>
      <c r="AD669">
        <v>64000000</v>
      </c>
      <c r="AE669">
        <v>4.3</v>
      </c>
      <c r="AF669">
        <v>58255287</v>
      </c>
      <c r="AG669">
        <f>IFERROR(CORREL(AD669:$AD$3757, AF669:$AF$3757), "")</f>
        <v>1.2784626029070956E-2</v>
      </c>
      <c r="AH669">
        <f t="shared" si="22"/>
        <v>-5744713</v>
      </c>
    </row>
    <row r="670" spans="1:34" x14ac:dyDescent="0.3">
      <c r="A670" t="s">
        <v>8</v>
      </c>
      <c r="B670" t="s">
        <v>170</v>
      </c>
      <c r="C670" t="s">
        <v>910</v>
      </c>
      <c r="D670">
        <f t="array" ref="D670">AVERAGE(IF($B$2:$B$3757=$C670, $AE$2:$AE$3757))</f>
        <v>7.5</v>
      </c>
      <c r="E670">
        <f t="shared" si="23"/>
        <v>6.666666666666667</v>
      </c>
      <c r="G670">
        <v>116</v>
      </c>
      <c r="H670" t="s">
        <v>354</v>
      </c>
      <c r="I670" t="s">
        <v>2601</v>
      </c>
      <c r="W670" t="s">
        <v>1026</v>
      </c>
      <c r="X670" t="s">
        <v>11</v>
      </c>
      <c r="AD670">
        <v>62000000</v>
      </c>
      <c r="AE670">
        <v>6.6</v>
      </c>
      <c r="AF670">
        <v>77086030</v>
      </c>
      <c r="AG670">
        <f>IFERROR(CORREL(AD670:$AD$3757, AF670:$AF$3757), "")</f>
        <v>1.276576599783863E-2</v>
      </c>
      <c r="AH670">
        <f t="shared" si="22"/>
        <v>15086030</v>
      </c>
    </row>
    <row r="671" spans="1:34" x14ac:dyDescent="0.3">
      <c r="A671" t="s">
        <v>8</v>
      </c>
      <c r="B671" t="s">
        <v>1027</v>
      </c>
      <c r="C671" t="s">
        <v>2273</v>
      </c>
      <c r="D671">
        <f t="array" ref="D671">AVERAGE(IF($B$2:$B$3757=$C671, $AE$2:$AE$3757))</f>
        <v>5.45</v>
      </c>
      <c r="E671">
        <f t="shared" si="23"/>
        <v>6.666666666666667</v>
      </c>
      <c r="G671">
        <v>114</v>
      </c>
      <c r="H671" t="s">
        <v>528</v>
      </c>
      <c r="I671" t="s">
        <v>897</v>
      </c>
      <c r="J671" t="s">
        <v>5359</v>
      </c>
      <c r="W671" t="s">
        <v>1028</v>
      </c>
      <c r="X671" t="s">
        <v>11</v>
      </c>
      <c r="AD671">
        <v>62000000</v>
      </c>
      <c r="AE671">
        <v>6.8</v>
      </c>
      <c r="AF671">
        <v>65000000</v>
      </c>
      <c r="AG671">
        <f>IFERROR(CORREL(AD671:$AD$3757, AF671:$AF$3757), "")</f>
        <v>1.2733677118919704E-2</v>
      </c>
      <c r="AH671">
        <f t="shared" si="22"/>
        <v>3000000</v>
      </c>
    </row>
    <row r="672" spans="1:34" x14ac:dyDescent="0.3">
      <c r="A672" t="s">
        <v>8</v>
      </c>
      <c r="B672" t="s">
        <v>1029</v>
      </c>
      <c r="C672" t="s">
        <v>2277</v>
      </c>
      <c r="D672">
        <f t="array" ref="D672">AVERAGE(IF($B$2:$B$3757=$C672, $AE$2:$AE$3757))</f>
        <v>5.9</v>
      </c>
      <c r="E672">
        <f t="shared" si="23"/>
        <v>6.666666666666667</v>
      </c>
      <c r="G672">
        <v>87</v>
      </c>
      <c r="H672" t="s">
        <v>528</v>
      </c>
      <c r="I672" t="s">
        <v>5359</v>
      </c>
      <c r="J672" t="s">
        <v>5365</v>
      </c>
      <c r="W672" t="s">
        <v>1030</v>
      </c>
      <c r="X672" t="s">
        <v>11</v>
      </c>
      <c r="AD672">
        <v>62000000</v>
      </c>
      <c r="AE672">
        <v>3.8</v>
      </c>
      <c r="AF672">
        <v>32178777</v>
      </c>
      <c r="AG672">
        <f>IFERROR(CORREL(AD672:$AD$3757, AF672:$AF$3757), "")</f>
        <v>1.2710761530313244E-2</v>
      </c>
      <c r="AH672">
        <f t="shared" si="22"/>
        <v>-29821223</v>
      </c>
    </row>
    <row r="673" spans="1:34" x14ac:dyDescent="0.3">
      <c r="A673" t="s">
        <v>8</v>
      </c>
      <c r="B673" t="s">
        <v>1031</v>
      </c>
      <c r="C673" t="s">
        <v>2279</v>
      </c>
      <c r="D673">
        <f t="array" ref="D673">AVERAGE(IF($B$2:$B$3757=$C673, $AE$2:$AE$3757))</f>
        <v>5.2</v>
      </c>
      <c r="E673">
        <f t="shared" si="23"/>
        <v>6.6571428571428575</v>
      </c>
      <c r="G673">
        <v>125</v>
      </c>
      <c r="H673" t="s">
        <v>354</v>
      </c>
      <c r="I673" t="s">
        <v>528</v>
      </c>
      <c r="J673" t="s">
        <v>5366</v>
      </c>
      <c r="K673" t="s">
        <v>5281</v>
      </c>
      <c r="W673" t="s">
        <v>1032</v>
      </c>
      <c r="X673" t="s">
        <v>11</v>
      </c>
      <c r="AD673">
        <v>42000000</v>
      </c>
      <c r="AE673">
        <v>5.9</v>
      </c>
      <c r="AF673">
        <v>15738632</v>
      </c>
      <c r="AG673">
        <f>IFERROR(CORREL(AD673:$AD$3757, AF673:$AF$3757), "")</f>
        <v>1.2714219904140289E-2</v>
      </c>
      <c r="AH673">
        <f t="shared" si="22"/>
        <v>-26261368</v>
      </c>
    </row>
    <row r="674" spans="1:34" x14ac:dyDescent="0.3">
      <c r="A674" t="s">
        <v>8</v>
      </c>
      <c r="B674" t="s">
        <v>469</v>
      </c>
      <c r="C674" t="s">
        <v>2282</v>
      </c>
      <c r="D674">
        <f t="array" ref="D674">AVERAGE(IF($B$2:$B$3757=$C674, $AE$2:$AE$3757))</f>
        <v>5.6</v>
      </c>
      <c r="E674">
        <f t="shared" si="23"/>
        <v>6.6545454545454552</v>
      </c>
      <c r="G674">
        <v>187</v>
      </c>
      <c r="H674" t="s">
        <v>5366</v>
      </c>
      <c r="I674" t="s">
        <v>897</v>
      </c>
      <c r="J674" t="s">
        <v>5363</v>
      </c>
      <c r="K674" t="s">
        <v>5281</v>
      </c>
      <c r="L674" t="s">
        <v>4337</v>
      </c>
      <c r="W674" t="s">
        <v>1033</v>
      </c>
      <c r="X674" t="s">
        <v>11</v>
      </c>
      <c r="AD674">
        <v>44000000</v>
      </c>
      <c r="AE674">
        <v>7.9</v>
      </c>
      <c r="AF674">
        <v>54116191</v>
      </c>
      <c r="AG674">
        <f>IFERROR(CORREL(AD674:$AD$3757, AF674:$AF$3757), "")</f>
        <v>1.2720042103079046E-2</v>
      </c>
      <c r="AH674">
        <f t="shared" si="22"/>
        <v>10116191</v>
      </c>
    </row>
    <row r="675" spans="1:34" x14ac:dyDescent="0.3">
      <c r="A675" t="s">
        <v>8</v>
      </c>
      <c r="B675" t="s">
        <v>1034</v>
      </c>
      <c r="C675" t="s">
        <v>2284</v>
      </c>
      <c r="D675">
        <f t="array" ref="D675">AVERAGE(IF($B$2:$B$3757=$C675, $AE$2:$AE$3757))</f>
        <v>7.7333333333333343</v>
      </c>
      <c r="E675">
        <f t="shared" si="23"/>
        <v>6.65</v>
      </c>
      <c r="G675">
        <v>93</v>
      </c>
      <c r="H675" t="s">
        <v>528</v>
      </c>
      <c r="I675" t="s">
        <v>5365</v>
      </c>
      <c r="W675" t="s">
        <v>1035</v>
      </c>
      <c r="X675" t="s">
        <v>11</v>
      </c>
      <c r="AD675">
        <v>61000000</v>
      </c>
      <c r="AE675">
        <v>6.3</v>
      </c>
      <c r="AF675">
        <v>118153533</v>
      </c>
      <c r="AG675">
        <f>IFERROR(CORREL(AD675:$AD$3757, AF675:$AF$3757), "")</f>
        <v>1.2714649619803385E-2</v>
      </c>
      <c r="AH675">
        <f t="shared" si="22"/>
        <v>57153533</v>
      </c>
    </row>
    <row r="676" spans="1:34" x14ac:dyDescent="0.3">
      <c r="A676" t="s">
        <v>8</v>
      </c>
      <c r="B676" t="s">
        <v>1036</v>
      </c>
      <c r="C676" t="s">
        <v>2286</v>
      </c>
      <c r="D676">
        <f t="array" ref="D676">AVERAGE(IF($B$2:$B$3757=$C676, $AE$2:$AE$3757))</f>
        <v>5.95</v>
      </c>
      <c r="E676">
        <f t="shared" si="23"/>
        <v>6.65</v>
      </c>
      <c r="G676">
        <v>95</v>
      </c>
      <c r="H676" t="s">
        <v>253</v>
      </c>
      <c r="I676" t="s">
        <v>5360</v>
      </c>
      <c r="J676" t="s">
        <v>528</v>
      </c>
      <c r="K676" t="s">
        <v>5361</v>
      </c>
      <c r="L676" t="s">
        <v>5357</v>
      </c>
      <c r="W676" t="s">
        <v>1037</v>
      </c>
      <c r="X676" t="s">
        <v>11</v>
      </c>
      <c r="AD676">
        <v>63000000</v>
      </c>
      <c r="AE676">
        <v>5.5</v>
      </c>
      <c r="AF676">
        <v>108012170</v>
      </c>
      <c r="AG676">
        <f>IFERROR(CORREL(AD676:$AD$3757, AF676:$AF$3757), "")</f>
        <v>1.2655543455842626E-2</v>
      </c>
      <c r="AH676">
        <f t="shared" si="22"/>
        <v>45012170</v>
      </c>
    </row>
    <row r="677" spans="1:34" x14ac:dyDescent="0.3">
      <c r="A677" t="s">
        <v>8</v>
      </c>
      <c r="B677" t="s">
        <v>29</v>
      </c>
      <c r="C677" t="s">
        <v>2288</v>
      </c>
      <c r="D677">
        <f t="array" ref="D677">AVERAGE(IF($B$2:$B$3757=$C677, $AE$2:$AE$3757))</f>
        <v>6.3</v>
      </c>
      <c r="E677">
        <f t="shared" si="23"/>
        <v>6.65</v>
      </c>
      <c r="G677">
        <v>117</v>
      </c>
      <c r="H677" t="s">
        <v>354</v>
      </c>
      <c r="I677" t="s">
        <v>897</v>
      </c>
      <c r="J677" t="s">
        <v>5357</v>
      </c>
      <c r="K677" t="s">
        <v>2601</v>
      </c>
      <c r="W677">
        <v>300</v>
      </c>
      <c r="X677" t="s">
        <v>11</v>
      </c>
      <c r="AD677">
        <v>65000000</v>
      </c>
      <c r="AE677">
        <v>7.7</v>
      </c>
      <c r="AF677">
        <v>210592590</v>
      </c>
      <c r="AG677">
        <f>IFERROR(CORREL(AD677:$AD$3757, AF677:$AF$3757), "")</f>
        <v>1.2598952113287966E-2</v>
      </c>
      <c r="AH677">
        <f t="shared" si="22"/>
        <v>145592590</v>
      </c>
    </row>
    <row r="678" spans="1:34" x14ac:dyDescent="0.3">
      <c r="A678" t="s">
        <v>8</v>
      </c>
      <c r="B678" t="s">
        <v>527</v>
      </c>
      <c r="C678" t="s">
        <v>2291</v>
      </c>
      <c r="D678">
        <f t="array" ref="D678">AVERAGE(IF($B$2:$B$3757=$C678, $AE$2:$AE$3757))</f>
        <v>5.3</v>
      </c>
      <c r="E678">
        <f t="shared" si="23"/>
        <v>6.65</v>
      </c>
      <c r="G678">
        <v>106</v>
      </c>
      <c r="H678" t="s">
        <v>528</v>
      </c>
      <c r="I678" t="s">
        <v>5359</v>
      </c>
      <c r="W678" t="s">
        <v>1038</v>
      </c>
      <c r="X678" t="s">
        <v>11</v>
      </c>
      <c r="AD678">
        <v>80000000</v>
      </c>
      <c r="AE678">
        <v>6.3</v>
      </c>
      <c r="AF678">
        <v>279167575</v>
      </c>
      <c r="AG678">
        <f>IFERROR(CORREL(AD678:$AD$3757, AF678:$AF$3757), "")</f>
        <v>1.246796966065569E-2</v>
      </c>
      <c r="AH678">
        <f t="shared" si="22"/>
        <v>199167575</v>
      </c>
    </row>
    <row r="679" spans="1:34" x14ac:dyDescent="0.3">
      <c r="A679" t="s">
        <v>8</v>
      </c>
      <c r="B679" t="s">
        <v>1039</v>
      </c>
      <c r="C679" t="s">
        <v>2293</v>
      </c>
      <c r="D679">
        <f t="array" ref="D679">AVERAGE(IF($B$2:$B$3757=$C679, $AE$2:$AE$3757))</f>
        <v>5.4</v>
      </c>
      <c r="E679">
        <f t="shared" si="23"/>
        <v>6.65</v>
      </c>
      <c r="G679">
        <v>115</v>
      </c>
      <c r="H679" t="s">
        <v>528</v>
      </c>
      <c r="I679" t="s">
        <v>897</v>
      </c>
      <c r="J679" t="s">
        <v>5361</v>
      </c>
      <c r="W679" t="s">
        <v>1040</v>
      </c>
      <c r="X679" t="s">
        <v>11</v>
      </c>
      <c r="AD679">
        <v>60000000</v>
      </c>
      <c r="AE679">
        <v>7.1</v>
      </c>
      <c r="AF679">
        <v>143151473</v>
      </c>
      <c r="AG679">
        <f>IFERROR(CORREL(AD679:$AD$3757, AF679:$AF$3757), "")</f>
        <v>1.2196369966483031E-2</v>
      </c>
      <c r="AH679">
        <f t="shared" si="22"/>
        <v>83151473</v>
      </c>
    </row>
    <row r="680" spans="1:34" x14ac:dyDescent="0.3">
      <c r="A680" t="s">
        <v>8</v>
      </c>
      <c r="B680" t="s">
        <v>858</v>
      </c>
      <c r="C680" t="s">
        <v>2297</v>
      </c>
      <c r="D680">
        <f t="array" ref="D680">AVERAGE(IF($B$2:$B$3757=$C680, $AE$2:$AE$3757))</f>
        <v>7.4333333333333327</v>
      </c>
      <c r="E680">
        <f t="shared" si="23"/>
        <v>6.65</v>
      </c>
      <c r="G680">
        <v>189</v>
      </c>
      <c r="H680" t="s">
        <v>5366</v>
      </c>
      <c r="I680" t="s">
        <v>897</v>
      </c>
      <c r="J680" t="s">
        <v>5357</v>
      </c>
      <c r="K680" t="s">
        <v>5363</v>
      </c>
      <c r="W680" t="s">
        <v>1041</v>
      </c>
      <c r="X680" t="s">
        <v>11</v>
      </c>
      <c r="AD680">
        <v>60000000</v>
      </c>
      <c r="AE680">
        <v>8.5</v>
      </c>
      <c r="AF680">
        <v>136801374</v>
      </c>
      <c r="AG680">
        <f>IFERROR(CORREL(AD680:$AD$3757, AF680:$AF$3757), "")</f>
        <v>1.2123564088459505E-2</v>
      </c>
      <c r="AH680">
        <f t="shared" si="22"/>
        <v>76801374</v>
      </c>
    </row>
    <row r="681" spans="1:34" x14ac:dyDescent="0.3">
      <c r="A681" t="s">
        <v>8</v>
      </c>
      <c r="B681" t="s">
        <v>474</v>
      </c>
      <c r="C681" t="s">
        <v>2300</v>
      </c>
      <c r="D681">
        <f t="array" ref="D681">AVERAGE(IF($B$2:$B$3757=$C681, $AE$2:$AE$3757))</f>
        <v>6.55</v>
      </c>
      <c r="E681">
        <f t="shared" si="23"/>
        <v>6.6428571428571415</v>
      </c>
      <c r="G681">
        <v>81</v>
      </c>
      <c r="H681" t="s">
        <v>253</v>
      </c>
      <c r="I681" t="s">
        <v>5360</v>
      </c>
      <c r="J681" t="s">
        <v>528</v>
      </c>
      <c r="K681" t="s">
        <v>5361</v>
      </c>
      <c r="L681" t="s">
        <v>5358</v>
      </c>
      <c r="W681" t="s">
        <v>1042</v>
      </c>
      <c r="X681" t="s">
        <v>11</v>
      </c>
      <c r="AD681">
        <v>150000000</v>
      </c>
      <c r="AE681">
        <v>5.8</v>
      </c>
      <c r="AF681">
        <v>135381507</v>
      </c>
      <c r="AG681">
        <f>IFERROR(CORREL(AD681:$AD$3757, AF681:$AF$3757), "")</f>
        <v>1.2054341302434157E-2</v>
      </c>
      <c r="AH681">
        <f t="shared" si="22"/>
        <v>-14618493</v>
      </c>
    </row>
    <row r="682" spans="1:34" x14ac:dyDescent="0.3">
      <c r="A682" t="s">
        <v>8</v>
      </c>
      <c r="B682" t="s">
        <v>177</v>
      </c>
      <c r="C682" t="s">
        <v>2302</v>
      </c>
      <c r="D682">
        <f t="array" ref="D682">AVERAGE(IF($B$2:$B$3757=$C682, $AE$2:$AE$3757))</f>
        <v>4.5999999999999996</v>
      </c>
      <c r="E682">
        <f t="shared" si="23"/>
        <v>6.6384615384615397</v>
      </c>
      <c r="G682">
        <v>149</v>
      </c>
      <c r="H682" t="s">
        <v>5366</v>
      </c>
      <c r="I682" t="s">
        <v>897</v>
      </c>
      <c r="J682" t="s">
        <v>5363</v>
      </c>
      <c r="K682" t="s">
        <v>5281</v>
      </c>
      <c r="W682" t="s">
        <v>1043</v>
      </c>
      <c r="X682" t="s">
        <v>11</v>
      </c>
      <c r="AD682">
        <v>61000000</v>
      </c>
      <c r="AE682">
        <v>8.1</v>
      </c>
      <c r="AF682">
        <v>167735396</v>
      </c>
      <c r="AG682">
        <f>IFERROR(CORREL(AD682:$AD$3757, AF682:$AF$3757), "")</f>
        <v>1.1731543946549716E-2</v>
      </c>
      <c r="AH682">
        <f t="shared" si="22"/>
        <v>106735396</v>
      </c>
    </row>
    <row r="683" spans="1:34" x14ac:dyDescent="0.3">
      <c r="A683" t="s">
        <v>8</v>
      </c>
      <c r="B683" t="s">
        <v>139</v>
      </c>
      <c r="C683" t="s">
        <v>2304</v>
      </c>
      <c r="D683">
        <f t="array" ref="D683">AVERAGE(IF($B$2:$B$3757=$C683, $AE$2:$AE$3757))</f>
        <v>6.9799999999999995</v>
      </c>
      <c r="E683">
        <f t="shared" si="23"/>
        <v>6.6333333333333337</v>
      </c>
      <c r="G683">
        <v>119</v>
      </c>
      <c r="H683" t="s">
        <v>354</v>
      </c>
      <c r="I683" t="s">
        <v>5363</v>
      </c>
      <c r="J683" t="s">
        <v>5281</v>
      </c>
      <c r="W683" t="s">
        <v>1044</v>
      </c>
      <c r="X683" t="s">
        <v>11</v>
      </c>
      <c r="AD683">
        <v>60000000</v>
      </c>
      <c r="AE683">
        <v>7.9</v>
      </c>
      <c r="AF683">
        <v>121468960</v>
      </c>
      <c r="AG683">
        <f>IFERROR(CORREL(AD683:$AD$3757, AF683:$AF$3757), "")</f>
        <v>1.164015324820236E-2</v>
      </c>
      <c r="AH683">
        <f t="shared" si="22"/>
        <v>61468960</v>
      </c>
    </row>
    <row r="684" spans="1:34" x14ac:dyDescent="0.3">
      <c r="A684" t="s">
        <v>8</v>
      </c>
      <c r="B684" t="s">
        <v>84</v>
      </c>
      <c r="C684" t="s">
        <v>2306</v>
      </c>
      <c r="D684">
        <f t="array" ref="D684">AVERAGE(IF($B$2:$B$3757=$C684, $AE$2:$AE$3757))</f>
        <v>5.0999999999999996</v>
      </c>
      <c r="E684">
        <f t="shared" si="23"/>
        <v>6.6333333333333329</v>
      </c>
      <c r="G684">
        <v>130</v>
      </c>
      <c r="H684" t="s">
        <v>354</v>
      </c>
      <c r="I684" t="s">
        <v>253</v>
      </c>
      <c r="J684" t="s">
        <v>5281</v>
      </c>
      <c r="W684" t="s">
        <v>1045</v>
      </c>
      <c r="X684" t="s">
        <v>11</v>
      </c>
      <c r="AD684">
        <v>58000000</v>
      </c>
      <c r="AE684">
        <v>7.2</v>
      </c>
      <c r="AF684">
        <v>106635996</v>
      </c>
      <c r="AG684">
        <f>IFERROR(CORREL(AD684:$AD$3757, AF684:$AF$3757), "")</f>
        <v>1.1579652772223527E-2</v>
      </c>
      <c r="AH684">
        <f t="shared" si="22"/>
        <v>48635996</v>
      </c>
    </row>
    <row r="685" spans="1:34" x14ac:dyDescent="0.3">
      <c r="A685" t="s">
        <v>8</v>
      </c>
      <c r="B685" t="s">
        <v>476</v>
      </c>
      <c r="C685" t="s">
        <v>2310</v>
      </c>
      <c r="D685">
        <f t="array" ref="D685">AVERAGE(IF($B$2:$B$3757=$C685, $AE$2:$AE$3757))</f>
        <v>6.9333333333333336</v>
      </c>
      <c r="E685">
        <f t="shared" si="23"/>
        <v>6.6333333333333329</v>
      </c>
      <c r="G685">
        <v>116</v>
      </c>
      <c r="H685" t="s">
        <v>897</v>
      </c>
      <c r="I685" t="s">
        <v>5363</v>
      </c>
      <c r="J685" t="s">
        <v>5281</v>
      </c>
      <c r="W685" t="s">
        <v>1046</v>
      </c>
      <c r="X685" t="s">
        <v>11</v>
      </c>
      <c r="AD685">
        <v>95000000</v>
      </c>
      <c r="AE685">
        <v>6.3</v>
      </c>
      <c r="AF685">
        <v>102678089</v>
      </c>
      <c r="AG685">
        <f>IFERROR(CORREL(AD685:$AD$3757, AF685:$AF$3757), "")</f>
        <v>1.1532680621261573E-2</v>
      </c>
      <c r="AH685">
        <f t="shared" si="22"/>
        <v>7678089</v>
      </c>
    </row>
    <row r="686" spans="1:34" x14ac:dyDescent="0.3">
      <c r="A686" t="s">
        <v>8</v>
      </c>
      <c r="B686" t="s">
        <v>294</v>
      </c>
      <c r="C686" t="s">
        <v>2313</v>
      </c>
      <c r="D686">
        <f t="array" ref="D686">AVERAGE(IF($B$2:$B$3757=$C686, $AE$2:$AE$3757))</f>
        <v>4.0999999999999996</v>
      </c>
      <c r="E686">
        <f t="shared" si="23"/>
        <v>6.63</v>
      </c>
      <c r="G686">
        <v>103</v>
      </c>
      <c r="H686" t="s">
        <v>528</v>
      </c>
      <c r="I686" t="s">
        <v>897</v>
      </c>
      <c r="J686" t="s">
        <v>5358</v>
      </c>
      <c r="W686" t="s">
        <v>1047</v>
      </c>
      <c r="X686" t="s">
        <v>11</v>
      </c>
      <c r="AD686">
        <v>60000000</v>
      </c>
      <c r="AE686">
        <v>8.1</v>
      </c>
      <c r="AF686">
        <v>125603360</v>
      </c>
      <c r="AG686">
        <f>IFERROR(CORREL(AD686:$AD$3757, AF686:$AF$3757), "")</f>
        <v>1.1417595969446999E-2</v>
      </c>
      <c r="AH686">
        <f t="shared" si="22"/>
        <v>65603360</v>
      </c>
    </row>
    <row r="687" spans="1:34" x14ac:dyDescent="0.3">
      <c r="A687" t="s">
        <v>8</v>
      </c>
      <c r="B687" t="s">
        <v>1048</v>
      </c>
      <c r="C687" t="s">
        <v>2317</v>
      </c>
      <c r="D687">
        <f t="array" ref="D687">AVERAGE(IF($B$2:$B$3757=$C687, $AE$2:$AE$3757))</f>
        <v>6.85</v>
      </c>
      <c r="E687">
        <f t="shared" si="23"/>
        <v>6.625</v>
      </c>
      <c r="G687">
        <v>99</v>
      </c>
      <c r="H687" t="s">
        <v>253</v>
      </c>
      <c r="I687" t="s">
        <v>5360</v>
      </c>
      <c r="J687" t="s">
        <v>5367</v>
      </c>
      <c r="K687" t="s">
        <v>897</v>
      </c>
      <c r="L687" t="s">
        <v>5361</v>
      </c>
      <c r="M687" t="s">
        <v>5357</v>
      </c>
      <c r="N687" t="s">
        <v>5362</v>
      </c>
      <c r="W687" t="s">
        <v>1049</v>
      </c>
      <c r="X687" t="s">
        <v>11</v>
      </c>
      <c r="AD687">
        <v>70000000</v>
      </c>
      <c r="AE687">
        <v>7</v>
      </c>
      <c r="AF687">
        <v>101217900</v>
      </c>
      <c r="AG687">
        <f>IFERROR(CORREL(AD687:$AD$3757, AF687:$AF$3757), "")</f>
        <v>1.1354142267220924E-2</v>
      </c>
      <c r="AH687">
        <f t="shared" si="22"/>
        <v>31217900</v>
      </c>
    </row>
    <row r="688" spans="1:34" x14ac:dyDescent="0.3">
      <c r="A688" t="s">
        <v>8</v>
      </c>
      <c r="B688" t="s">
        <v>851</v>
      </c>
      <c r="C688" t="s">
        <v>2319</v>
      </c>
      <c r="D688">
        <f t="array" ref="D688">AVERAGE(IF($B$2:$B$3757=$C688, $AE$2:$AE$3757))</f>
        <v>4.8</v>
      </c>
      <c r="E688">
        <f t="shared" si="23"/>
        <v>6.6166666666666663</v>
      </c>
      <c r="G688">
        <v>92</v>
      </c>
      <c r="H688" t="s">
        <v>528</v>
      </c>
      <c r="I688" t="s">
        <v>5361</v>
      </c>
      <c r="W688" t="s">
        <v>1050</v>
      </c>
      <c r="X688" t="s">
        <v>11</v>
      </c>
      <c r="AD688">
        <v>60000000</v>
      </c>
      <c r="AE688">
        <v>5.5</v>
      </c>
      <c r="AF688">
        <v>104148781</v>
      </c>
      <c r="AG688">
        <f>IFERROR(CORREL(AD688:$AD$3757, AF688:$AF$3757), "")</f>
        <v>1.1287822015792218E-2</v>
      </c>
      <c r="AH688">
        <f t="shared" si="22"/>
        <v>44148781</v>
      </c>
    </row>
    <row r="689" spans="1:34" x14ac:dyDescent="0.3">
      <c r="A689" t="s">
        <v>8</v>
      </c>
      <c r="B689" t="s">
        <v>1014</v>
      </c>
      <c r="C689" t="s">
        <v>2321</v>
      </c>
      <c r="D689">
        <f t="array" ref="D689">AVERAGE(IF($B$2:$B$3757=$C689, $AE$2:$AE$3757))</f>
        <v>6.1</v>
      </c>
      <c r="E689">
        <f t="shared" si="23"/>
        <v>6.6000000000000005</v>
      </c>
      <c r="G689">
        <v>109</v>
      </c>
      <c r="H689" t="s">
        <v>354</v>
      </c>
      <c r="I689" t="s">
        <v>528</v>
      </c>
      <c r="J689" t="s">
        <v>5366</v>
      </c>
      <c r="K689" t="s">
        <v>897</v>
      </c>
      <c r="L689" t="s">
        <v>5281</v>
      </c>
      <c r="W689" t="s">
        <v>1051</v>
      </c>
      <c r="X689" t="s">
        <v>11</v>
      </c>
      <c r="AD689">
        <v>61000000</v>
      </c>
      <c r="AE689">
        <v>6.7</v>
      </c>
      <c r="AF689">
        <v>75573300</v>
      </c>
      <c r="AG689">
        <f>IFERROR(CORREL(AD689:$AD$3757, AF689:$AF$3757), "")</f>
        <v>1.1238121625347763E-2</v>
      </c>
      <c r="AH689">
        <f t="shared" si="22"/>
        <v>14573300</v>
      </c>
    </row>
    <row r="690" spans="1:34" x14ac:dyDescent="0.3">
      <c r="A690" t="s">
        <v>8</v>
      </c>
      <c r="B690" t="s">
        <v>507</v>
      </c>
      <c r="C690" t="s">
        <v>2323</v>
      </c>
      <c r="D690">
        <f t="array" ref="D690">AVERAGE(IF($B$2:$B$3757=$C690, $AE$2:$AE$3757))</f>
        <v>4.8</v>
      </c>
      <c r="E690">
        <f t="shared" si="23"/>
        <v>6.6000000000000005</v>
      </c>
      <c r="G690">
        <v>87</v>
      </c>
      <c r="H690" t="s">
        <v>354</v>
      </c>
      <c r="I690" t="s">
        <v>528</v>
      </c>
      <c r="J690" t="s">
        <v>5361</v>
      </c>
      <c r="K690" t="s">
        <v>5357</v>
      </c>
      <c r="W690" t="s">
        <v>1052</v>
      </c>
      <c r="X690" t="s">
        <v>11</v>
      </c>
      <c r="AD690">
        <v>60000000</v>
      </c>
      <c r="AE690">
        <v>5.2</v>
      </c>
      <c r="AF690">
        <v>93375151</v>
      </c>
      <c r="AG690">
        <f>IFERROR(CORREL(AD690:$AD$3757, AF690:$AF$3757), "")</f>
        <v>1.1207075582900565E-2</v>
      </c>
      <c r="AH690">
        <f t="shared" si="22"/>
        <v>33375151</v>
      </c>
    </row>
    <row r="691" spans="1:34" x14ac:dyDescent="0.3">
      <c r="A691" t="s">
        <v>8</v>
      </c>
      <c r="B691" t="s">
        <v>810</v>
      </c>
      <c r="C691" t="s">
        <v>2330</v>
      </c>
      <c r="D691">
        <f t="array" ref="D691">AVERAGE(IF($B$2:$B$3757=$C691, $AE$2:$AE$3757))</f>
        <v>8.4333333333333336</v>
      </c>
      <c r="E691">
        <f t="shared" si="23"/>
        <v>6.6000000000000005</v>
      </c>
      <c r="G691">
        <v>111</v>
      </c>
      <c r="H691" t="s">
        <v>354</v>
      </c>
      <c r="I691" t="s">
        <v>5366</v>
      </c>
      <c r="J691" t="s">
        <v>5281</v>
      </c>
      <c r="W691" t="s">
        <v>1053</v>
      </c>
      <c r="X691" t="s">
        <v>11</v>
      </c>
      <c r="AD691">
        <v>60000000</v>
      </c>
      <c r="AE691">
        <v>7</v>
      </c>
      <c r="AF691">
        <v>106126012</v>
      </c>
      <c r="AG691">
        <f>IFERROR(CORREL(AD691:$AD$3757, AF691:$AF$3757), "")</f>
        <v>1.116459431243007E-2</v>
      </c>
      <c r="AH691">
        <f t="shared" si="22"/>
        <v>46126012</v>
      </c>
    </row>
    <row r="692" spans="1:34" x14ac:dyDescent="0.3">
      <c r="A692" t="s">
        <v>8</v>
      </c>
      <c r="B692" t="s">
        <v>1054</v>
      </c>
      <c r="C692" t="s">
        <v>2332</v>
      </c>
      <c r="D692">
        <f t="array" ref="D692">AVERAGE(IF($B$2:$B$3757=$C692, $AE$2:$AE$3757))</f>
        <v>6.5</v>
      </c>
      <c r="E692">
        <f t="shared" si="23"/>
        <v>6.6</v>
      </c>
      <c r="G692">
        <v>101</v>
      </c>
      <c r="H692" t="s">
        <v>528</v>
      </c>
      <c r="I692" t="s">
        <v>5359</v>
      </c>
      <c r="W692" t="s">
        <v>1055</v>
      </c>
      <c r="X692" t="s">
        <v>11</v>
      </c>
      <c r="AD692">
        <v>60000000</v>
      </c>
      <c r="AE692">
        <v>6.1</v>
      </c>
      <c r="AF692">
        <v>93307796</v>
      </c>
      <c r="AG692">
        <f>IFERROR(CORREL(AD692:$AD$3757, AF692:$AF$3757), "")</f>
        <v>1.1113400979715164E-2</v>
      </c>
      <c r="AH692">
        <f t="shared" si="22"/>
        <v>33307796</v>
      </c>
    </row>
    <row r="693" spans="1:34" x14ac:dyDescent="0.3">
      <c r="A693" t="s">
        <v>8</v>
      </c>
      <c r="B693" t="s">
        <v>209</v>
      </c>
      <c r="C693" t="s">
        <v>2334</v>
      </c>
      <c r="D693">
        <f t="array" ref="D693">AVERAGE(IF($B$2:$B$3757=$C693, $AE$2:$AE$3757))</f>
        <v>7.1</v>
      </c>
      <c r="E693">
        <f t="shared" si="23"/>
        <v>6.6</v>
      </c>
      <c r="G693">
        <v>83</v>
      </c>
      <c r="H693" t="s">
        <v>253</v>
      </c>
      <c r="I693" t="s">
        <v>5360</v>
      </c>
      <c r="J693" t="s">
        <v>528</v>
      </c>
      <c r="K693" t="s">
        <v>5361</v>
      </c>
      <c r="W693" t="s">
        <v>1057</v>
      </c>
      <c r="X693" t="s">
        <v>11</v>
      </c>
      <c r="AD693">
        <v>105000000</v>
      </c>
      <c r="AE693">
        <v>6.6</v>
      </c>
      <c r="AF693">
        <v>90646554</v>
      </c>
      <c r="AG693">
        <f>IFERROR(CORREL(AD693:$AD$3757, AF693:$AF$3757), "")</f>
        <v>1.1070858590274603E-2</v>
      </c>
      <c r="AH693">
        <f t="shared" si="22"/>
        <v>-14353446</v>
      </c>
    </row>
    <row r="694" spans="1:34" x14ac:dyDescent="0.3">
      <c r="A694" t="s">
        <v>8</v>
      </c>
      <c r="B694" t="s">
        <v>1058</v>
      </c>
      <c r="C694" t="s">
        <v>2338</v>
      </c>
      <c r="D694">
        <f t="array" ref="D694">AVERAGE(IF($B$2:$B$3757=$C694, $AE$2:$AE$3757))</f>
        <v>5.6</v>
      </c>
      <c r="E694">
        <f t="shared" si="23"/>
        <v>6.6</v>
      </c>
      <c r="G694">
        <v>113</v>
      </c>
      <c r="H694" t="s">
        <v>528</v>
      </c>
      <c r="W694" t="s">
        <v>1059</v>
      </c>
      <c r="X694" t="s">
        <v>11</v>
      </c>
      <c r="AD694">
        <v>60000000</v>
      </c>
      <c r="AE694">
        <v>5.5</v>
      </c>
      <c r="AF694">
        <v>109176215</v>
      </c>
      <c r="AG694">
        <f>IFERROR(CORREL(AD694:$AD$3757, AF694:$AF$3757), "")</f>
        <v>1.0959511594399207E-2</v>
      </c>
      <c r="AH694">
        <f t="shared" si="22"/>
        <v>49176215</v>
      </c>
    </row>
    <row r="695" spans="1:34" x14ac:dyDescent="0.3">
      <c r="A695" t="s">
        <v>8</v>
      </c>
      <c r="B695" t="s">
        <v>461</v>
      </c>
      <c r="C695" t="s">
        <v>2340</v>
      </c>
      <c r="D695">
        <f t="array" ref="D695">AVERAGE(IF($B$2:$B$3757=$C695, $AE$2:$AE$3757))</f>
        <v>4.8</v>
      </c>
      <c r="E695">
        <f t="shared" si="23"/>
        <v>6.6</v>
      </c>
      <c r="G695">
        <v>107</v>
      </c>
      <c r="H695" t="s">
        <v>354</v>
      </c>
      <c r="I695" t="s">
        <v>897</v>
      </c>
      <c r="J695" t="s">
        <v>5365</v>
      </c>
      <c r="W695" t="s">
        <v>1060</v>
      </c>
      <c r="X695" t="s">
        <v>11</v>
      </c>
      <c r="AD695">
        <v>60000000</v>
      </c>
      <c r="AE695">
        <v>5.9</v>
      </c>
      <c r="AF695">
        <v>82670733</v>
      </c>
      <c r="AG695">
        <f>IFERROR(CORREL(AD695:$AD$3757, AF695:$AF$3757), "")</f>
        <v>1.0906031020059413E-2</v>
      </c>
      <c r="AH695">
        <f t="shared" si="22"/>
        <v>22670733</v>
      </c>
    </row>
    <row r="696" spans="1:34" x14ac:dyDescent="0.3">
      <c r="A696" t="s">
        <v>8</v>
      </c>
      <c r="B696" t="s">
        <v>694</v>
      </c>
      <c r="C696" t="s">
        <v>2342</v>
      </c>
      <c r="D696">
        <f t="array" ref="D696">AVERAGE(IF($B$2:$B$3757=$C696, $AE$2:$AE$3757))</f>
        <v>6.85</v>
      </c>
      <c r="E696">
        <f t="shared" si="23"/>
        <v>6.6</v>
      </c>
      <c r="G696">
        <v>94</v>
      </c>
      <c r="H696" t="s">
        <v>253</v>
      </c>
      <c r="I696" t="s">
        <v>528</v>
      </c>
      <c r="J696" t="s">
        <v>5361</v>
      </c>
      <c r="W696" t="s">
        <v>1061</v>
      </c>
      <c r="X696" t="s">
        <v>11</v>
      </c>
      <c r="AD696">
        <v>60000000</v>
      </c>
      <c r="AE696">
        <v>5.4</v>
      </c>
      <c r="AF696">
        <v>82569532</v>
      </c>
      <c r="AG696">
        <f>IFERROR(CORREL(AD696:$AD$3757, AF696:$AF$3757), "")</f>
        <v>1.0870771556342921E-2</v>
      </c>
      <c r="AH696">
        <f t="shared" si="22"/>
        <v>22569532</v>
      </c>
    </row>
    <row r="697" spans="1:34" x14ac:dyDescent="0.3">
      <c r="A697" t="s">
        <v>8</v>
      </c>
      <c r="B697" t="s">
        <v>1062</v>
      </c>
      <c r="C697" t="s">
        <v>2344</v>
      </c>
      <c r="D697">
        <f t="array" ref="D697">AVERAGE(IF($B$2:$B$3757=$C697, $AE$2:$AE$3757))</f>
        <v>6</v>
      </c>
      <c r="E697">
        <f t="shared" si="23"/>
        <v>6.6</v>
      </c>
      <c r="G697">
        <v>132</v>
      </c>
      <c r="H697" t="s">
        <v>354</v>
      </c>
      <c r="I697" t="s">
        <v>5358</v>
      </c>
      <c r="J697" t="s">
        <v>5281</v>
      </c>
      <c r="W697" t="s">
        <v>1063</v>
      </c>
      <c r="X697" t="s">
        <v>11</v>
      </c>
      <c r="AD697">
        <v>61000000</v>
      </c>
      <c r="AE697">
        <v>6.4</v>
      </c>
      <c r="AF697">
        <v>81687587</v>
      </c>
      <c r="AG697">
        <f>IFERROR(CORREL(AD697:$AD$3757, AF697:$AF$3757), "")</f>
        <v>1.0835549420775954E-2</v>
      </c>
      <c r="AH697">
        <f t="shared" si="22"/>
        <v>20687587</v>
      </c>
    </row>
    <row r="698" spans="1:34" x14ac:dyDescent="0.3">
      <c r="A698" t="s">
        <v>8</v>
      </c>
      <c r="B698" t="s">
        <v>1064</v>
      </c>
      <c r="C698" t="s">
        <v>2346</v>
      </c>
      <c r="D698">
        <f t="array" ref="D698">AVERAGE(IF($B$2:$B$3757=$C698, $AE$2:$AE$3757))</f>
        <v>5.4</v>
      </c>
      <c r="E698">
        <f t="shared" si="23"/>
        <v>6.6</v>
      </c>
      <c r="G698">
        <v>140</v>
      </c>
      <c r="H698" t="s">
        <v>897</v>
      </c>
      <c r="I698" t="s">
        <v>5359</v>
      </c>
      <c r="W698" t="s">
        <v>1065</v>
      </c>
      <c r="X698" t="s">
        <v>11</v>
      </c>
      <c r="AD698">
        <v>60000000</v>
      </c>
      <c r="AE698">
        <v>5.7</v>
      </c>
      <c r="AF698">
        <v>80574010</v>
      </c>
      <c r="AG698">
        <f>IFERROR(CORREL(AD698:$AD$3757, AF698:$AF$3757), "")</f>
        <v>1.0799605609045009E-2</v>
      </c>
      <c r="AH698">
        <f t="shared" si="22"/>
        <v>20574010</v>
      </c>
    </row>
    <row r="699" spans="1:34" x14ac:dyDescent="0.3">
      <c r="A699" t="s">
        <v>8</v>
      </c>
      <c r="B699" t="s">
        <v>70</v>
      </c>
      <c r="C699" t="s">
        <v>2349</v>
      </c>
      <c r="D699">
        <f t="array" ref="D699">AVERAGE(IF($B$2:$B$3757=$C699, $AE$2:$AE$3757))</f>
        <v>6.4</v>
      </c>
      <c r="E699">
        <f t="shared" si="23"/>
        <v>6.6</v>
      </c>
      <c r="G699">
        <v>125</v>
      </c>
      <c r="H699" t="s">
        <v>528</v>
      </c>
      <c r="I699" t="s">
        <v>897</v>
      </c>
      <c r="J699" t="s">
        <v>5357</v>
      </c>
      <c r="K699" t="s">
        <v>5359</v>
      </c>
      <c r="W699" t="s">
        <v>1066</v>
      </c>
      <c r="X699" t="s">
        <v>11</v>
      </c>
      <c r="AD699">
        <v>60000000</v>
      </c>
      <c r="AE699">
        <v>6.7</v>
      </c>
      <c r="AF699">
        <v>75764085</v>
      </c>
      <c r="AG699">
        <f>IFERROR(CORREL(AD699:$AD$3757, AF699:$AF$3757), "")</f>
        <v>1.0765742456700957E-2</v>
      </c>
      <c r="AH699">
        <f t="shared" si="22"/>
        <v>15764085</v>
      </c>
    </row>
    <row r="700" spans="1:34" x14ac:dyDescent="0.3">
      <c r="A700" t="s">
        <v>8</v>
      </c>
      <c r="B700" t="s">
        <v>335</v>
      </c>
      <c r="C700" t="s">
        <v>2354</v>
      </c>
      <c r="D700">
        <f t="array" ref="D700">AVERAGE(IF($B$2:$B$3757=$C700, $AE$2:$AE$3757))</f>
        <v>5.0999999999999996</v>
      </c>
      <c r="E700">
        <f t="shared" si="23"/>
        <v>6.6</v>
      </c>
      <c r="G700">
        <v>111</v>
      </c>
      <c r="H700" t="s">
        <v>354</v>
      </c>
      <c r="I700" t="s">
        <v>528</v>
      </c>
      <c r="J700" t="s">
        <v>5366</v>
      </c>
      <c r="K700" t="s">
        <v>5281</v>
      </c>
      <c r="W700" t="s">
        <v>1067</v>
      </c>
      <c r="X700" t="s">
        <v>11</v>
      </c>
      <c r="AD700">
        <v>58000000</v>
      </c>
      <c r="AE700">
        <v>7.1</v>
      </c>
      <c r="AF700">
        <v>90356857</v>
      </c>
      <c r="AG700">
        <f>IFERROR(CORREL(AD700:$AD$3757, AF700:$AF$3757), "")</f>
        <v>1.073532010419217E-2</v>
      </c>
      <c r="AH700">
        <f t="shared" si="22"/>
        <v>32356857</v>
      </c>
    </row>
    <row r="701" spans="1:34" x14ac:dyDescent="0.3">
      <c r="A701" t="s">
        <v>8</v>
      </c>
      <c r="B701" t="s">
        <v>200</v>
      </c>
      <c r="C701" t="s">
        <v>2356</v>
      </c>
      <c r="D701">
        <f t="array" ref="D701">AVERAGE(IF($B$2:$B$3757=$C701, $AE$2:$AE$3757))</f>
        <v>7.4333333333333336</v>
      </c>
      <c r="E701">
        <f t="shared" si="23"/>
        <v>6.6</v>
      </c>
      <c r="G701">
        <v>156</v>
      </c>
      <c r="H701" t="s">
        <v>897</v>
      </c>
      <c r="I701" t="s">
        <v>5365</v>
      </c>
      <c r="W701" t="s">
        <v>1068</v>
      </c>
      <c r="X701" t="s">
        <v>11</v>
      </c>
      <c r="AD701">
        <v>55000000</v>
      </c>
      <c r="AE701">
        <v>6.8</v>
      </c>
      <c r="AF701">
        <v>75530832</v>
      </c>
      <c r="AG701">
        <f>IFERROR(CORREL(AD701:$AD$3757, AF701:$AF$3757), "")</f>
        <v>1.0697577158999058E-2</v>
      </c>
      <c r="AH701">
        <f t="shared" si="22"/>
        <v>20530832</v>
      </c>
    </row>
    <row r="702" spans="1:34" x14ac:dyDescent="0.3">
      <c r="A702" t="s">
        <v>8</v>
      </c>
      <c r="B702" t="s">
        <v>1069</v>
      </c>
      <c r="C702" t="s">
        <v>2359</v>
      </c>
      <c r="D702">
        <f t="array" ref="D702">AVERAGE(IF($B$2:$B$3757=$C702, $AE$2:$AE$3757))</f>
        <v>4.9000000000000004</v>
      </c>
      <c r="E702">
        <f t="shared" si="23"/>
        <v>6.6</v>
      </c>
      <c r="G702">
        <v>170</v>
      </c>
      <c r="H702" t="s">
        <v>897</v>
      </c>
      <c r="I702" t="s">
        <v>5359</v>
      </c>
      <c r="J702" t="s">
        <v>4337</v>
      </c>
      <c r="W702" t="s">
        <v>1070</v>
      </c>
      <c r="X702" t="s">
        <v>11</v>
      </c>
      <c r="AD702">
        <v>60000000</v>
      </c>
      <c r="AE702">
        <v>6.5</v>
      </c>
      <c r="AF702">
        <v>75370763</v>
      </c>
      <c r="AG702">
        <f>IFERROR(CORREL(AD702:$AD$3757, AF702:$AF$3757), "")</f>
        <v>1.0672978783631239E-2</v>
      </c>
      <c r="AH702">
        <f t="shared" si="22"/>
        <v>15370763</v>
      </c>
    </row>
    <row r="703" spans="1:34" x14ac:dyDescent="0.3">
      <c r="A703" t="s">
        <v>8</v>
      </c>
      <c r="B703" t="s">
        <v>433</v>
      </c>
      <c r="C703" t="s">
        <v>2361</v>
      </c>
      <c r="D703">
        <f t="array" ref="D703">AVERAGE(IF($B$2:$B$3757=$C703, $AE$2:$AE$3757))</f>
        <v>7.1</v>
      </c>
      <c r="E703">
        <f t="shared" si="23"/>
        <v>6.6</v>
      </c>
      <c r="G703">
        <v>120</v>
      </c>
      <c r="H703" t="s">
        <v>5366</v>
      </c>
      <c r="I703" t="s">
        <v>897</v>
      </c>
      <c r="J703" t="s">
        <v>5281</v>
      </c>
      <c r="W703" t="s">
        <v>1071</v>
      </c>
      <c r="X703" t="s">
        <v>11</v>
      </c>
      <c r="AD703">
        <v>65000000</v>
      </c>
      <c r="AE703">
        <v>7.6</v>
      </c>
      <c r="AF703">
        <v>100003492</v>
      </c>
      <c r="AG703">
        <f>IFERROR(CORREL(AD703:$AD$3757, AF703:$AF$3757), "")</f>
        <v>1.0642756412479715E-2</v>
      </c>
      <c r="AH703">
        <f t="shared" si="22"/>
        <v>35003492</v>
      </c>
    </row>
    <row r="704" spans="1:34" x14ac:dyDescent="0.3">
      <c r="A704" t="s">
        <v>8</v>
      </c>
      <c r="B704" t="s">
        <v>467</v>
      </c>
      <c r="C704" t="s">
        <v>2366</v>
      </c>
      <c r="D704">
        <f t="array" ref="D704">AVERAGE(IF($B$2:$B$3757=$C704, $AE$2:$AE$3757))</f>
        <v>5.9</v>
      </c>
      <c r="E704">
        <f t="shared" si="23"/>
        <v>6.6</v>
      </c>
      <c r="G704">
        <v>100</v>
      </c>
      <c r="H704" t="s">
        <v>354</v>
      </c>
      <c r="I704" t="s">
        <v>253</v>
      </c>
      <c r="J704" t="s">
        <v>5357</v>
      </c>
      <c r="K704" t="s">
        <v>5281</v>
      </c>
      <c r="W704" t="s">
        <v>1072</v>
      </c>
      <c r="X704" t="s">
        <v>11</v>
      </c>
      <c r="AD704">
        <v>60000000</v>
      </c>
      <c r="AE704">
        <v>5.5</v>
      </c>
      <c r="AF704">
        <v>90341670</v>
      </c>
      <c r="AG704">
        <f>IFERROR(CORREL(AD704:$AD$3757, AF704:$AF$3757), "")</f>
        <v>1.0585816121801279E-2</v>
      </c>
      <c r="AH704">
        <f t="shared" si="22"/>
        <v>30341670</v>
      </c>
    </row>
    <row r="705" spans="1:34" x14ac:dyDescent="0.3">
      <c r="A705" t="s">
        <v>8</v>
      </c>
      <c r="B705" t="s">
        <v>1073</v>
      </c>
      <c r="C705" t="s">
        <v>2371</v>
      </c>
      <c r="D705">
        <f t="array" ref="D705">AVERAGE(IF($B$2:$B$3757=$C705, $AE$2:$AE$3757))</f>
        <v>5.95</v>
      </c>
      <c r="E705">
        <f t="shared" si="23"/>
        <v>6.6</v>
      </c>
      <c r="G705">
        <v>115</v>
      </c>
      <c r="H705" t="s">
        <v>354</v>
      </c>
      <c r="I705" t="s">
        <v>897</v>
      </c>
      <c r="J705" t="s">
        <v>5281</v>
      </c>
      <c r="W705" t="s">
        <v>1074</v>
      </c>
      <c r="X705" t="s">
        <v>11</v>
      </c>
      <c r="AD705">
        <v>55000000</v>
      </c>
      <c r="AE705">
        <v>6.5</v>
      </c>
      <c r="AF705">
        <v>74540762</v>
      </c>
      <c r="AG705">
        <f>IFERROR(CORREL(AD705:$AD$3757, AF705:$AF$3757), "")</f>
        <v>1.0544781242959453E-2</v>
      </c>
      <c r="AH705">
        <f t="shared" si="22"/>
        <v>19540762</v>
      </c>
    </row>
    <row r="706" spans="1:34" x14ac:dyDescent="0.3">
      <c r="A706" t="s">
        <v>8</v>
      </c>
      <c r="B706" t="s">
        <v>233</v>
      </c>
      <c r="C706" t="s">
        <v>2391</v>
      </c>
      <c r="D706">
        <f t="array" ref="D706">AVERAGE(IF($B$2:$B$3757=$C706, $AE$2:$AE$3757))</f>
        <v>6.4499999999999993</v>
      </c>
      <c r="E706">
        <f t="shared" si="23"/>
        <v>6.6</v>
      </c>
      <c r="G706">
        <v>130</v>
      </c>
      <c r="H706" t="s">
        <v>354</v>
      </c>
      <c r="I706" t="s">
        <v>5366</v>
      </c>
      <c r="J706" t="s">
        <v>5363</v>
      </c>
      <c r="K706" t="s">
        <v>5281</v>
      </c>
      <c r="W706" t="s">
        <v>1075</v>
      </c>
      <c r="X706" t="s">
        <v>11</v>
      </c>
      <c r="AD706">
        <v>60000000</v>
      </c>
      <c r="AE706">
        <v>7</v>
      </c>
      <c r="AF706">
        <v>80033643</v>
      </c>
      <c r="AG706">
        <f>IFERROR(CORREL(AD706:$AD$3757, AF706:$AF$3757), "")</f>
        <v>1.052064689064341E-2</v>
      </c>
      <c r="AH706">
        <f t="shared" si="22"/>
        <v>20033643</v>
      </c>
    </row>
    <row r="707" spans="1:34" x14ac:dyDescent="0.3">
      <c r="A707" t="s">
        <v>8</v>
      </c>
      <c r="B707" t="s">
        <v>557</v>
      </c>
      <c r="C707" t="s">
        <v>2397</v>
      </c>
      <c r="D707">
        <f t="array" ref="D707">AVERAGE(IF($B$2:$B$3757=$C707, $AE$2:$AE$3757))</f>
        <v>6.75</v>
      </c>
      <c r="E707">
        <f t="shared" si="23"/>
        <v>6.6</v>
      </c>
      <c r="G707">
        <v>105</v>
      </c>
      <c r="H707" t="s">
        <v>354</v>
      </c>
      <c r="I707" t="s">
        <v>5358</v>
      </c>
      <c r="J707" t="s">
        <v>5281</v>
      </c>
      <c r="W707" t="s">
        <v>1076</v>
      </c>
      <c r="X707" t="s">
        <v>11</v>
      </c>
      <c r="AD707">
        <v>60000000</v>
      </c>
      <c r="AE707">
        <v>5.8</v>
      </c>
      <c r="AF707">
        <v>73648142</v>
      </c>
      <c r="AG707">
        <f>IFERROR(CORREL(AD707:$AD$3757, AF707:$AF$3757), "")</f>
        <v>1.0486904422061677E-2</v>
      </c>
      <c r="AH707">
        <f t="shared" ref="AH707:AH770" si="24" xml:space="preserve"> AF707 - AD707</f>
        <v>13648142</v>
      </c>
    </row>
    <row r="708" spans="1:34" x14ac:dyDescent="0.3">
      <c r="A708" t="s">
        <v>8</v>
      </c>
      <c r="B708" t="s">
        <v>1077</v>
      </c>
      <c r="C708" t="s">
        <v>2399</v>
      </c>
      <c r="D708">
        <f t="array" ref="D708">AVERAGE(IF($B$2:$B$3757=$C708, $AE$2:$AE$3757))</f>
        <v>4.8</v>
      </c>
      <c r="E708">
        <f t="shared" si="23"/>
        <v>6.6</v>
      </c>
      <c r="G708">
        <v>111</v>
      </c>
      <c r="H708" t="s">
        <v>4675</v>
      </c>
      <c r="I708" t="s">
        <v>5368</v>
      </c>
      <c r="W708" t="s">
        <v>1078</v>
      </c>
      <c r="X708" t="s">
        <v>11</v>
      </c>
      <c r="AD708">
        <v>60000000</v>
      </c>
      <c r="AE708">
        <v>7.3</v>
      </c>
      <c r="AF708">
        <v>71844424</v>
      </c>
      <c r="AG708">
        <f>IFERROR(CORREL(AD708:$AD$3757, AF708:$AF$3757), "")</f>
        <v>1.0457783590950167E-2</v>
      </c>
      <c r="AH708">
        <f t="shared" si="24"/>
        <v>11844424</v>
      </c>
    </row>
    <row r="709" spans="1:34" x14ac:dyDescent="0.3">
      <c r="A709" t="s">
        <v>8</v>
      </c>
      <c r="B709" t="s">
        <v>408</v>
      </c>
      <c r="C709" t="s">
        <v>2404</v>
      </c>
      <c r="D709">
        <f t="array" ref="D709">AVERAGE(IF($B$2:$B$3757=$C709, $AE$2:$AE$3757))</f>
        <v>5.65</v>
      </c>
      <c r="E709">
        <f t="shared" si="23"/>
        <v>6.6</v>
      </c>
      <c r="G709">
        <v>106</v>
      </c>
      <c r="H709" t="s">
        <v>897</v>
      </c>
      <c r="I709" t="s">
        <v>5281</v>
      </c>
      <c r="W709" t="s">
        <v>1079</v>
      </c>
      <c r="X709" t="s">
        <v>11</v>
      </c>
      <c r="AD709">
        <v>60000000</v>
      </c>
      <c r="AE709">
        <v>6.6</v>
      </c>
      <c r="AF709">
        <v>75638743</v>
      </c>
      <c r="AG709">
        <f>IFERROR(CORREL(AD709:$AD$3757, AF709:$AF$3757), "")</f>
        <v>1.0429964468581372E-2</v>
      </c>
      <c r="AH709">
        <f t="shared" si="24"/>
        <v>15638743</v>
      </c>
    </row>
    <row r="710" spans="1:34" x14ac:dyDescent="0.3">
      <c r="A710" t="s">
        <v>8</v>
      </c>
      <c r="B710" t="s">
        <v>1080</v>
      </c>
      <c r="C710" t="s">
        <v>2410</v>
      </c>
      <c r="D710">
        <f t="array" ref="D710">AVERAGE(IF($B$2:$B$3757=$C710, $AE$2:$AE$3757))</f>
        <v>6.5</v>
      </c>
      <c r="E710">
        <f t="shared" si="23"/>
        <v>6.6</v>
      </c>
      <c r="G710">
        <v>89</v>
      </c>
      <c r="H710" t="s">
        <v>354</v>
      </c>
      <c r="I710" t="s">
        <v>253</v>
      </c>
      <c r="J710" t="s">
        <v>528</v>
      </c>
      <c r="K710" t="s">
        <v>5366</v>
      </c>
      <c r="W710" t="s">
        <v>1081</v>
      </c>
      <c r="X710" t="s">
        <v>11</v>
      </c>
      <c r="AD710">
        <v>60000000</v>
      </c>
      <c r="AE710">
        <v>4.4000000000000004</v>
      </c>
      <c r="AF710">
        <v>66734992</v>
      </c>
      <c r="AG710">
        <f>IFERROR(CORREL(AD710:$AD$3757, AF710:$AF$3757), "")</f>
        <v>1.0399333454814176E-2</v>
      </c>
      <c r="AH710">
        <f t="shared" si="24"/>
        <v>6734992</v>
      </c>
    </row>
    <row r="711" spans="1:34" x14ac:dyDescent="0.3">
      <c r="A711" t="s">
        <v>197</v>
      </c>
      <c r="B711" t="s">
        <v>835</v>
      </c>
      <c r="C711" t="s">
        <v>2412</v>
      </c>
      <c r="D711">
        <f t="array" ref="D711">AVERAGE(IF($B$2:$B$3757=$C711, $AE$2:$AE$3757))</f>
        <v>6.3666666666666671</v>
      </c>
      <c r="E711">
        <f t="shared" si="23"/>
        <v>6.6</v>
      </c>
      <c r="G711">
        <v>100</v>
      </c>
      <c r="H711" t="s">
        <v>5360</v>
      </c>
      <c r="I711" t="s">
        <v>5361</v>
      </c>
      <c r="J711" t="s">
        <v>5357</v>
      </c>
      <c r="W711" t="s">
        <v>1082</v>
      </c>
      <c r="X711" t="s">
        <v>11</v>
      </c>
      <c r="AD711">
        <v>60000000</v>
      </c>
      <c r="AE711">
        <v>7.7</v>
      </c>
      <c r="AF711">
        <v>75280058</v>
      </c>
      <c r="AG711">
        <f>IFERROR(CORREL(AD711:$AD$3757, AF711:$AF$3757), "")</f>
        <v>1.0375257711981242E-2</v>
      </c>
      <c r="AH711">
        <f t="shared" si="24"/>
        <v>15280058</v>
      </c>
    </row>
    <row r="712" spans="1:34" x14ac:dyDescent="0.3">
      <c r="A712" t="s">
        <v>8</v>
      </c>
      <c r="B712" t="s">
        <v>241</v>
      </c>
      <c r="C712" t="s">
        <v>2414</v>
      </c>
      <c r="D712">
        <f t="array" ref="D712">AVERAGE(IF($B$2:$B$3757=$C712, $AE$2:$AE$3757))</f>
        <v>5.4</v>
      </c>
      <c r="E712">
        <f t="shared" si="23"/>
        <v>6.6</v>
      </c>
      <c r="G712">
        <v>91</v>
      </c>
      <c r="H712" t="s">
        <v>5358</v>
      </c>
      <c r="I712" t="s">
        <v>5281</v>
      </c>
      <c r="W712" t="s">
        <v>1083</v>
      </c>
      <c r="X712" t="s">
        <v>11</v>
      </c>
      <c r="AD712">
        <v>48000000</v>
      </c>
      <c r="AE712">
        <v>5</v>
      </c>
      <c r="AF712">
        <v>64505912</v>
      </c>
      <c r="AG712">
        <f>IFERROR(CORREL(AD712:$AD$3757, AF712:$AF$3757), "")</f>
        <v>1.0344838596808922E-2</v>
      </c>
      <c r="AH712">
        <f t="shared" si="24"/>
        <v>16505912</v>
      </c>
    </row>
    <row r="713" spans="1:34" x14ac:dyDescent="0.3">
      <c r="A713" t="s">
        <v>8</v>
      </c>
      <c r="B713" t="s">
        <v>461</v>
      </c>
      <c r="C713" t="s">
        <v>2419</v>
      </c>
      <c r="D713">
        <f t="array" ref="D713">AVERAGE(IF($B$2:$B$3757=$C713, $AE$2:$AE$3757))</f>
        <v>5.6</v>
      </c>
      <c r="E713">
        <f t="shared" si="23"/>
        <v>6.6</v>
      </c>
      <c r="G713">
        <v>146</v>
      </c>
      <c r="H713" t="s">
        <v>354</v>
      </c>
      <c r="I713" t="s">
        <v>5366</v>
      </c>
      <c r="J713" t="s">
        <v>897</v>
      </c>
      <c r="K713" t="s">
        <v>5281</v>
      </c>
      <c r="W713" t="s">
        <v>1084</v>
      </c>
      <c r="X713" t="s">
        <v>11</v>
      </c>
      <c r="AD713">
        <v>70000000</v>
      </c>
      <c r="AE713">
        <v>7.7</v>
      </c>
      <c r="AF713">
        <v>77862546</v>
      </c>
      <c r="AG713">
        <f>IFERROR(CORREL(AD713:$AD$3757, AF713:$AF$3757), "")</f>
        <v>1.0332384516580018E-2</v>
      </c>
      <c r="AH713">
        <f t="shared" si="24"/>
        <v>7862546</v>
      </c>
    </row>
    <row r="714" spans="1:34" x14ac:dyDescent="0.3">
      <c r="A714" t="s">
        <v>8</v>
      </c>
      <c r="B714" t="s">
        <v>1085</v>
      </c>
      <c r="C714" t="s">
        <v>2421</v>
      </c>
      <c r="D714">
        <f t="array" ref="D714">AVERAGE(IF($B$2:$B$3757=$C714, $AE$2:$AE$3757))</f>
        <v>8</v>
      </c>
      <c r="E714">
        <f t="shared" si="23"/>
        <v>6.6</v>
      </c>
      <c r="G714">
        <v>98</v>
      </c>
      <c r="H714" t="s">
        <v>528</v>
      </c>
      <c r="I714" t="s">
        <v>5361</v>
      </c>
      <c r="J714" t="s">
        <v>5357</v>
      </c>
      <c r="W714" t="s">
        <v>1086</v>
      </c>
      <c r="X714" t="s">
        <v>11</v>
      </c>
      <c r="AD714">
        <v>50000000</v>
      </c>
      <c r="AE714">
        <v>4.4000000000000004</v>
      </c>
      <c r="AF714">
        <v>61112916</v>
      </c>
      <c r="AG714">
        <f>IFERROR(CORREL(AD714:$AD$3757, AF714:$AF$3757), "")</f>
        <v>1.0287866817828572E-2</v>
      </c>
      <c r="AH714">
        <f t="shared" si="24"/>
        <v>11112916</v>
      </c>
    </row>
    <row r="715" spans="1:34" x14ac:dyDescent="0.3">
      <c r="A715" t="s">
        <v>8</v>
      </c>
      <c r="B715" t="s">
        <v>675</v>
      </c>
      <c r="C715" t="s">
        <v>2423</v>
      </c>
      <c r="D715">
        <f t="array" ref="D715">AVERAGE(IF($B$2:$B$3757=$C715, $AE$2:$AE$3757))</f>
        <v>7.25</v>
      </c>
      <c r="E715">
        <f t="shared" si="23"/>
        <v>6.6</v>
      </c>
      <c r="G715">
        <v>101</v>
      </c>
      <c r="H715" t="s">
        <v>528</v>
      </c>
      <c r="I715" t="s">
        <v>5366</v>
      </c>
      <c r="W715" t="s">
        <v>1087</v>
      </c>
      <c r="X715" t="s">
        <v>11</v>
      </c>
      <c r="AD715">
        <v>60000000</v>
      </c>
      <c r="AE715">
        <v>6.1</v>
      </c>
      <c r="AF715">
        <v>88200225</v>
      </c>
      <c r="AG715">
        <f>IFERROR(CORREL(AD715:$AD$3757, AF715:$AF$3757), "")</f>
        <v>1.0275298978795458E-2</v>
      </c>
      <c r="AH715">
        <f t="shared" si="24"/>
        <v>28200225</v>
      </c>
    </row>
    <row r="716" spans="1:34" x14ac:dyDescent="0.3">
      <c r="A716" t="s">
        <v>8</v>
      </c>
      <c r="B716" t="s">
        <v>1088</v>
      </c>
      <c r="C716" t="s">
        <v>2426</v>
      </c>
      <c r="D716">
        <f t="array" ref="D716">AVERAGE(IF($B$2:$B$3757=$C716, $AE$2:$AE$3757))</f>
        <v>7.45</v>
      </c>
      <c r="E716">
        <f t="shared" si="23"/>
        <v>6.6</v>
      </c>
      <c r="G716">
        <v>94</v>
      </c>
      <c r="H716" t="s">
        <v>528</v>
      </c>
      <c r="I716" t="s">
        <v>5361</v>
      </c>
      <c r="W716" t="s">
        <v>1089</v>
      </c>
      <c r="X716" t="s">
        <v>11</v>
      </c>
      <c r="AD716">
        <v>60000000</v>
      </c>
      <c r="AE716">
        <v>5.4</v>
      </c>
      <c r="AF716">
        <v>60573641</v>
      </c>
      <c r="AG716">
        <f>IFERROR(CORREL(AD716:$AD$3757, AF716:$AF$3757), "")</f>
        <v>1.023542079967125E-2</v>
      </c>
      <c r="AH716">
        <f t="shared" si="24"/>
        <v>573641</v>
      </c>
    </row>
    <row r="717" spans="1:34" x14ac:dyDescent="0.3">
      <c r="A717" t="s">
        <v>8</v>
      </c>
      <c r="B717" t="s">
        <v>103</v>
      </c>
      <c r="C717" t="s">
        <v>2428</v>
      </c>
      <c r="D717">
        <f t="array" ref="D717">AVERAGE(IF($B$2:$B$3757=$C717, $AE$2:$AE$3757))</f>
        <v>5.9</v>
      </c>
      <c r="E717">
        <f t="shared" si="23"/>
        <v>6.6</v>
      </c>
      <c r="G717">
        <v>132</v>
      </c>
      <c r="H717" t="s">
        <v>354</v>
      </c>
      <c r="I717" t="s">
        <v>5357</v>
      </c>
      <c r="J717" t="s">
        <v>1714</v>
      </c>
      <c r="K717" t="s">
        <v>5358</v>
      </c>
      <c r="W717" t="s">
        <v>1090</v>
      </c>
      <c r="X717" t="s">
        <v>11</v>
      </c>
      <c r="AD717">
        <v>66000000</v>
      </c>
      <c r="AE717">
        <v>6.8</v>
      </c>
      <c r="AF717">
        <v>59035104</v>
      </c>
      <c r="AG717">
        <f>IFERROR(CORREL(AD717:$AD$3757, AF717:$AF$3757), "")</f>
        <v>1.0215861657712256E-2</v>
      </c>
      <c r="AH717">
        <f t="shared" si="24"/>
        <v>-6964896</v>
      </c>
    </row>
    <row r="718" spans="1:34" x14ac:dyDescent="0.3">
      <c r="A718" t="s">
        <v>8</v>
      </c>
      <c r="B718" t="s">
        <v>1091</v>
      </c>
      <c r="C718" t="s">
        <v>895</v>
      </c>
      <c r="D718">
        <f t="array" ref="D718">AVERAGE(IF($B$2:$B$3757=$C718, $AE$2:$AE$3757))</f>
        <v>6.0500000000000007</v>
      </c>
      <c r="E718">
        <f t="shared" si="23"/>
        <v>6.6</v>
      </c>
      <c r="G718">
        <v>115</v>
      </c>
      <c r="H718" t="s">
        <v>897</v>
      </c>
      <c r="W718" t="s">
        <v>1092</v>
      </c>
      <c r="X718" t="s">
        <v>11</v>
      </c>
      <c r="AD718">
        <v>60000000</v>
      </c>
      <c r="AE718">
        <v>6.5</v>
      </c>
      <c r="AF718">
        <v>56702901</v>
      </c>
      <c r="AG718">
        <f>IFERROR(CORREL(AD718:$AD$3757, AF718:$AF$3757), "")</f>
        <v>1.0193394078808168E-2</v>
      </c>
      <c r="AH718">
        <f t="shared" si="24"/>
        <v>-3297099</v>
      </c>
    </row>
    <row r="719" spans="1:34" x14ac:dyDescent="0.3">
      <c r="A719" t="s">
        <v>8</v>
      </c>
      <c r="B719" t="s">
        <v>1093</v>
      </c>
      <c r="C719" t="s">
        <v>2436</v>
      </c>
      <c r="D719">
        <f t="array" ref="D719">AVERAGE(IF($B$2:$B$3757=$C719, $AE$2:$AE$3757))</f>
        <v>7.65</v>
      </c>
      <c r="E719">
        <f t="shared" si="23"/>
        <v>6.6</v>
      </c>
      <c r="G719">
        <v>92</v>
      </c>
      <c r="H719" t="s">
        <v>253</v>
      </c>
      <c r="I719" t="s">
        <v>5360</v>
      </c>
      <c r="J719" t="s">
        <v>528</v>
      </c>
      <c r="K719" t="s">
        <v>5361</v>
      </c>
      <c r="L719" t="s">
        <v>5357</v>
      </c>
      <c r="W719" t="s">
        <v>1094</v>
      </c>
      <c r="X719" t="s">
        <v>11</v>
      </c>
      <c r="AD719">
        <v>60000000</v>
      </c>
      <c r="AE719">
        <v>7</v>
      </c>
      <c r="AF719">
        <v>55994557</v>
      </c>
      <c r="AG719">
        <f>IFERROR(CORREL(AD719:$AD$3757, AF719:$AF$3757), "")</f>
        <v>1.0176755814868516E-2</v>
      </c>
      <c r="AH719">
        <f t="shared" si="24"/>
        <v>-4005443</v>
      </c>
    </row>
    <row r="720" spans="1:34" x14ac:dyDescent="0.3">
      <c r="A720" t="s">
        <v>8</v>
      </c>
      <c r="B720" t="s">
        <v>928</v>
      </c>
      <c r="C720" t="s">
        <v>2440</v>
      </c>
      <c r="D720">
        <f t="array" ref="D720">AVERAGE(IF($B$2:$B$3757=$C720, $AE$2:$AE$3757))</f>
        <v>6.9</v>
      </c>
      <c r="E720">
        <f t="shared" si="23"/>
        <v>6.6</v>
      </c>
      <c r="G720">
        <v>124</v>
      </c>
      <c r="H720" t="s">
        <v>354</v>
      </c>
      <c r="I720" t="s">
        <v>253</v>
      </c>
      <c r="J720" t="s">
        <v>5366</v>
      </c>
      <c r="K720" t="s">
        <v>5281</v>
      </c>
      <c r="W720" t="s">
        <v>1095</v>
      </c>
      <c r="X720" t="s">
        <v>11</v>
      </c>
      <c r="AD720">
        <v>60000000</v>
      </c>
      <c r="AE720">
        <v>6.3</v>
      </c>
      <c r="AF720">
        <v>54910560</v>
      </c>
      <c r="AG720">
        <f>IFERROR(CORREL(AD720:$AD$3757, AF720:$AF$3757), "")</f>
        <v>1.0160648305597007E-2</v>
      </c>
      <c r="AH720">
        <f t="shared" si="24"/>
        <v>-5089440</v>
      </c>
    </row>
    <row r="721" spans="1:34" x14ac:dyDescent="0.3">
      <c r="A721" t="s">
        <v>8</v>
      </c>
      <c r="B721" t="s">
        <v>358</v>
      </c>
      <c r="C721" t="s">
        <v>2442</v>
      </c>
      <c r="D721">
        <f t="array" ref="D721">AVERAGE(IF($B$2:$B$3757=$C721, $AE$2:$AE$3757))</f>
        <v>7.3272727272727272</v>
      </c>
      <c r="E721">
        <f t="shared" si="23"/>
        <v>6.6</v>
      </c>
      <c r="G721">
        <v>119</v>
      </c>
      <c r="H721" t="s">
        <v>354</v>
      </c>
      <c r="I721" t="s">
        <v>5363</v>
      </c>
      <c r="J721" t="s">
        <v>5358</v>
      </c>
      <c r="K721" t="s">
        <v>5281</v>
      </c>
      <c r="W721" t="s">
        <v>1096</v>
      </c>
      <c r="X721" t="s">
        <v>11</v>
      </c>
      <c r="AD721">
        <v>60000000</v>
      </c>
      <c r="AE721">
        <v>6.3</v>
      </c>
      <c r="AF721">
        <v>53789313</v>
      </c>
      <c r="AG721">
        <f>IFERROR(CORREL(AD721:$AD$3757, AF721:$AF$3757), "")</f>
        <v>1.0145361816189783E-2</v>
      </c>
      <c r="AH721">
        <f t="shared" si="24"/>
        <v>-6210687</v>
      </c>
    </row>
    <row r="722" spans="1:34" x14ac:dyDescent="0.3">
      <c r="A722" t="s">
        <v>8</v>
      </c>
      <c r="B722" t="s">
        <v>1097</v>
      </c>
      <c r="C722" t="s">
        <v>2445</v>
      </c>
      <c r="D722">
        <f t="array" ref="D722">AVERAGE(IF($B$2:$B$3757=$C722, $AE$2:$AE$3757))</f>
        <v>6.4</v>
      </c>
      <c r="E722">
        <f t="shared" si="23"/>
        <v>6.6</v>
      </c>
      <c r="G722">
        <v>124</v>
      </c>
      <c r="H722" t="s">
        <v>897</v>
      </c>
      <c r="I722" t="s">
        <v>5359</v>
      </c>
      <c r="W722" t="s">
        <v>1098</v>
      </c>
      <c r="X722" t="s">
        <v>11</v>
      </c>
      <c r="AD722">
        <v>60000000</v>
      </c>
      <c r="AE722">
        <v>6.1</v>
      </c>
      <c r="AF722">
        <v>51045801</v>
      </c>
      <c r="AG722">
        <f>IFERROR(CORREL(AD722:$AD$3757, AF722:$AF$3757), "")</f>
        <v>1.0130927951040675E-2</v>
      </c>
      <c r="AH722">
        <f t="shared" si="24"/>
        <v>-8954199</v>
      </c>
    </row>
    <row r="723" spans="1:34" x14ac:dyDescent="0.3">
      <c r="A723" t="s">
        <v>8</v>
      </c>
      <c r="B723" t="s">
        <v>1099</v>
      </c>
      <c r="C723" t="s">
        <v>2447</v>
      </c>
      <c r="D723">
        <f t="array" ref="D723">AVERAGE(IF($B$2:$B$3757=$C723, $AE$2:$AE$3757))</f>
        <v>6.8</v>
      </c>
      <c r="E723">
        <f t="shared" si="23"/>
        <v>6.6</v>
      </c>
      <c r="G723">
        <v>93</v>
      </c>
      <c r="H723" t="s">
        <v>253</v>
      </c>
      <c r="I723" t="s">
        <v>5360</v>
      </c>
      <c r="J723" t="s">
        <v>528</v>
      </c>
      <c r="K723" t="s">
        <v>5361</v>
      </c>
      <c r="L723" t="s">
        <v>5357</v>
      </c>
      <c r="W723" t="s">
        <v>1100</v>
      </c>
      <c r="X723" t="s">
        <v>11</v>
      </c>
      <c r="AD723">
        <v>60000000</v>
      </c>
      <c r="AE723">
        <v>6.1</v>
      </c>
      <c r="AF723">
        <v>50818750</v>
      </c>
      <c r="AG723">
        <f>IFERROR(CORREL(AD723:$AD$3757, AF723:$AF$3757), "")</f>
        <v>1.0118606119676623E-2</v>
      </c>
      <c r="AH723">
        <f t="shared" si="24"/>
        <v>-9181250</v>
      </c>
    </row>
    <row r="724" spans="1:34" x14ac:dyDescent="0.3">
      <c r="A724" t="s">
        <v>8</v>
      </c>
      <c r="B724" t="s">
        <v>1101</v>
      </c>
      <c r="C724" t="s">
        <v>2450</v>
      </c>
      <c r="D724">
        <f t="array" ref="D724">AVERAGE(IF($B$2:$B$3757=$C724, $AE$2:$AE$3757))</f>
        <v>6.666666666666667</v>
      </c>
      <c r="E724">
        <f t="shared" si="23"/>
        <v>6.6</v>
      </c>
      <c r="G724">
        <v>98</v>
      </c>
      <c r="H724" t="s">
        <v>354</v>
      </c>
      <c r="I724" t="s">
        <v>528</v>
      </c>
      <c r="J724" t="s">
        <v>5358</v>
      </c>
      <c r="W724" t="s">
        <v>1102</v>
      </c>
      <c r="X724" t="s">
        <v>11</v>
      </c>
      <c r="AD724">
        <v>60000000</v>
      </c>
      <c r="AE724">
        <v>5.3</v>
      </c>
      <c r="AF724">
        <v>50189179</v>
      </c>
      <c r="AG724">
        <f>IFERROR(CORREL(AD724:$AD$3757, AF724:$AF$3757), "")</f>
        <v>1.0106451888884571E-2</v>
      </c>
      <c r="AH724">
        <f t="shared" si="24"/>
        <v>-9810821</v>
      </c>
    </row>
    <row r="725" spans="1:34" x14ac:dyDescent="0.3">
      <c r="A725" t="s">
        <v>8</v>
      </c>
      <c r="B725" t="s">
        <v>1103</v>
      </c>
      <c r="C725" t="s">
        <v>2461</v>
      </c>
      <c r="D725">
        <f t="array" ref="D725">AVERAGE(IF($B$2:$B$3757=$C725, $AE$2:$AE$3757))</f>
        <v>6.5</v>
      </c>
      <c r="E725">
        <f t="shared" si="23"/>
        <v>6.6</v>
      </c>
      <c r="G725">
        <v>92</v>
      </c>
      <c r="H725" t="s">
        <v>354</v>
      </c>
      <c r="I725" t="s">
        <v>5281</v>
      </c>
      <c r="W725" t="s">
        <v>1104</v>
      </c>
      <c r="X725" t="s">
        <v>11</v>
      </c>
      <c r="AD725">
        <v>60000000</v>
      </c>
      <c r="AE725">
        <v>5.4</v>
      </c>
      <c r="AF725">
        <v>50024083</v>
      </c>
      <c r="AG725">
        <f>IFERROR(CORREL(AD725:$AD$3757, AF725:$AF$3757), "")</f>
        <v>1.0094778435254225E-2</v>
      </c>
      <c r="AH725">
        <f t="shared" si="24"/>
        <v>-9975917</v>
      </c>
    </row>
    <row r="726" spans="1:34" x14ac:dyDescent="0.3">
      <c r="A726" t="s">
        <v>8</v>
      </c>
      <c r="B726" t="s">
        <v>224</v>
      </c>
      <c r="C726" t="s">
        <v>2478</v>
      </c>
      <c r="D726">
        <f t="array" ref="D726">AVERAGE(IF($B$2:$B$3757=$C726, $AE$2:$AE$3757))</f>
        <v>5.4</v>
      </c>
      <c r="E726">
        <f t="shared" si="23"/>
        <v>6.6</v>
      </c>
      <c r="G726">
        <v>105</v>
      </c>
      <c r="H726" t="s">
        <v>354</v>
      </c>
      <c r="I726" t="s">
        <v>897</v>
      </c>
      <c r="J726" t="s">
        <v>5281</v>
      </c>
      <c r="W726" t="s">
        <v>1105</v>
      </c>
      <c r="X726" t="s">
        <v>11</v>
      </c>
      <c r="AD726">
        <v>60000000</v>
      </c>
      <c r="AE726">
        <v>6.2</v>
      </c>
      <c r="AF726">
        <v>50549107</v>
      </c>
      <c r="AG726">
        <f>IFERROR(CORREL(AD726:$AD$3757, AF726:$AF$3757), "")</f>
        <v>1.0083225298661732E-2</v>
      </c>
      <c r="AH726">
        <f t="shared" si="24"/>
        <v>-9450893</v>
      </c>
    </row>
    <row r="727" spans="1:34" x14ac:dyDescent="0.3">
      <c r="A727" t="s">
        <v>8</v>
      </c>
      <c r="B727" t="s">
        <v>1106</v>
      </c>
      <c r="C727" t="s">
        <v>2481</v>
      </c>
      <c r="D727">
        <f t="array" ref="D727">AVERAGE(IF($B$2:$B$3757=$C727, $AE$2:$AE$3757))</f>
        <v>6</v>
      </c>
      <c r="E727">
        <f t="shared" si="23"/>
        <v>6.6</v>
      </c>
      <c r="G727">
        <v>124</v>
      </c>
      <c r="H727" t="s">
        <v>5367</v>
      </c>
      <c r="I727" t="s">
        <v>528</v>
      </c>
      <c r="J727" t="s">
        <v>897</v>
      </c>
      <c r="W727" t="s">
        <v>1107</v>
      </c>
      <c r="X727" t="s">
        <v>11</v>
      </c>
      <c r="AD727">
        <v>60000000</v>
      </c>
      <c r="AE727">
        <v>6.6</v>
      </c>
      <c r="AF727">
        <v>56443482</v>
      </c>
      <c r="AG727">
        <f>IFERROR(CORREL(AD727:$AD$3757, AF727:$AF$3757), "")</f>
        <v>1.0071255581873289E-2</v>
      </c>
      <c r="AH727">
        <f t="shared" si="24"/>
        <v>-3556518</v>
      </c>
    </row>
    <row r="728" spans="1:34" x14ac:dyDescent="0.3">
      <c r="A728" t="s">
        <v>8</v>
      </c>
      <c r="B728" t="s">
        <v>1108</v>
      </c>
      <c r="C728" t="s">
        <v>2485</v>
      </c>
      <c r="D728">
        <f t="array" ref="D728">AVERAGE(IF($B$2:$B$3757=$C728, $AE$2:$AE$3757))</f>
        <v>4.3</v>
      </c>
      <c r="E728">
        <f t="shared" ref="E728:E791" si="25">LARGE($D$2:$D$1660, ROW(727:727))</f>
        <v>6.6</v>
      </c>
      <c r="G728">
        <v>99</v>
      </c>
      <c r="H728" t="s">
        <v>354</v>
      </c>
      <c r="I728" t="s">
        <v>5366</v>
      </c>
      <c r="J728" t="s">
        <v>897</v>
      </c>
      <c r="K728" t="s">
        <v>5281</v>
      </c>
      <c r="W728" t="s">
        <v>1109</v>
      </c>
      <c r="X728" t="s">
        <v>11</v>
      </c>
      <c r="AD728">
        <v>60000000</v>
      </c>
      <c r="AE728">
        <v>5.9</v>
      </c>
      <c r="AF728">
        <v>62401264</v>
      </c>
      <c r="AG728">
        <f>IFERROR(CORREL(AD728:$AD$3757, AF728:$AF$3757), "")</f>
        <v>1.0054718591585179E-2</v>
      </c>
      <c r="AH728">
        <f t="shared" si="24"/>
        <v>2401264</v>
      </c>
    </row>
    <row r="729" spans="1:34" x14ac:dyDescent="0.3">
      <c r="A729" t="s">
        <v>8</v>
      </c>
      <c r="B729" t="s">
        <v>1110</v>
      </c>
      <c r="C729" t="s">
        <v>2487</v>
      </c>
      <c r="D729">
        <f t="array" ref="D729">AVERAGE(IF($B$2:$B$3757=$C729, $AE$2:$AE$3757))</f>
        <v>6.1</v>
      </c>
      <c r="E729">
        <f t="shared" si="25"/>
        <v>6.6</v>
      </c>
      <c r="G729">
        <v>116</v>
      </c>
      <c r="H729" t="s">
        <v>354</v>
      </c>
      <c r="I729" t="s">
        <v>1714</v>
      </c>
      <c r="J729" t="s">
        <v>5358</v>
      </c>
      <c r="W729" t="s">
        <v>1111</v>
      </c>
      <c r="X729" t="s">
        <v>11</v>
      </c>
      <c r="AD729">
        <v>75000000</v>
      </c>
      <c r="AE729">
        <v>6.3</v>
      </c>
      <c r="AF729">
        <v>47748610</v>
      </c>
      <c r="AG729">
        <f>IFERROR(CORREL(AD729:$AD$3757, AF729:$AF$3757), "")</f>
        <v>1.0033614221666841E-2</v>
      </c>
      <c r="AH729">
        <f t="shared" si="24"/>
        <v>-27251390</v>
      </c>
    </row>
    <row r="730" spans="1:34" x14ac:dyDescent="0.3">
      <c r="A730" t="s">
        <v>8</v>
      </c>
      <c r="B730" t="s">
        <v>813</v>
      </c>
      <c r="C730" t="s">
        <v>2490</v>
      </c>
      <c r="D730">
        <f t="array" ref="D730">AVERAGE(IF($B$2:$B$3757=$C730, $AE$2:$AE$3757))</f>
        <v>5.2</v>
      </c>
      <c r="E730">
        <f t="shared" si="25"/>
        <v>6.6</v>
      </c>
      <c r="G730">
        <v>124</v>
      </c>
      <c r="H730" t="s">
        <v>354</v>
      </c>
      <c r="I730" t="s">
        <v>5366</v>
      </c>
      <c r="J730" t="s">
        <v>897</v>
      </c>
      <c r="K730" t="s">
        <v>5363</v>
      </c>
      <c r="L730" t="s">
        <v>5281</v>
      </c>
      <c r="W730" t="s">
        <v>1112</v>
      </c>
      <c r="X730" t="s">
        <v>11</v>
      </c>
      <c r="AD730">
        <v>61000000</v>
      </c>
      <c r="AE730">
        <v>7.2</v>
      </c>
      <c r="AF730">
        <v>46975183</v>
      </c>
      <c r="AG730">
        <f>IFERROR(CORREL(AD730:$AD$3757, AF730:$AF$3757), "")</f>
        <v>1.0018477536359724E-2</v>
      </c>
      <c r="AH730">
        <f t="shared" si="24"/>
        <v>-14024817</v>
      </c>
    </row>
    <row r="731" spans="1:34" x14ac:dyDescent="0.3">
      <c r="A731" t="s">
        <v>8</v>
      </c>
      <c r="B731" t="s">
        <v>1113</v>
      </c>
      <c r="C731" t="s">
        <v>2493</v>
      </c>
      <c r="D731">
        <f t="array" ref="D731">AVERAGE(IF($B$2:$B$3757=$C731, $AE$2:$AE$3757))</f>
        <v>7.5999999999999988</v>
      </c>
      <c r="E731">
        <f t="shared" si="25"/>
        <v>6.6</v>
      </c>
      <c r="G731">
        <v>96</v>
      </c>
      <c r="H731" t="s">
        <v>253</v>
      </c>
      <c r="I731" t="s">
        <v>5360</v>
      </c>
      <c r="J731" t="s">
        <v>528</v>
      </c>
      <c r="K731" t="s">
        <v>5361</v>
      </c>
      <c r="L731" t="s">
        <v>5357</v>
      </c>
      <c r="W731" t="s">
        <v>1114</v>
      </c>
      <c r="X731" t="s">
        <v>11</v>
      </c>
      <c r="AD731">
        <v>60000000</v>
      </c>
      <c r="AE731">
        <v>6.8</v>
      </c>
      <c r="AF731">
        <v>50807639</v>
      </c>
      <c r="AG731">
        <f>IFERROR(CORREL(AD731:$AD$3757, AF731:$AF$3757), "")</f>
        <v>1.0008928547390789E-2</v>
      </c>
      <c r="AH731">
        <f t="shared" si="24"/>
        <v>-9192361</v>
      </c>
    </row>
    <row r="732" spans="1:34" x14ac:dyDescent="0.3">
      <c r="A732" t="s">
        <v>8</v>
      </c>
      <c r="B732" t="s">
        <v>1115</v>
      </c>
      <c r="C732" t="s">
        <v>2502</v>
      </c>
      <c r="D732">
        <f t="array" ref="D732">AVERAGE(IF($B$2:$B$3757=$C732, $AE$2:$AE$3757))</f>
        <v>6.8666666666666671</v>
      </c>
      <c r="E732">
        <f t="shared" si="25"/>
        <v>6.6</v>
      </c>
      <c r="G732">
        <v>104</v>
      </c>
      <c r="H732" t="s">
        <v>528</v>
      </c>
      <c r="I732" t="s">
        <v>897</v>
      </c>
      <c r="J732" t="s">
        <v>5357</v>
      </c>
      <c r="K732" t="s">
        <v>5359</v>
      </c>
      <c r="W732" t="s">
        <v>1116</v>
      </c>
      <c r="X732" t="s">
        <v>11</v>
      </c>
      <c r="AD732">
        <v>48000000</v>
      </c>
      <c r="AE732">
        <v>6.1</v>
      </c>
      <c r="AF732">
        <v>46611204</v>
      </c>
      <c r="AG732">
        <f>IFERROR(CORREL(AD732:$AD$3757, AF732:$AF$3757), "")</f>
        <v>9.9967093602477946E-3</v>
      </c>
      <c r="AH732">
        <f t="shared" si="24"/>
        <v>-1388796</v>
      </c>
    </row>
    <row r="733" spans="1:34" x14ac:dyDescent="0.3">
      <c r="A733" t="s">
        <v>8</v>
      </c>
      <c r="B733" t="s">
        <v>565</v>
      </c>
      <c r="C733" t="s">
        <v>2512</v>
      </c>
      <c r="D733">
        <f t="array" ref="D733">AVERAGE(IF($B$2:$B$3757=$C733, $AE$2:$AE$3757))</f>
        <v>6</v>
      </c>
      <c r="E733">
        <f t="shared" si="25"/>
        <v>6.6</v>
      </c>
      <c r="G733">
        <v>100</v>
      </c>
      <c r="H733" t="s">
        <v>354</v>
      </c>
      <c r="I733" t="s">
        <v>253</v>
      </c>
      <c r="J733" t="s">
        <v>5360</v>
      </c>
      <c r="K733" t="s">
        <v>528</v>
      </c>
      <c r="L733" t="s">
        <v>5361</v>
      </c>
      <c r="M733" t="s">
        <v>5357</v>
      </c>
      <c r="W733" t="s">
        <v>1117</v>
      </c>
      <c r="X733" t="s">
        <v>11</v>
      </c>
      <c r="AD733">
        <v>60000000</v>
      </c>
      <c r="AE733">
        <v>7.8</v>
      </c>
      <c r="AF733">
        <v>257756197</v>
      </c>
      <c r="AG733">
        <f>IFERROR(CORREL(AD733:$AD$3757, AF733:$AF$3757), "")</f>
        <v>9.9916449144175738E-3</v>
      </c>
      <c r="AH733">
        <f t="shared" si="24"/>
        <v>197756197</v>
      </c>
    </row>
    <row r="734" spans="1:34" x14ac:dyDescent="0.3">
      <c r="A734" t="s">
        <v>8</v>
      </c>
      <c r="B734" t="s">
        <v>1118</v>
      </c>
      <c r="C734" t="s">
        <v>2517</v>
      </c>
      <c r="D734">
        <f t="array" ref="D734">AVERAGE(IF($B$2:$B$3757=$C734, $AE$2:$AE$3757))</f>
        <v>6.7</v>
      </c>
      <c r="E734">
        <f t="shared" si="25"/>
        <v>6.6</v>
      </c>
      <c r="G734">
        <v>115</v>
      </c>
      <c r="H734" t="s">
        <v>354</v>
      </c>
      <c r="I734" t="s">
        <v>528</v>
      </c>
      <c r="J734" t="s">
        <v>5366</v>
      </c>
      <c r="W734" t="s">
        <v>1119</v>
      </c>
      <c r="X734" t="s">
        <v>11</v>
      </c>
      <c r="AD734">
        <v>45000000</v>
      </c>
      <c r="AE734">
        <v>5</v>
      </c>
      <c r="AF734">
        <v>48472213</v>
      </c>
      <c r="AG734">
        <f>IFERROR(CORREL(AD734:$AD$3757, AF734:$AF$3757), "")</f>
        <v>9.8507279712777684E-3</v>
      </c>
      <c r="AH734">
        <f t="shared" si="24"/>
        <v>3472213</v>
      </c>
    </row>
    <row r="735" spans="1:34" x14ac:dyDescent="0.3">
      <c r="A735" t="s">
        <v>8</v>
      </c>
      <c r="B735" t="s">
        <v>951</v>
      </c>
      <c r="C735" t="s">
        <v>2520</v>
      </c>
      <c r="D735">
        <f t="array" ref="D735">AVERAGE(IF($B$2:$B$3757=$C735, $AE$2:$AE$3757))</f>
        <v>5.65</v>
      </c>
      <c r="E735">
        <f t="shared" si="25"/>
        <v>6.6</v>
      </c>
      <c r="G735">
        <v>101</v>
      </c>
      <c r="H735" t="s">
        <v>354</v>
      </c>
      <c r="I735" t="s">
        <v>253</v>
      </c>
      <c r="J735" t="s">
        <v>5357</v>
      </c>
      <c r="K735" t="s">
        <v>5358</v>
      </c>
      <c r="L735" t="s">
        <v>5281</v>
      </c>
      <c r="W735" t="s">
        <v>1120</v>
      </c>
      <c r="X735" t="s">
        <v>11</v>
      </c>
      <c r="AD735">
        <v>60000000</v>
      </c>
      <c r="AE735">
        <v>6.2</v>
      </c>
      <c r="AF735">
        <v>43060566</v>
      </c>
      <c r="AG735">
        <f>IFERROR(CORREL(AD735:$AD$3757, AF735:$AF$3757), "")</f>
        <v>9.8459249029091787E-3</v>
      </c>
      <c r="AH735">
        <f t="shared" si="24"/>
        <v>-16939434</v>
      </c>
    </row>
    <row r="736" spans="1:34" x14ac:dyDescent="0.3">
      <c r="A736" t="s">
        <v>8</v>
      </c>
      <c r="B736" t="s">
        <v>1121</v>
      </c>
      <c r="C736" t="s">
        <v>2528</v>
      </c>
      <c r="D736">
        <f t="array" ref="D736">AVERAGE(IF($B$2:$B$3757=$C736, $AE$2:$AE$3757))</f>
        <v>7.2</v>
      </c>
      <c r="E736">
        <f t="shared" si="25"/>
        <v>6.6</v>
      </c>
      <c r="G736">
        <v>113</v>
      </c>
      <c r="H736" t="s">
        <v>354</v>
      </c>
      <c r="I736" t="s">
        <v>5366</v>
      </c>
      <c r="J736" t="s">
        <v>897</v>
      </c>
      <c r="K736" t="s">
        <v>5281</v>
      </c>
      <c r="W736" t="s">
        <v>1122</v>
      </c>
      <c r="X736" t="s">
        <v>11</v>
      </c>
      <c r="AD736">
        <v>60000000</v>
      </c>
      <c r="AE736">
        <v>6.7</v>
      </c>
      <c r="AF736">
        <v>45996718</v>
      </c>
      <c r="AG736">
        <f>IFERROR(CORREL(AD736:$AD$3757, AF736:$AF$3757), "")</f>
        <v>9.8396870513684197E-3</v>
      </c>
      <c r="AH736">
        <f t="shared" si="24"/>
        <v>-14003282</v>
      </c>
    </row>
    <row r="737" spans="1:34" x14ac:dyDescent="0.3">
      <c r="A737" t="s">
        <v>8</v>
      </c>
      <c r="B737" t="s">
        <v>1123</v>
      </c>
      <c r="C737" t="s">
        <v>2531</v>
      </c>
      <c r="D737">
        <f t="array" ref="D737">AVERAGE(IF($B$2:$B$3757=$C737, $AE$2:$AE$3757))</f>
        <v>4.7666666666666666</v>
      </c>
      <c r="E737">
        <f t="shared" si="25"/>
        <v>6.5999999999999988</v>
      </c>
      <c r="G737">
        <v>100</v>
      </c>
      <c r="H737" t="s">
        <v>253</v>
      </c>
      <c r="I737" t="s">
        <v>528</v>
      </c>
      <c r="W737" t="s">
        <v>1124</v>
      </c>
      <c r="X737" t="s">
        <v>11</v>
      </c>
      <c r="AD737">
        <v>60000000</v>
      </c>
      <c r="AE737">
        <v>4.9000000000000004</v>
      </c>
      <c r="AF737">
        <v>43337279</v>
      </c>
      <c r="AG737">
        <f>IFERROR(CORREL(AD737:$AD$3757, AF737:$AF$3757), "")</f>
        <v>9.8311168651671263E-3</v>
      </c>
      <c r="AH737">
        <f t="shared" si="24"/>
        <v>-16662721</v>
      </c>
    </row>
    <row r="738" spans="1:34" x14ac:dyDescent="0.3">
      <c r="A738" t="s">
        <v>8</v>
      </c>
      <c r="B738" t="s">
        <v>975</v>
      </c>
      <c r="C738" t="s">
        <v>2533</v>
      </c>
      <c r="D738">
        <f t="array" ref="D738">AVERAGE(IF($B$2:$B$3757=$C738, $AE$2:$AE$3757))</f>
        <v>6.8999999999999995</v>
      </c>
      <c r="E738">
        <f t="shared" si="25"/>
        <v>6.58</v>
      </c>
      <c r="G738">
        <v>134</v>
      </c>
      <c r="H738" t="s">
        <v>5367</v>
      </c>
      <c r="I738" t="s">
        <v>897</v>
      </c>
      <c r="J738" t="s">
        <v>5364</v>
      </c>
      <c r="K738" t="s">
        <v>5365</v>
      </c>
      <c r="W738" t="s">
        <v>1125</v>
      </c>
      <c r="X738" t="s">
        <v>11</v>
      </c>
      <c r="AD738">
        <v>60000000</v>
      </c>
      <c r="AE738">
        <v>7.4</v>
      </c>
      <c r="AF738">
        <v>37479778</v>
      </c>
      <c r="AG738">
        <f>IFERROR(CORREL(AD738:$AD$3757, AF738:$AF$3757), "")</f>
        <v>9.8246497128745818E-3</v>
      </c>
      <c r="AH738">
        <f t="shared" si="24"/>
        <v>-22520222</v>
      </c>
    </row>
    <row r="739" spans="1:34" x14ac:dyDescent="0.3">
      <c r="A739" t="s">
        <v>8</v>
      </c>
      <c r="B739" t="s">
        <v>351</v>
      </c>
      <c r="C739" t="s">
        <v>2535</v>
      </c>
      <c r="D739">
        <f t="array" ref="D739">AVERAGE(IF($B$2:$B$3757=$C739, $AE$2:$AE$3757))</f>
        <v>5.45</v>
      </c>
      <c r="E739">
        <f t="shared" si="25"/>
        <v>6.58</v>
      </c>
      <c r="G739">
        <v>125</v>
      </c>
      <c r="H739" t="s">
        <v>528</v>
      </c>
      <c r="I739" t="s">
        <v>5366</v>
      </c>
      <c r="J739" t="s">
        <v>5359</v>
      </c>
      <c r="K739" t="s">
        <v>5281</v>
      </c>
      <c r="W739" t="s">
        <v>1126</v>
      </c>
      <c r="X739" t="s">
        <v>11</v>
      </c>
      <c r="AD739">
        <v>60000000</v>
      </c>
      <c r="AE739">
        <v>6.2</v>
      </c>
      <c r="AF739">
        <v>40559930</v>
      </c>
      <c r="AG739">
        <f>IFERROR(CORREL(AD739:$AD$3757, AF739:$AF$3757), "")</f>
        <v>9.8228628627728565E-3</v>
      </c>
      <c r="AH739">
        <f t="shared" si="24"/>
        <v>-19440070</v>
      </c>
    </row>
    <row r="740" spans="1:34" x14ac:dyDescent="0.3">
      <c r="A740" t="s">
        <v>8</v>
      </c>
      <c r="B740" t="s">
        <v>1127</v>
      </c>
      <c r="C740" t="s">
        <v>2543</v>
      </c>
      <c r="D740">
        <f t="array" ref="D740">AVERAGE(IF($B$2:$B$3757=$C740, $AE$2:$AE$3757))</f>
        <v>7.8</v>
      </c>
      <c r="E740">
        <f t="shared" si="25"/>
        <v>6.5769230769230758</v>
      </c>
      <c r="G740">
        <v>94</v>
      </c>
      <c r="H740" t="s">
        <v>528</v>
      </c>
      <c r="I740" t="s">
        <v>5361</v>
      </c>
      <c r="J740" t="s">
        <v>5358</v>
      </c>
      <c r="W740" t="s">
        <v>1128</v>
      </c>
      <c r="X740" t="s">
        <v>11</v>
      </c>
      <c r="AD740">
        <v>65000000</v>
      </c>
      <c r="AE740">
        <v>4.9000000000000004</v>
      </c>
      <c r="AF740">
        <v>36830057</v>
      </c>
      <c r="AG740">
        <f>IFERROR(CORREL(AD740:$AD$3757, AF740:$AF$3757), "")</f>
        <v>9.8186040216157212E-3</v>
      </c>
      <c r="AH740">
        <f t="shared" si="24"/>
        <v>-28169943</v>
      </c>
    </row>
    <row r="741" spans="1:34" x14ac:dyDescent="0.3">
      <c r="A741" t="s">
        <v>8</v>
      </c>
      <c r="B741" t="s">
        <v>877</v>
      </c>
      <c r="C741" t="s">
        <v>2548</v>
      </c>
      <c r="D741">
        <f t="array" ref="D741">AVERAGE(IF($B$2:$B$3757=$C741, $AE$2:$AE$3757))</f>
        <v>5.2</v>
      </c>
      <c r="E741">
        <f t="shared" si="25"/>
        <v>6.5714285714285712</v>
      </c>
      <c r="G741">
        <v>107</v>
      </c>
      <c r="H741" t="s">
        <v>354</v>
      </c>
      <c r="I741" t="s">
        <v>5366</v>
      </c>
      <c r="J741" t="s">
        <v>5281</v>
      </c>
      <c r="W741" t="s">
        <v>1129</v>
      </c>
      <c r="X741" t="s">
        <v>11</v>
      </c>
      <c r="AD741">
        <v>60000000</v>
      </c>
      <c r="AE741">
        <v>6.1</v>
      </c>
      <c r="AF741">
        <v>36279230</v>
      </c>
      <c r="AG741">
        <f>IFERROR(CORREL(AD741:$AD$3757, AF741:$AF$3757), "")</f>
        <v>9.8171149136547335E-3</v>
      </c>
      <c r="AH741">
        <f t="shared" si="24"/>
        <v>-23720770</v>
      </c>
    </row>
    <row r="742" spans="1:34" x14ac:dyDescent="0.3">
      <c r="A742" t="s">
        <v>8</v>
      </c>
      <c r="B742" t="s">
        <v>1130</v>
      </c>
      <c r="C742" t="s">
        <v>2550</v>
      </c>
      <c r="D742">
        <f t="array" ref="D742">AVERAGE(IF($B$2:$B$3757=$C742, $AE$2:$AE$3757))</f>
        <v>5.6</v>
      </c>
      <c r="E742">
        <f t="shared" si="25"/>
        <v>6.5666666666666664</v>
      </c>
      <c r="G742">
        <v>91</v>
      </c>
      <c r="H742" t="s">
        <v>253</v>
      </c>
      <c r="I742" t="s">
        <v>5360</v>
      </c>
      <c r="J742" t="s">
        <v>528</v>
      </c>
      <c r="K742" t="s">
        <v>5361</v>
      </c>
      <c r="L742" t="s">
        <v>5358</v>
      </c>
      <c r="W742" t="s">
        <v>1131</v>
      </c>
      <c r="X742" t="s">
        <v>11</v>
      </c>
      <c r="AD742">
        <v>70000000</v>
      </c>
      <c r="AE742">
        <v>6.1</v>
      </c>
      <c r="AF742">
        <v>42194060</v>
      </c>
      <c r="AG742">
        <f>IFERROR(CORREL(AD742:$AD$3757, AF742:$AF$3757), "")</f>
        <v>9.8162913947442455E-3</v>
      </c>
      <c r="AH742">
        <f t="shared" si="24"/>
        <v>-27805940</v>
      </c>
    </row>
    <row r="743" spans="1:34" x14ac:dyDescent="0.3">
      <c r="A743" t="s">
        <v>8</v>
      </c>
      <c r="B743" t="s">
        <v>1132</v>
      </c>
      <c r="C743" t="s">
        <v>2554</v>
      </c>
      <c r="D743">
        <f t="array" ref="D743">AVERAGE(IF($B$2:$B$3757=$C743, $AE$2:$AE$3757))</f>
        <v>6.6</v>
      </c>
      <c r="E743">
        <f t="shared" si="25"/>
        <v>6.5666666666666664</v>
      </c>
      <c r="G743">
        <v>116</v>
      </c>
      <c r="H743" t="s">
        <v>354</v>
      </c>
      <c r="I743" t="s">
        <v>253</v>
      </c>
      <c r="J743" t="s">
        <v>5358</v>
      </c>
      <c r="K743" t="s">
        <v>5281</v>
      </c>
      <c r="W743" t="s">
        <v>1133</v>
      </c>
      <c r="X743" t="s">
        <v>11</v>
      </c>
      <c r="AD743">
        <v>60000000</v>
      </c>
      <c r="AE743">
        <v>6.4</v>
      </c>
      <c r="AF743">
        <v>43119879</v>
      </c>
      <c r="AG743">
        <f>IFERROR(CORREL(AD743:$AD$3757, AF743:$AF$3757), "")</f>
        <v>9.8087276288135548E-3</v>
      </c>
      <c r="AH743">
        <f t="shared" si="24"/>
        <v>-16880121</v>
      </c>
    </row>
    <row r="744" spans="1:34" x14ac:dyDescent="0.3">
      <c r="A744" t="s">
        <v>8</v>
      </c>
      <c r="B744" t="s">
        <v>1134</v>
      </c>
      <c r="C744" t="s">
        <v>2556</v>
      </c>
      <c r="D744">
        <f t="array" ref="D744">AVERAGE(IF($B$2:$B$3757=$C744, $AE$2:$AE$3757))</f>
        <v>5.4</v>
      </c>
      <c r="E744">
        <f t="shared" si="25"/>
        <v>6.5666666666666664</v>
      </c>
      <c r="G744">
        <v>100</v>
      </c>
      <c r="H744" t="s">
        <v>528</v>
      </c>
      <c r="I744" t="s">
        <v>5366</v>
      </c>
      <c r="J744" t="s">
        <v>5359</v>
      </c>
      <c r="W744" t="s">
        <v>1135</v>
      </c>
      <c r="X744" t="s">
        <v>11</v>
      </c>
      <c r="AD744">
        <v>60000000</v>
      </c>
      <c r="AE744">
        <v>6.3</v>
      </c>
      <c r="AF744">
        <v>35096190</v>
      </c>
      <c r="AG744">
        <f>IFERROR(CORREL(AD744:$AD$3757, AF744:$AF$3757), "")</f>
        <v>9.8024126430035479E-3</v>
      </c>
      <c r="AH744">
        <f t="shared" si="24"/>
        <v>-24903810</v>
      </c>
    </row>
    <row r="745" spans="1:34" x14ac:dyDescent="0.3">
      <c r="A745" t="s">
        <v>8</v>
      </c>
      <c r="B745" t="s">
        <v>84</v>
      </c>
      <c r="C745" t="s">
        <v>2561</v>
      </c>
      <c r="D745">
        <f t="array" ref="D745">AVERAGE(IF($B$2:$B$3757=$C745, $AE$2:$AE$3757))</f>
        <v>6.333333333333333</v>
      </c>
      <c r="E745">
        <f t="shared" si="25"/>
        <v>6.5500000000000007</v>
      </c>
      <c r="G745">
        <v>117</v>
      </c>
      <c r="H745" t="s">
        <v>5366</v>
      </c>
      <c r="I745" t="s">
        <v>897</v>
      </c>
      <c r="J745" t="s">
        <v>5363</v>
      </c>
      <c r="K745" t="s">
        <v>5281</v>
      </c>
      <c r="W745" t="s">
        <v>1136</v>
      </c>
      <c r="X745" t="s">
        <v>11</v>
      </c>
      <c r="AD745">
        <v>80000000</v>
      </c>
      <c r="AE745">
        <v>6.6</v>
      </c>
      <c r="AF745">
        <v>43290977</v>
      </c>
      <c r="AG745">
        <f>IFERROR(CORREL(AD745:$AD$3757, AF745:$AF$3757), "")</f>
        <v>9.8025407185850424E-3</v>
      </c>
      <c r="AH745">
        <f t="shared" si="24"/>
        <v>-36709023</v>
      </c>
    </row>
    <row r="746" spans="1:34" x14ac:dyDescent="0.3">
      <c r="A746" t="s">
        <v>8</v>
      </c>
      <c r="B746" t="s">
        <v>488</v>
      </c>
      <c r="C746" t="s">
        <v>2563</v>
      </c>
      <c r="D746">
        <f t="array" ref="D746">AVERAGE(IF($B$2:$B$3757=$C746, $AE$2:$AE$3757))</f>
        <v>5.6</v>
      </c>
      <c r="E746">
        <f t="shared" si="25"/>
        <v>6.5500000000000007</v>
      </c>
      <c r="G746">
        <v>110</v>
      </c>
      <c r="H746" t="s">
        <v>1714</v>
      </c>
      <c r="I746" t="s">
        <v>5363</v>
      </c>
      <c r="J746" t="s">
        <v>5358</v>
      </c>
      <c r="K746" t="s">
        <v>5281</v>
      </c>
      <c r="W746" t="s">
        <v>1137</v>
      </c>
      <c r="X746" t="s">
        <v>11</v>
      </c>
      <c r="AD746">
        <v>40000000</v>
      </c>
      <c r="AE746">
        <v>5.7</v>
      </c>
      <c r="AF746">
        <v>33927476</v>
      </c>
      <c r="AG746">
        <f>IFERROR(CORREL(AD746:$AD$3757, AF746:$AF$3757), "")</f>
        <v>9.7914681433649252E-3</v>
      </c>
      <c r="AH746">
        <f t="shared" si="24"/>
        <v>-6072524</v>
      </c>
    </row>
    <row r="747" spans="1:34" x14ac:dyDescent="0.3">
      <c r="A747" t="s">
        <v>8</v>
      </c>
      <c r="B747" t="s">
        <v>1123</v>
      </c>
      <c r="C747" t="s">
        <v>2568</v>
      </c>
      <c r="D747">
        <f t="array" ref="D747">AVERAGE(IF($B$2:$B$3757=$C747, $AE$2:$AE$3757))</f>
        <v>6.3</v>
      </c>
      <c r="E747">
        <f t="shared" si="25"/>
        <v>6.55</v>
      </c>
      <c r="G747">
        <v>96</v>
      </c>
      <c r="H747" t="s">
        <v>528</v>
      </c>
      <c r="I747" t="s">
        <v>5366</v>
      </c>
      <c r="W747" t="s">
        <v>1138</v>
      </c>
      <c r="X747" t="s">
        <v>11</v>
      </c>
      <c r="AD747">
        <v>60000000</v>
      </c>
      <c r="AE747">
        <v>5.9</v>
      </c>
      <c r="AF747">
        <v>32122249</v>
      </c>
      <c r="AG747">
        <f>IFERROR(CORREL(AD747:$AD$3757, AF747:$AF$3757), "")</f>
        <v>9.7917735599865156E-3</v>
      </c>
      <c r="AH747">
        <f t="shared" si="24"/>
        <v>-27877751</v>
      </c>
    </row>
    <row r="748" spans="1:34" x14ac:dyDescent="0.3">
      <c r="A748" t="s">
        <v>8</v>
      </c>
      <c r="B748" t="s">
        <v>1097</v>
      </c>
      <c r="C748" t="s">
        <v>2570</v>
      </c>
      <c r="D748">
        <f t="array" ref="D748">AVERAGE(IF($B$2:$B$3757=$C748, $AE$2:$AE$3757))</f>
        <v>5.25</v>
      </c>
      <c r="E748">
        <f t="shared" si="25"/>
        <v>6.55</v>
      </c>
      <c r="G748">
        <v>101</v>
      </c>
      <c r="H748" t="s">
        <v>354</v>
      </c>
      <c r="I748" t="s">
        <v>5366</v>
      </c>
      <c r="J748" t="s">
        <v>897</v>
      </c>
      <c r="K748" t="s">
        <v>5363</v>
      </c>
      <c r="L748" t="s">
        <v>5281</v>
      </c>
      <c r="W748" t="s">
        <v>1139</v>
      </c>
      <c r="X748" t="s">
        <v>11</v>
      </c>
      <c r="AD748">
        <v>60000000</v>
      </c>
      <c r="AE748">
        <v>6</v>
      </c>
      <c r="AF748">
        <v>40076438</v>
      </c>
      <c r="AG748">
        <f>IFERROR(CORREL(AD748:$AD$3757, AF748:$AF$3757), "")</f>
        <v>9.7943170424480037E-3</v>
      </c>
      <c r="AH748">
        <f t="shared" si="24"/>
        <v>-19923562</v>
      </c>
    </row>
    <row r="749" spans="1:34" x14ac:dyDescent="0.3">
      <c r="A749" t="s">
        <v>8</v>
      </c>
      <c r="B749" t="s">
        <v>1140</v>
      </c>
      <c r="C749" t="s">
        <v>2572</v>
      </c>
      <c r="D749">
        <f t="array" ref="D749">AVERAGE(IF($B$2:$B$3757=$C749, $AE$2:$AE$3757))</f>
        <v>6.8</v>
      </c>
      <c r="E749">
        <f t="shared" si="25"/>
        <v>6.55</v>
      </c>
      <c r="G749">
        <v>111</v>
      </c>
      <c r="H749" t="s">
        <v>354</v>
      </c>
      <c r="I749" t="s">
        <v>5366</v>
      </c>
      <c r="J749" t="s">
        <v>897</v>
      </c>
      <c r="K749" t="s">
        <v>5281</v>
      </c>
      <c r="W749" t="s">
        <v>1141</v>
      </c>
      <c r="X749" t="s">
        <v>11</v>
      </c>
      <c r="AD749">
        <v>60000000</v>
      </c>
      <c r="AE749">
        <v>6.1</v>
      </c>
      <c r="AF749">
        <v>32940507</v>
      </c>
      <c r="AG749">
        <f>IFERROR(CORREL(AD749:$AD$3757, AF749:$AF$3757), "")</f>
        <v>9.7904255352128343E-3</v>
      </c>
      <c r="AH749">
        <f t="shared" si="24"/>
        <v>-27059493</v>
      </c>
    </row>
    <row r="750" spans="1:34" x14ac:dyDescent="0.3">
      <c r="A750" t="s">
        <v>8</v>
      </c>
      <c r="B750" t="s">
        <v>249</v>
      </c>
      <c r="C750" t="s">
        <v>2574</v>
      </c>
      <c r="D750">
        <f t="array" ref="D750">AVERAGE(IF($B$2:$B$3757=$C750, $AE$2:$AE$3757))</f>
        <v>7.5</v>
      </c>
      <c r="E750">
        <f t="shared" si="25"/>
        <v>6.55</v>
      </c>
      <c r="G750">
        <v>117</v>
      </c>
      <c r="H750" t="s">
        <v>5367</v>
      </c>
      <c r="I750" t="s">
        <v>897</v>
      </c>
      <c r="J750" t="s">
        <v>5368</v>
      </c>
      <c r="W750" t="s">
        <v>1142</v>
      </c>
      <c r="X750" t="s">
        <v>11</v>
      </c>
      <c r="AD750">
        <v>60000000</v>
      </c>
      <c r="AE750">
        <v>6.7</v>
      </c>
      <c r="AF750">
        <v>31670931</v>
      </c>
      <c r="AG750">
        <f>IFERROR(CORREL(AD750:$AD$3757, AF750:$AF$3757), "")</f>
        <v>9.7923034301654697E-3</v>
      </c>
      <c r="AH750">
        <f t="shared" si="24"/>
        <v>-28329069</v>
      </c>
    </row>
    <row r="751" spans="1:34" x14ac:dyDescent="0.3">
      <c r="A751" t="s">
        <v>8</v>
      </c>
      <c r="B751" t="s">
        <v>1069</v>
      </c>
      <c r="C751" t="s">
        <v>2578</v>
      </c>
      <c r="D751">
        <f t="array" ref="D751">AVERAGE(IF($B$2:$B$3757=$C751, $AE$2:$AE$3757))</f>
        <v>6.65</v>
      </c>
      <c r="E751">
        <f t="shared" si="25"/>
        <v>6.55</v>
      </c>
      <c r="G751">
        <v>126</v>
      </c>
      <c r="H751" t="s">
        <v>897</v>
      </c>
      <c r="I751" t="s">
        <v>5357</v>
      </c>
      <c r="J751" t="s">
        <v>5365</v>
      </c>
      <c r="W751" t="s">
        <v>1143</v>
      </c>
      <c r="X751" t="s">
        <v>11</v>
      </c>
      <c r="AD751">
        <v>60000000</v>
      </c>
      <c r="AE751">
        <v>6.7</v>
      </c>
      <c r="AF751">
        <v>30695227</v>
      </c>
      <c r="AG751">
        <f>IFERROR(CORREL(AD751:$AD$3757, AF751:$AF$3757), "")</f>
        <v>9.7952179918316968E-3</v>
      </c>
      <c r="AH751">
        <f t="shared" si="24"/>
        <v>-29304773</v>
      </c>
    </row>
    <row r="752" spans="1:34" x14ac:dyDescent="0.3">
      <c r="A752" t="s">
        <v>8</v>
      </c>
      <c r="B752" t="s">
        <v>879</v>
      </c>
      <c r="C752" t="s">
        <v>2580</v>
      </c>
      <c r="D752">
        <f t="array" ref="D752">AVERAGE(IF($B$2:$B$3757=$C752, $AE$2:$AE$3757))</f>
        <v>3.3</v>
      </c>
      <c r="E752">
        <f t="shared" si="25"/>
        <v>6.55</v>
      </c>
      <c r="G752">
        <v>152</v>
      </c>
      <c r="H752" t="s">
        <v>253</v>
      </c>
      <c r="I752" t="s">
        <v>528</v>
      </c>
      <c r="J752" t="s">
        <v>897</v>
      </c>
      <c r="K752" t="s">
        <v>5368</v>
      </c>
      <c r="W752" t="s">
        <v>1144</v>
      </c>
      <c r="X752" t="s">
        <v>11</v>
      </c>
      <c r="AD752">
        <v>60000000</v>
      </c>
      <c r="AE752">
        <v>7.9</v>
      </c>
      <c r="AF752">
        <v>32522352</v>
      </c>
      <c r="AG752">
        <f>IFERROR(CORREL(AD752:$AD$3757, AF752:$AF$3757), "")</f>
        <v>9.7989321928266624E-3</v>
      </c>
      <c r="AH752">
        <f t="shared" si="24"/>
        <v>-27477648</v>
      </c>
    </row>
    <row r="753" spans="1:34" x14ac:dyDescent="0.3">
      <c r="A753" t="s">
        <v>8</v>
      </c>
      <c r="B753" t="s">
        <v>256</v>
      </c>
      <c r="C753" t="s">
        <v>2582</v>
      </c>
      <c r="D753">
        <f t="array" ref="D753">AVERAGE(IF($B$2:$B$3757=$C753, $AE$2:$AE$3757))</f>
        <v>3.5</v>
      </c>
      <c r="E753">
        <f t="shared" si="25"/>
        <v>6.5499999999999989</v>
      </c>
      <c r="G753">
        <v>101</v>
      </c>
      <c r="H753" t="s">
        <v>354</v>
      </c>
      <c r="I753" t="s">
        <v>253</v>
      </c>
      <c r="J753" t="s">
        <v>5366</v>
      </c>
      <c r="K753" t="s">
        <v>5281</v>
      </c>
      <c r="W753" t="s">
        <v>1145</v>
      </c>
      <c r="X753" t="s">
        <v>11</v>
      </c>
      <c r="AD753">
        <v>87000000</v>
      </c>
      <c r="AE753">
        <v>4.3</v>
      </c>
      <c r="AF753">
        <v>26082914</v>
      </c>
      <c r="AG753">
        <f>IFERROR(CORREL(AD753:$AD$3757, AF753:$AF$3757), "")</f>
        <v>9.8011558178493306E-3</v>
      </c>
      <c r="AH753">
        <f t="shared" si="24"/>
        <v>-60917086</v>
      </c>
    </row>
    <row r="754" spans="1:34" x14ac:dyDescent="0.3">
      <c r="A754" t="s">
        <v>8</v>
      </c>
      <c r="B754" t="s">
        <v>1146</v>
      </c>
      <c r="C754" t="s">
        <v>2588</v>
      </c>
      <c r="D754">
        <f t="array" ref="D754">AVERAGE(IF($B$2:$B$3757=$C754, $AE$2:$AE$3757))</f>
        <v>6.9499999999999993</v>
      </c>
      <c r="E754">
        <f t="shared" si="25"/>
        <v>6.5428571428571418</v>
      </c>
      <c r="G754">
        <v>87</v>
      </c>
      <c r="H754" t="s">
        <v>354</v>
      </c>
      <c r="I754" t="s">
        <v>5357</v>
      </c>
      <c r="J754" t="s">
        <v>1714</v>
      </c>
      <c r="K754" t="s">
        <v>5358</v>
      </c>
      <c r="L754" t="s">
        <v>5281</v>
      </c>
      <c r="W754" t="s">
        <v>1147</v>
      </c>
      <c r="X754" t="s">
        <v>11</v>
      </c>
      <c r="AD754">
        <v>60000000</v>
      </c>
      <c r="AE754">
        <v>5.7</v>
      </c>
      <c r="AF754">
        <v>29136626</v>
      </c>
      <c r="AG754">
        <f>IFERROR(CORREL(AD754:$AD$3757, AF754:$AF$3757), "")</f>
        <v>9.8158566400214919E-3</v>
      </c>
      <c r="AH754">
        <f t="shared" si="24"/>
        <v>-30863374</v>
      </c>
    </row>
    <row r="755" spans="1:34" x14ac:dyDescent="0.3">
      <c r="A755" t="s">
        <v>8</v>
      </c>
      <c r="B755" t="s">
        <v>1148</v>
      </c>
      <c r="C755" t="s">
        <v>2590</v>
      </c>
      <c r="D755">
        <f t="array" ref="D755">AVERAGE(IF($B$2:$B$3757=$C755, $AE$2:$AE$3757))</f>
        <v>6.9</v>
      </c>
      <c r="E755">
        <f t="shared" si="25"/>
        <v>6.5374999999999996</v>
      </c>
      <c r="G755">
        <v>85</v>
      </c>
      <c r="H755" t="s">
        <v>253</v>
      </c>
      <c r="I755" t="s">
        <v>5360</v>
      </c>
      <c r="J755" t="s">
        <v>528</v>
      </c>
      <c r="K755" t="s">
        <v>897</v>
      </c>
      <c r="L755" t="s">
        <v>5361</v>
      </c>
      <c r="M755" t="s">
        <v>5357</v>
      </c>
      <c r="N755" t="s">
        <v>5359</v>
      </c>
      <c r="W755" t="s">
        <v>1149</v>
      </c>
      <c r="X755" t="s">
        <v>11</v>
      </c>
      <c r="AD755">
        <v>60000000</v>
      </c>
      <c r="AE755">
        <v>6.7</v>
      </c>
      <c r="AF755">
        <v>26288320</v>
      </c>
      <c r="AG755">
        <f>IFERROR(CORREL(AD755:$AD$3757, AF755:$AF$3757), "")</f>
        <v>9.8208593496172079E-3</v>
      </c>
      <c r="AH755">
        <f t="shared" si="24"/>
        <v>-33711680</v>
      </c>
    </row>
    <row r="756" spans="1:34" x14ac:dyDescent="0.3">
      <c r="A756" t="s">
        <v>8</v>
      </c>
      <c r="B756" t="s">
        <v>622</v>
      </c>
      <c r="C756" t="s">
        <v>908</v>
      </c>
      <c r="D756">
        <f t="array" ref="D756">AVERAGE(IF($B$2:$B$3757=$C756, $AE$2:$AE$3757))</f>
        <v>7.5</v>
      </c>
      <c r="E756">
        <f t="shared" si="25"/>
        <v>6.5333333333333341</v>
      </c>
      <c r="G756">
        <v>130</v>
      </c>
      <c r="H756" t="s">
        <v>1714</v>
      </c>
      <c r="I756" t="s">
        <v>5358</v>
      </c>
      <c r="J756" t="s">
        <v>5281</v>
      </c>
      <c r="W756" t="s">
        <v>1150</v>
      </c>
      <c r="X756" t="s">
        <v>11</v>
      </c>
      <c r="AD756">
        <v>60000000</v>
      </c>
      <c r="AE756">
        <v>6.7</v>
      </c>
      <c r="AF756">
        <v>26616590</v>
      </c>
      <c r="AG756">
        <f>IFERROR(CORREL(AD756:$AD$3757, AF756:$AF$3757), "")</f>
        <v>9.8282131728647977E-3</v>
      </c>
      <c r="AH756">
        <f t="shared" si="24"/>
        <v>-33383410</v>
      </c>
    </row>
    <row r="757" spans="1:34" x14ac:dyDescent="0.3">
      <c r="A757" t="s">
        <v>8</v>
      </c>
      <c r="B757" t="s">
        <v>25</v>
      </c>
      <c r="C757" t="s">
        <v>2594</v>
      </c>
      <c r="D757">
        <f t="array" ref="D757">AVERAGE(IF($B$2:$B$3757=$C757, $AE$2:$AE$3757))</f>
        <v>6.8</v>
      </c>
      <c r="E757">
        <f t="shared" si="25"/>
        <v>6.5333333333333341</v>
      </c>
      <c r="G757">
        <v>173</v>
      </c>
      <c r="H757" t="s">
        <v>354</v>
      </c>
      <c r="I757" t="s">
        <v>253</v>
      </c>
      <c r="J757" t="s">
        <v>5358</v>
      </c>
      <c r="W757" t="s">
        <v>41</v>
      </c>
      <c r="X757" t="s">
        <v>11</v>
      </c>
      <c r="AD757">
        <v>220000000</v>
      </c>
      <c r="AE757">
        <v>8.1</v>
      </c>
      <c r="AF757">
        <v>623279547</v>
      </c>
      <c r="AG757">
        <f>IFERROR(CORREL(AD757:$AD$3757, AF757:$AF$3757), "")</f>
        <v>9.8353007116562877E-3</v>
      </c>
      <c r="AH757">
        <f t="shared" si="24"/>
        <v>403279547</v>
      </c>
    </row>
    <row r="758" spans="1:34" x14ac:dyDescent="0.3">
      <c r="A758" t="s">
        <v>8</v>
      </c>
      <c r="B758" t="s">
        <v>137</v>
      </c>
      <c r="C758" t="s">
        <v>2596</v>
      </c>
      <c r="D758">
        <f t="array" ref="D758">AVERAGE(IF($B$2:$B$3757=$C758, $AE$2:$AE$3757))</f>
        <v>5.8000000000000007</v>
      </c>
      <c r="E758">
        <f t="shared" si="25"/>
        <v>6.5333333333333341</v>
      </c>
      <c r="G758">
        <v>104</v>
      </c>
      <c r="H758" t="s">
        <v>897</v>
      </c>
      <c r="I758" t="s">
        <v>5357</v>
      </c>
      <c r="J758" t="s">
        <v>5363</v>
      </c>
      <c r="K758" t="s">
        <v>5359</v>
      </c>
      <c r="L758" t="s">
        <v>5281</v>
      </c>
      <c r="W758" t="s">
        <v>1151</v>
      </c>
      <c r="X758" t="s">
        <v>11</v>
      </c>
      <c r="AD758">
        <v>60000000</v>
      </c>
      <c r="AE758">
        <v>6.1</v>
      </c>
      <c r="AF758">
        <v>30063805</v>
      </c>
      <c r="AG758">
        <f>IFERROR(CORREL(AD758:$AD$3757, AF758:$AF$3757), "")</f>
        <v>6.8280332850266506E-3</v>
      </c>
      <c r="AH758">
        <f t="shared" si="24"/>
        <v>-29936195</v>
      </c>
    </row>
    <row r="759" spans="1:34" x14ac:dyDescent="0.3">
      <c r="A759" t="s">
        <v>8</v>
      </c>
      <c r="B759" t="s">
        <v>598</v>
      </c>
      <c r="C759" t="s">
        <v>2598</v>
      </c>
      <c r="D759">
        <f t="array" ref="D759">AVERAGE(IF($B$2:$B$3757=$C759, $AE$2:$AE$3757))</f>
        <v>5.6</v>
      </c>
      <c r="E759">
        <f t="shared" si="25"/>
        <v>6.5250000000000004</v>
      </c>
      <c r="G759">
        <v>121</v>
      </c>
      <c r="H759" t="s">
        <v>5366</v>
      </c>
      <c r="I759" t="s">
        <v>897</v>
      </c>
      <c r="J759" t="s">
        <v>5363</v>
      </c>
      <c r="K759" t="s">
        <v>5281</v>
      </c>
      <c r="W759" t="s">
        <v>1152</v>
      </c>
      <c r="X759" t="s">
        <v>11</v>
      </c>
      <c r="AD759">
        <v>50000000</v>
      </c>
      <c r="AE759">
        <v>5.6</v>
      </c>
      <c r="AF759">
        <v>22518325</v>
      </c>
      <c r="AG759">
        <f>IFERROR(CORREL(AD759:$AD$3757, AF759:$AF$3757), "")</f>
        <v>6.8322367473566594E-3</v>
      </c>
      <c r="AH759">
        <f t="shared" si="24"/>
        <v>-27481675</v>
      </c>
    </row>
    <row r="760" spans="1:34" x14ac:dyDescent="0.3">
      <c r="A760" t="s">
        <v>197</v>
      </c>
      <c r="B760" t="s">
        <v>1153</v>
      </c>
      <c r="C760" t="s">
        <v>2600</v>
      </c>
      <c r="D760">
        <f t="array" ref="D760">AVERAGE(IF($B$2:$B$3757=$C760, $AE$2:$AE$3757))</f>
        <v>6.3</v>
      </c>
      <c r="E760">
        <f t="shared" si="25"/>
        <v>6.5250000000000004</v>
      </c>
      <c r="G760">
        <v>140</v>
      </c>
      <c r="H760" t="s">
        <v>354</v>
      </c>
      <c r="I760" t="s">
        <v>253</v>
      </c>
      <c r="J760" t="s">
        <v>897</v>
      </c>
      <c r="K760" t="s">
        <v>5364</v>
      </c>
      <c r="L760" t="s">
        <v>5359</v>
      </c>
      <c r="M760" t="s">
        <v>2601</v>
      </c>
      <c r="W760" t="s">
        <v>1154</v>
      </c>
      <c r="X760" t="s">
        <v>11</v>
      </c>
      <c r="AD760">
        <v>60000000</v>
      </c>
      <c r="AE760">
        <v>6.6</v>
      </c>
      <c r="AF760">
        <v>13082288</v>
      </c>
      <c r="AG760">
        <f>IFERROR(CORREL(AD760:$AD$3757, AF760:$AF$3757), "")</f>
        <v>6.839115814127601E-3</v>
      </c>
      <c r="AH760">
        <f t="shared" si="24"/>
        <v>-46917712</v>
      </c>
    </row>
    <row r="761" spans="1:34" x14ac:dyDescent="0.3">
      <c r="A761" t="s">
        <v>8</v>
      </c>
      <c r="B761" t="s">
        <v>1155</v>
      </c>
      <c r="C761" t="s">
        <v>2603</v>
      </c>
      <c r="D761">
        <f t="array" ref="D761">AVERAGE(IF($B$2:$B$3757=$C761, $AE$2:$AE$3757))</f>
        <v>6.6</v>
      </c>
      <c r="E761">
        <f t="shared" si="25"/>
        <v>6.5166666666666666</v>
      </c>
      <c r="G761">
        <v>131</v>
      </c>
      <c r="H761" t="s">
        <v>354</v>
      </c>
      <c r="I761" t="s">
        <v>897</v>
      </c>
      <c r="J761" t="s">
        <v>5281</v>
      </c>
      <c r="W761" t="s">
        <v>1156</v>
      </c>
      <c r="X761" t="s">
        <v>11</v>
      </c>
      <c r="AD761">
        <v>60000000</v>
      </c>
      <c r="AE761">
        <v>6.9</v>
      </c>
      <c r="AF761">
        <v>18208078</v>
      </c>
      <c r="AG761">
        <f>IFERROR(CORREL(AD761:$AD$3757, AF761:$AF$3757), "")</f>
        <v>6.8578250090537097E-3</v>
      </c>
      <c r="AH761">
        <f t="shared" si="24"/>
        <v>-41791922</v>
      </c>
    </row>
    <row r="762" spans="1:34" x14ac:dyDescent="0.3">
      <c r="A762" t="s">
        <v>8</v>
      </c>
      <c r="B762" t="s">
        <v>1157</v>
      </c>
      <c r="C762" t="s">
        <v>2605</v>
      </c>
      <c r="D762">
        <f t="array" ref="D762">AVERAGE(IF($B$2:$B$3757=$C762, $AE$2:$AE$3757))</f>
        <v>3.3</v>
      </c>
      <c r="E762">
        <f t="shared" si="25"/>
        <v>6.5</v>
      </c>
      <c r="G762">
        <v>91</v>
      </c>
      <c r="H762" t="s">
        <v>1714</v>
      </c>
      <c r="I762" t="s">
        <v>5358</v>
      </c>
      <c r="J762" t="s">
        <v>5281</v>
      </c>
      <c r="W762" t="s">
        <v>1158</v>
      </c>
      <c r="X762" t="s">
        <v>11</v>
      </c>
      <c r="AD762">
        <v>65000000</v>
      </c>
      <c r="AE762">
        <v>4.8</v>
      </c>
      <c r="AF762">
        <v>14218868</v>
      </c>
      <c r="AG762">
        <f>IFERROR(CORREL(AD762:$AD$3757, AF762:$AF$3757), "")</f>
        <v>6.8721356096591059E-3</v>
      </c>
      <c r="AH762">
        <f t="shared" si="24"/>
        <v>-50781132</v>
      </c>
    </row>
    <row r="763" spans="1:34" x14ac:dyDescent="0.3">
      <c r="A763" t="s">
        <v>8</v>
      </c>
      <c r="B763" t="s">
        <v>1159</v>
      </c>
      <c r="C763" t="s">
        <v>2608</v>
      </c>
      <c r="D763">
        <f t="array" ref="D763">AVERAGE(IF($B$2:$B$3757=$C763, $AE$2:$AE$3757))</f>
        <v>5.6</v>
      </c>
      <c r="E763">
        <f t="shared" si="25"/>
        <v>6.5</v>
      </c>
      <c r="G763">
        <v>118</v>
      </c>
      <c r="H763" t="s">
        <v>897</v>
      </c>
      <c r="I763" t="s">
        <v>5357</v>
      </c>
      <c r="J763" t="s">
        <v>5363</v>
      </c>
      <c r="K763" t="s">
        <v>5359</v>
      </c>
      <c r="W763" t="s">
        <v>1160</v>
      </c>
      <c r="X763" t="s">
        <v>11</v>
      </c>
      <c r="AD763">
        <v>60000000</v>
      </c>
      <c r="AE763">
        <v>6.2</v>
      </c>
      <c r="AF763">
        <v>22451</v>
      </c>
      <c r="AG763">
        <f>IFERROR(CORREL(AD763:$AD$3757, AF763:$AF$3757), "")</f>
        <v>6.8929893624553387E-3</v>
      </c>
      <c r="AH763">
        <f t="shared" si="24"/>
        <v>-59977549</v>
      </c>
    </row>
    <row r="764" spans="1:34" x14ac:dyDescent="0.3">
      <c r="A764" t="s">
        <v>8</v>
      </c>
      <c r="B764" t="s">
        <v>1161</v>
      </c>
      <c r="C764" t="s">
        <v>2610</v>
      </c>
      <c r="D764">
        <f t="array" ref="D764">AVERAGE(IF($B$2:$B$3757=$C764, $AE$2:$AE$3757))</f>
        <v>5.3</v>
      </c>
      <c r="E764">
        <f t="shared" si="25"/>
        <v>6.5</v>
      </c>
      <c r="G764">
        <v>130</v>
      </c>
      <c r="H764" t="s">
        <v>5357</v>
      </c>
      <c r="I764" t="s">
        <v>1714</v>
      </c>
      <c r="J764" t="s">
        <v>5363</v>
      </c>
      <c r="K764" t="s">
        <v>5359</v>
      </c>
      <c r="W764" t="s">
        <v>1162</v>
      </c>
      <c r="X764" t="s">
        <v>11</v>
      </c>
      <c r="AD764">
        <v>60000000</v>
      </c>
      <c r="AE764">
        <v>6</v>
      </c>
      <c r="AF764">
        <v>31165421</v>
      </c>
      <c r="AG764">
        <f>IFERROR(CORREL(AD764:$AD$3757, AF764:$AF$3757), "")</f>
        <v>6.9231290260695884E-3</v>
      </c>
      <c r="AH764">
        <f t="shared" si="24"/>
        <v>-28834579</v>
      </c>
    </row>
    <row r="765" spans="1:34" x14ac:dyDescent="0.3">
      <c r="A765" t="s">
        <v>8</v>
      </c>
      <c r="B765" t="s">
        <v>1085</v>
      </c>
      <c r="C765" t="s">
        <v>2613</v>
      </c>
      <c r="D765">
        <f t="array" ref="D765">AVERAGE(IF($B$2:$B$3757=$C765, $AE$2:$AE$3757))</f>
        <v>6.3999999999999995</v>
      </c>
      <c r="E765">
        <f t="shared" si="25"/>
        <v>6.5</v>
      </c>
      <c r="G765">
        <v>90</v>
      </c>
      <c r="H765" t="s">
        <v>253</v>
      </c>
      <c r="I765" t="s">
        <v>528</v>
      </c>
      <c r="J765" t="s">
        <v>5361</v>
      </c>
      <c r="K765" t="s">
        <v>5359</v>
      </c>
      <c r="L765" t="s">
        <v>5358</v>
      </c>
      <c r="W765" t="s">
        <v>1163</v>
      </c>
      <c r="X765" t="s">
        <v>11</v>
      </c>
      <c r="AD765">
        <v>60000000</v>
      </c>
      <c r="AE765">
        <v>4.9000000000000004</v>
      </c>
      <c r="AF765">
        <v>11802056</v>
      </c>
      <c r="AG765">
        <f>IFERROR(CORREL(AD765:$AD$3757, AF765:$AF$3757), "")</f>
        <v>6.9264428435931794E-3</v>
      </c>
      <c r="AH765">
        <f t="shared" si="24"/>
        <v>-48197944</v>
      </c>
    </row>
    <row r="766" spans="1:34" x14ac:dyDescent="0.3">
      <c r="A766" t="s">
        <v>8</v>
      </c>
      <c r="B766" t="s">
        <v>1164</v>
      </c>
      <c r="C766" t="s">
        <v>2615</v>
      </c>
      <c r="D766">
        <f t="array" ref="D766">AVERAGE(IF($B$2:$B$3757=$C766, $AE$2:$AE$3757))</f>
        <v>5.9</v>
      </c>
      <c r="E766">
        <f t="shared" si="25"/>
        <v>6.5</v>
      </c>
      <c r="G766">
        <v>103</v>
      </c>
      <c r="H766" t="s">
        <v>897</v>
      </c>
      <c r="I766" t="s">
        <v>1714</v>
      </c>
      <c r="J766" t="s">
        <v>5281</v>
      </c>
      <c r="W766" t="s">
        <v>1165</v>
      </c>
      <c r="X766" t="s">
        <v>11</v>
      </c>
      <c r="AD766">
        <v>30000000</v>
      </c>
      <c r="AE766">
        <v>5.6</v>
      </c>
      <c r="AF766">
        <v>25472967</v>
      </c>
      <c r="AG766">
        <f>IFERROR(CORREL(AD766:$AD$3757, AF766:$AF$3757), "")</f>
        <v>6.9463290113145407E-3</v>
      </c>
      <c r="AH766">
        <f t="shared" si="24"/>
        <v>-4527033</v>
      </c>
    </row>
    <row r="767" spans="1:34" x14ac:dyDescent="0.3">
      <c r="A767" t="s">
        <v>8</v>
      </c>
      <c r="B767" t="s">
        <v>222</v>
      </c>
      <c r="C767" t="s">
        <v>2617</v>
      </c>
      <c r="D767">
        <f t="array" ref="D767">AVERAGE(IF($B$2:$B$3757=$C767, $AE$2:$AE$3757))</f>
        <v>5.4</v>
      </c>
      <c r="E767">
        <f t="shared" si="25"/>
        <v>6.5</v>
      </c>
      <c r="G767">
        <v>122</v>
      </c>
      <c r="H767" t="s">
        <v>528</v>
      </c>
      <c r="I767" t="s">
        <v>897</v>
      </c>
      <c r="W767" t="s">
        <v>1166</v>
      </c>
      <c r="X767" t="s">
        <v>11</v>
      </c>
      <c r="AD767">
        <v>55000000</v>
      </c>
      <c r="AE767">
        <v>6.1</v>
      </c>
      <c r="AF767">
        <v>22362500</v>
      </c>
      <c r="AG767">
        <f>IFERROR(CORREL(AD767:$AD$3757, AF767:$AF$3757), "")</f>
        <v>6.9458986986602033E-3</v>
      </c>
      <c r="AH767">
        <f t="shared" si="24"/>
        <v>-32637500</v>
      </c>
    </row>
    <row r="768" spans="1:34" x14ac:dyDescent="0.3">
      <c r="A768" t="s">
        <v>8</v>
      </c>
      <c r="B768" t="s">
        <v>1167</v>
      </c>
      <c r="C768" t="s">
        <v>2621</v>
      </c>
      <c r="D768">
        <f t="array" ref="D768">AVERAGE(IF($B$2:$B$3757=$C768, $AE$2:$AE$3757))</f>
        <v>5.4</v>
      </c>
      <c r="E768">
        <f t="shared" si="25"/>
        <v>6.5</v>
      </c>
      <c r="G768">
        <v>106</v>
      </c>
      <c r="H768" t="s">
        <v>253</v>
      </c>
      <c r="I768" t="s">
        <v>5361</v>
      </c>
      <c r="J768" t="s">
        <v>5357</v>
      </c>
      <c r="W768" t="s">
        <v>1168</v>
      </c>
      <c r="X768" t="s">
        <v>11</v>
      </c>
      <c r="AD768">
        <v>60000000</v>
      </c>
      <c r="AE768">
        <v>6.1</v>
      </c>
      <c r="AF768">
        <v>17281832</v>
      </c>
      <c r="AG768">
        <f>IFERROR(CORREL(AD768:$AD$3757, AF768:$AF$3757), "")</f>
        <v>6.9548130587224234E-3</v>
      </c>
      <c r="AH768">
        <f t="shared" si="24"/>
        <v>-42718168</v>
      </c>
    </row>
    <row r="769" spans="1:34" x14ac:dyDescent="0.3">
      <c r="A769" t="s">
        <v>8</v>
      </c>
      <c r="B769" t="s">
        <v>1011</v>
      </c>
      <c r="C769" t="s">
        <v>2623</v>
      </c>
      <c r="D769">
        <f t="array" ref="D769">AVERAGE(IF($B$2:$B$3757=$C769, $AE$2:$AE$3757))</f>
        <v>5.0666666666666664</v>
      </c>
      <c r="E769">
        <f t="shared" si="25"/>
        <v>6.5</v>
      </c>
      <c r="G769">
        <v>103</v>
      </c>
      <c r="H769" t="s">
        <v>354</v>
      </c>
      <c r="I769" t="s">
        <v>5366</v>
      </c>
      <c r="J769" t="s">
        <v>5357</v>
      </c>
      <c r="K769" t="s">
        <v>5281</v>
      </c>
      <c r="W769" t="s">
        <v>1169</v>
      </c>
      <c r="X769" t="s">
        <v>11</v>
      </c>
      <c r="AD769">
        <v>60000000</v>
      </c>
      <c r="AE769">
        <v>4.8</v>
      </c>
      <c r="AF769">
        <v>19781879</v>
      </c>
      <c r="AG769">
        <f>IFERROR(CORREL(AD769:$AD$3757, AF769:$AF$3757), "")</f>
        <v>6.9699901071363967E-3</v>
      </c>
      <c r="AH769">
        <f t="shared" si="24"/>
        <v>-40218121</v>
      </c>
    </row>
    <row r="770" spans="1:34" x14ac:dyDescent="0.3">
      <c r="A770" t="s">
        <v>8</v>
      </c>
      <c r="B770" t="s">
        <v>1170</v>
      </c>
      <c r="C770" t="s">
        <v>2631</v>
      </c>
      <c r="D770">
        <f t="array" ref="D770">AVERAGE(IF($B$2:$B$3757=$C770, $AE$2:$AE$3757))</f>
        <v>6.85</v>
      </c>
      <c r="E770">
        <f t="shared" si="25"/>
        <v>6.5</v>
      </c>
      <c r="G770">
        <v>107</v>
      </c>
      <c r="H770" t="s">
        <v>354</v>
      </c>
      <c r="I770" t="s">
        <v>528</v>
      </c>
      <c r="J770" t="s">
        <v>5363</v>
      </c>
      <c r="K770" t="s">
        <v>5359</v>
      </c>
      <c r="W770" t="s">
        <v>1171</v>
      </c>
      <c r="X770" t="s">
        <v>11</v>
      </c>
      <c r="AD770">
        <v>60000000</v>
      </c>
      <c r="AE770">
        <v>5.5</v>
      </c>
      <c r="AF770">
        <v>7605668</v>
      </c>
      <c r="AG770">
        <f>IFERROR(CORREL(AD770:$AD$3757, AF770:$AF$3757), "")</f>
        <v>6.9830278039493474E-3</v>
      </c>
      <c r="AH770">
        <f t="shared" si="24"/>
        <v>-52394332</v>
      </c>
    </row>
    <row r="771" spans="1:34" x14ac:dyDescent="0.3">
      <c r="A771" t="s">
        <v>8</v>
      </c>
      <c r="B771" t="s">
        <v>1172</v>
      </c>
      <c r="C771" t="s">
        <v>2639</v>
      </c>
      <c r="D771">
        <f t="array" ref="D771">AVERAGE(IF($B$2:$B$3757=$C771, $AE$2:$AE$3757))</f>
        <v>6.4</v>
      </c>
      <c r="E771">
        <f t="shared" si="25"/>
        <v>6.5</v>
      </c>
      <c r="G771">
        <v>156</v>
      </c>
      <c r="H771" t="s">
        <v>354</v>
      </c>
      <c r="I771" t="s">
        <v>253</v>
      </c>
      <c r="J771" t="s">
        <v>5357</v>
      </c>
      <c r="K771" t="s">
        <v>5281</v>
      </c>
      <c r="W771" t="s">
        <v>1173</v>
      </c>
      <c r="X771" t="s">
        <v>11</v>
      </c>
      <c r="AD771">
        <v>60000000</v>
      </c>
      <c r="AE771">
        <v>3.8</v>
      </c>
      <c r="AF771">
        <v>4535117</v>
      </c>
      <c r="AG771">
        <f>IFERROR(CORREL(AD771:$AD$3757, AF771:$AF$3757), "")</f>
        <v>7.0066204565845096E-3</v>
      </c>
      <c r="AH771">
        <f t="shared" ref="AH771:AH834" si="26" xml:space="preserve"> AF771 - AD771</f>
        <v>-55464883</v>
      </c>
    </row>
    <row r="772" spans="1:34" x14ac:dyDescent="0.3">
      <c r="A772" t="s">
        <v>8</v>
      </c>
      <c r="B772" t="s">
        <v>84</v>
      </c>
      <c r="C772" t="s">
        <v>2641</v>
      </c>
      <c r="D772">
        <f t="array" ref="D772">AVERAGE(IF($B$2:$B$3757=$C772, $AE$2:$AE$3757))</f>
        <v>5.9</v>
      </c>
      <c r="E772">
        <f t="shared" si="25"/>
        <v>6.5</v>
      </c>
      <c r="G772">
        <v>127</v>
      </c>
      <c r="H772" t="s">
        <v>253</v>
      </c>
      <c r="I772" t="s">
        <v>897</v>
      </c>
      <c r="J772" t="s">
        <v>5359</v>
      </c>
      <c r="K772" t="s">
        <v>2601</v>
      </c>
      <c r="W772" t="s">
        <v>1174</v>
      </c>
      <c r="X772" t="s">
        <v>11</v>
      </c>
      <c r="AD772">
        <v>35000000</v>
      </c>
      <c r="AE772">
        <v>6.5</v>
      </c>
      <c r="AF772">
        <v>4426297</v>
      </c>
      <c r="AG772">
        <f>IFERROR(CORREL(AD772:$AD$3757, AF772:$AF$3757), "")</f>
        <v>7.0329199711447778E-3</v>
      </c>
      <c r="AH772">
        <f t="shared" si="26"/>
        <v>-30573703</v>
      </c>
    </row>
    <row r="773" spans="1:34" x14ac:dyDescent="0.3">
      <c r="A773" t="s">
        <v>197</v>
      </c>
      <c r="B773" t="s">
        <v>1175</v>
      </c>
      <c r="C773" t="s">
        <v>2643</v>
      </c>
      <c r="D773">
        <f t="array" ref="D773">AVERAGE(IF($B$2:$B$3757=$C773, $AE$2:$AE$3757))</f>
        <v>4.7333333333333334</v>
      </c>
      <c r="E773">
        <f t="shared" si="25"/>
        <v>6.5</v>
      </c>
      <c r="G773">
        <v>132</v>
      </c>
      <c r="H773" t="s">
        <v>354</v>
      </c>
      <c r="I773" t="s">
        <v>897</v>
      </c>
      <c r="J773" t="s">
        <v>2601</v>
      </c>
      <c r="W773" t="s">
        <v>1176</v>
      </c>
      <c r="X773" t="s">
        <v>1177</v>
      </c>
      <c r="AD773">
        <v>80000000</v>
      </c>
      <c r="AE773">
        <v>6.7</v>
      </c>
      <c r="AF773">
        <v>10166502</v>
      </c>
      <c r="AG773">
        <f>IFERROR(CORREL(AD773:$AD$3757, AF773:$AF$3757), "")</f>
        <v>7.0365243310993534E-3</v>
      </c>
      <c r="AH773">
        <f t="shared" si="26"/>
        <v>-69833498</v>
      </c>
    </row>
    <row r="774" spans="1:34" x14ac:dyDescent="0.3">
      <c r="A774" t="s">
        <v>8</v>
      </c>
      <c r="B774" t="s">
        <v>1178</v>
      </c>
      <c r="C774" t="s">
        <v>2647</v>
      </c>
      <c r="D774">
        <f t="array" ref="D774">AVERAGE(IF($B$2:$B$3757=$C774, $AE$2:$AE$3757))</f>
        <v>5.5500000000000007</v>
      </c>
      <c r="E774">
        <f t="shared" si="25"/>
        <v>6.5</v>
      </c>
      <c r="G774">
        <v>108</v>
      </c>
      <c r="H774" t="s">
        <v>354</v>
      </c>
      <c r="I774" t="s">
        <v>253</v>
      </c>
      <c r="J774" t="s">
        <v>528</v>
      </c>
      <c r="K774" t="s">
        <v>5359</v>
      </c>
      <c r="L774" t="s">
        <v>5358</v>
      </c>
      <c r="W774" t="s">
        <v>1179</v>
      </c>
      <c r="X774" t="s">
        <v>11</v>
      </c>
      <c r="AD774">
        <v>58000000</v>
      </c>
      <c r="AE774">
        <v>8.1</v>
      </c>
      <c r="AF774">
        <v>363024263</v>
      </c>
      <c r="AG774">
        <f>IFERROR(CORREL(AD774:$AD$3757, AF774:$AF$3757), "")</f>
        <v>7.0727975488492252E-3</v>
      </c>
      <c r="AH774">
        <f t="shared" si="26"/>
        <v>305024263</v>
      </c>
    </row>
    <row r="775" spans="1:34" x14ac:dyDescent="0.3">
      <c r="A775" t="s">
        <v>8</v>
      </c>
      <c r="B775" t="s">
        <v>1180</v>
      </c>
      <c r="C775" t="s">
        <v>2649</v>
      </c>
      <c r="D775">
        <f t="array" ref="D775">AVERAGE(IF($B$2:$B$3757=$C775, $AE$2:$AE$3757))</f>
        <v>7</v>
      </c>
      <c r="E775">
        <f t="shared" si="25"/>
        <v>6.5</v>
      </c>
      <c r="G775">
        <v>114</v>
      </c>
      <c r="H775" t="s">
        <v>528</v>
      </c>
      <c r="I775" t="s">
        <v>897</v>
      </c>
      <c r="W775" t="s">
        <v>1181</v>
      </c>
      <c r="X775" t="s">
        <v>11</v>
      </c>
      <c r="AD775">
        <v>60000000</v>
      </c>
      <c r="AE775">
        <v>4.9000000000000004</v>
      </c>
      <c r="AF775">
        <v>12065985</v>
      </c>
      <c r="AG775">
        <f>IFERROR(CORREL(AD775:$AD$3757, AF775:$AF$3757), "")</f>
        <v>6.8772484294497317E-3</v>
      </c>
      <c r="AH775">
        <f t="shared" si="26"/>
        <v>-47934015</v>
      </c>
    </row>
    <row r="776" spans="1:34" x14ac:dyDescent="0.3">
      <c r="A776" t="s">
        <v>8</v>
      </c>
      <c r="B776" t="s">
        <v>975</v>
      </c>
      <c r="C776" t="s">
        <v>2651</v>
      </c>
      <c r="D776">
        <f t="array" ref="D776">AVERAGE(IF($B$2:$B$3757=$C776, $AE$2:$AE$3757))</f>
        <v>4.0999999999999996</v>
      </c>
      <c r="E776">
        <f t="shared" si="25"/>
        <v>6.5</v>
      </c>
      <c r="G776">
        <v>133</v>
      </c>
      <c r="H776" t="s">
        <v>354</v>
      </c>
      <c r="I776" t="s">
        <v>5367</v>
      </c>
      <c r="J776" t="s">
        <v>897</v>
      </c>
      <c r="K776" t="s">
        <v>5364</v>
      </c>
      <c r="L776" t="s">
        <v>5281</v>
      </c>
      <c r="M776" t="s">
        <v>2601</v>
      </c>
      <c r="W776" t="s">
        <v>1182</v>
      </c>
      <c r="X776" t="s">
        <v>11</v>
      </c>
      <c r="AD776">
        <v>58800000</v>
      </c>
      <c r="AE776">
        <v>7.3</v>
      </c>
      <c r="AF776">
        <v>350123553</v>
      </c>
      <c r="AG776">
        <f>IFERROR(CORREL(AD776:$AD$3757, AF776:$AF$3757), "")</f>
        <v>6.8971068075760278E-3</v>
      </c>
      <c r="AH776">
        <f t="shared" si="26"/>
        <v>291323553</v>
      </c>
    </row>
    <row r="777" spans="1:34" x14ac:dyDescent="0.3">
      <c r="A777" t="s">
        <v>8</v>
      </c>
      <c r="B777" t="s">
        <v>127</v>
      </c>
      <c r="C777" t="s">
        <v>2655</v>
      </c>
      <c r="D777">
        <f t="array" ref="D777">AVERAGE(IF($B$2:$B$3757=$C777, $AE$2:$AE$3757))</f>
        <v>5.0500000000000007</v>
      </c>
      <c r="E777">
        <f t="shared" si="25"/>
        <v>6.5</v>
      </c>
      <c r="G777">
        <v>103</v>
      </c>
      <c r="H777" t="s">
        <v>253</v>
      </c>
      <c r="I777" t="s">
        <v>528</v>
      </c>
      <c r="J777" t="s">
        <v>5361</v>
      </c>
      <c r="K777" t="s">
        <v>5357</v>
      </c>
      <c r="L777" t="s">
        <v>1714</v>
      </c>
      <c r="W777" t="s">
        <v>1183</v>
      </c>
      <c r="X777" t="s">
        <v>11</v>
      </c>
      <c r="AD777">
        <v>58000000</v>
      </c>
      <c r="AE777">
        <v>6.4</v>
      </c>
      <c r="AF777">
        <v>80021740</v>
      </c>
      <c r="AG777">
        <f>IFERROR(CORREL(AD777:$AD$3757, AF777:$AF$3757), "")</f>
        <v>6.6964344099199671E-3</v>
      </c>
      <c r="AH777">
        <f t="shared" si="26"/>
        <v>22021740</v>
      </c>
    </row>
    <row r="778" spans="1:34" x14ac:dyDescent="0.3">
      <c r="A778" t="s">
        <v>8</v>
      </c>
      <c r="B778" t="s">
        <v>550</v>
      </c>
      <c r="C778" t="s">
        <v>2657</v>
      </c>
      <c r="D778">
        <f t="array" ref="D778">AVERAGE(IF($B$2:$B$3757=$C778, $AE$2:$AE$3757))</f>
        <v>4.0999999999999996</v>
      </c>
      <c r="E778">
        <f t="shared" si="25"/>
        <v>6.5</v>
      </c>
      <c r="G778">
        <v>95</v>
      </c>
      <c r="H778" t="s">
        <v>528</v>
      </c>
      <c r="I778" t="s">
        <v>5357</v>
      </c>
      <c r="J778" t="s">
        <v>5359</v>
      </c>
      <c r="W778" t="s">
        <v>1184</v>
      </c>
      <c r="X778" t="s">
        <v>11</v>
      </c>
      <c r="AD778">
        <v>58000000</v>
      </c>
      <c r="AE778">
        <v>6.7</v>
      </c>
      <c r="AF778">
        <v>48291624</v>
      </c>
      <c r="AG778">
        <f>IFERROR(CORREL(AD778:$AD$3757, AF778:$AF$3757), "")</f>
        <v>6.6616364237877994E-3</v>
      </c>
      <c r="AH778">
        <f t="shared" si="26"/>
        <v>-9708376</v>
      </c>
    </row>
    <row r="779" spans="1:34" x14ac:dyDescent="0.3">
      <c r="A779" t="s">
        <v>8</v>
      </c>
      <c r="B779" t="s">
        <v>1088</v>
      </c>
      <c r="C779" t="s">
        <v>2661</v>
      </c>
      <c r="D779">
        <f t="array" ref="D779">AVERAGE(IF($B$2:$B$3757=$C779, $AE$2:$AE$3757))</f>
        <v>6.9249999999999998</v>
      </c>
      <c r="E779">
        <f t="shared" si="25"/>
        <v>6.5</v>
      </c>
      <c r="G779">
        <v>90</v>
      </c>
      <c r="H779" t="s">
        <v>528</v>
      </c>
      <c r="I779" t="s">
        <v>5361</v>
      </c>
      <c r="J779" t="s">
        <v>5359</v>
      </c>
      <c r="K779" t="s">
        <v>5358</v>
      </c>
      <c r="W779" t="s">
        <v>1185</v>
      </c>
      <c r="X779" t="s">
        <v>11</v>
      </c>
      <c r="AD779">
        <v>60000000</v>
      </c>
      <c r="AE779">
        <v>3.6</v>
      </c>
      <c r="AF779">
        <v>35231365</v>
      </c>
      <c r="AG779">
        <f>IFERROR(CORREL(AD779:$AD$3757, AF779:$AF$3757), "")</f>
        <v>6.6510812010497919E-3</v>
      </c>
      <c r="AH779">
        <f t="shared" si="26"/>
        <v>-24768635</v>
      </c>
    </row>
    <row r="780" spans="1:34" x14ac:dyDescent="0.3">
      <c r="A780" t="s">
        <v>8</v>
      </c>
      <c r="B780" t="s">
        <v>1186</v>
      </c>
      <c r="C780" t="s">
        <v>2663</v>
      </c>
      <c r="D780">
        <f t="array" ref="D780">AVERAGE(IF($B$2:$B$3757=$C780, $AE$2:$AE$3757))</f>
        <v>7.2</v>
      </c>
      <c r="E780">
        <f t="shared" si="25"/>
        <v>6.5</v>
      </c>
      <c r="G780">
        <v>87</v>
      </c>
      <c r="H780" t="s">
        <v>354</v>
      </c>
      <c r="I780" t="s">
        <v>253</v>
      </c>
      <c r="J780" t="s">
        <v>5281</v>
      </c>
      <c r="K780" t="s">
        <v>2601</v>
      </c>
      <c r="W780" t="s">
        <v>1187</v>
      </c>
      <c r="X780" t="s">
        <v>11</v>
      </c>
      <c r="AD780">
        <v>63000000</v>
      </c>
      <c r="AE780">
        <v>5.7</v>
      </c>
      <c r="AF780">
        <v>53715611</v>
      </c>
      <c r="AG780">
        <f>IFERROR(CORREL(AD780:$AD$3757, AF780:$AF$3757), "")</f>
        <v>6.6508291339286291E-3</v>
      </c>
      <c r="AH780">
        <f t="shared" si="26"/>
        <v>-9284389</v>
      </c>
    </row>
    <row r="781" spans="1:34" x14ac:dyDescent="0.3">
      <c r="A781" t="s">
        <v>8</v>
      </c>
      <c r="B781" t="s">
        <v>893</v>
      </c>
      <c r="C781" t="s">
        <v>2666</v>
      </c>
      <c r="D781">
        <f t="array" ref="D781">AVERAGE(IF($B$2:$B$3757=$C781, $AE$2:$AE$3757))</f>
        <v>7.8</v>
      </c>
      <c r="E781">
        <f t="shared" si="25"/>
        <v>6.5</v>
      </c>
      <c r="G781">
        <v>114</v>
      </c>
      <c r="H781" t="s">
        <v>528</v>
      </c>
      <c r="I781" t="s">
        <v>897</v>
      </c>
      <c r="J781" t="s">
        <v>5359</v>
      </c>
      <c r="K781" t="s">
        <v>5365</v>
      </c>
      <c r="W781" t="s">
        <v>1188</v>
      </c>
      <c r="X781" t="s">
        <v>11</v>
      </c>
      <c r="AD781">
        <v>58000000</v>
      </c>
      <c r="AE781">
        <v>6</v>
      </c>
      <c r="AF781">
        <v>31199215</v>
      </c>
      <c r="AG781">
        <f>IFERROR(CORREL(AD781:$AD$3757, AF781:$AF$3757), "")</f>
        <v>6.6331929751685358E-3</v>
      </c>
      <c r="AH781">
        <f t="shared" si="26"/>
        <v>-26800785</v>
      </c>
    </row>
    <row r="782" spans="1:34" x14ac:dyDescent="0.3">
      <c r="A782" t="s">
        <v>8</v>
      </c>
      <c r="B782" t="s">
        <v>1054</v>
      </c>
      <c r="C782" t="s">
        <v>2668</v>
      </c>
      <c r="D782">
        <f t="array" ref="D782">AVERAGE(IF($B$2:$B$3757=$C782, $AE$2:$AE$3757))</f>
        <v>7</v>
      </c>
      <c r="E782">
        <f t="shared" si="25"/>
        <v>6.5</v>
      </c>
      <c r="G782">
        <v>103</v>
      </c>
      <c r="H782" t="s">
        <v>528</v>
      </c>
      <c r="I782" t="s">
        <v>897</v>
      </c>
      <c r="J782" t="s">
        <v>5359</v>
      </c>
      <c r="W782" t="s">
        <v>1189</v>
      </c>
      <c r="X782" t="s">
        <v>11</v>
      </c>
      <c r="AD782">
        <v>58000000</v>
      </c>
      <c r="AE782">
        <v>4.7</v>
      </c>
      <c r="AF782">
        <v>29580087</v>
      </c>
      <c r="AG782">
        <f>IFERROR(CORREL(AD782:$AD$3757, AF782:$AF$3757), "")</f>
        <v>6.6361824249810842E-3</v>
      </c>
      <c r="AH782">
        <f t="shared" si="26"/>
        <v>-28419913</v>
      </c>
    </row>
    <row r="783" spans="1:34" x14ac:dyDescent="0.3">
      <c r="A783" t="s">
        <v>8</v>
      </c>
      <c r="B783" t="s">
        <v>211</v>
      </c>
      <c r="C783" t="s">
        <v>274</v>
      </c>
      <c r="D783">
        <f t="array" ref="D783">AVERAGE(IF($B$2:$B$3757=$C783, $AE$2:$AE$3757))</f>
        <v>6.5999999999999988</v>
      </c>
      <c r="E783">
        <f t="shared" si="25"/>
        <v>6.5</v>
      </c>
      <c r="G783">
        <v>125</v>
      </c>
      <c r="H783" t="s">
        <v>528</v>
      </c>
      <c r="W783" t="s">
        <v>1190</v>
      </c>
      <c r="X783" t="s">
        <v>11</v>
      </c>
      <c r="AD783">
        <v>58000000</v>
      </c>
      <c r="AE783">
        <v>6.3</v>
      </c>
      <c r="AF783">
        <v>44665963</v>
      </c>
      <c r="AG783">
        <f>IFERROR(CORREL(AD783:$AD$3757, AF783:$AF$3757), "")</f>
        <v>6.6404765788784766E-3</v>
      </c>
      <c r="AH783">
        <f t="shared" si="26"/>
        <v>-13334037</v>
      </c>
    </row>
    <row r="784" spans="1:34" x14ac:dyDescent="0.3">
      <c r="A784" t="s">
        <v>8</v>
      </c>
      <c r="B784" t="s">
        <v>622</v>
      </c>
      <c r="C784" t="s">
        <v>2681</v>
      </c>
      <c r="D784">
        <f t="array" ref="D784">AVERAGE(IF($B$2:$B$3757=$C784, $AE$2:$AE$3757))</f>
        <v>6.5</v>
      </c>
      <c r="E784">
        <f t="shared" si="25"/>
        <v>6.5</v>
      </c>
      <c r="G784">
        <v>97</v>
      </c>
      <c r="H784" t="s">
        <v>354</v>
      </c>
      <c r="I784" t="s">
        <v>253</v>
      </c>
      <c r="J784" t="s">
        <v>1714</v>
      </c>
      <c r="K784" t="s">
        <v>5358</v>
      </c>
      <c r="W784" t="s">
        <v>1191</v>
      </c>
      <c r="X784" t="s">
        <v>11</v>
      </c>
      <c r="AD784">
        <v>60000000</v>
      </c>
      <c r="AE784">
        <v>5.9</v>
      </c>
      <c r="AF784">
        <v>60128566</v>
      </c>
      <c r="AG784">
        <f>IFERROR(CORREL(AD784:$AD$3757, AF784:$AF$3757), "")</f>
        <v>6.632747303155764E-3</v>
      </c>
      <c r="AH784">
        <f t="shared" si="26"/>
        <v>128566</v>
      </c>
    </row>
    <row r="785" spans="1:34" x14ac:dyDescent="0.3">
      <c r="A785" t="s">
        <v>8</v>
      </c>
      <c r="B785" t="s">
        <v>1192</v>
      </c>
      <c r="C785" t="s">
        <v>1333</v>
      </c>
      <c r="D785">
        <f t="array" ref="D785">AVERAGE(IF($B$2:$B$3757=$C785, $AE$2:$AE$3757))</f>
        <v>6.9</v>
      </c>
      <c r="E785">
        <f t="shared" si="25"/>
        <v>6.5</v>
      </c>
      <c r="G785">
        <v>125</v>
      </c>
      <c r="H785" t="s">
        <v>354</v>
      </c>
      <c r="I785" t="s">
        <v>253</v>
      </c>
      <c r="J785" t="s">
        <v>897</v>
      </c>
      <c r="K785" t="s">
        <v>5364</v>
      </c>
      <c r="L785" t="s">
        <v>2601</v>
      </c>
      <c r="W785" t="s">
        <v>1193</v>
      </c>
      <c r="X785" t="s">
        <v>11</v>
      </c>
      <c r="AD785">
        <v>58000000</v>
      </c>
      <c r="AE785">
        <v>5.9</v>
      </c>
      <c r="AF785">
        <v>49875589</v>
      </c>
      <c r="AG785">
        <f>IFERROR(CORREL(AD785:$AD$3757, AF785:$AF$3757), "")</f>
        <v>6.6114258296295914E-3</v>
      </c>
      <c r="AH785">
        <f t="shared" si="26"/>
        <v>-8124411</v>
      </c>
    </row>
    <row r="786" spans="1:34" x14ac:dyDescent="0.3">
      <c r="A786" t="s">
        <v>8</v>
      </c>
      <c r="B786" t="s">
        <v>997</v>
      </c>
      <c r="C786" t="s">
        <v>2688</v>
      </c>
      <c r="D786">
        <f t="array" ref="D786">AVERAGE(IF($B$2:$B$3757=$C786, $AE$2:$AE$3757))</f>
        <v>6.5666666666666664</v>
      </c>
      <c r="E786">
        <f t="shared" si="25"/>
        <v>6.5</v>
      </c>
      <c r="G786">
        <v>136</v>
      </c>
      <c r="H786" t="s">
        <v>897</v>
      </c>
      <c r="I786" t="s">
        <v>5363</v>
      </c>
      <c r="J786" t="s">
        <v>5281</v>
      </c>
      <c r="W786" t="s">
        <v>1194</v>
      </c>
      <c r="X786" t="s">
        <v>11</v>
      </c>
      <c r="AD786">
        <v>57000000</v>
      </c>
      <c r="AE786">
        <v>7.5</v>
      </c>
      <c r="AF786">
        <v>60984028</v>
      </c>
      <c r="AG786">
        <f>IFERROR(CORREL(AD786:$AD$3757, AF786:$AF$3757), "")</f>
        <v>6.5995843802051854E-3</v>
      </c>
      <c r="AH786">
        <f t="shared" si="26"/>
        <v>3984028</v>
      </c>
    </row>
    <row r="787" spans="1:34" x14ac:dyDescent="0.3">
      <c r="A787" t="s">
        <v>8</v>
      </c>
      <c r="B787" t="s">
        <v>1195</v>
      </c>
      <c r="C787" t="s">
        <v>396</v>
      </c>
      <c r="D787">
        <f t="array" ref="D787">AVERAGE(IF($B$2:$B$3757=$C787, $AE$2:$AE$3757))</f>
        <v>6.2</v>
      </c>
      <c r="E787">
        <f t="shared" si="25"/>
        <v>6.5</v>
      </c>
      <c r="G787">
        <v>116</v>
      </c>
      <c r="H787" t="s">
        <v>528</v>
      </c>
      <c r="W787" t="s">
        <v>1196</v>
      </c>
      <c r="X787" t="s">
        <v>11</v>
      </c>
      <c r="AD787">
        <v>70000000</v>
      </c>
      <c r="AE787">
        <v>5.6</v>
      </c>
      <c r="AF787">
        <v>36931089</v>
      </c>
      <c r="AG787">
        <f>IFERROR(CORREL(AD787:$AD$3757, AF787:$AF$3757), "")</f>
        <v>6.5798851021633973E-3</v>
      </c>
      <c r="AH787">
        <f t="shared" si="26"/>
        <v>-33068911</v>
      </c>
    </row>
    <row r="788" spans="1:34" x14ac:dyDescent="0.3">
      <c r="A788" t="s">
        <v>8</v>
      </c>
      <c r="B788" t="s">
        <v>133</v>
      </c>
      <c r="C788" t="s">
        <v>2691</v>
      </c>
      <c r="D788">
        <f t="array" ref="D788">AVERAGE(IF($B$2:$B$3757=$C788, $AE$2:$AE$3757))</f>
        <v>5.9499999999999993</v>
      </c>
      <c r="E788">
        <f t="shared" si="25"/>
        <v>6.5</v>
      </c>
      <c r="G788">
        <v>103</v>
      </c>
      <c r="H788" t="s">
        <v>354</v>
      </c>
      <c r="I788" t="s">
        <v>253</v>
      </c>
      <c r="J788" t="s">
        <v>5357</v>
      </c>
      <c r="W788" t="s">
        <v>1197</v>
      </c>
      <c r="X788" t="s">
        <v>11</v>
      </c>
      <c r="AD788">
        <v>57000000</v>
      </c>
      <c r="AE788">
        <v>6.4</v>
      </c>
      <c r="AF788">
        <v>51317350</v>
      </c>
      <c r="AG788">
        <f>IFERROR(CORREL(AD788:$AD$3757, AF788:$AF$3757), "")</f>
        <v>6.577540795769346E-3</v>
      </c>
      <c r="AH788">
        <f t="shared" si="26"/>
        <v>-5682650</v>
      </c>
    </row>
    <row r="789" spans="1:34" x14ac:dyDescent="0.3">
      <c r="A789" t="s">
        <v>8</v>
      </c>
      <c r="B789" t="s">
        <v>70</v>
      </c>
      <c r="C789" t="s">
        <v>2696</v>
      </c>
      <c r="D789">
        <f t="array" ref="D789">AVERAGE(IF($B$2:$B$3757=$C789, $AE$2:$AE$3757))</f>
        <v>6.5250000000000004</v>
      </c>
      <c r="E789">
        <f t="shared" si="25"/>
        <v>6.5</v>
      </c>
      <c r="G789">
        <v>97</v>
      </c>
      <c r="H789" t="s">
        <v>354</v>
      </c>
      <c r="I789" t="s">
        <v>528</v>
      </c>
      <c r="J789" t="s">
        <v>5366</v>
      </c>
      <c r="K789" t="s">
        <v>897</v>
      </c>
      <c r="W789" t="s">
        <v>1198</v>
      </c>
      <c r="X789" t="s">
        <v>11</v>
      </c>
      <c r="AD789">
        <v>58000000</v>
      </c>
      <c r="AE789">
        <v>6.3</v>
      </c>
      <c r="AF789">
        <v>28328132</v>
      </c>
      <c r="AG789">
        <f>IFERROR(CORREL(AD789:$AD$3757, AF789:$AF$3757), "")</f>
        <v>6.5650383463268748E-3</v>
      </c>
      <c r="AH789">
        <f t="shared" si="26"/>
        <v>-29671868</v>
      </c>
    </row>
    <row r="790" spans="1:34" x14ac:dyDescent="0.3">
      <c r="A790" t="s">
        <v>8</v>
      </c>
      <c r="B790" t="s">
        <v>1199</v>
      </c>
      <c r="C790" t="s">
        <v>2700</v>
      </c>
      <c r="D790">
        <f t="array" ref="D790">AVERAGE(IF($B$2:$B$3757=$C790, $AE$2:$AE$3757))</f>
        <v>6.3999999999999995</v>
      </c>
      <c r="E790">
        <f t="shared" si="25"/>
        <v>6.5</v>
      </c>
      <c r="G790">
        <v>96</v>
      </c>
      <c r="H790" t="s">
        <v>354</v>
      </c>
      <c r="I790" t="s">
        <v>5357</v>
      </c>
      <c r="J790" t="s">
        <v>5281</v>
      </c>
      <c r="W790" t="s">
        <v>1200</v>
      </c>
      <c r="X790" t="s">
        <v>11</v>
      </c>
      <c r="AD790">
        <v>57000000</v>
      </c>
      <c r="AE790">
        <v>4.3</v>
      </c>
      <c r="AF790">
        <v>51774002</v>
      </c>
      <c r="AG790">
        <f>IFERROR(CORREL(AD790:$AD$3757, AF790:$AF$3757), "")</f>
        <v>6.5703313922343487E-3</v>
      </c>
      <c r="AH790">
        <f t="shared" si="26"/>
        <v>-5225998</v>
      </c>
    </row>
    <row r="791" spans="1:34" x14ac:dyDescent="0.3">
      <c r="A791" t="s">
        <v>8</v>
      </c>
      <c r="B791" t="s">
        <v>1201</v>
      </c>
      <c r="C791" t="s">
        <v>32</v>
      </c>
      <c r="D791">
        <f t="array" ref="D791">AVERAGE(IF($B$2:$B$3757=$C791, $AE$2:$AE$3757))</f>
        <v>6.4</v>
      </c>
      <c r="E791">
        <f t="shared" si="25"/>
        <v>6.5</v>
      </c>
      <c r="G791">
        <v>131</v>
      </c>
      <c r="H791" t="s">
        <v>897</v>
      </c>
      <c r="I791" t="s">
        <v>5368</v>
      </c>
      <c r="J791" t="s">
        <v>5359</v>
      </c>
      <c r="K791" t="s">
        <v>2601</v>
      </c>
      <c r="W791" t="s">
        <v>1202</v>
      </c>
      <c r="X791" t="s">
        <v>11</v>
      </c>
      <c r="AD791">
        <v>57000000</v>
      </c>
      <c r="AE791">
        <v>5.9</v>
      </c>
      <c r="AF791">
        <v>25528495</v>
      </c>
      <c r="AG791">
        <f>IFERROR(CORREL(AD791:$AD$3757, AF791:$AF$3757), "")</f>
        <v>6.5574733560107602E-3</v>
      </c>
      <c r="AH791">
        <f t="shared" si="26"/>
        <v>-31471505</v>
      </c>
    </row>
    <row r="792" spans="1:34" x14ac:dyDescent="0.3">
      <c r="A792" t="s">
        <v>8</v>
      </c>
      <c r="B792" t="s">
        <v>694</v>
      </c>
      <c r="C792" t="s">
        <v>2704</v>
      </c>
      <c r="D792">
        <f t="array" ref="D792">AVERAGE(IF($B$2:$B$3757=$C792, $AE$2:$AE$3757))</f>
        <v>7.2</v>
      </c>
      <c r="E792">
        <f t="shared" ref="E792:E855" si="27">LARGE($D$2:$D$1660, ROW(791:791))</f>
        <v>6.5</v>
      </c>
      <c r="G792">
        <v>95</v>
      </c>
      <c r="H792" t="s">
        <v>354</v>
      </c>
      <c r="I792" t="s">
        <v>528</v>
      </c>
      <c r="J792" t="s">
        <v>897</v>
      </c>
      <c r="K792" t="s">
        <v>5361</v>
      </c>
      <c r="L792" t="s">
        <v>5281</v>
      </c>
      <c r="W792" t="s">
        <v>1203</v>
      </c>
      <c r="X792" t="s">
        <v>11</v>
      </c>
      <c r="AD792">
        <v>56000000</v>
      </c>
      <c r="AE792">
        <v>5.5</v>
      </c>
      <c r="AF792">
        <v>113006880</v>
      </c>
      <c r="AG792">
        <f>IFERROR(CORREL(AD792:$AD$3757, AF792:$AF$3757), "")</f>
        <v>6.5647541121983712E-3</v>
      </c>
      <c r="AH792">
        <f t="shared" si="26"/>
        <v>57006880</v>
      </c>
    </row>
    <row r="793" spans="1:34" x14ac:dyDescent="0.3">
      <c r="A793" t="s">
        <v>8</v>
      </c>
      <c r="B793" t="s">
        <v>1204</v>
      </c>
      <c r="C793" t="s">
        <v>2706</v>
      </c>
      <c r="D793">
        <f t="array" ref="D793">AVERAGE(IF($B$2:$B$3757=$C793, $AE$2:$AE$3757))</f>
        <v>5.0999999999999996</v>
      </c>
      <c r="E793">
        <f t="shared" si="27"/>
        <v>6.5</v>
      </c>
      <c r="G793">
        <v>86</v>
      </c>
      <c r="H793" t="s">
        <v>354</v>
      </c>
      <c r="I793" t="s">
        <v>5366</v>
      </c>
      <c r="W793" t="s">
        <v>1205</v>
      </c>
      <c r="X793" t="s">
        <v>11</v>
      </c>
      <c r="AD793">
        <v>56000000</v>
      </c>
      <c r="AE793">
        <v>6.2</v>
      </c>
      <c r="AF793">
        <v>45860039</v>
      </c>
      <c r="AG793">
        <f>IFERROR(CORREL(AD793:$AD$3757, AF793:$AF$3757), "")</f>
        <v>6.5102013396854215E-3</v>
      </c>
      <c r="AH793">
        <f t="shared" si="26"/>
        <v>-10139961</v>
      </c>
    </row>
    <row r="794" spans="1:34" x14ac:dyDescent="0.3">
      <c r="A794" t="s">
        <v>197</v>
      </c>
      <c r="B794" t="s">
        <v>117</v>
      </c>
      <c r="C794" t="s">
        <v>271</v>
      </c>
      <c r="D794">
        <f t="array" ref="D794">AVERAGE(IF($B$2:$B$3757=$C794, $AE$2:$AE$3757))</f>
        <v>6.35</v>
      </c>
      <c r="E794">
        <f t="shared" si="27"/>
        <v>6.5</v>
      </c>
      <c r="G794">
        <v>142</v>
      </c>
      <c r="H794" t="s">
        <v>528</v>
      </c>
      <c r="I794" t="s">
        <v>897</v>
      </c>
      <c r="W794" t="s">
        <v>1206</v>
      </c>
      <c r="X794" t="s">
        <v>11</v>
      </c>
      <c r="AD794">
        <v>55000000</v>
      </c>
      <c r="AE794">
        <v>8.8000000000000007</v>
      </c>
      <c r="AF794">
        <v>329691196</v>
      </c>
      <c r="AG794">
        <f>IFERROR(CORREL(AD794:$AD$3757, AF794:$AF$3757), "")</f>
        <v>6.5021104398386457E-3</v>
      </c>
      <c r="AH794">
        <f t="shared" si="26"/>
        <v>274691196</v>
      </c>
    </row>
    <row r="795" spans="1:34" x14ac:dyDescent="0.3">
      <c r="A795" t="s">
        <v>8</v>
      </c>
      <c r="B795" t="s">
        <v>1036</v>
      </c>
      <c r="C795" t="s">
        <v>2721</v>
      </c>
      <c r="D795">
        <f t="array" ref="D795">AVERAGE(IF($B$2:$B$3757=$C795, $AE$2:$AE$3757))</f>
        <v>5.4</v>
      </c>
      <c r="E795">
        <f t="shared" si="27"/>
        <v>6.5</v>
      </c>
      <c r="G795">
        <v>92</v>
      </c>
      <c r="H795" t="s">
        <v>5360</v>
      </c>
      <c r="I795" t="s">
        <v>528</v>
      </c>
      <c r="J795" t="s">
        <v>5361</v>
      </c>
      <c r="K795" t="s">
        <v>5357</v>
      </c>
      <c r="L795" t="s">
        <v>5368</v>
      </c>
      <c r="W795" t="s">
        <v>1207</v>
      </c>
      <c r="X795" t="s">
        <v>11</v>
      </c>
      <c r="AD795">
        <v>60000000</v>
      </c>
      <c r="AE795">
        <v>5.2</v>
      </c>
      <c r="AF795">
        <v>217326336</v>
      </c>
      <c r="AG795">
        <f>IFERROR(CORREL(AD795:$AD$3757, AF795:$AF$3757), "")</f>
        <v>6.339352006952537E-3</v>
      </c>
      <c r="AH795">
        <f t="shared" si="26"/>
        <v>157326336</v>
      </c>
    </row>
    <row r="796" spans="1:34" x14ac:dyDescent="0.3">
      <c r="A796" t="s">
        <v>8</v>
      </c>
      <c r="B796" t="s">
        <v>527</v>
      </c>
      <c r="C796" t="s">
        <v>2724</v>
      </c>
      <c r="D796">
        <f t="array" ref="D796">AVERAGE(IF($B$2:$B$3757=$C796, $AE$2:$AE$3757))</f>
        <v>5.6</v>
      </c>
      <c r="E796">
        <f t="shared" si="27"/>
        <v>6.5</v>
      </c>
      <c r="G796">
        <v>108</v>
      </c>
      <c r="H796" t="s">
        <v>528</v>
      </c>
      <c r="W796" t="s">
        <v>1208</v>
      </c>
      <c r="X796" t="s">
        <v>11</v>
      </c>
      <c r="AD796">
        <v>55000000</v>
      </c>
      <c r="AE796">
        <v>7</v>
      </c>
      <c r="AF796">
        <v>166225040</v>
      </c>
      <c r="AG796">
        <f>IFERROR(CORREL(AD796:$AD$3757, AF796:$AF$3757), "")</f>
        <v>6.198393624804354E-3</v>
      </c>
      <c r="AH796">
        <f t="shared" si="26"/>
        <v>111225040</v>
      </c>
    </row>
    <row r="797" spans="1:34" x14ac:dyDescent="0.3">
      <c r="A797" t="s">
        <v>8</v>
      </c>
      <c r="B797" t="s">
        <v>1209</v>
      </c>
      <c r="C797" t="s">
        <v>2727</v>
      </c>
      <c r="D797">
        <f t="array" ref="D797">AVERAGE(IF($B$2:$B$3757=$C797, $AE$2:$AE$3757))</f>
        <v>2.8</v>
      </c>
      <c r="E797">
        <f t="shared" si="27"/>
        <v>6.5</v>
      </c>
      <c r="G797">
        <v>84</v>
      </c>
      <c r="H797" t="s">
        <v>253</v>
      </c>
      <c r="I797" t="s">
        <v>5360</v>
      </c>
      <c r="J797" t="s">
        <v>897</v>
      </c>
      <c r="K797" t="s">
        <v>5361</v>
      </c>
      <c r="L797" t="s">
        <v>5364</v>
      </c>
      <c r="M797" t="s">
        <v>5362</v>
      </c>
      <c r="N797" t="s">
        <v>5359</v>
      </c>
      <c r="W797" t="s">
        <v>1210</v>
      </c>
      <c r="X797" t="s">
        <v>11</v>
      </c>
      <c r="AD797">
        <v>55000000</v>
      </c>
      <c r="AE797">
        <v>6.6</v>
      </c>
      <c r="AF797">
        <v>141600000</v>
      </c>
      <c r="AG797">
        <f>IFERROR(CORREL(AD797:$AD$3757, AF797:$AF$3757), "")</f>
        <v>6.1128727830481924E-3</v>
      </c>
      <c r="AH797">
        <f t="shared" si="26"/>
        <v>86600000</v>
      </c>
    </row>
    <row r="798" spans="1:34" x14ac:dyDescent="0.3">
      <c r="A798" t="s">
        <v>8</v>
      </c>
      <c r="B798" t="s">
        <v>282</v>
      </c>
      <c r="C798" t="s">
        <v>2729</v>
      </c>
      <c r="D798">
        <f t="array" ref="D798">AVERAGE(IF($B$2:$B$3757=$C798, $AE$2:$AE$3757))</f>
        <v>6.7</v>
      </c>
      <c r="E798">
        <f t="shared" si="27"/>
        <v>6.5</v>
      </c>
      <c r="G798">
        <v>188</v>
      </c>
      <c r="H798" t="s">
        <v>354</v>
      </c>
      <c r="I798" t="s">
        <v>253</v>
      </c>
      <c r="J798" t="s">
        <v>897</v>
      </c>
      <c r="K798" t="s">
        <v>5359</v>
      </c>
      <c r="L798" t="s">
        <v>5358</v>
      </c>
      <c r="W798" t="s">
        <v>1211</v>
      </c>
      <c r="X798" t="s">
        <v>11</v>
      </c>
      <c r="AD798">
        <v>55000000</v>
      </c>
      <c r="AE798">
        <v>7.3</v>
      </c>
      <c r="AF798">
        <v>134218018</v>
      </c>
      <c r="AG798">
        <f>IFERROR(CORREL(AD798:$AD$3757, AF798:$AF$3757), "")</f>
        <v>6.0417337483894022E-3</v>
      </c>
      <c r="AH798">
        <f t="shared" si="26"/>
        <v>79218018</v>
      </c>
    </row>
    <row r="799" spans="1:34" x14ac:dyDescent="0.3">
      <c r="A799" t="s">
        <v>8</v>
      </c>
      <c r="B799" t="s">
        <v>137</v>
      </c>
      <c r="C799" t="s">
        <v>2731</v>
      </c>
      <c r="D799">
        <f t="array" ref="D799">AVERAGE(IF($B$2:$B$3757=$C799, $AE$2:$AE$3757))</f>
        <v>5.0999999999999996</v>
      </c>
      <c r="E799">
        <f t="shared" si="27"/>
        <v>6.5</v>
      </c>
      <c r="G799">
        <v>95</v>
      </c>
      <c r="H799" t="s">
        <v>528</v>
      </c>
      <c r="I799" t="s">
        <v>5359</v>
      </c>
      <c r="J799" t="s">
        <v>5358</v>
      </c>
      <c r="W799" t="s">
        <v>1212</v>
      </c>
      <c r="X799" t="s">
        <v>11</v>
      </c>
      <c r="AD799">
        <v>54000000</v>
      </c>
      <c r="AE799">
        <v>5.6</v>
      </c>
      <c r="AF799">
        <v>128769345</v>
      </c>
      <c r="AG799">
        <f>IFERROR(CORREL(AD799:$AD$3757, AF799:$AF$3757), "")</f>
        <v>5.9749493327635669E-3</v>
      </c>
      <c r="AH799">
        <f t="shared" si="26"/>
        <v>74769345</v>
      </c>
    </row>
    <row r="800" spans="1:34" x14ac:dyDescent="0.3">
      <c r="A800" t="s">
        <v>8</v>
      </c>
      <c r="B800" t="s">
        <v>825</v>
      </c>
      <c r="C800" t="s">
        <v>2735</v>
      </c>
      <c r="D800">
        <f t="array" ref="D800">AVERAGE(IF($B$2:$B$3757=$C800, $AE$2:$AE$3757))</f>
        <v>6.45</v>
      </c>
      <c r="E800">
        <f t="shared" si="27"/>
        <v>6.5</v>
      </c>
      <c r="G800">
        <v>118</v>
      </c>
      <c r="H800" t="s">
        <v>528</v>
      </c>
      <c r="I800" t="s">
        <v>5359</v>
      </c>
      <c r="W800" t="s">
        <v>1213</v>
      </c>
      <c r="X800" t="s">
        <v>11</v>
      </c>
      <c r="AD800">
        <v>70000000</v>
      </c>
      <c r="AE800">
        <v>6.6</v>
      </c>
      <c r="AF800">
        <v>177575142</v>
      </c>
      <c r="AG800">
        <f>IFERROR(CORREL(AD800:$AD$3757, AF800:$AF$3757), "")</f>
        <v>5.9142948347228131E-3</v>
      </c>
      <c r="AH800">
        <f t="shared" si="26"/>
        <v>107575142</v>
      </c>
    </row>
    <row r="801" spans="1:34" x14ac:dyDescent="0.3">
      <c r="A801" t="s">
        <v>8</v>
      </c>
      <c r="B801" t="s">
        <v>1214</v>
      </c>
      <c r="C801" t="s">
        <v>2738</v>
      </c>
      <c r="D801">
        <f t="array" ref="D801">AVERAGE(IF($B$2:$B$3757=$C801, $AE$2:$AE$3757))</f>
        <v>6.4499999999999993</v>
      </c>
      <c r="E801">
        <f t="shared" si="27"/>
        <v>6.5</v>
      </c>
      <c r="G801">
        <v>92</v>
      </c>
      <c r="H801" t="s">
        <v>354</v>
      </c>
      <c r="I801" t="s">
        <v>253</v>
      </c>
      <c r="J801" t="s">
        <v>528</v>
      </c>
      <c r="K801" t="s">
        <v>5361</v>
      </c>
      <c r="L801" t="s">
        <v>5359</v>
      </c>
      <c r="W801" t="s">
        <v>1215</v>
      </c>
      <c r="X801" t="s">
        <v>11</v>
      </c>
      <c r="AD801">
        <v>55000000</v>
      </c>
      <c r="AE801">
        <v>5.4</v>
      </c>
      <c r="AF801">
        <v>105263257</v>
      </c>
      <c r="AG801">
        <f>IFERROR(CORREL(AD801:$AD$3757, AF801:$AF$3757), "")</f>
        <v>5.755211372281006E-3</v>
      </c>
      <c r="AH801">
        <f t="shared" si="26"/>
        <v>50263257</v>
      </c>
    </row>
    <row r="802" spans="1:34" x14ac:dyDescent="0.3">
      <c r="A802" t="s">
        <v>8</v>
      </c>
      <c r="B802" t="s">
        <v>1216</v>
      </c>
      <c r="C802" t="s">
        <v>2740</v>
      </c>
      <c r="D802">
        <f t="array" ref="D802">AVERAGE(IF($B$2:$B$3757=$C802, $AE$2:$AE$3757))</f>
        <v>7.6333333333333329</v>
      </c>
      <c r="E802">
        <f t="shared" si="27"/>
        <v>6.5</v>
      </c>
      <c r="G802">
        <v>74</v>
      </c>
      <c r="H802" t="s">
        <v>528</v>
      </c>
      <c r="I802" t="s">
        <v>5359</v>
      </c>
      <c r="W802" t="s">
        <v>1217</v>
      </c>
      <c r="X802" t="s">
        <v>11</v>
      </c>
      <c r="AD802">
        <v>55000000</v>
      </c>
      <c r="AE802">
        <v>6.3</v>
      </c>
      <c r="AF802">
        <v>104354205</v>
      </c>
      <c r="AG802">
        <f>IFERROR(CORREL(AD802:$AD$3757, AF802:$AF$3757), "")</f>
        <v>5.7063547650882847E-3</v>
      </c>
      <c r="AH802">
        <f t="shared" si="26"/>
        <v>49354205</v>
      </c>
    </row>
    <row r="803" spans="1:34" x14ac:dyDescent="0.3">
      <c r="A803" t="s">
        <v>8</v>
      </c>
      <c r="B803" t="s">
        <v>308</v>
      </c>
      <c r="C803" t="s">
        <v>2742</v>
      </c>
      <c r="D803">
        <f t="array" ref="D803">AVERAGE(IF($B$2:$B$3757=$C803, $AE$2:$AE$3757))</f>
        <v>7.1</v>
      </c>
      <c r="E803">
        <f t="shared" si="27"/>
        <v>6.5</v>
      </c>
      <c r="G803">
        <v>134</v>
      </c>
      <c r="H803" t="s">
        <v>5367</v>
      </c>
      <c r="I803" t="s">
        <v>897</v>
      </c>
      <c r="J803" t="s">
        <v>5281</v>
      </c>
      <c r="W803" t="s">
        <v>1218</v>
      </c>
      <c r="X803" t="s">
        <v>11</v>
      </c>
      <c r="AD803">
        <v>55000000</v>
      </c>
      <c r="AE803">
        <v>7.9</v>
      </c>
      <c r="AF803">
        <v>107100855</v>
      </c>
      <c r="AG803">
        <f>IFERROR(CORREL(AD803:$AD$3757, AF803:$AF$3757), "")</f>
        <v>5.6580196416330074E-3</v>
      </c>
      <c r="AH803">
        <f t="shared" si="26"/>
        <v>52100855</v>
      </c>
    </row>
    <row r="804" spans="1:34" x14ac:dyDescent="0.3">
      <c r="A804" t="s">
        <v>8</v>
      </c>
      <c r="B804" t="s">
        <v>211</v>
      </c>
      <c r="C804" t="s">
        <v>2753</v>
      </c>
      <c r="D804">
        <f t="array" ref="D804">AVERAGE(IF($B$2:$B$3757=$C804, $AE$2:$AE$3757))</f>
        <v>6.65</v>
      </c>
      <c r="E804">
        <f t="shared" si="27"/>
        <v>6.5</v>
      </c>
      <c r="G804">
        <v>101</v>
      </c>
      <c r="H804" t="s">
        <v>528</v>
      </c>
      <c r="I804" t="s">
        <v>5366</v>
      </c>
      <c r="J804" t="s">
        <v>5359</v>
      </c>
      <c r="K804" t="s">
        <v>5281</v>
      </c>
      <c r="W804" t="s">
        <v>1219</v>
      </c>
      <c r="X804" t="s">
        <v>11</v>
      </c>
      <c r="AD804">
        <v>55000000</v>
      </c>
      <c r="AE804">
        <v>6.3</v>
      </c>
      <c r="AF804">
        <v>98711404</v>
      </c>
      <c r="AG804">
        <f>IFERROR(CORREL(AD804:$AD$3757, AF804:$AF$3757), "")</f>
        <v>5.6078067264864508E-3</v>
      </c>
      <c r="AH804">
        <f t="shared" si="26"/>
        <v>43711404</v>
      </c>
    </row>
    <row r="805" spans="1:34" x14ac:dyDescent="0.3">
      <c r="A805" t="s">
        <v>8</v>
      </c>
      <c r="B805" t="s">
        <v>501</v>
      </c>
      <c r="C805" t="s">
        <v>2755</v>
      </c>
      <c r="D805">
        <f t="array" ref="D805">AVERAGE(IF($B$2:$B$3757=$C805, $AE$2:$AE$3757))</f>
        <v>5.6</v>
      </c>
      <c r="E805">
        <f t="shared" si="27"/>
        <v>6.5</v>
      </c>
      <c r="G805">
        <v>100</v>
      </c>
      <c r="H805" t="s">
        <v>528</v>
      </c>
      <c r="I805" t="s">
        <v>5361</v>
      </c>
      <c r="J805" t="s">
        <v>5357</v>
      </c>
      <c r="W805" t="s">
        <v>1220</v>
      </c>
      <c r="X805" t="s">
        <v>11</v>
      </c>
      <c r="AD805">
        <v>50000000</v>
      </c>
      <c r="AE805">
        <v>6</v>
      </c>
      <c r="AF805">
        <v>100328194</v>
      </c>
      <c r="AG805">
        <f>IFERROR(CORREL(AD805:$AD$3757, AF805:$AF$3757), "")</f>
        <v>5.5630568605170754E-3</v>
      </c>
      <c r="AH805">
        <f t="shared" si="26"/>
        <v>50328194</v>
      </c>
    </row>
    <row r="806" spans="1:34" x14ac:dyDescent="0.3">
      <c r="A806" t="s">
        <v>8</v>
      </c>
      <c r="B806" t="s">
        <v>813</v>
      </c>
      <c r="C806" t="s">
        <v>2761</v>
      </c>
      <c r="D806">
        <f t="array" ref="D806">AVERAGE(IF($B$2:$B$3757=$C806, $AE$2:$AE$3757))</f>
        <v>4.5999999999999996</v>
      </c>
      <c r="E806">
        <f t="shared" si="27"/>
        <v>6.5</v>
      </c>
      <c r="G806">
        <v>132</v>
      </c>
      <c r="H806" t="s">
        <v>354</v>
      </c>
      <c r="I806" t="s">
        <v>5366</v>
      </c>
      <c r="J806" t="s">
        <v>5281</v>
      </c>
      <c r="W806" t="s">
        <v>1221</v>
      </c>
      <c r="X806" t="s">
        <v>11</v>
      </c>
      <c r="AD806">
        <v>55000000</v>
      </c>
      <c r="AE806">
        <v>7.2</v>
      </c>
      <c r="AF806">
        <v>101530738</v>
      </c>
      <c r="AG806">
        <f>IFERROR(CORREL(AD806:$AD$3757, AF806:$AF$3757), "")</f>
        <v>5.5273239935051781E-3</v>
      </c>
      <c r="AH806">
        <f t="shared" si="26"/>
        <v>46530738</v>
      </c>
    </row>
    <row r="807" spans="1:34" x14ac:dyDescent="0.3">
      <c r="A807" t="s">
        <v>8</v>
      </c>
      <c r="B807" t="s">
        <v>1222</v>
      </c>
      <c r="C807" t="s">
        <v>2768</v>
      </c>
      <c r="D807">
        <f t="array" ref="D807">AVERAGE(IF($B$2:$B$3757=$C807, $AE$2:$AE$3757))</f>
        <v>5.8</v>
      </c>
      <c r="E807">
        <f t="shared" si="27"/>
        <v>6.5</v>
      </c>
      <c r="G807">
        <v>105</v>
      </c>
      <c r="H807" t="s">
        <v>528</v>
      </c>
      <c r="I807" t="s">
        <v>897</v>
      </c>
      <c r="J807" t="s">
        <v>5359</v>
      </c>
      <c r="W807" t="s">
        <v>1223</v>
      </c>
      <c r="X807" t="s">
        <v>11</v>
      </c>
      <c r="AD807">
        <v>55000000</v>
      </c>
      <c r="AE807">
        <v>5.0999999999999996</v>
      </c>
      <c r="AF807">
        <v>93815117</v>
      </c>
      <c r="AG807">
        <f>IFERROR(CORREL(AD807:$AD$3757, AF807:$AF$3757), "")</f>
        <v>5.4805789667432287E-3</v>
      </c>
      <c r="AH807">
        <f t="shared" si="26"/>
        <v>38815117</v>
      </c>
    </row>
    <row r="808" spans="1:34" x14ac:dyDescent="0.3">
      <c r="A808" t="s">
        <v>8</v>
      </c>
      <c r="B808" t="s">
        <v>461</v>
      </c>
      <c r="C808" t="s">
        <v>2771</v>
      </c>
      <c r="D808">
        <f t="array" ref="D808">AVERAGE(IF($B$2:$B$3757=$C808, $AE$2:$AE$3757))</f>
        <v>5.9</v>
      </c>
      <c r="E808">
        <f t="shared" si="27"/>
        <v>6.5</v>
      </c>
      <c r="G808">
        <v>123</v>
      </c>
      <c r="H808" t="s">
        <v>354</v>
      </c>
      <c r="I808" t="s">
        <v>897</v>
      </c>
      <c r="J808" t="s">
        <v>5281</v>
      </c>
      <c r="K808" t="s">
        <v>2601</v>
      </c>
      <c r="W808" t="s">
        <v>1224</v>
      </c>
      <c r="X808" t="s">
        <v>11</v>
      </c>
      <c r="AD808">
        <v>53000000</v>
      </c>
      <c r="AE808">
        <v>7.3</v>
      </c>
      <c r="AF808">
        <v>91400000</v>
      </c>
      <c r="AG808">
        <f>IFERROR(CORREL(AD808:$AD$3757, AF808:$AF$3757), "")</f>
        <v>5.438923824496269E-3</v>
      </c>
      <c r="AH808">
        <f t="shared" si="26"/>
        <v>38400000</v>
      </c>
    </row>
    <row r="809" spans="1:34" x14ac:dyDescent="0.3">
      <c r="A809" t="s">
        <v>8</v>
      </c>
      <c r="B809" t="s">
        <v>1225</v>
      </c>
      <c r="C809" t="s">
        <v>2774</v>
      </c>
      <c r="D809">
        <f t="array" ref="D809">AVERAGE(IF($B$2:$B$3757=$C809, $AE$2:$AE$3757))</f>
        <v>6.5500000000000007</v>
      </c>
      <c r="E809">
        <f t="shared" si="27"/>
        <v>6.5</v>
      </c>
      <c r="G809">
        <v>117</v>
      </c>
      <c r="H809" t="s">
        <v>5367</v>
      </c>
      <c r="I809" t="s">
        <v>897</v>
      </c>
      <c r="W809" t="s">
        <v>1226</v>
      </c>
      <c r="X809" t="s">
        <v>11</v>
      </c>
      <c r="AD809">
        <v>55000000</v>
      </c>
      <c r="AE809">
        <v>8</v>
      </c>
      <c r="AF809">
        <v>162586036</v>
      </c>
      <c r="AG809">
        <f>IFERROR(CORREL(AD809:$AD$3757, AF809:$AF$3757), "")</f>
        <v>5.4023620852480308E-3</v>
      </c>
      <c r="AH809">
        <f t="shared" si="26"/>
        <v>107586036</v>
      </c>
    </row>
    <row r="810" spans="1:34" x14ac:dyDescent="0.3">
      <c r="A810" t="s">
        <v>8</v>
      </c>
      <c r="B810" t="s">
        <v>335</v>
      </c>
      <c r="C810" t="s">
        <v>2777</v>
      </c>
      <c r="D810">
        <f t="array" ref="D810">AVERAGE(IF($B$2:$B$3757=$C810, $AE$2:$AE$3757))</f>
        <v>3.9</v>
      </c>
      <c r="E810">
        <f t="shared" si="27"/>
        <v>6.5</v>
      </c>
      <c r="G810">
        <v>98</v>
      </c>
      <c r="H810" t="s">
        <v>897</v>
      </c>
      <c r="I810" t="s">
        <v>5363</v>
      </c>
      <c r="J810" t="s">
        <v>5281</v>
      </c>
      <c r="W810" t="s">
        <v>1227</v>
      </c>
      <c r="X810" t="s">
        <v>11</v>
      </c>
      <c r="AD810">
        <v>55000000</v>
      </c>
      <c r="AE810">
        <v>6.2</v>
      </c>
      <c r="AF810">
        <v>89706988</v>
      </c>
      <c r="AG810">
        <f>IFERROR(CORREL(AD810:$AD$3757, AF810:$AF$3757), "")</f>
        <v>5.3164695955482287E-3</v>
      </c>
      <c r="AH810">
        <f t="shared" si="26"/>
        <v>34706988</v>
      </c>
    </row>
    <row r="811" spans="1:34" x14ac:dyDescent="0.3">
      <c r="A811" t="s">
        <v>8</v>
      </c>
      <c r="B811" t="s">
        <v>821</v>
      </c>
      <c r="C811" t="s">
        <v>2779</v>
      </c>
      <c r="D811">
        <f t="array" ref="D811">AVERAGE(IF($B$2:$B$3757=$C811, $AE$2:$AE$3757))</f>
        <v>4.0999999999999996</v>
      </c>
      <c r="E811">
        <f t="shared" si="27"/>
        <v>6.5</v>
      </c>
      <c r="G811">
        <v>128</v>
      </c>
      <c r="H811" t="s">
        <v>897</v>
      </c>
      <c r="I811" t="s">
        <v>5281</v>
      </c>
      <c r="W811" t="s">
        <v>1228</v>
      </c>
      <c r="X811" t="s">
        <v>11</v>
      </c>
      <c r="AD811">
        <v>55000000</v>
      </c>
      <c r="AE811">
        <v>6</v>
      </c>
      <c r="AF811">
        <v>83000000</v>
      </c>
      <c r="AG811">
        <f>IFERROR(CORREL(AD811:$AD$3757, AF811:$AF$3757), "")</f>
        <v>5.277364887330183E-3</v>
      </c>
      <c r="AH811">
        <f t="shared" si="26"/>
        <v>28000000</v>
      </c>
    </row>
    <row r="812" spans="1:34" x14ac:dyDescent="0.3">
      <c r="A812" t="s">
        <v>8</v>
      </c>
      <c r="B812" t="s">
        <v>501</v>
      </c>
      <c r="C812" t="s">
        <v>2781</v>
      </c>
      <c r="D812">
        <f t="array" ref="D812">AVERAGE(IF($B$2:$B$3757=$C812, $AE$2:$AE$3757))</f>
        <v>6.2</v>
      </c>
      <c r="E812">
        <f t="shared" si="27"/>
        <v>6.5</v>
      </c>
      <c r="G812">
        <v>114</v>
      </c>
      <c r="H812" t="s">
        <v>897</v>
      </c>
      <c r="I812" t="s">
        <v>5357</v>
      </c>
      <c r="J812" t="s">
        <v>5359</v>
      </c>
      <c r="W812" t="s">
        <v>1229</v>
      </c>
      <c r="X812" t="s">
        <v>11</v>
      </c>
      <c r="AD812">
        <v>55000000</v>
      </c>
      <c r="AE812">
        <v>6.7</v>
      </c>
      <c r="AF812">
        <v>78745923</v>
      </c>
      <c r="AG812">
        <f>IFERROR(CORREL(AD812:$AD$3757, AF812:$AF$3757), "")</f>
        <v>5.2427973534885817E-3</v>
      </c>
      <c r="AH812">
        <f t="shared" si="26"/>
        <v>23745923</v>
      </c>
    </row>
    <row r="813" spans="1:34" x14ac:dyDescent="0.3">
      <c r="A813" t="s">
        <v>197</v>
      </c>
      <c r="B813" t="s">
        <v>469</v>
      </c>
      <c r="C813" t="s">
        <v>2787</v>
      </c>
      <c r="D813">
        <f t="array" ref="D813">AVERAGE(IF($B$2:$B$3757=$C813, $AE$2:$AE$3757))</f>
        <v>7.8</v>
      </c>
      <c r="E813">
        <f t="shared" si="27"/>
        <v>6.5</v>
      </c>
      <c r="G813">
        <v>111</v>
      </c>
      <c r="H813" t="s">
        <v>354</v>
      </c>
      <c r="W813" t="s">
        <v>1230</v>
      </c>
      <c r="X813" t="s">
        <v>11</v>
      </c>
      <c r="AD813">
        <v>30000000</v>
      </c>
      <c r="AE813">
        <v>8.1</v>
      </c>
      <c r="AF813">
        <v>70098138</v>
      </c>
      <c r="AG813">
        <f>IFERROR(CORREL(AD813:$AD$3757, AF813:$AF$3757), "")</f>
        <v>5.2111242523709845E-3</v>
      </c>
      <c r="AH813">
        <f t="shared" si="26"/>
        <v>40098138</v>
      </c>
    </row>
    <row r="814" spans="1:34" x14ac:dyDescent="0.3">
      <c r="A814" t="s">
        <v>8</v>
      </c>
      <c r="B814" t="s">
        <v>524</v>
      </c>
      <c r="C814" t="s">
        <v>2789</v>
      </c>
      <c r="D814">
        <f t="array" ref="D814">AVERAGE(IF($B$2:$B$3757=$C814, $AE$2:$AE$3757))</f>
        <v>6.1</v>
      </c>
      <c r="E814">
        <f t="shared" si="27"/>
        <v>6.5</v>
      </c>
      <c r="G814">
        <v>85</v>
      </c>
      <c r="H814" t="s">
        <v>528</v>
      </c>
      <c r="W814" t="s">
        <v>1231</v>
      </c>
      <c r="X814" t="s">
        <v>11</v>
      </c>
      <c r="AD814">
        <v>55000000</v>
      </c>
      <c r="AE814">
        <v>6.4</v>
      </c>
      <c r="AF814">
        <v>66365290</v>
      </c>
      <c r="AG814">
        <f>IFERROR(CORREL(AD814:$AD$3757, AF814:$AF$3757), "")</f>
        <v>5.2131546220416432E-3</v>
      </c>
      <c r="AH814">
        <f t="shared" si="26"/>
        <v>11365290</v>
      </c>
    </row>
    <row r="815" spans="1:34" x14ac:dyDescent="0.3">
      <c r="A815" t="s">
        <v>197</v>
      </c>
      <c r="B815" t="s">
        <v>469</v>
      </c>
      <c r="C815" t="s">
        <v>2792</v>
      </c>
      <c r="D815">
        <f t="array" ref="D815">AVERAGE(IF($B$2:$B$3757=$C815, $AE$2:$AE$3757))</f>
        <v>6.3</v>
      </c>
      <c r="E815">
        <f t="shared" si="27"/>
        <v>6.5</v>
      </c>
      <c r="G815">
        <v>137</v>
      </c>
      <c r="H815" t="s">
        <v>354</v>
      </c>
      <c r="I815" t="s">
        <v>5366</v>
      </c>
      <c r="J815" t="s">
        <v>897</v>
      </c>
      <c r="K815" t="s">
        <v>5281</v>
      </c>
      <c r="W815" t="s">
        <v>1232</v>
      </c>
      <c r="X815" t="s">
        <v>11</v>
      </c>
      <c r="AD815">
        <v>30000000</v>
      </c>
      <c r="AE815">
        <v>8</v>
      </c>
      <c r="AF815">
        <v>66207920</v>
      </c>
      <c r="AG815">
        <f>IFERROR(CORREL(AD815:$AD$3757, AF815:$AF$3757), "")</f>
        <v>5.1900745705216111E-3</v>
      </c>
      <c r="AH815">
        <f t="shared" si="26"/>
        <v>36207920</v>
      </c>
    </row>
    <row r="816" spans="1:34" x14ac:dyDescent="0.3">
      <c r="A816" t="s">
        <v>8</v>
      </c>
      <c r="B816" t="s">
        <v>611</v>
      </c>
      <c r="C816" t="s">
        <v>2794</v>
      </c>
      <c r="D816">
        <f t="array" ref="D816">AVERAGE(IF($B$2:$B$3757=$C816, $AE$2:$AE$3757))</f>
        <v>6.45</v>
      </c>
      <c r="E816">
        <f t="shared" si="27"/>
        <v>6.5</v>
      </c>
      <c r="G816">
        <v>97</v>
      </c>
      <c r="H816" t="s">
        <v>354</v>
      </c>
      <c r="I816" t="s">
        <v>528</v>
      </c>
      <c r="J816" t="s">
        <v>5366</v>
      </c>
      <c r="K816" t="s">
        <v>5281</v>
      </c>
      <c r="W816" t="s">
        <v>1233</v>
      </c>
      <c r="X816" t="s">
        <v>11</v>
      </c>
      <c r="AD816">
        <v>55000000</v>
      </c>
      <c r="AE816">
        <v>6.3</v>
      </c>
      <c r="AF816">
        <v>63408614</v>
      </c>
      <c r="AG816">
        <f>IFERROR(CORREL(AD816:$AD$3757, AF816:$AF$3757), "")</f>
        <v>5.1918193853893518E-3</v>
      </c>
      <c r="AH816">
        <f t="shared" si="26"/>
        <v>8408614</v>
      </c>
    </row>
    <row r="817" spans="1:34" x14ac:dyDescent="0.3">
      <c r="A817" t="s">
        <v>8</v>
      </c>
      <c r="B817" t="s">
        <v>117</v>
      </c>
      <c r="C817" t="s">
        <v>2796</v>
      </c>
      <c r="D817">
        <f t="array" ref="D817">AVERAGE(IF($B$2:$B$3757=$C817, $AE$2:$AE$3757))</f>
        <v>7.3</v>
      </c>
      <c r="E817">
        <f t="shared" si="27"/>
        <v>6.5</v>
      </c>
      <c r="G817">
        <v>104</v>
      </c>
      <c r="H817" t="s">
        <v>528</v>
      </c>
      <c r="I817" t="s">
        <v>5357</v>
      </c>
      <c r="J817" t="s">
        <v>1714</v>
      </c>
      <c r="W817" t="s">
        <v>1234</v>
      </c>
      <c r="X817" t="s">
        <v>11</v>
      </c>
      <c r="AD817">
        <v>55000000</v>
      </c>
      <c r="AE817">
        <v>6.4</v>
      </c>
      <c r="AF817">
        <v>58422650</v>
      </c>
      <c r="AG817">
        <f>IFERROR(CORREL(AD817:$AD$3757, AF817:$AF$3757), "")</f>
        <v>5.1707949780571078E-3</v>
      </c>
      <c r="AH817">
        <f t="shared" si="26"/>
        <v>3422650</v>
      </c>
    </row>
    <row r="818" spans="1:34" x14ac:dyDescent="0.3">
      <c r="A818" t="s">
        <v>8</v>
      </c>
      <c r="B818" t="s">
        <v>1235</v>
      </c>
      <c r="C818" t="s">
        <v>2804</v>
      </c>
      <c r="D818">
        <f t="array" ref="D818">AVERAGE(IF($B$2:$B$3757=$C818, $AE$2:$AE$3757))</f>
        <v>7.0666666666666664</v>
      </c>
      <c r="E818">
        <f t="shared" si="27"/>
        <v>6.4833333333333316</v>
      </c>
      <c r="G818">
        <v>110</v>
      </c>
      <c r="H818" t="s">
        <v>354</v>
      </c>
      <c r="I818" t="s">
        <v>253</v>
      </c>
      <c r="J818" t="s">
        <v>528</v>
      </c>
      <c r="K818" t="s">
        <v>4337</v>
      </c>
      <c r="W818" t="s">
        <v>1236</v>
      </c>
      <c r="X818" t="s">
        <v>11</v>
      </c>
      <c r="AD818">
        <v>55000000</v>
      </c>
      <c r="AE818">
        <v>6.6</v>
      </c>
      <c r="AF818">
        <v>56932305</v>
      </c>
      <c r="AG818">
        <f>IFERROR(CORREL(AD818:$AD$3757, AF818:$AF$3757), "")</f>
        <v>5.153288774629743E-3</v>
      </c>
      <c r="AH818">
        <f t="shared" si="26"/>
        <v>1932305</v>
      </c>
    </row>
    <row r="819" spans="1:34" x14ac:dyDescent="0.3">
      <c r="A819" t="s">
        <v>8</v>
      </c>
      <c r="B819" t="s">
        <v>1132</v>
      </c>
      <c r="C819" t="s">
        <v>2807</v>
      </c>
      <c r="D819">
        <f t="array" ref="D819">AVERAGE(IF($B$2:$B$3757=$C819, $AE$2:$AE$3757))</f>
        <v>4.8</v>
      </c>
      <c r="E819">
        <f t="shared" si="27"/>
        <v>6.4749999999999996</v>
      </c>
      <c r="G819">
        <v>133</v>
      </c>
      <c r="H819" t="s">
        <v>354</v>
      </c>
      <c r="I819" t="s">
        <v>253</v>
      </c>
      <c r="J819" t="s">
        <v>5281</v>
      </c>
      <c r="W819" t="s">
        <v>1237</v>
      </c>
      <c r="X819" t="s">
        <v>11</v>
      </c>
      <c r="AD819">
        <v>55000000</v>
      </c>
      <c r="AE819">
        <v>6.4</v>
      </c>
      <c r="AF819">
        <v>68750000</v>
      </c>
      <c r="AG819">
        <f>IFERROR(CORREL(AD819:$AD$3757, AF819:$AF$3757), "")</f>
        <v>5.1368305846334218E-3</v>
      </c>
      <c r="AH819">
        <f t="shared" si="26"/>
        <v>13750000</v>
      </c>
    </row>
    <row r="820" spans="1:34" x14ac:dyDescent="0.3">
      <c r="A820" t="s">
        <v>8</v>
      </c>
      <c r="B820" t="s">
        <v>550</v>
      </c>
      <c r="C820" t="s">
        <v>2814</v>
      </c>
      <c r="D820">
        <f t="array" ref="D820">AVERAGE(IF($B$2:$B$3757=$C820, $AE$2:$AE$3757))</f>
        <v>4.5999999999999996</v>
      </c>
      <c r="E820">
        <f t="shared" si="27"/>
        <v>6.4749999999999996</v>
      </c>
      <c r="G820">
        <v>94</v>
      </c>
      <c r="H820" t="s">
        <v>528</v>
      </c>
      <c r="I820" t="s">
        <v>5361</v>
      </c>
      <c r="J820" t="s">
        <v>5357</v>
      </c>
      <c r="W820" t="s">
        <v>1238</v>
      </c>
      <c r="X820" t="s">
        <v>11</v>
      </c>
      <c r="AD820">
        <v>55000000</v>
      </c>
      <c r="AE820">
        <v>6</v>
      </c>
      <c r="AF820">
        <v>68218041</v>
      </c>
      <c r="AG820">
        <f>IFERROR(CORREL(AD820:$AD$3757, AF820:$AF$3757), "")</f>
        <v>5.1119913814297964E-3</v>
      </c>
      <c r="AH820">
        <f t="shared" si="26"/>
        <v>13218041</v>
      </c>
    </row>
    <row r="821" spans="1:34" x14ac:dyDescent="0.3">
      <c r="A821" t="s">
        <v>8</v>
      </c>
      <c r="B821" t="s">
        <v>251</v>
      </c>
      <c r="C821" t="s">
        <v>2817</v>
      </c>
      <c r="D821">
        <f t="array" ref="D821">AVERAGE(IF($B$2:$B$3757=$C821, $AE$2:$AE$3757))</f>
        <v>6.1</v>
      </c>
      <c r="E821">
        <f t="shared" si="27"/>
        <v>6.4666666666666659</v>
      </c>
      <c r="G821">
        <v>104</v>
      </c>
      <c r="H821" t="s">
        <v>354</v>
      </c>
      <c r="I821" t="s">
        <v>253</v>
      </c>
      <c r="J821" t="s">
        <v>5357</v>
      </c>
      <c r="W821" t="s">
        <v>1239</v>
      </c>
      <c r="X821" t="s">
        <v>11</v>
      </c>
      <c r="AD821">
        <v>55000000</v>
      </c>
      <c r="AE821">
        <v>6.6</v>
      </c>
      <c r="AF821">
        <v>25040293</v>
      </c>
      <c r="AG821">
        <f>IFERROR(CORREL(AD821:$AD$3757, AF821:$AF$3757), "")</f>
        <v>5.0875041361752452E-3</v>
      </c>
      <c r="AH821">
        <f t="shared" si="26"/>
        <v>-29959707</v>
      </c>
    </row>
    <row r="822" spans="1:34" x14ac:dyDescent="0.3">
      <c r="A822" t="s">
        <v>8</v>
      </c>
      <c r="B822" t="s">
        <v>1240</v>
      </c>
      <c r="C822" t="s">
        <v>2820</v>
      </c>
      <c r="D822">
        <f t="array" ref="D822">AVERAGE(IF($B$2:$B$3757=$C822, $AE$2:$AE$3757))</f>
        <v>7.1</v>
      </c>
      <c r="E822">
        <f t="shared" si="27"/>
        <v>6.4666666666666659</v>
      </c>
      <c r="G822">
        <v>91</v>
      </c>
      <c r="H822" t="s">
        <v>253</v>
      </c>
      <c r="I822" t="s">
        <v>5360</v>
      </c>
      <c r="J822" t="s">
        <v>528</v>
      </c>
      <c r="K822" t="s">
        <v>5361</v>
      </c>
      <c r="W822" t="s">
        <v>1241</v>
      </c>
      <c r="X822" t="s">
        <v>11</v>
      </c>
      <c r="AD822">
        <v>55000000</v>
      </c>
      <c r="AE822">
        <v>5.9</v>
      </c>
      <c r="AF822">
        <v>55747724</v>
      </c>
      <c r="AG822">
        <f>IFERROR(CORREL(AD822:$AD$3757, AF822:$AF$3757), "")</f>
        <v>5.0942405131052804E-3</v>
      </c>
      <c r="AH822">
        <f t="shared" si="26"/>
        <v>747724</v>
      </c>
    </row>
    <row r="823" spans="1:34" x14ac:dyDescent="0.3">
      <c r="A823" t="s">
        <v>8</v>
      </c>
      <c r="B823" t="s">
        <v>177</v>
      </c>
      <c r="C823" t="s">
        <v>2822</v>
      </c>
      <c r="D823">
        <f t="array" ref="D823">AVERAGE(IF($B$2:$B$3757=$C823, $AE$2:$AE$3757))</f>
        <v>5.8</v>
      </c>
      <c r="E823">
        <f t="shared" si="27"/>
        <v>6.4599999999999991</v>
      </c>
      <c r="G823">
        <v>145</v>
      </c>
      <c r="H823" t="s">
        <v>354</v>
      </c>
      <c r="I823" t="s">
        <v>1714</v>
      </c>
      <c r="J823" t="s">
        <v>5358</v>
      </c>
      <c r="W823" t="s">
        <v>1243</v>
      </c>
      <c r="X823" t="s">
        <v>11</v>
      </c>
      <c r="AD823">
        <v>50000000</v>
      </c>
      <c r="AE823">
        <v>6.4</v>
      </c>
      <c r="AF823">
        <v>55473600</v>
      </c>
      <c r="AG823">
        <f>IFERROR(CORREL(AD823:$AD$3757, AF823:$AF$3757), "")</f>
        <v>5.0785794042874479E-3</v>
      </c>
      <c r="AH823">
        <f t="shared" si="26"/>
        <v>5473600</v>
      </c>
    </row>
    <row r="824" spans="1:34" x14ac:dyDescent="0.3">
      <c r="A824" t="s">
        <v>8</v>
      </c>
      <c r="B824" t="s">
        <v>1244</v>
      </c>
      <c r="C824" t="s">
        <v>2825</v>
      </c>
      <c r="D824">
        <f t="array" ref="D824">AVERAGE(IF($B$2:$B$3757=$C824, $AE$2:$AE$3757))</f>
        <v>5.8</v>
      </c>
      <c r="E824">
        <f t="shared" si="27"/>
        <v>6.4571428571428564</v>
      </c>
      <c r="G824">
        <v>135</v>
      </c>
      <c r="H824" t="s">
        <v>5367</v>
      </c>
      <c r="I824" t="s">
        <v>897</v>
      </c>
      <c r="J824" t="s">
        <v>5364</v>
      </c>
      <c r="K824" t="s">
        <v>5362</v>
      </c>
      <c r="W824" t="s">
        <v>1245</v>
      </c>
      <c r="X824" t="s">
        <v>11</v>
      </c>
      <c r="AD824">
        <v>55000000</v>
      </c>
      <c r="AE824">
        <v>6.3</v>
      </c>
      <c r="AF824">
        <v>49994804</v>
      </c>
      <c r="AG824">
        <f>IFERROR(CORREL(AD824:$AD$3757, AF824:$AF$3757), "")</f>
        <v>5.0663998893592478E-3</v>
      </c>
      <c r="AH824">
        <f t="shared" si="26"/>
        <v>-5005196</v>
      </c>
    </row>
    <row r="825" spans="1:34" x14ac:dyDescent="0.3">
      <c r="A825" t="s">
        <v>8</v>
      </c>
      <c r="B825" t="s">
        <v>1246</v>
      </c>
      <c r="C825" t="s">
        <v>2831</v>
      </c>
      <c r="D825">
        <f t="array" ref="D825">AVERAGE(IF($B$2:$B$3757=$C825, $AE$2:$AE$3757))</f>
        <v>4.7</v>
      </c>
      <c r="E825">
        <f t="shared" si="27"/>
        <v>6.45</v>
      </c>
      <c r="G825">
        <v>122</v>
      </c>
      <c r="H825" t="s">
        <v>354</v>
      </c>
      <c r="I825" t="s">
        <v>253</v>
      </c>
      <c r="J825" t="s">
        <v>5366</v>
      </c>
      <c r="K825" t="s">
        <v>5281</v>
      </c>
      <c r="W825" t="s">
        <v>1247</v>
      </c>
      <c r="X825" t="s">
        <v>11</v>
      </c>
      <c r="AD825">
        <v>55000000</v>
      </c>
      <c r="AE825">
        <v>7.3</v>
      </c>
      <c r="AF825">
        <v>41609593</v>
      </c>
      <c r="AG825">
        <f>IFERROR(CORREL(AD825:$AD$3757, AF825:$AF$3757), "")</f>
        <v>5.0548512939765219E-3</v>
      </c>
      <c r="AH825">
        <f t="shared" si="26"/>
        <v>-13390407</v>
      </c>
    </row>
    <row r="826" spans="1:34" x14ac:dyDescent="0.3">
      <c r="A826" t="s">
        <v>8</v>
      </c>
      <c r="B826" t="s">
        <v>722</v>
      </c>
      <c r="C826" t="s">
        <v>2836</v>
      </c>
      <c r="D826">
        <f t="array" ref="D826">AVERAGE(IF($B$2:$B$3757=$C826, $AE$2:$AE$3757))</f>
        <v>7</v>
      </c>
      <c r="E826">
        <f t="shared" si="27"/>
        <v>6.45</v>
      </c>
      <c r="G826">
        <v>110</v>
      </c>
      <c r="H826" t="s">
        <v>253</v>
      </c>
      <c r="I826" t="s">
        <v>897</v>
      </c>
      <c r="J826" t="s">
        <v>1714</v>
      </c>
      <c r="K826" t="s">
        <v>5281</v>
      </c>
      <c r="W826" t="s">
        <v>1248</v>
      </c>
      <c r="X826" t="s">
        <v>11</v>
      </c>
      <c r="AD826">
        <v>55000000</v>
      </c>
      <c r="AE826">
        <v>6.8</v>
      </c>
      <c r="AF826">
        <v>38553833</v>
      </c>
      <c r="AG826">
        <f>IFERROR(CORREL(AD826:$AD$3757, AF826:$AF$3757), "")</f>
        <v>5.0493773531727695E-3</v>
      </c>
      <c r="AH826">
        <f t="shared" si="26"/>
        <v>-16446167</v>
      </c>
    </row>
    <row r="827" spans="1:34" x14ac:dyDescent="0.3">
      <c r="A827" t="s">
        <v>8</v>
      </c>
      <c r="B827" t="s">
        <v>1249</v>
      </c>
      <c r="C827" t="s">
        <v>2838</v>
      </c>
      <c r="D827">
        <f t="array" ref="D827">AVERAGE(IF($B$2:$B$3757=$C827, $AE$2:$AE$3757))</f>
        <v>6.7666666666666657</v>
      </c>
      <c r="E827">
        <f t="shared" si="27"/>
        <v>6.45</v>
      </c>
      <c r="G827">
        <v>95</v>
      </c>
      <c r="H827" t="s">
        <v>5360</v>
      </c>
      <c r="I827" t="s">
        <v>528</v>
      </c>
      <c r="J827" t="s">
        <v>5361</v>
      </c>
      <c r="K827" t="s">
        <v>5357</v>
      </c>
      <c r="W827" t="s">
        <v>1250</v>
      </c>
      <c r="X827" t="s">
        <v>11</v>
      </c>
      <c r="AD827">
        <v>55000000</v>
      </c>
      <c r="AE827">
        <v>7.2</v>
      </c>
      <c r="AF827">
        <v>76137505</v>
      </c>
      <c r="AG827">
        <f>IFERROR(CORREL(AD827:$AD$3757, AF827:$AF$3757), "")</f>
        <v>5.046132960631387E-3</v>
      </c>
      <c r="AH827">
        <f t="shared" si="26"/>
        <v>21137505</v>
      </c>
    </row>
    <row r="828" spans="1:34" x14ac:dyDescent="0.3">
      <c r="A828" t="s">
        <v>8</v>
      </c>
      <c r="B828" t="s">
        <v>1251</v>
      </c>
      <c r="C828" t="s">
        <v>2840</v>
      </c>
      <c r="D828">
        <f t="array" ref="D828">AVERAGE(IF($B$2:$B$3757=$C828, $AE$2:$AE$3757))</f>
        <v>5.7</v>
      </c>
      <c r="E828">
        <f t="shared" si="27"/>
        <v>6.45</v>
      </c>
      <c r="G828">
        <v>102</v>
      </c>
      <c r="H828" t="s">
        <v>354</v>
      </c>
      <c r="I828" t="s">
        <v>528</v>
      </c>
      <c r="J828" t="s">
        <v>5358</v>
      </c>
      <c r="W828" t="s">
        <v>1252</v>
      </c>
      <c r="X828" t="s">
        <v>11</v>
      </c>
      <c r="AD828">
        <v>68000000</v>
      </c>
      <c r="AE828">
        <v>5.7</v>
      </c>
      <c r="AF828">
        <v>34350553</v>
      </c>
      <c r="AG828">
        <f>IFERROR(CORREL(AD828:$AD$3757, AF828:$AF$3757), "")</f>
        <v>5.0159895101934719E-3</v>
      </c>
      <c r="AH828">
        <f t="shared" si="26"/>
        <v>-33649447</v>
      </c>
    </row>
    <row r="829" spans="1:34" x14ac:dyDescent="0.3">
      <c r="A829" t="s">
        <v>8</v>
      </c>
      <c r="B829" t="s">
        <v>1253</v>
      </c>
      <c r="C829" t="s">
        <v>2852</v>
      </c>
      <c r="D829">
        <f t="array" ref="D829">AVERAGE(IF($B$2:$B$3757=$C829, $AE$2:$AE$3757))</f>
        <v>7.6999999999999993</v>
      </c>
      <c r="E829">
        <f t="shared" si="27"/>
        <v>6.45</v>
      </c>
      <c r="G829">
        <v>94</v>
      </c>
      <c r="H829" t="s">
        <v>354</v>
      </c>
      <c r="I829" t="s">
        <v>5366</v>
      </c>
      <c r="J829" t="s">
        <v>897</v>
      </c>
      <c r="K829" t="s">
        <v>5281</v>
      </c>
      <c r="W829" t="s">
        <v>1254</v>
      </c>
      <c r="X829" t="s">
        <v>11</v>
      </c>
      <c r="AD829">
        <v>55000000</v>
      </c>
      <c r="AE829">
        <v>6</v>
      </c>
      <c r="AF829">
        <v>34238611</v>
      </c>
      <c r="AG829">
        <f>IFERROR(CORREL(AD829:$AD$3757, AF829:$AF$3757), "")</f>
        <v>5.0157324107337631E-3</v>
      </c>
      <c r="AH829">
        <f t="shared" si="26"/>
        <v>-20761389</v>
      </c>
    </row>
    <row r="830" spans="1:34" x14ac:dyDescent="0.3">
      <c r="A830" t="s">
        <v>8</v>
      </c>
      <c r="B830" t="s">
        <v>183</v>
      </c>
      <c r="C830" t="s">
        <v>2857</v>
      </c>
      <c r="D830">
        <f t="array" ref="D830">AVERAGE(IF($B$2:$B$3757=$C830, $AE$2:$AE$3757))</f>
        <v>7.6</v>
      </c>
      <c r="E830">
        <f t="shared" si="27"/>
        <v>6.45</v>
      </c>
      <c r="G830">
        <v>126</v>
      </c>
      <c r="H830" t="s">
        <v>897</v>
      </c>
      <c r="I830" t="s">
        <v>5281</v>
      </c>
      <c r="W830" t="s">
        <v>1255</v>
      </c>
      <c r="X830" t="s">
        <v>11</v>
      </c>
      <c r="AD830">
        <v>55000000</v>
      </c>
      <c r="AE830">
        <v>6.5</v>
      </c>
      <c r="AF830">
        <v>34098563</v>
      </c>
      <c r="AG830">
        <f>IFERROR(CORREL(AD830:$AD$3757, AF830:$AF$3757), "")</f>
        <v>5.0156443245482473E-3</v>
      </c>
      <c r="AH830">
        <f t="shared" si="26"/>
        <v>-20901437</v>
      </c>
    </row>
    <row r="831" spans="1:34" x14ac:dyDescent="0.3">
      <c r="A831" t="s">
        <v>8</v>
      </c>
      <c r="B831" t="s">
        <v>923</v>
      </c>
      <c r="C831" t="s">
        <v>2860</v>
      </c>
      <c r="D831">
        <f t="array" ref="D831">AVERAGE(IF($B$2:$B$3757=$C831, $AE$2:$AE$3757))</f>
        <v>2.7</v>
      </c>
      <c r="E831">
        <f t="shared" si="27"/>
        <v>6.4499999999999993</v>
      </c>
      <c r="G831">
        <v>118</v>
      </c>
      <c r="H831" t="s">
        <v>528</v>
      </c>
      <c r="W831" t="s">
        <v>1256</v>
      </c>
      <c r="X831" t="s">
        <v>11</v>
      </c>
      <c r="AD831">
        <v>55000000</v>
      </c>
      <c r="AE831">
        <v>5.8</v>
      </c>
      <c r="AF831">
        <v>33828318</v>
      </c>
      <c r="AG831">
        <f>IFERROR(CORREL(AD831:$AD$3757, AF831:$AF$3757), "")</f>
        <v>5.0156594571850576E-3</v>
      </c>
      <c r="AH831">
        <f t="shared" si="26"/>
        <v>-21171682</v>
      </c>
    </row>
    <row r="832" spans="1:34" x14ac:dyDescent="0.3">
      <c r="A832" t="s">
        <v>8</v>
      </c>
      <c r="B832" t="s">
        <v>1257</v>
      </c>
      <c r="C832" t="s">
        <v>2862</v>
      </c>
      <c r="D832">
        <f t="array" ref="D832">AVERAGE(IF($B$2:$B$3757=$C832, $AE$2:$AE$3757))</f>
        <v>5.8</v>
      </c>
      <c r="E832">
        <f t="shared" si="27"/>
        <v>6.4499999999999993</v>
      </c>
      <c r="G832">
        <v>99</v>
      </c>
      <c r="H832" t="s">
        <v>528</v>
      </c>
      <c r="I832" t="s">
        <v>5365</v>
      </c>
      <c r="W832" t="s">
        <v>1258</v>
      </c>
      <c r="X832" t="s">
        <v>11</v>
      </c>
      <c r="AD832">
        <v>55000000</v>
      </c>
      <c r="AE832">
        <v>5.8</v>
      </c>
      <c r="AF832">
        <v>33472850</v>
      </c>
      <c r="AG832">
        <f>IFERROR(CORREL(AD832:$AD$3757, AF832:$AF$3757), "")</f>
        <v>5.015874012272486E-3</v>
      </c>
      <c r="AH832">
        <f t="shared" si="26"/>
        <v>-21527150</v>
      </c>
    </row>
    <row r="833" spans="1:34" x14ac:dyDescent="0.3">
      <c r="A833" t="s">
        <v>8</v>
      </c>
      <c r="B833" t="s">
        <v>1259</v>
      </c>
      <c r="C833" t="s">
        <v>2864</v>
      </c>
      <c r="D833">
        <f t="array" ref="D833">AVERAGE(IF($B$2:$B$3757=$C833, $AE$2:$AE$3757))</f>
        <v>7.5</v>
      </c>
      <c r="E833">
        <f t="shared" si="27"/>
        <v>6.4499999999999993</v>
      </c>
      <c r="G833">
        <v>88</v>
      </c>
      <c r="H833" t="s">
        <v>253</v>
      </c>
      <c r="I833" t="s">
        <v>5360</v>
      </c>
      <c r="J833" t="s">
        <v>528</v>
      </c>
      <c r="K833" t="s">
        <v>5361</v>
      </c>
      <c r="W833" t="s">
        <v>1260</v>
      </c>
      <c r="X833" t="s">
        <v>11</v>
      </c>
      <c r="AD833">
        <v>55000000</v>
      </c>
      <c r="AE833">
        <v>6.7</v>
      </c>
      <c r="AF833">
        <v>31051126</v>
      </c>
      <c r="AG833">
        <f>IFERROR(CORREL(AD833:$AD$3757, AF833:$AF$3757), "")</f>
        <v>5.0163512022414897E-3</v>
      </c>
      <c r="AH833">
        <f t="shared" si="26"/>
        <v>-23948874</v>
      </c>
    </row>
    <row r="834" spans="1:34" x14ac:dyDescent="0.3">
      <c r="A834" t="s">
        <v>8</v>
      </c>
      <c r="B834" t="s">
        <v>975</v>
      </c>
      <c r="C834" t="s">
        <v>2866</v>
      </c>
      <c r="D834">
        <f t="array" ref="D834">AVERAGE(IF($B$2:$B$3757=$C834, $AE$2:$AE$3757))</f>
        <v>5.4</v>
      </c>
      <c r="E834">
        <f t="shared" si="27"/>
        <v>6.4499999999999993</v>
      </c>
      <c r="G834">
        <v>141</v>
      </c>
      <c r="H834" t="s">
        <v>5366</v>
      </c>
      <c r="I834" t="s">
        <v>897</v>
      </c>
      <c r="J834" t="s">
        <v>5363</v>
      </c>
      <c r="K834" t="s">
        <v>5281</v>
      </c>
      <c r="W834" t="s">
        <v>1261</v>
      </c>
      <c r="X834" t="s">
        <v>11</v>
      </c>
      <c r="AD834">
        <v>55000000</v>
      </c>
      <c r="AE834">
        <v>7.8</v>
      </c>
      <c r="AF834">
        <v>35707327</v>
      </c>
      <c r="AG834">
        <f>IFERROR(CORREL(AD834:$AD$3757, AF834:$AF$3757), "")</f>
        <v>5.018620624752463E-3</v>
      </c>
      <c r="AH834">
        <f t="shared" si="26"/>
        <v>-19292673</v>
      </c>
    </row>
    <row r="835" spans="1:34" x14ac:dyDescent="0.3">
      <c r="A835" t="s">
        <v>8</v>
      </c>
      <c r="B835" t="s">
        <v>651</v>
      </c>
      <c r="C835" t="s">
        <v>2869</v>
      </c>
      <c r="D835">
        <f t="array" ref="D835">AVERAGE(IF($B$2:$B$3757=$C835, $AE$2:$AE$3757))</f>
        <v>5.9</v>
      </c>
      <c r="E835">
        <f t="shared" si="27"/>
        <v>6.4499999999999993</v>
      </c>
      <c r="G835">
        <v>107</v>
      </c>
      <c r="H835" t="s">
        <v>354</v>
      </c>
      <c r="I835" t="s">
        <v>897</v>
      </c>
      <c r="J835" t="s">
        <v>5358</v>
      </c>
      <c r="K835" t="s">
        <v>5281</v>
      </c>
      <c r="W835" t="s">
        <v>1262</v>
      </c>
      <c r="X835" t="s">
        <v>11</v>
      </c>
      <c r="AD835">
        <v>50000000</v>
      </c>
      <c r="AE835">
        <v>5.6</v>
      </c>
      <c r="AF835">
        <v>20550712</v>
      </c>
      <c r="AG835">
        <f>IFERROR(CORREL(AD835:$AD$3757, AF835:$AF$3757), "")</f>
        <v>5.0174498337125888E-3</v>
      </c>
      <c r="AH835">
        <f t="shared" ref="AH835:AH898" si="28" xml:space="preserve"> AF835 - AD835</f>
        <v>-29449288</v>
      </c>
    </row>
    <row r="836" spans="1:34" x14ac:dyDescent="0.3">
      <c r="A836" t="s">
        <v>8</v>
      </c>
      <c r="B836" t="s">
        <v>461</v>
      </c>
      <c r="C836" t="s">
        <v>2871</v>
      </c>
      <c r="D836">
        <f t="array" ref="D836">AVERAGE(IF($B$2:$B$3757=$C836, $AE$2:$AE$3757))</f>
        <v>6.3</v>
      </c>
      <c r="E836">
        <f t="shared" si="27"/>
        <v>6.4499999999999993</v>
      </c>
      <c r="G836">
        <v>116</v>
      </c>
      <c r="H836" t="s">
        <v>354</v>
      </c>
      <c r="I836" t="s">
        <v>897</v>
      </c>
      <c r="J836" t="s">
        <v>5365</v>
      </c>
      <c r="K836" t="s">
        <v>5281</v>
      </c>
      <c r="W836" t="s">
        <v>1263</v>
      </c>
      <c r="X836" t="s">
        <v>11</v>
      </c>
      <c r="AD836">
        <v>55000000</v>
      </c>
      <c r="AE836">
        <v>5.8</v>
      </c>
      <c r="AF836">
        <v>18573791</v>
      </c>
      <c r="AG836">
        <f>IFERROR(CORREL(AD836:$AD$3757, AF836:$AF$3757), "")</f>
        <v>5.025456360262027E-3</v>
      </c>
      <c r="AH836">
        <f t="shared" si="28"/>
        <v>-36426209</v>
      </c>
    </row>
    <row r="837" spans="1:34" x14ac:dyDescent="0.3">
      <c r="A837" t="s">
        <v>197</v>
      </c>
      <c r="B837" t="s">
        <v>353</v>
      </c>
      <c r="C837" t="s">
        <v>116</v>
      </c>
      <c r="D837">
        <f t="array" ref="D837">AVERAGE(IF($B$2:$B$3757=$C837, $AE$2:$AE$3757))</f>
        <v>7.9</v>
      </c>
      <c r="E837">
        <f t="shared" si="27"/>
        <v>6.4499999999999993</v>
      </c>
      <c r="G837">
        <v>143</v>
      </c>
      <c r="H837" t="s">
        <v>897</v>
      </c>
      <c r="I837" t="s">
        <v>5362</v>
      </c>
      <c r="J837" t="s">
        <v>5359</v>
      </c>
      <c r="K837" t="s">
        <v>5281</v>
      </c>
      <c r="W837" t="s">
        <v>1264</v>
      </c>
      <c r="X837" t="s">
        <v>11</v>
      </c>
      <c r="AD837">
        <v>70000000</v>
      </c>
      <c r="AE837">
        <v>7.4</v>
      </c>
      <c r="AF837">
        <v>51225796</v>
      </c>
      <c r="AG837">
        <f>IFERROR(CORREL(AD837:$AD$3757, AF837:$AF$3757), "")</f>
        <v>5.0370571353947286E-3</v>
      </c>
      <c r="AH837">
        <f t="shared" si="28"/>
        <v>-18774204</v>
      </c>
    </row>
    <row r="838" spans="1:34" x14ac:dyDescent="0.3">
      <c r="A838" t="s">
        <v>8</v>
      </c>
      <c r="B838" t="s">
        <v>1265</v>
      </c>
      <c r="C838" t="s">
        <v>2877</v>
      </c>
      <c r="D838">
        <f t="array" ref="D838">AVERAGE(IF($B$2:$B$3757=$C838, $AE$2:$AE$3757))</f>
        <v>5.45</v>
      </c>
      <c r="E838">
        <f t="shared" si="27"/>
        <v>6.4499999999999993</v>
      </c>
      <c r="G838">
        <v>114</v>
      </c>
      <c r="H838" t="s">
        <v>5367</v>
      </c>
      <c r="I838" t="s">
        <v>897</v>
      </c>
      <c r="J838" t="s">
        <v>5364</v>
      </c>
      <c r="K838" t="s">
        <v>2601</v>
      </c>
      <c r="W838" t="s">
        <v>1266</v>
      </c>
      <c r="X838" t="s">
        <v>11</v>
      </c>
      <c r="AD838">
        <v>55000000</v>
      </c>
      <c r="AE838">
        <v>6.9</v>
      </c>
      <c r="AF838">
        <v>16264475</v>
      </c>
      <c r="AG838">
        <f>IFERROR(CORREL(AD838:$AD$3757, AF838:$AF$3757), "")</f>
        <v>5.0166220992557365E-3</v>
      </c>
      <c r="AH838">
        <f t="shared" si="28"/>
        <v>-38735525</v>
      </c>
    </row>
    <row r="839" spans="1:34" x14ac:dyDescent="0.3">
      <c r="A839" t="s">
        <v>8</v>
      </c>
      <c r="B839" t="s">
        <v>1267</v>
      </c>
      <c r="C839" t="s">
        <v>2882</v>
      </c>
      <c r="D839">
        <f t="array" ref="D839">AVERAGE(IF($B$2:$B$3757=$C839, $AE$2:$AE$3757))</f>
        <v>6.9333333333333336</v>
      </c>
      <c r="E839">
        <f t="shared" si="27"/>
        <v>6.4333333333333336</v>
      </c>
      <c r="G839">
        <v>93</v>
      </c>
      <c r="H839" t="s">
        <v>354</v>
      </c>
      <c r="I839" t="s">
        <v>5358</v>
      </c>
      <c r="W839" t="s">
        <v>1268</v>
      </c>
      <c r="X839" t="s">
        <v>11</v>
      </c>
      <c r="AD839">
        <v>62000000</v>
      </c>
      <c r="AE839">
        <v>5.5</v>
      </c>
      <c r="AF839">
        <v>25857987</v>
      </c>
      <c r="AG839">
        <f>IFERROR(CORREL(AD839:$AD$3757, AF839:$AF$3757), "")</f>
        <v>5.0299761884738435E-3</v>
      </c>
      <c r="AH839">
        <f t="shared" si="28"/>
        <v>-36142013</v>
      </c>
    </row>
    <row r="840" spans="1:34" x14ac:dyDescent="0.3">
      <c r="A840" t="s">
        <v>8</v>
      </c>
      <c r="B840" t="s">
        <v>1269</v>
      </c>
      <c r="C840" t="s">
        <v>2884</v>
      </c>
      <c r="D840">
        <f t="array" ref="D840">AVERAGE(IF($B$2:$B$3757=$C840, $AE$2:$AE$3757))</f>
        <v>6.7</v>
      </c>
      <c r="E840">
        <f t="shared" si="27"/>
        <v>6.4333333333333336</v>
      </c>
      <c r="G840">
        <v>280</v>
      </c>
      <c r="H840" t="s">
        <v>897</v>
      </c>
      <c r="I840" t="s">
        <v>5364</v>
      </c>
      <c r="J840" t="s">
        <v>2601</v>
      </c>
      <c r="W840" t="s">
        <v>1270</v>
      </c>
      <c r="X840" t="s">
        <v>11</v>
      </c>
      <c r="AD840">
        <v>56000000</v>
      </c>
      <c r="AE840">
        <v>6.3</v>
      </c>
      <c r="AF840">
        <v>12870569</v>
      </c>
      <c r="AG840">
        <f>IFERROR(CORREL(AD840:$AD$3757, AF840:$AF$3757), "")</f>
        <v>5.0379231675638601E-3</v>
      </c>
      <c r="AH840">
        <f t="shared" si="28"/>
        <v>-43129431</v>
      </c>
    </row>
    <row r="841" spans="1:34" x14ac:dyDescent="0.3">
      <c r="A841" t="s">
        <v>8</v>
      </c>
      <c r="B841" t="s">
        <v>1271</v>
      </c>
      <c r="C841" t="s">
        <v>2889</v>
      </c>
      <c r="D841">
        <f t="array" ref="D841">AVERAGE(IF($B$2:$B$3757=$C841, $AE$2:$AE$3757))</f>
        <v>7.5</v>
      </c>
      <c r="E841">
        <f t="shared" si="27"/>
        <v>6.4249999999999998</v>
      </c>
      <c r="G841">
        <v>100</v>
      </c>
      <c r="H841" t="s">
        <v>354</v>
      </c>
      <c r="I841" t="s">
        <v>5281</v>
      </c>
      <c r="W841" t="s">
        <v>1272</v>
      </c>
      <c r="X841" t="s">
        <v>11</v>
      </c>
      <c r="AD841">
        <v>71000000</v>
      </c>
      <c r="AE841">
        <v>4.7</v>
      </c>
      <c r="AF841">
        <v>11466088</v>
      </c>
      <c r="AG841">
        <f>IFERROR(CORREL(AD841:$AD$3757, AF841:$AF$3757), "")</f>
        <v>5.0545266468479113E-3</v>
      </c>
      <c r="AH841">
        <f t="shared" si="28"/>
        <v>-59533912</v>
      </c>
    </row>
    <row r="842" spans="1:34" x14ac:dyDescent="0.3">
      <c r="A842" t="s">
        <v>8</v>
      </c>
      <c r="B842" t="s">
        <v>1273</v>
      </c>
      <c r="C842" t="s">
        <v>2897</v>
      </c>
      <c r="D842">
        <f t="array" ref="D842">AVERAGE(IF($B$2:$B$3757=$C842, $AE$2:$AE$3757))</f>
        <v>5.5</v>
      </c>
      <c r="E842">
        <f t="shared" si="27"/>
        <v>6.4249999999999998</v>
      </c>
      <c r="G842">
        <v>107</v>
      </c>
      <c r="H842" t="s">
        <v>528</v>
      </c>
      <c r="I842" t="s">
        <v>897</v>
      </c>
      <c r="J842" t="s">
        <v>5361</v>
      </c>
      <c r="K842" t="s">
        <v>5357</v>
      </c>
      <c r="W842" t="s">
        <v>1274</v>
      </c>
      <c r="X842" t="s">
        <v>11</v>
      </c>
      <c r="AD842">
        <v>55000000</v>
      </c>
      <c r="AE842">
        <v>5.6</v>
      </c>
      <c r="AF842">
        <v>16088610</v>
      </c>
      <c r="AG842">
        <f>IFERROR(CORREL(AD842:$AD$3757, AF842:$AF$3757), "")</f>
        <v>5.0827900666528744E-3</v>
      </c>
      <c r="AH842">
        <f t="shared" si="28"/>
        <v>-38911390</v>
      </c>
    </row>
    <row r="843" spans="1:34" x14ac:dyDescent="0.3">
      <c r="A843" t="s">
        <v>8</v>
      </c>
      <c r="B843" t="s">
        <v>187</v>
      </c>
      <c r="C843" t="s">
        <v>2899</v>
      </c>
      <c r="D843">
        <f t="array" ref="D843">AVERAGE(IF($B$2:$B$3757=$C843, $AE$2:$AE$3757))</f>
        <v>6.3</v>
      </c>
      <c r="E843">
        <f t="shared" si="27"/>
        <v>6.4099999999999993</v>
      </c>
      <c r="G843">
        <v>119</v>
      </c>
      <c r="H843" t="s">
        <v>253</v>
      </c>
      <c r="I843" t="s">
        <v>528</v>
      </c>
      <c r="J843" t="s">
        <v>5366</v>
      </c>
      <c r="K843" t="s">
        <v>5361</v>
      </c>
      <c r="L843" t="s">
        <v>5362</v>
      </c>
      <c r="W843" t="s">
        <v>1275</v>
      </c>
      <c r="X843" t="s">
        <v>11</v>
      </c>
      <c r="AD843">
        <v>50000000</v>
      </c>
      <c r="AE843">
        <v>6.4</v>
      </c>
      <c r="AF843">
        <v>51178893</v>
      </c>
      <c r="AG843">
        <f>IFERROR(CORREL(AD843:$AD$3757, AF843:$AF$3757), "")</f>
        <v>5.0963219978469388E-3</v>
      </c>
      <c r="AH843">
        <f t="shared" si="28"/>
        <v>1178893</v>
      </c>
    </row>
    <row r="844" spans="1:34" x14ac:dyDescent="0.3">
      <c r="A844" t="s">
        <v>8</v>
      </c>
      <c r="B844" t="s">
        <v>887</v>
      </c>
      <c r="C844" t="s">
        <v>2901</v>
      </c>
      <c r="D844">
        <f t="array" ref="D844">AVERAGE(IF($B$2:$B$3757=$C844, $AE$2:$AE$3757))</f>
        <v>6.5</v>
      </c>
      <c r="E844">
        <f t="shared" si="27"/>
        <v>6.4</v>
      </c>
      <c r="G844">
        <v>95</v>
      </c>
      <c r="H844" t="s">
        <v>354</v>
      </c>
      <c r="I844" t="s">
        <v>253</v>
      </c>
      <c r="J844" t="s">
        <v>528</v>
      </c>
      <c r="K844" t="s">
        <v>5361</v>
      </c>
      <c r="L844" t="s">
        <v>5358</v>
      </c>
      <c r="W844" t="s">
        <v>1276</v>
      </c>
      <c r="X844" t="s">
        <v>11</v>
      </c>
      <c r="AD844">
        <v>57000000</v>
      </c>
      <c r="AE844">
        <v>4.2</v>
      </c>
      <c r="AF844">
        <v>6768055</v>
      </c>
      <c r="AG844">
        <f>IFERROR(CORREL(AD844:$AD$3757, AF844:$AF$3757), "")</f>
        <v>5.0864667206070233E-3</v>
      </c>
      <c r="AH844">
        <f t="shared" si="28"/>
        <v>-50231945</v>
      </c>
    </row>
    <row r="845" spans="1:34" x14ac:dyDescent="0.3">
      <c r="A845" t="s">
        <v>8</v>
      </c>
      <c r="B845" t="s">
        <v>1277</v>
      </c>
      <c r="C845" t="s">
        <v>2905</v>
      </c>
      <c r="D845">
        <f t="array" ref="D845">AVERAGE(IF($B$2:$B$3757=$C845, $AE$2:$AE$3757))</f>
        <v>3.9</v>
      </c>
      <c r="E845">
        <f t="shared" si="27"/>
        <v>6.4</v>
      </c>
      <c r="G845">
        <v>119</v>
      </c>
      <c r="H845" t="s">
        <v>897</v>
      </c>
      <c r="I845" t="s">
        <v>5368</v>
      </c>
      <c r="J845" t="s">
        <v>5362</v>
      </c>
      <c r="K845" t="s">
        <v>5359</v>
      </c>
      <c r="W845" t="s">
        <v>1278</v>
      </c>
      <c r="X845" t="s">
        <v>11</v>
      </c>
      <c r="AD845">
        <v>55000000</v>
      </c>
      <c r="AE845">
        <v>6.4</v>
      </c>
      <c r="AF845">
        <v>39440655</v>
      </c>
      <c r="AG845">
        <f>IFERROR(CORREL(AD845:$AD$3757, AF845:$AF$3757), "")</f>
        <v>5.1088094972434892E-3</v>
      </c>
      <c r="AH845">
        <f t="shared" si="28"/>
        <v>-15559345</v>
      </c>
    </row>
    <row r="846" spans="1:34" x14ac:dyDescent="0.3">
      <c r="A846" t="s">
        <v>8</v>
      </c>
      <c r="B846" t="s">
        <v>1110</v>
      </c>
      <c r="C846" t="s">
        <v>2913</v>
      </c>
      <c r="D846">
        <f t="array" ref="D846">AVERAGE(IF($B$2:$B$3757=$C846, $AE$2:$AE$3757))</f>
        <v>6.15</v>
      </c>
      <c r="E846">
        <f t="shared" si="27"/>
        <v>6.4</v>
      </c>
      <c r="G846">
        <v>133</v>
      </c>
      <c r="H846" t="s">
        <v>897</v>
      </c>
      <c r="I846" t="s">
        <v>5363</v>
      </c>
      <c r="J846" t="s">
        <v>5359</v>
      </c>
      <c r="K846" t="s">
        <v>2601</v>
      </c>
      <c r="W846" t="s">
        <v>1279</v>
      </c>
      <c r="X846" t="s">
        <v>762</v>
      </c>
      <c r="AD846">
        <v>47000000</v>
      </c>
      <c r="AE846">
        <v>7.7</v>
      </c>
      <c r="AF846">
        <v>6167817</v>
      </c>
      <c r="AG846">
        <f>IFERROR(CORREL(AD846:$AD$3757, AF846:$AF$3757), "")</f>
        <v>5.1049031616879495E-3</v>
      </c>
      <c r="AH846">
        <f t="shared" si="28"/>
        <v>-40832183</v>
      </c>
    </row>
    <row r="847" spans="1:34" x14ac:dyDescent="0.3">
      <c r="A847" t="s">
        <v>8</v>
      </c>
      <c r="B847" t="s">
        <v>103</v>
      </c>
      <c r="C847" t="s">
        <v>2915</v>
      </c>
      <c r="D847">
        <f t="array" ref="D847">AVERAGE(IF($B$2:$B$3757=$C847, $AE$2:$AE$3757))</f>
        <v>6.5</v>
      </c>
      <c r="E847">
        <f t="shared" si="27"/>
        <v>6.4</v>
      </c>
      <c r="G847">
        <v>117</v>
      </c>
      <c r="H847" t="s">
        <v>354</v>
      </c>
      <c r="I847" t="s">
        <v>1714</v>
      </c>
      <c r="J847" t="s">
        <v>5358</v>
      </c>
      <c r="K847" t="s">
        <v>5281</v>
      </c>
      <c r="W847" t="s">
        <v>1280</v>
      </c>
      <c r="X847" t="s">
        <v>11</v>
      </c>
      <c r="AD847">
        <v>54000000</v>
      </c>
      <c r="AE847">
        <v>6.7</v>
      </c>
      <c r="AF847">
        <v>81645152</v>
      </c>
      <c r="AG847">
        <f>IFERROR(CORREL(AD847:$AD$3757, AF847:$AF$3757), "")</f>
        <v>5.1191005001969608E-3</v>
      </c>
      <c r="AH847">
        <f t="shared" si="28"/>
        <v>27645152</v>
      </c>
    </row>
    <row r="848" spans="1:34" x14ac:dyDescent="0.3">
      <c r="A848" t="s">
        <v>8</v>
      </c>
      <c r="B848" t="s">
        <v>1225</v>
      </c>
      <c r="C848" t="s">
        <v>2917</v>
      </c>
      <c r="D848">
        <f t="array" ref="D848">AVERAGE(IF($B$2:$B$3757=$C848, $AE$2:$AE$3757))</f>
        <v>6.4</v>
      </c>
      <c r="E848">
        <f t="shared" si="27"/>
        <v>6.4</v>
      </c>
      <c r="G848">
        <v>123</v>
      </c>
      <c r="H848" t="s">
        <v>897</v>
      </c>
      <c r="I848" t="s">
        <v>5359</v>
      </c>
      <c r="W848" t="s">
        <v>1281</v>
      </c>
      <c r="X848" t="s">
        <v>11</v>
      </c>
      <c r="AD848">
        <v>55000000</v>
      </c>
      <c r="AE848">
        <v>7.7</v>
      </c>
      <c r="AF848">
        <v>69951824</v>
      </c>
      <c r="AG848">
        <f>IFERROR(CORREL(AD848:$AD$3757, AF848:$AF$3757), "")</f>
        <v>5.0863504521582942E-3</v>
      </c>
      <c r="AH848">
        <f t="shared" si="28"/>
        <v>14951824</v>
      </c>
    </row>
    <row r="849" spans="1:34" x14ac:dyDescent="0.3">
      <c r="A849" t="s">
        <v>8</v>
      </c>
      <c r="B849" t="s">
        <v>1157</v>
      </c>
      <c r="C849" t="s">
        <v>2919</v>
      </c>
      <c r="D849">
        <f t="array" ref="D849">AVERAGE(IF($B$2:$B$3757=$C849, $AE$2:$AE$3757))</f>
        <v>6.05</v>
      </c>
      <c r="E849">
        <f t="shared" si="27"/>
        <v>6.4</v>
      </c>
      <c r="G849">
        <v>92</v>
      </c>
      <c r="H849" t="s">
        <v>354</v>
      </c>
      <c r="I849" t="s">
        <v>5281</v>
      </c>
      <c r="W849" t="s">
        <v>1282</v>
      </c>
      <c r="X849" t="s">
        <v>11</v>
      </c>
      <c r="AD849">
        <v>55000000</v>
      </c>
      <c r="AE849">
        <v>5.7</v>
      </c>
      <c r="AF849">
        <v>9483821</v>
      </c>
      <c r="AG849">
        <f>IFERROR(CORREL(AD849:$AD$3757, AF849:$AF$3757), "")</f>
        <v>5.0603393000183405E-3</v>
      </c>
      <c r="AH849">
        <f t="shared" si="28"/>
        <v>-45516179</v>
      </c>
    </row>
    <row r="850" spans="1:34" x14ac:dyDescent="0.3">
      <c r="A850" t="s">
        <v>8</v>
      </c>
      <c r="B850" t="s">
        <v>1283</v>
      </c>
      <c r="C850" t="s">
        <v>2921</v>
      </c>
      <c r="D850">
        <f t="array" ref="D850">AVERAGE(IF($B$2:$B$3757=$C850, $AE$2:$AE$3757))</f>
        <v>5.1000000000000005</v>
      </c>
      <c r="E850">
        <f t="shared" si="27"/>
        <v>6.4</v>
      </c>
      <c r="G850">
        <v>170</v>
      </c>
      <c r="H850" t="s">
        <v>5366</v>
      </c>
      <c r="I850" t="s">
        <v>897</v>
      </c>
      <c r="W850" t="s">
        <v>1284</v>
      </c>
      <c r="X850" t="s">
        <v>11</v>
      </c>
      <c r="AD850">
        <v>54000000</v>
      </c>
      <c r="AE850">
        <v>7.6</v>
      </c>
      <c r="AF850">
        <v>66676062</v>
      </c>
      <c r="AG850">
        <f>IFERROR(CORREL(AD850:$AD$3757, AF850:$AF$3757), "")</f>
        <v>5.0789357176662733E-3</v>
      </c>
      <c r="AH850">
        <f t="shared" si="28"/>
        <v>12676062</v>
      </c>
    </row>
    <row r="851" spans="1:34" x14ac:dyDescent="0.3">
      <c r="A851" t="s">
        <v>8</v>
      </c>
      <c r="B851" t="s">
        <v>879</v>
      </c>
      <c r="C851" t="s">
        <v>2924</v>
      </c>
      <c r="D851">
        <f t="array" ref="D851">AVERAGE(IF($B$2:$B$3757=$C851, $AE$2:$AE$3757))</f>
        <v>5.3</v>
      </c>
      <c r="E851">
        <f t="shared" si="27"/>
        <v>6.4</v>
      </c>
      <c r="G851">
        <v>123</v>
      </c>
      <c r="H851" t="s">
        <v>528</v>
      </c>
      <c r="I851" t="s">
        <v>897</v>
      </c>
      <c r="J851" t="s">
        <v>5359</v>
      </c>
      <c r="W851" t="s">
        <v>1285</v>
      </c>
      <c r="X851" t="s">
        <v>11</v>
      </c>
      <c r="AD851">
        <v>57000000</v>
      </c>
      <c r="AE851">
        <v>6.4</v>
      </c>
      <c r="AF851">
        <v>26838389</v>
      </c>
      <c r="AG851">
        <f>IFERROR(CORREL(AD851:$AD$3757, AF851:$AF$3757), "")</f>
        <v>5.0562395354503721E-3</v>
      </c>
      <c r="AH851">
        <f t="shared" si="28"/>
        <v>-30161611</v>
      </c>
    </row>
    <row r="852" spans="1:34" x14ac:dyDescent="0.3">
      <c r="A852" t="s">
        <v>8</v>
      </c>
      <c r="B852" t="s">
        <v>57</v>
      </c>
      <c r="C852" t="s">
        <v>2930</v>
      </c>
      <c r="D852">
        <f t="array" ref="D852">AVERAGE(IF($B$2:$B$3757=$C852, $AE$2:$AE$3757))</f>
        <v>8.5</v>
      </c>
      <c r="E852">
        <f t="shared" si="27"/>
        <v>6.4</v>
      </c>
      <c r="G852">
        <v>110</v>
      </c>
      <c r="H852" t="s">
        <v>528</v>
      </c>
      <c r="I852" t="s">
        <v>5359</v>
      </c>
      <c r="W852" t="s">
        <v>1286</v>
      </c>
      <c r="X852" t="s">
        <v>11</v>
      </c>
      <c r="AD852">
        <v>54000000</v>
      </c>
      <c r="AE852">
        <v>5.6</v>
      </c>
      <c r="AF852">
        <v>75604320</v>
      </c>
      <c r="AG852">
        <f>IFERROR(CORREL(AD852:$AD$3757, AF852:$AF$3757), "")</f>
        <v>5.0621424279012478E-3</v>
      </c>
      <c r="AH852">
        <f t="shared" si="28"/>
        <v>21604320</v>
      </c>
    </row>
    <row r="853" spans="1:34" x14ac:dyDescent="0.3">
      <c r="A853" t="s">
        <v>8</v>
      </c>
      <c r="B853" t="s">
        <v>1287</v>
      </c>
      <c r="C853" t="s">
        <v>2933</v>
      </c>
      <c r="D853">
        <f t="array" ref="D853">AVERAGE(IF($B$2:$B$3757=$C853, $AE$2:$AE$3757))</f>
        <v>6.4333333333333336</v>
      </c>
      <c r="E853">
        <f t="shared" si="27"/>
        <v>6.4</v>
      </c>
      <c r="G853">
        <v>116</v>
      </c>
      <c r="H853" t="s">
        <v>354</v>
      </c>
      <c r="I853" t="s">
        <v>253</v>
      </c>
      <c r="J853" t="s">
        <v>5359</v>
      </c>
      <c r="K853" t="s">
        <v>5358</v>
      </c>
      <c r="W853" t="s">
        <v>1288</v>
      </c>
      <c r="X853" t="s">
        <v>11</v>
      </c>
      <c r="AD853">
        <v>54000000</v>
      </c>
      <c r="AE853">
        <v>6.8</v>
      </c>
      <c r="AF853">
        <v>108200000</v>
      </c>
      <c r="AG853">
        <f>IFERROR(CORREL(AD853:$AD$3757, AF853:$AF$3757), "")</f>
        <v>5.0333510053064108E-3</v>
      </c>
      <c r="AH853">
        <f t="shared" si="28"/>
        <v>54200000</v>
      </c>
    </row>
    <row r="854" spans="1:34" x14ac:dyDescent="0.3">
      <c r="A854" t="s">
        <v>8</v>
      </c>
      <c r="B854" t="s">
        <v>649</v>
      </c>
      <c r="C854" t="s">
        <v>2936</v>
      </c>
      <c r="D854">
        <f t="array" ref="D854">AVERAGE(IF($B$2:$B$3757=$C854, $AE$2:$AE$3757))</f>
        <v>5.25</v>
      </c>
      <c r="E854">
        <f t="shared" si="27"/>
        <v>6.4</v>
      </c>
      <c r="G854">
        <v>121</v>
      </c>
      <c r="H854" t="s">
        <v>528</v>
      </c>
      <c r="I854" t="s">
        <v>5366</v>
      </c>
      <c r="J854" t="s">
        <v>5359</v>
      </c>
      <c r="W854" t="s">
        <v>1289</v>
      </c>
      <c r="X854" t="s">
        <v>11</v>
      </c>
      <c r="AD854">
        <v>54000000</v>
      </c>
      <c r="AE854">
        <v>2.4</v>
      </c>
      <c r="AF854">
        <v>5660084</v>
      </c>
      <c r="AG854">
        <f>IFERROR(CORREL(AD854:$AD$3757, AF854:$AF$3757), "")</f>
        <v>4.9829583725880654E-3</v>
      </c>
      <c r="AH854">
        <f t="shared" si="28"/>
        <v>-48339916</v>
      </c>
    </row>
    <row r="855" spans="1:34" x14ac:dyDescent="0.3">
      <c r="A855" t="s">
        <v>197</v>
      </c>
      <c r="B855" t="s">
        <v>1091</v>
      </c>
      <c r="C855" t="s">
        <v>2939</v>
      </c>
      <c r="D855">
        <f t="array" ref="D855">AVERAGE(IF($B$2:$B$3757=$C855, $AE$2:$AE$3757))</f>
        <v>7</v>
      </c>
      <c r="E855">
        <f t="shared" si="27"/>
        <v>6.4</v>
      </c>
      <c r="G855">
        <v>128</v>
      </c>
      <c r="H855" t="s">
        <v>897</v>
      </c>
      <c r="I855" t="s">
        <v>5281</v>
      </c>
      <c r="W855" t="s">
        <v>1290</v>
      </c>
      <c r="X855" t="s">
        <v>11</v>
      </c>
      <c r="AD855">
        <v>55000000</v>
      </c>
      <c r="AE855">
        <v>6.2</v>
      </c>
      <c r="AF855">
        <v>7221458</v>
      </c>
      <c r="AG855">
        <f>IFERROR(CORREL(AD855:$AD$3757, AF855:$AF$3757), "")</f>
        <v>5.0036244933338529E-3</v>
      </c>
      <c r="AH855">
        <f t="shared" si="28"/>
        <v>-47778542</v>
      </c>
    </row>
    <row r="856" spans="1:34" x14ac:dyDescent="0.3">
      <c r="A856" t="s">
        <v>8</v>
      </c>
      <c r="B856" t="s">
        <v>773</v>
      </c>
      <c r="C856" t="s">
        <v>2943</v>
      </c>
      <c r="D856">
        <f t="array" ref="D856">AVERAGE(IF($B$2:$B$3757=$C856, $AE$2:$AE$3757))</f>
        <v>5</v>
      </c>
      <c r="E856">
        <f t="shared" ref="E856:E919" si="29">LARGE($D$2:$D$1660, ROW(855:855))</f>
        <v>6.4</v>
      </c>
      <c r="G856">
        <v>99</v>
      </c>
      <c r="H856" t="s">
        <v>354</v>
      </c>
      <c r="I856" t="s">
        <v>5366</v>
      </c>
      <c r="J856" t="s">
        <v>5281</v>
      </c>
      <c r="W856" t="s">
        <v>1291</v>
      </c>
      <c r="X856" t="s">
        <v>11</v>
      </c>
      <c r="AD856">
        <v>46000000</v>
      </c>
      <c r="AE856">
        <v>5.9</v>
      </c>
      <c r="AF856">
        <v>70327868</v>
      </c>
      <c r="AG856">
        <f>IFERROR(CORREL(AD856:$AD$3757, AF856:$AF$3757), "")</f>
        <v>5.02398732688127E-3</v>
      </c>
      <c r="AH856">
        <f t="shared" si="28"/>
        <v>24327868</v>
      </c>
    </row>
    <row r="857" spans="1:34" x14ac:dyDescent="0.3">
      <c r="A857" t="s">
        <v>8</v>
      </c>
      <c r="B857" t="s">
        <v>830</v>
      </c>
      <c r="C857" t="s">
        <v>2946</v>
      </c>
      <c r="D857">
        <f t="array" ref="D857">AVERAGE(IF($B$2:$B$3757=$C857, $AE$2:$AE$3757))</f>
        <v>6.4</v>
      </c>
      <c r="E857">
        <f t="shared" si="29"/>
        <v>6.4</v>
      </c>
      <c r="G857">
        <v>94</v>
      </c>
      <c r="H857" t="s">
        <v>253</v>
      </c>
      <c r="I857" t="s">
        <v>5360</v>
      </c>
      <c r="J857" t="s">
        <v>897</v>
      </c>
      <c r="K857" t="s">
        <v>5361</v>
      </c>
      <c r="L857" t="s">
        <v>5357</v>
      </c>
      <c r="M857" t="s">
        <v>5362</v>
      </c>
      <c r="N857" t="s">
        <v>5363</v>
      </c>
      <c r="O857" t="s">
        <v>5359</v>
      </c>
      <c r="W857" t="s">
        <v>1292</v>
      </c>
      <c r="X857" t="s">
        <v>11</v>
      </c>
      <c r="AD857">
        <v>50000000</v>
      </c>
      <c r="AE857">
        <v>7.1</v>
      </c>
      <c r="AF857">
        <v>58297830</v>
      </c>
      <c r="AG857">
        <f>IFERROR(CORREL(AD857:$AD$3757, AF857:$AF$3757), "")</f>
        <v>5.0076787766090694E-3</v>
      </c>
      <c r="AH857">
        <f t="shared" si="28"/>
        <v>8297830</v>
      </c>
    </row>
    <row r="858" spans="1:34" x14ac:dyDescent="0.3">
      <c r="A858" t="s">
        <v>197</v>
      </c>
      <c r="B858" t="s">
        <v>98</v>
      </c>
      <c r="C858" t="s">
        <v>2949</v>
      </c>
      <c r="D858">
        <f t="array" ref="D858">AVERAGE(IF($B$2:$B$3757=$C858, $AE$2:$AE$3757))</f>
        <v>7.55</v>
      </c>
      <c r="E858">
        <f t="shared" si="29"/>
        <v>6.4</v>
      </c>
      <c r="G858">
        <v>127</v>
      </c>
      <c r="H858" t="s">
        <v>897</v>
      </c>
      <c r="I858" t="s">
        <v>5362</v>
      </c>
      <c r="J858" t="s">
        <v>5359</v>
      </c>
      <c r="W858" t="s">
        <v>1293</v>
      </c>
      <c r="X858" t="s">
        <v>11</v>
      </c>
      <c r="AD858">
        <v>52500000</v>
      </c>
      <c r="AE858">
        <v>7.6</v>
      </c>
      <c r="AF858">
        <v>57386369</v>
      </c>
      <c r="AG858">
        <f>IFERROR(CORREL(AD858:$AD$3757, AF858:$AF$3757), "")</f>
        <v>4.9936455823678056E-3</v>
      </c>
      <c r="AH858">
        <f t="shared" si="28"/>
        <v>4886369</v>
      </c>
    </row>
    <row r="859" spans="1:34" x14ac:dyDescent="0.3">
      <c r="A859" t="s">
        <v>8</v>
      </c>
      <c r="B859" t="s">
        <v>1140</v>
      </c>
      <c r="C859" t="s">
        <v>2951</v>
      </c>
      <c r="D859">
        <f t="array" ref="D859">AVERAGE(IF($B$2:$B$3757=$C859, $AE$2:$AE$3757))</f>
        <v>4</v>
      </c>
      <c r="E859">
        <f t="shared" si="29"/>
        <v>6.4</v>
      </c>
      <c r="G859">
        <v>89</v>
      </c>
      <c r="H859" t="s">
        <v>5366</v>
      </c>
      <c r="I859" t="s">
        <v>5363</v>
      </c>
      <c r="J859" t="s">
        <v>5281</v>
      </c>
      <c r="W859" t="s">
        <v>1294</v>
      </c>
      <c r="X859" t="s">
        <v>11</v>
      </c>
      <c r="AD859">
        <v>53000000</v>
      </c>
      <c r="AE859">
        <v>5.5</v>
      </c>
      <c r="AF859">
        <v>45207112</v>
      </c>
      <c r="AG859">
        <f>IFERROR(CORREL(AD859:$AD$3757, AF859:$AF$3757), "")</f>
        <v>4.978315836101861E-3</v>
      </c>
      <c r="AH859">
        <f t="shared" si="28"/>
        <v>-7792888</v>
      </c>
    </row>
    <row r="860" spans="1:34" x14ac:dyDescent="0.3">
      <c r="A860" t="s">
        <v>8</v>
      </c>
      <c r="B860" t="s">
        <v>1295</v>
      </c>
      <c r="C860" t="s">
        <v>2956</v>
      </c>
      <c r="D860">
        <f t="array" ref="D860">AVERAGE(IF($B$2:$B$3757=$C860, $AE$2:$AE$3757))</f>
        <v>5.8</v>
      </c>
      <c r="E860">
        <f t="shared" si="29"/>
        <v>6.4</v>
      </c>
      <c r="G860">
        <v>123</v>
      </c>
      <c r="H860" t="s">
        <v>5367</v>
      </c>
      <c r="I860" t="s">
        <v>5366</v>
      </c>
      <c r="J860" t="s">
        <v>897</v>
      </c>
      <c r="W860" t="s">
        <v>1296</v>
      </c>
      <c r="X860" t="s">
        <v>11</v>
      </c>
      <c r="AD860">
        <v>53000000</v>
      </c>
      <c r="AE860">
        <v>7</v>
      </c>
      <c r="AF860">
        <v>62563543</v>
      </c>
      <c r="AG860">
        <f>IFERROR(CORREL(AD860:$AD$3757, AF860:$AF$3757), "")</f>
        <v>4.97076072229882E-3</v>
      </c>
      <c r="AH860">
        <f t="shared" si="28"/>
        <v>9563543</v>
      </c>
    </row>
    <row r="861" spans="1:34" x14ac:dyDescent="0.3">
      <c r="A861" t="s">
        <v>8</v>
      </c>
      <c r="B861" t="s">
        <v>975</v>
      </c>
      <c r="C861" t="s">
        <v>2958</v>
      </c>
      <c r="D861">
        <f t="array" ref="D861">AVERAGE(IF($B$2:$B$3757=$C861, $AE$2:$AE$3757))</f>
        <v>5.25</v>
      </c>
      <c r="E861">
        <f t="shared" si="29"/>
        <v>6.4</v>
      </c>
      <c r="G861">
        <v>135</v>
      </c>
      <c r="H861" t="s">
        <v>897</v>
      </c>
      <c r="I861" t="s">
        <v>5364</v>
      </c>
      <c r="J861" t="s">
        <v>2601</v>
      </c>
      <c r="W861" t="s">
        <v>1297</v>
      </c>
      <c r="X861" t="s">
        <v>11</v>
      </c>
      <c r="AD861">
        <v>90000000</v>
      </c>
      <c r="AE861">
        <v>7.1</v>
      </c>
      <c r="AF861">
        <v>33574332</v>
      </c>
      <c r="AG861">
        <f>IFERROR(CORREL(AD861:$AD$3757, AF861:$AF$3757), "")</f>
        <v>4.9516241144066898E-3</v>
      </c>
      <c r="AH861">
        <f t="shared" si="28"/>
        <v>-56425668</v>
      </c>
    </row>
    <row r="862" spans="1:34" x14ac:dyDescent="0.3">
      <c r="A862" t="s">
        <v>8</v>
      </c>
      <c r="B862" t="s">
        <v>810</v>
      </c>
      <c r="C862" t="s">
        <v>2960</v>
      </c>
      <c r="D862">
        <f t="array" ref="D862">AVERAGE(IF($B$2:$B$3757=$C862, $AE$2:$AE$3757))</f>
        <v>5.7333333333333334</v>
      </c>
      <c r="E862">
        <f t="shared" si="29"/>
        <v>6.4</v>
      </c>
      <c r="G862">
        <v>118</v>
      </c>
      <c r="H862" t="s">
        <v>5366</v>
      </c>
      <c r="I862" t="s">
        <v>897</v>
      </c>
      <c r="J862" t="s">
        <v>5281</v>
      </c>
      <c r="W862" t="s">
        <v>1298</v>
      </c>
      <c r="X862" t="s">
        <v>11</v>
      </c>
      <c r="AD862">
        <v>50000000</v>
      </c>
      <c r="AE862">
        <v>7.4</v>
      </c>
      <c r="AF862">
        <v>73343413</v>
      </c>
      <c r="AG862">
        <f>IFERROR(CORREL(AD862:$AD$3757, AF862:$AF$3757), "")</f>
        <v>4.9525659228029078E-3</v>
      </c>
      <c r="AH862">
        <f t="shared" si="28"/>
        <v>23343413</v>
      </c>
    </row>
    <row r="863" spans="1:34" x14ac:dyDescent="0.3">
      <c r="A863" t="s">
        <v>8</v>
      </c>
      <c r="B863" t="s">
        <v>1299</v>
      </c>
      <c r="C863" t="s">
        <v>2962</v>
      </c>
      <c r="D863">
        <f t="array" ref="D863">AVERAGE(IF($B$2:$B$3757=$C863, $AE$2:$AE$3757))</f>
        <v>6.6</v>
      </c>
      <c r="E863">
        <f t="shared" si="29"/>
        <v>6.4</v>
      </c>
      <c r="G863">
        <v>189</v>
      </c>
      <c r="H863" t="s">
        <v>354</v>
      </c>
      <c r="I863" t="s">
        <v>1714</v>
      </c>
      <c r="J863" t="s">
        <v>5281</v>
      </c>
      <c r="W863" t="s">
        <v>1300</v>
      </c>
      <c r="X863" t="s">
        <v>11</v>
      </c>
      <c r="AD863">
        <v>53000000</v>
      </c>
      <c r="AE863">
        <v>7.6</v>
      </c>
      <c r="AF863">
        <v>25031037</v>
      </c>
      <c r="AG863">
        <f>IFERROR(CORREL(AD863:$AD$3757, AF863:$AF$3757), "")</f>
        <v>4.9299812732947904E-3</v>
      </c>
      <c r="AH863">
        <f t="shared" si="28"/>
        <v>-27968963</v>
      </c>
    </row>
    <row r="864" spans="1:34" x14ac:dyDescent="0.3">
      <c r="A864" t="s">
        <v>8</v>
      </c>
      <c r="B864" t="s">
        <v>724</v>
      </c>
      <c r="C864" t="s">
        <v>2967</v>
      </c>
      <c r="D864">
        <f t="array" ref="D864">AVERAGE(IF($B$2:$B$3757=$C864, $AE$2:$AE$3757))</f>
        <v>6</v>
      </c>
      <c r="E864">
        <f t="shared" si="29"/>
        <v>6.4</v>
      </c>
      <c r="G864">
        <v>172</v>
      </c>
      <c r="H864" t="s">
        <v>897</v>
      </c>
      <c r="I864" t="s">
        <v>5364</v>
      </c>
      <c r="J864" t="s">
        <v>1714</v>
      </c>
      <c r="W864" t="s">
        <v>1301</v>
      </c>
      <c r="X864" t="s">
        <v>11</v>
      </c>
      <c r="AD864">
        <v>55000000</v>
      </c>
      <c r="AE864">
        <v>5.9</v>
      </c>
      <c r="AF864">
        <v>22843047</v>
      </c>
      <c r="AG864">
        <f>IFERROR(CORREL(AD864:$AD$3757, AF864:$AF$3757), "")</f>
        <v>4.9362088752542962E-3</v>
      </c>
      <c r="AH864">
        <f t="shared" si="28"/>
        <v>-32156953</v>
      </c>
    </row>
    <row r="865" spans="1:34" x14ac:dyDescent="0.3">
      <c r="A865" t="s">
        <v>8</v>
      </c>
      <c r="B865" t="s">
        <v>1302</v>
      </c>
      <c r="C865" t="s">
        <v>2969</v>
      </c>
      <c r="D865">
        <f t="array" ref="D865">AVERAGE(IF($B$2:$B$3757=$C865, $AE$2:$AE$3757))</f>
        <v>6.1</v>
      </c>
      <c r="E865">
        <f t="shared" si="29"/>
        <v>6.4</v>
      </c>
      <c r="G865">
        <v>124</v>
      </c>
      <c r="H865" t="s">
        <v>897</v>
      </c>
      <c r="I865" t="s">
        <v>5359</v>
      </c>
      <c r="J865" t="s">
        <v>5365</v>
      </c>
      <c r="W865" t="s">
        <v>1303</v>
      </c>
      <c r="X865" t="s">
        <v>11</v>
      </c>
      <c r="AD865">
        <v>55000000</v>
      </c>
      <c r="AE865">
        <v>5.9</v>
      </c>
      <c r="AF865">
        <v>5755286</v>
      </c>
      <c r="AG865">
        <f>IFERROR(CORREL(AD865:$AD$3757, AF865:$AF$3757), "")</f>
        <v>4.9446581470182945E-3</v>
      </c>
      <c r="AH865">
        <f t="shared" si="28"/>
        <v>-49244714</v>
      </c>
    </row>
    <row r="866" spans="1:34" x14ac:dyDescent="0.3">
      <c r="A866" t="s">
        <v>8</v>
      </c>
      <c r="B866" t="s">
        <v>106</v>
      </c>
      <c r="C866" t="s">
        <v>2974</v>
      </c>
      <c r="D866">
        <f t="array" ref="D866">AVERAGE(IF($B$2:$B$3757=$C866, $AE$2:$AE$3757))</f>
        <v>6.3</v>
      </c>
      <c r="E866">
        <f t="shared" si="29"/>
        <v>6.4</v>
      </c>
      <c r="G866">
        <v>141</v>
      </c>
      <c r="H866" t="s">
        <v>5367</v>
      </c>
      <c r="I866" t="s">
        <v>5366</v>
      </c>
      <c r="J866" t="s">
        <v>897</v>
      </c>
      <c r="W866" t="s">
        <v>1304</v>
      </c>
      <c r="X866" t="s">
        <v>11</v>
      </c>
      <c r="AD866">
        <v>52000000</v>
      </c>
      <c r="AE866">
        <v>8</v>
      </c>
      <c r="AF866">
        <v>164435221</v>
      </c>
      <c r="AG866">
        <f>IFERROR(CORREL(AD866:$AD$3757, AF866:$AF$3757), "")</f>
        <v>4.9662025533531232E-3</v>
      </c>
      <c r="AH866">
        <f t="shared" si="28"/>
        <v>112435221</v>
      </c>
    </row>
    <row r="867" spans="1:34" x14ac:dyDescent="0.3">
      <c r="A867" t="s">
        <v>8</v>
      </c>
      <c r="B867" t="s">
        <v>606</v>
      </c>
      <c r="C867" t="s">
        <v>2983</v>
      </c>
      <c r="D867">
        <f t="array" ref="D867">AVERAGE(IF($B$2:$B$3757=$C867, $AE$2:$AE$3757))</f>
        <v>4.3</v>
      </c>
      <c r="E867">
        <f t="shared" si="29"/>
        <v>6.4</v>
      </c>
      <c r="G867">
        <v>157</v>
      </c>
      <c r="H867" t="s">
        <v>897</v>
      </c>
      <c r="I867" t="s">
        <v>5364</v>
      </c>
      <c r="J867" t="s">
        <v>5281</v>
      </c>
      <c r="W867" t="s">
        <v>1305</v>
      </c>
      <c r="X867" t="s">
        <v>11</v>
      </c>
      <c r="AD867">
        <v>40000000</v>
      </c>
      <c r="AE867">
        <v>7.4</v>
      </c>
      <c r="AF867">
        <v>95720716</v>
      </c>
      <c r="AG867">
        <f>IFERROR(CORREL(AD867:$AD$3757, AF867:$AF$3757), "")</f>
        <v>4.8882106374391505E-3</v>
      </c>
      <c r="AH867">
        <f t="shared" si="28"/>
        <v>55720716</v>
      </c>
    </row>
    <row r="868" spans="1:34" x14ac:dyDescent="0.3">
      <c r="A868" t="s">
        <v>8</v>
      </c>
      <c r="B868" t="s">
        <v>312</v>
      </c>
      <c r="C868" t="s">
        <v>2990</v>
      </c>
      <c r="D868">
        <f t="array" ref="D868">AVERAGE(IF($B$2:$B$3757=$C868, $AE$2:$AE$3757))</f>
        <v>6.1</v>
      </c>
      <c r="E868">
        <f t="shared" si="29"/>
        <v>6.4</v>
      </c>
      <c r="G868">
        <v>106</v>
      </c>
      <c r="H868" t="s">
        <v>528</v>
      </c>
      <c r="I868" t="s">
        <v>897</v>
      </c>
      <c r="J868" t="s">
        <v>5359</v>
      </c>
      <c r="W868" t="s">
        <v>1306</v>
      </c>
      <c r="X868" t="s">
        <v>11</v>
      </c>
      <c r="AD868">
        <v>52000000</v>
      </c>
      <c r="AE868">
        <v>5.8</v>
      </c>
      <c r="AF868">
        <v>118683135</v>
      </c>
      <c r="AG868">
        <f>IFERROR(CORREL(AD868:$AD$3757, AF868:$AF$3757), "")</f>
        <v>4.8723555446815222E-3</v>
      </c>
      <c r="AH868">
        <f t="shared" si="28"/>
        <v>66683135</v>
      </c>
    </row>
    <row r="869" spans="1:34" x14ac:dyDescent="0.3">
      <c r="A869" t="s">
        <v>8</v>
      </c>
      <c r="B869" t="s">
        <v>1307</v>
      </c>
      <c r="C869" t="s">
        <v>2997</v>
      </c>
      <c r="D869">
        <f t="array" ref="D869">AVERAGE(IF($B$2:$B$3757=$C869, $AE$2:$AE$3757))</f>
        <v>3.5333333333333337</v>
      </c>
      <c r="E869">
        <f t="shared" si="29"/>
        <v>6.4</v>
      </c>
      <c r="G869">
        <v>108</v>
      </c>
      <c r="H869" t="s">
        <v>528</v>
      </c>
      <c r="I869" t="s">
        <v>5361</v>
      </c>
      <c r="J869" t="s">
        <v>5362</v>
      </c>
      <c r="K869" t="s">
        <v>5359</v>
      </c>
      <c r="W869" t="s">
        <v>1308</v>
      </c>
      <c r="X869" t="s">
        <v>11</v>
      </c>
      <c r="AD869">
        <v>52000000</v>
      </c>
      <c r="AE869">
        <v>6.3</v>
      </c>
      <c r="AF869">
        <v>143704210</v>
      </c>
      <c r="AG869">
        <f>IFERROR(CORREL(AD869:$AD$3757, AF869:$AF$3757), "")</f>
        <v>4.8198297718893036E-3</v>
      </c>
      <c r="AH869">
        <f t="shared" si="28"/>
        <v>91704210</v>
      </c>
    </row>
    <row r="870" spans="1:34" x14ac:dyDescent="0.3">
      <c r="A870" t="s">
        <v>8</v>
      </c>
      <c r="B870" t="s">
        <v>868</v>
      </c>
      <c r="C870" t="s">
        <v>3003</v>
      </c>
      <c r="D870">
        <f t="array" ref="D870">AVERAGE(IF($B$2:$B$3757=$C870, $AE$2:$AE$3757))</f>
        <v>2.8</v>
      </c>
      <c r="E870">
        <f t="shared" si="29"/>
        <v>6.4</v>
      </c>
      <c r="G870">
        <v>125</v>
      </c>
      <c r="H870" t="s">
        <v>528</v>
      </c>
      <c r="I870" t="s">
        <v>5359</v>
      </c>
      <c r="W870" t="s">
        <v>1309</v>
      </c>
      <c r="X870" t="s">
        <v>11</v>
      </c>
      <c r="AD870">
        <v>52000000</v>
      </c>
      <c r="AE870">
        <v>5.7</v>
      </c>
      <c r="AF870">
        <v>110476776</v>
      </c>
      <c r="AG870">
        <f>IFERROR(CORREL(AD870:$AD$3757, AF870:$AF$3757), "")</f>
        <v>4.7528234479487074E-3</v>
      </c>
      <c r="AH870">
        <f t="shared" si="28"/>
        <v>58476776</v>
      </c>
    </row>
    <row r="871" spans="1:34" x14ac:dyDescent="0.3">
      <c r="A871" t="s">
        <v>8</v>
      </c>
      <c r="B871" t="s">
        <v>1310</v>
      </c>
      <c r="C871" t="s">
        <v>3005</v>
      </c>
      <c r="D871">
        <f t="array" ref="D871">AVERAGE(IF($B$2:$B$3757=$C871, $AE$2:$AE$3757))</f>
        <v>5</v>
      </c>
      <c r="E871">
        <f t="shared" si="29"/>
        <v>6.4</v>
      </c>
      <c r="G871">
        <v>107</v>
      </c>
      <c r="H871" t="s">
        <v>354</v>
      </c>
      <c r="I871" t="s">
        <v>253</v>
      </c>
      <c r="J871" t="s">
        <v>528</v>
      </c>
      <c r="W871" t="s">
        <v>1311</v>
      </c>
      <c r="X871" t="s">
        <v>11</v>
      </c>
      <c r="AD871">
        <v>50000000</v>
      </c>
      <c r="AE871">
        <v>5.0999999999999996</v>
      </c>
      <c r="AF871">
        <v>80270227</v>
      </c>
      <c r="AG871">
        <f>IFERROR(CORREL(AD871:$AD$3757, AF871:$AF$3757), "")</f>
        <v>4.704900710486592E-3</v>
      </c>
      <c r="AH871">
        <f t="shared" si="28"/>
        <v>30270227</v>
      </c>
    </row>
    <row r="872" spans="1:34" x14ac:dyDescent="0.3">
      <c r="A872" t="s">
        <v>8</v>
      </c>
      <c r="B872" t="s">
        <v>1312</v>
      </c>
      <c r="C872" t="s">
        <v>3009</v>
      </c>
      <c r="D872">
        <f t="array" ref="D872">AVERAGE(IF($B$2:$B$3757=$C872, $AE$2:$AE$3757))</f>
        <v>5.35</v>
      </c>
      <c r="E872">
        <f t="shared" si="29"/>
        <v>6.4</v>
      </c>
      <c r="G872">
        <v>215</v>
      </c>
      <c r="H872" t="s">
        <v>897</v>
      </c>
      <c r="I872" t="s">
        <v>2601</v>
      </c>
      <c r="W872" t="s">
        <v>1313</v>
      </c>
      <c r="X872" t="s">
        <v>11</v>
      </c>
      <c r="AD872">
        <v>52000000</v>
      </c>
      <c r="AE872">
        <v>7.6</v>
      </c>
      <c r="AF872">
        <v>36385763</v>
      </c>
      <c r="AG872">
        <f>IFERROR(CORREL(AD872:$AD$3757, AF872:$AF$3757), "")</f>
        <v>4.6781346798556549E-3</v>
      </c>
      <c r="AH872">
        <f t="shared" si="28"/>
        <v>-15614237</v>
      </c>
    </row>
    <row r="873" spans="1:34" x14ac:dyDescent="0.3">
      <c r="A873" t="s">
        <v>8</v>
      </c>
      <c r="B873" t="s">
        <v>1314</v>
      </c>
      <c r="C873" t="s">
        <v>3012</v>
      </c>
      <c r="D873">
        <f t="array" ref="D873">AVERAGE(IF($B$2:$B$3757=$C873, $AE$2:$AE$3757))</f>
        <v>7.3599999999999994</v>
      </c>
      <c r="E873">
        <f t="shared" si="29"/>
        <v>6.4</v>
      </c>
      <c r="G873">
        <v>118</v>
      </c>
      <c r="H873" t="s">
        <v>528</v>
      </c>
      <c r="I873" t="s">
        <v>5357</v>
      </c>
      <c r="W873" t="s">
        <v>1315</v>
      </c>
      <c r="X873" t="s">
        <v>11</v>
      </c>
      <c r="AD873">
        <v>52000000</v>
      </c>
      <c r="AE873">
        <v>6.4</v>
      </c>
      <c r="AF873">
        <v>37035845</v>
      </c>
      <c r="AG873">
        <f>IFERROR(CORREL(AD873:$AD$3757, AF873:$AF$3757), "")</f>
        <v>4.676496598880365E-3</v>
      </c>
      <c r="AH873">
        <f t="shared" si="28"/>
        <v>-14964155</v>
      </c>
    </row>
    <row r="874" spans="1:34" x14ac:dyDescent="0.3">
      <c r="A874" t="s">
        <v>8</v>
      </c>
      <c r="B874" t="s">
        <v>1316</v>
      </c>
      <c r="C874" t="s">
        <v>3019</v>
      </c>
      <c r="D874">
        <f t="array" ref="D874">AVERAGE(IF($B$2:$B$3757=$C874, $AE$2:$AE$3757))</f>
        <v>6.1</v>
      </c>
      <c r="E874">
        <f t="shared" si="29"/>
        <v>6.4</v>
      </c>
      <c r="G874">
        <v>118</v>
      </c>
      <c r="H874" t="s">
        <v>5367</v>
      </c>
      <c r="I874" t="s">
        <v>528</v>
      </c>
      <c r="J874" t="s">
        <v>897</v>
      </c>
      <c r="W874" t="s">
        <v>1317</v>
      </c>
      <c r="X874" t="s">
        <v>11</v>
      </c>
      <c r="AD874">
        <v>52000000</v>
      </c>
      <c r="AE874">
        <v>7.4</v>
      </c>
      <c r="AF874">
        <v>34580635</v>
      </c>
      <c r="AG874">
        <f>IFERROR(CORREL(AD874:$AD$3757, AF874:$AF$3757), "")</f>
        <v>4.6744299317312537E-3</v>
      </c>
      <c r="AH874">
        <f t="shared" si="28"/>
        <v>-17419365</v>
      </c>
    </row>
    <row r="875" spans="1:34" x14ac:dyDescent="0.3">
      <c r="A875" t="s">
        <v>8</v>
      </c>
      <c r="B875" t="s">
        <v>130</v>
      </c>
      <c r="C875" t="s">
        <v>3021</v>
      </c>
      <c r="D875">
        <f t="array" ref="D875">AVERAGE(IF($B$2:$B$3757=$C875, $AE$2:$AE$3757))</f>
        <v>7.05</v>
      </c>
      <c r="E875">
        <f t="shared" si="29"/>
        <v>6.4</v>
      </c>
      <c r="G875">
        <v>178</v>
      </c>
      <c r="H875" t="s">
        <v>5367</v>
      </c>
      <c r="I875" t="s">
        <v>5366</v>
      </c>
      <c r="J875" t="s">
        <v>897</v>
      </c>
      <c r="W875" t="s">
        <v>1318</v>
      </c>
      <c r="X875" t="s">
        <v>11</v>
      </c>
      <c r="AD875">
        <v>52000000</v>
      </c>
      <c r="AE875">
        <v>8.1999999999999993</v>
      </c>
      <c r="AF875">
        <v>42438300</v>
      </c>
      <c r="AG875">
        <f>IFERROR(CORREL(AD875:$AD$3757, AF875:$AF$3757), "")</f>
        <v>4.6739786238183005E-3</v>
      </c>
      <c r="AH875">
        <f t="shared" si="28"/>
        <v>-9561700</v>
      </c>
    </row>
    <row r="876" spans="1:34" x14ac:dyDescent="0.3">
      <c r="A876" t="s">
        <v>8</v>
      </c>
      <c r="B876" t="s">
        <v>1319</v>
      </c>
      <c r="C876" t="s">
        <v>3023</v>
      </c>
      <c r="D876">
        <f t="array" ref="D876">AVERAGE(IF($B$2:$B$3757=$C876, $AE$2:$AE$3757))</f>
        <v>7</v>
      </c>
      <c r="E876">
        <f t="shared" si="29"/>
        <v>6.4</v>
      </c>
      <c r="G876">
        <v>92</v>
      </c>
      <c r="H876" t="s">
        <v>354</v>
      </c>
      <c r="I876" t="s">
        <v>5281</v>
      </c>
      <c r="W876" t="s">
        <v>1320</v>
      </c>
      <c r="X876" t="s">
        <v>11</v>
      </c>
      <c r="AD876">
        <v>52000000</v>
      </c>
      <c r="AE876">
        <v>6.5</v>
      </c>
      <c r="AF876">
        <v>23324666</v>
      </c>
      <c r="AG876">
        <f>IFERROR(CORREL(AD876:$AD$3757, AF876:$AF$3757), "")</f>
        <v>4.6683687361917794E-3</v>
      </c>
      <c r="AH876">
        <f t="shared" si="28"/>
        <v>-28675334</v>
      </c>
    </row>
    <row r="877" spans="1:34" x14ac:dyDescent="0.3">
      <c r="A877" t="s">
        <v>8</v>
      </c>
      <c r="B877" t="s">
        <v>1321</v>
      </c>
      <c r="C877" t="s">
        <v>3025</v>
      </c>
      <c r="D877">
        <f t="array" ref="D877">AVERAGE(IF($B$2:$B$3757=$C877, $AE$2:$AE$3757))</f>
        <v>7.2</v>
      </c>
      <c r="E877">
        <f t="shared" si="29"/>
        <v>6.4</v>
      </c>
      <c r="G877">
        <v>104</v>
      </c>
      <c r="H877" t="s">
        <v>354</v>
      </c>
      <c r="I877" t="s">
        <v>528</v>
      </c>
      <c r="J877" t="s">
        <v>5357</v>
      </c>
      <c r="W877" t="s">
        <v>1322</v>
      </c>
      <c r="X877" t="s">
        <v>11</v>
      </c>
      <c r="AD877">
        <v>52000000</v>
      </c>
      <c r="AE877">
        <v>5.5</v>
      </c>
      <c r="AF877">
        <v>23020488</v>
      </c>
      <c r="AG877">
        <f>IFERROR(CORREL(AD877:$AD$3757, AF877:$AF$3757), "")</f>
        <v>4.6753978670196258E-3</v>
      </c>
      <c r="AH877">
        <f t="shared" si="28"/>
        <v>-28979512</v>
      </c>
    </row>
    <row r="878" spans="1:34" x14ac:dyDescent="0.3">
      <c r="A878" t="s">
        <v>8</v>
      </c>
      <c r="B878" t="s">
        <v>923</v>
      </c>
      <c r="C878" t="s">
        <v>3027</v>
      </c>
      <c r="D878">
        <f t="array" ref="D878">AVERAGE(IF($B$2:$B$3757=$C878, $AE$2:$AE$3757))</f>
        <v>4.9000000000000004</v>
      </c>
      <c r="E878">
        <f t="shared" si="29"/>
        <v>6.4</v>
      </c>
      <c r="G878">
        <v>116</v>
      </c>
      <c r="H878" t="s">
        <v>528</v>
      </c>
      <c r="W878" t="s">
        <v>1323</v>
      </c>
      <c r="X878" t="s">
        <v>11</v>
      </c>
      <c r="AD878">
        <v>51000000</v>
      </c>
      <c r="AE878">
        <v>6.5</v>
      </c>
      <c r="AF878">
        <v>90567722</v>
      </c>
      <c r="AG878">
        <f>IFERROR(CORREL(AD878:$AD$3757, AF878:$AF$3757), "")</f>
        <v>4.6826358239814301E-3</v>
      </c>
      <c r="AH878">
        <f t="shared" si="28"/>
        <v>39567722</v>
      </c>
    </row>
    <row r="879" spans="1:34" x14ac:dyDescent="0.3">
      <c r="A879" t="s">
        <v>8</v>
      </c>
      <c r="B879" t="s">
        <v>1324</v>
      </c>
      <c r="C879" t="s">
        <v>3030</v>
      </c>
      <c r="D879">
        <f t="array" ref="D879">AVERAGE(IF($B$2:$B$3757=$C879, $AE$2:$AE$3757))</f>
        <v>7.5</v>
      </c>
      <c r="E879">
        <f t="shared" si="29"/>
        <v>6.4</v>
      </c>
      <c r="G879">
        <v>90</v>
      </c>
      <c r="H879" t="s">
        <v>5360</v>
      </c>
      <c r="I879" t="s">
        <v>528</v>
      </c>
      <c r="J879" t="s">
        <v>5361</v>
      </c>
      <c r="W879" t="s">
        <v>1325</v>
      </c>
      <c r="X879" t="s">
        <v>11</v>
      </c>
      <c r="AD879">
        <v>51000000</v>
      </c>
      <c r="AE879">
        <v>5.6</v>
      </c>
      <c r="AF879">
        <v>72601713</v>
      </c>
      <c r="AG879">
        <f>IFERROR(CORREL(AD879:$AD$3757, AF879:$AF$3757), "")</f>
        <v>4.6482933622024637E-3</v>
      </c>
      <c r="AH879">
        <f t="shared" si="28"/>
        <v>21601713</v>
      </c>
    </row>
    <row r="880" spans="1:34" x14ac:dyDescent="0.3">
      <c r="A880" t="s">
        <v>8</v>
      </c>
      <c r="B880" t="s">
        <v>53</v>
      </c>
      <c r="C880" t="s">
        <v>3033</v>
      </c>
      <c r="D880">
        <f t="array" ref="D880">AVERAGE(IF($B$2:$B$3757=$C880, $AE$2:$AE$3757))</f>
        <v>6.9</v>
      </c>
      <c r="E880">
        <f t="shared" si="29"/>
        <v>6.4</v>
      </c>
      <c r="G880">
        <v>130</v>
      </c>
      <c r="H880" t="s">
        <v>253</v>
      </c>
      <c r="I880" t="s">
        <v>897</v>
      </c>
      <c r="J880" t="s">
        <v>5357</v>
      </c>
      <c r="K880" t="s">
        <v>5359</v>
      </c>
      <c r="W880" t="s">
        <v>1326</v>
      </c>
      <c r="X880" t="s">
        <v>11</v>
      </c>
      <c r="AD880">
        <v>50000000</v>
      </c>
      <c r="AE880">
        <v>4.5999999999999996</v>
      </c>
      <c r="AF880">
        <v>296623634</v>
      </c>
      <c r="AG880">
        <f>IFERROR(CORREL(AD880:$AD$3757, AF880:$AF$3757), "")</f>
        <v>4.6245155448835585E-3</v>
      </c>
      <c r="AH880">
        <f t="shared" si="28"/>
        <v>246623634</v>
      </c>
    </row>
    <row r="881" spans="1:34" x14ac:dyDescent="0.3">
      <c r="A881" t="s">
        <v>8</v>
      </c>
      <c r="B881" t="s">
        <v>39</v>
      </c>
      <c r="C881" t="s">
        <v>3035</v>
      </c>
      <c r="D881">
        <f t="array" ref="D881">AVERAGE(IF($B$2:$B$3757=$C881, $AE$2:$AE$3757))</f>
        <v>4.5</v>
      </c>
      <c r="E881">
        <f t="shared" si="29"/>
        <v>6.4</v>
      </c>
      <c r="G881">
        <v>90</v>
      </c>
      <c r="H881" t="s">
        <v>253</v>
      </c>
      <c r="I881" t="s">
        <v>5360</v>
      </c>
      <c r="J881" t="s">
        <v>528</v>
      </c>
      <c r="K881" t="s">
        <v>5361</v>
      </c>
      <c r="L881" t="s">
        <v>5357</v>
      </c>
      <c r="W881" t="s">
        <v>1327</v>
      </c>
      <c r="X881" t="s">
        <v>11</v>
      </c>
      <c r="AD881">
        <v>60000000</v>
      </c>
      <c r="AE881">
        <v>7.9</v>
      </c>
      <c r="AF881">
        <v>267652016</v>
      </c>
      <c r="AG881">
        <f>IFERROR(CORREL(AD881:$AD$3757, AF881:$AF$3757), "")</f>
        <v>4.4952558350191034E-3</v>
      </c>
      <c r="AH881">
        <f t="shared" si="28"/>
        <v>207652016</v>
      </c>
    </row>
    <row r="882" spans="1:34" x14ac:dyDescent="0.3">
      <c r="A882" t="s">
        <v>8</v>
      </c>
      <c r="B882" t="s">
        <v>1328</v>
      </c>
      <c r="C882" t="s">
        <v>3038</v>
      </c>
      <c r="D882">
        <f t="array" ref="D882">AVERAGE(IF($B$2:$B$3757=$C882, $AE$2:$AE$3757))</f>
        <v>7</v>
      </c>
      <c r="E882">
        <f t="shared" si="29"/>
        <v>6.4</v>
      </c>
      <c r="G882">
        <v>106</v>
      </c>
      <c r="H882" t="s">
        <v>5359</v>
      </c>
      <c r="I882" t="s">
        <v>5358</v>
      </c>
      <c r="J882" t="s">
        <v>5281</v>
      </c>
      <c r="W882" t="s">
        <v>1329</v>
      </c>
      <c r="X882" t="s">
        <v>11</v>
      </c>
      <c r="AD882">
        <v>50200000</v>
      </c>
      <c r="AE882">
        <v>7.1</v>
      </c>
      <c r="AF882">
        <v>62453315</v>
      </c>
      <c r="AG882">
        <f>IFERROR(CORREL(AD882:$AD$3757, AF882:$AF$3757), "")</f>
        <v>4.3024577972258157E-3</v>
      </c>
      <c r="AH882">
        <f t="shared" si="28"/>
        <v>12253315</v>
      </c>
    </row>
    <row r="883" spans="1:34" x14ac:dyDescent="0.3">
      <c r="A883" t="s">
        <v>8</v>
      </c>
      <c r="B883" t="s">
        <v>141</v>
      </c>
      <c r="C883" t="s">
        <v>3045</v>
      </c>
      <c r="D883">
        <f t="array" ref="D883">AVERAGE(IF($B$2:$B$3757=$C883, $AE$2:$AE$3757))</f>
        <v>7.5</v>
      </c>
      <c r="E883">
        <f t="shared" si="29"/>
        <v>6.4</v>
      </c>
      <c r="G883">
        <v>155</v>
      </c>
      <c r="H883" t="s">
        <v>354</v>
      </c>
      <c r="I883" t="s">
        <v>253</v>
      </c>
      <c r="J883" t="s">
        <v>897</v>
      </c>
      <c r="K883" t="s">
        <v>5359</v>
      </c>
      <c r="W883" t="s">
        <v>1331</v>
      </c>
      <c r="X883" t="s">
        <v>11</v>
      </c>
      <c r="AD883">
        <v>48000000</v>
      </c>
      <c r="AE883">
        <v>6.9</v>
      </c>
      <c r="AF883">
        <v>165500000</v>
      </c>
      <c r="AG883">
        <f>IFERROR(CORREL(AD883:$AD$3757, AF883:$AF$3757), "")</f>
        <v>4.2851526837976136E-3</v>
      </c>
      <c r="AH883">
        <f t="shared" si="28"/>
        <v>117500000</v>
      </c>
    </row>
    <row r="884" spans="1:34" x14ac:dyDescent="0.3">
      <c r="A884" t="s">
        <v>8</v>
      </c>
      <c r="B884" t="s">
        <v>879</v>
      </c>
      <c r="C884" t="s">
        <v>3047</v>
      </c>
      <c r="D884">
        <f t="array" ref="D884">AVERAGE(IF($B$2:$B$3757=$C884, $AE$2:$AE$3757))</f>
        <v>6.2</v>
      </c>
      <c r="E884">
        <f t="shared" si="29"/>
        <v>6.3999999999999995</v>
      </c>
      <c r="G884">
        <v>139</v>
      </c>
      <c r="H884" t="s">
        <v>528</v>
      </c>
      <c r="I884" t="s">
        <v>897</v>
      </c>
      <c r="J884" t="s">
        <v>5359</v>
      </c>
      <c r="K884" t="s">
        <v>5365</v>
      </c>
      <c r="W884" t="s">
        <v>1332</v>
      </c>
      <c r="X884" t="s">
        <v>11</v>
      </c>
      <c r="AD884">
        <v>50000000</v>
      </c>
      <c r="AE884">
        <v>7.3</v>
      </c>
      <c r="AF884">
        <v>153620822</v>
      </c>
      <c r="AG884">
        <f>IFERROR(CORREL(AD884:$AD$3757, AF884:$AF$3757), "")</f>
        <v>4.2202495327279196E-3</v>
      </c>
      <c r="AH884">
        <f t="shared" si="28"/>
        <v>103620822</v>
      </c>
    </row>
    <row r="885" spans="1:34" x14ac:dyDescent="0.3">
      <c r="A885" t="s">
        <v>8</v>
      </c>
      <c r="B885" t="s">
        <v>667</v>
      </c>
      <c r="C885" t="s">
        <v>3051</v>
      </c>
      <c r="D885">
        <f t="array" ref="D885">AVERAGE(IF($B$2:$B$3757=$C885, $AE$2:$AE$3757))</f>
        <v>5.5</v>
      </c>
      <c r="E885">
        <f t="shared" si="29"/>
        <v>6.3999999999999995</v>
      </c>
      <c r="G885">
        <v>112</v>
      </c>
      <c r="H885" t="s">
        <v>528</v>
      </c>
      <c r="I885" t="s">
        <v>5357</v>
      </c>
      <c r="W885" t="s">
        <v>1334</v>
      </c>
      <c r="X885" t="s">
        <v>11</v>
      </c>
      <c r="AD885">
        <v>50000000</v>
      </c>
      <c r="AE885">
        <v>7</v>
      </c>
      <c r="AF885">
        <v>218628680</v>
      </c>
      <c r="AG885">
        <f>IFERROR(CORREL(AD885:$AD$3757, AF885:$AF$3757), "")</f>
        <v>4.1528382945242148E-3</v>
      </c>
      <c r="AH885">
        <f t="shared" si="28"/>
        <v>168628680</v>
      </c>
    </row>
    <row r="886" spans="1:34" x14ac:dyDescent="0.3">
      <c r="A886" t="s">
        <v>8</v>
      </c>
      <c r="B886" t="s">
        <v>377</v>
      </c>
      <c r="C886" t="s">
        <v>3060</v>
      </c>
      <c r="D886">
        <f t="array" ref="D886">AVERAGE(IF($B$2:$B$3757=$C886, $AE$2:$AE$3757))</f>
        <v>5.7</v>
      </c>
      <c r="E886">
        <f t="shared" si="29"/>
        <v>6.3999999999999995</v>
      </c>
      <c r="G886">
        <v>139</v>
      </c>
      <c r="H886" t="s">
        <v>528</v>
      </c>
      <c r="I886" t="s">
        <v>897</v>
      </c>
      <c r="J886" t="s">
        <v>5359</v>
      </c>
      <c r="W886" t="s">
        <v>1335</v>
      </c>
      <c r="X886" t="s">
        <v>11</v>
      </c>
      <c r="AD886">
        <v>50000000</v>
      </c>
      <c r="AE886">
        <v>7.7</v>
      </c>
      <c r="AF886">
        <v>147637474</v>
      </c>
      <c r="AG886">
        <f>IFERROR(CORREL(AD886:$AD$3757, AF886:$AF$3757), "")</f>
        <v>4.0530769483887886E-3</v>
      </c>
      <c r="AH886">
        <f t="shared" si="28"/>
        <v>97637474</v>
      </c>
    </row>
    <row r="887" spans="1:34" x14ac:dyDescent="0.3">
      <c r="A887" t="s">
        <v>8</v>
      </c>
      <c r="B887" t="s">
        <v>137</v>
      </c>
      <c r="C887" t="s">
        <v>3070</v>
      </c>
      <c r="D887">
        <f t="array" ref="D887">AVERAGE(IF($B$2:$B$3757=$C887, $AE$2:$AE$3757))</f>
        <v>3.6</v>
      </c>
      <c r="E887">
        <f t="shared" si="29"/>
        <v>6.3999999999999995</v>
      </c>
      <c r="G887">
        <v>115</v>
      </c>
      <c r="H887" t="s">
        <v>5367</v>
      </c>
      <c r="I887" t="s">
        <v>528</v>
      </c>
      <c r="J887" t="s">
        <v>897</v>
      </c>
      <c r="K887" t="s">
        <v>5359</v>
      </c>
      <c r="W887" t="s">
        <v>1336</v>
      </c>
      <c r="X887" t="s">
        <v>11</v>
      </c>
      <c r="AD887">
        <v>50000000</v>
      </c>
      <c r="AE887">
        <v>6.7</v>
      </c>
      <c r="AF887">
        <v>135014968</v>
      </c>
      <c r="AG887">
        <f>IFERROR(CORREL(AD887:$AD$3757, AF887:$AF$3757), "")</f>
        <v>3.988186697725488E-3</v>
      </c>
      <c r="AH887">
        <f t="shared" si="28"/>
        <v>85014968</v>
      </c>
    </row>
    <row r="888" spans="1:34" x14ac:dyDescent="0.3">
      <c r="A888" t="s">
        <v>8</v>
      </c>
      <c r="B888" t="s">
        <v>465</v>
      </c>
      <c r="C888" t="s">
        <v>3075</v>
      </c>
      <c r="D888">
        <f t="array" ref="D888">AVERAGE(IF($B$2:$B$3757=$C888, $AE$2:$AE$3757))</f>
        <v>7.6</v>
      </c>
      <c r="E888">
        <f t="shared" si="29"/>
        <v>6.3999999999999995</v>
      </c>
      <c r="G888">
        <v>143</v>
      </c>
      <c r="H888" t="s">
        <v>528</v>
      </c>
      <c r="W888" t="s">
        <v>1337</v>
      </c>
      <c r="X888" t="s">
        <v>11</v>
      </c>
      <c r="AD888">
        <v>50000000</v>
      </c>
      <c r="AE888">
        <v>6.3</v>
      </c>
      <c r="AF888">
        <v>2175312</v>
      </c>
      <c r="AG888">
        <f>IFERROR(CORREL(AD888:$AD$3757, AF888:$AF$3757), "")</f>
        <v>3.9298271589276153E-3</v>
      </c>
      <c r="AH888">
        <f t="shared" si="28"/>
        <v>-47824688</v>
      </c>
    </row>
    <row r="889" spans="1:34" x14ac:dyDescent="0.3">
      <c r="A889" t="s">
        <v>8</v>
      </c>
      <c r="B889" t="s">
        <v>736</v>
      </c>
      <c r="C889" t="s">
        <v>3078</v>
      </c>
      <c r="D889">
        <f t="array" ref="D889">AVERAGE(IF($B$2:$B$3757=$C889, $AE$2:$AE$3757))</f>
        <v>6.65</v>
      </c>
      <c r="E889">
        <f t="shared" si="29"/>
        <v>6.3833333333333329</v>
      </c>
      <c r="G889">
        <v>96</v>
      </c>
      <c r="H889" t="s">
        <v>528</v>
      </c>
      <c r="I889" t="s">
        <v>5359</v>
      </c>
      <c r="W889" t="s">
        <v>1338</v>
      </c>
      <c r="X889" t="s">
        <v>11</v>
      </c>
      <c r="AD889">
        <v>50000000</v>
      </c>
      <c r="AE889">
        <v>5.8</v>
      </c>
      <c r="AF889">
        <v>126203320</v>
      </c>
      <c r="AG889">
        <f>IFERROR(CORREL(AD889:$AD$3757, AF889:$AF$3757), "")</f>
        <v>3.949375236137578E-3</v>
      </c>
      <c r="AH889">
        <f t="shared" si="28"/>
        <v>76203320</v>
      </c>
    </row>
    <row r="890" spans="1:34" x14ac:dyDescent="0.3">
      <c r="A890" t="s">
        <v>8</v>
      </c>
      <c r="B890" t="s">
        <v>95</v>
      </c>
      <c r="C890" t="s">
        <v>3080</v>
      </c>
      <c r="D890">
        <f t="array" ref="D890">AVERAGE(IF($B$2:$B$3757=$C890, $AE$2:$AE$3757))</f>
        <v>6.3</v>
      </c>
      <c r="E890">
        <f t="shared" si="29"/>
        <v>6.3666666666666671</v>
      </c>
      <c r="G890">
        <v>112</v>
      </c>
      <c r="H890" t="s">
        <v>5363</v>
      </c>
      <c r="I890" t="s">
        <v>5358</v>
      </c>
      <c r="J890" t="s">
        <v>5281</v>
      </c>
      <c r="W890" t="s">
        <v>1339</v>
      </c>
      <c r="X890" t="s">
        <v>11</v>
      </c>
      <c r="AD890">
        <v>50000000</v>
      </c>
      <c r="AE890">
        <v>7.1</v>
      </c>
      <c r="AF890">
        <v>126975169</v>
      </c>
      <c r="AG890">
        <f>IFERROR(CORREL(AD890:$AD$3757, AF890:$AF$3757), "")</f>
        <v>3.8956434011020191E-3</v>
      </c>
      <c r="AH890">
        <f t="shared" si="28"/>
        <v>76975169</v>
      </c>
    </row>
    <row r="891" spans="1:34" x14ac:dyDescent="0.3">
      <c r="A891" t="s">
        <v>8</v>
      </c>
      <c r="B891" t="s">
        <v>408</v>
      </c>
      <c r="C891" t="s">
        <v>3082</v>
      </c>
      <c r="D891">
        <f t="array" ref="D891">AVERAGE(IF($B$2:$B$3757=$C891, $AE$2:$AE$3757))</f>
        <v>5.7</v>
      </c>
      <c r="E891">
        <f t="shared" si="29"/>
        <v>6.3666666666666671</v>
      </c>
      <c r="G891">
        <v>131</v>
      </c>
      <c r="H891" t="s">
        <v>5367</v>
      </c>
      <c r="I891" t="s">
        <v>897</v>
      </c>
      <c r="W891" t="s">
        <v>1340</v>
      </c>
      <c r="X891" t="s">
        <v>11</v>
      </c>
      <c r="AD891">
        <v>52000000</v>
      </c>
      <c r="AE891">
        <v>7.3</v>
      </c>
      <c r="AF891">
        <v>125548685</v>
      </c>
      <c r="AG891">
        <f>IFERROR(CORREL(AD891:$AD$3757, AF891:$AF$3757), "")</f>
        <v>3.8413668006083272E-3</v>
      </c>
      <c r="AH891">
        <f t="shared" si="28"/>
        <v>73548685</v>
      </c>
    </row>
    <row r="892" spans="1:34" x14ac:dyDescent="0.3">
      <c r="A892" t="s">
        <v>8</v>
      </c>
      <c r="B892" t="s">
        <v>1127</v>
      </c>
      <c r="C892" t="s">
        <v>3084</v>
      </c>
      <c r="D892">
        <f t="array" ref="D892">AVERAGE(IF($B$2:$B$3757=$C892, $AE$2:$AE$3757))</f>
        <v>6.8</v>
      </c>
      <c r="E892">
        <f t="shared" si="29"/>
        <v>6.3666666666666671</v>
      </c>
      <c r="G892">
        <v>116</v>
      </c>
      <c r="H892" t="s">
        <v>528</v>
      </c>
      <c r="I892" t="s">
        <v>5359</v>
      </c>
      <c r="W892" t="s">
        <v>1341</v>
      </c>
      <c r="X892" t="s">
        <v>11</v>
      </c>
      <c r="AD892">
        <v>50000000</v>
      </c>
      <c r="AE892">
        <v>6.4</v>
      </c>
      <c r="AF892">
        <v>105807520</v>
      </c>
      <c r="AG892">
        <f>IFERROR(CORREL(AD892:$AD$3757, AF892:$AF$3757), "")</f>
        <v>3.7818746625215764E-3</v>
      </c>
      <c r="AH892">
        <f t="shared" si="28"/>
        <v>55807520</v>
      </c>
    </row>
    <row r="893" spans="1:34" x14ac:dyDescent="0.3">
      <c r="A893" t="s">
        <v>8</v>
      </c>
      <c r="B893" t="s">
        <v>565</v>
      </c>
      <c r="C893" t="s">
        <v>3086</v>
      </c>
      <c r="D893">
        <f t="array" ref="D893">AVERAGE(IF($B$2:$B$3757=$C893, $AE$2:$AE$3757))</f>
        <v>6</v>
      </c>
      <c r="E893">
        <f t="shared" si="29"/>
        <v>6.3666666666666671</v>
      </c>
      <c r="G893">
        <v>112</v>
      </c>
      <c r="H893" t="s">
        <v>354</v>
      </c>
      <c r="I893" t="s">
        <v>528</v>
      </c>
      <c r="J893" t="s">
        <v>5366</v>
      </c>
      <c r="W893" t="s">
        <v>1342</v>
      </c>
      <c r="X893" t="s">
        <v>11</v>
      </c>
      <c r="AD893">
        <v>50000000</v>
      </c>
      <c r="AE893">
        <v>7.1</v>
      </c>
      <c r="AF893">
        <v>191616238</v>
      </c>
      <c r="AG893">
        <f>IFERROR(CORREL(AD893:$AD$3757, AF893:$AF$3757), "")</f>
        <v>3.7391365027833467E-3</v>
      </c>
      <c r="AH893">
        <f t="shared" si="28"/>
        <v>141616238</v>
      </c>
    </row>
    <row r="894" spans="1:34" x14ac:dyDescent="0.3">
      <c r="A894" t="s">
        <v>8</v>
      </c>
      <c r="B894" t="s">
        <v>1343</v>
      </c>
      <c r="C894" t="s">
        <v>3089</v>
      </c>
      <c r="D894">
        <f t="array" ref="D894">AVERAGE(IF($B$2:$B$3757=$C894, $AE$2:$AE$3757))</f>
        <v>5.6333333333333329</v>
      </c>
      <c r="E894">
        <f t="shared" si="29"/>
        <v>6.35</v>
      </c>
      <c r="G894">
        <v>123</v>
      </c>
      <c r="H894" t="s">
        <v>897</v>
      </c>
      <c r="I894" t="s">
        <v>5357</v>
      </c>
      <c r="J894" t="s">
        <v>1714</v>
      </c>
      <c r="W894" t="s">
        <v>1344</v>
      </c>
      <c r="X894" t="s">
        <v>11</v>
      </c>
      <c r="AD894">
        <v>60000000</v>
      </c>
      <c r="AE894">
        <v>7.6</v>
      </c>
      <c r="AF894">
        <v>105264608</v>
      </c>
      <c r="AG894">
        <f>IFERROR(CORREL(AD894:$AD$3757, AF894:$AF$3757), "")</f>
        <v>3.6503015206706402E-3</v>
      </c>
      <c r="AH894">
        <f t="shared" si="28"/>
        <v>45264608</v>
      </c>
    </row>
    <row r="895" spans="1:34" x14ac:dyDescent="0.3">
      <c r="A895" t="s">
        <v>8</v>
      </c>
      <c r="B895" t="s">
        <v>312</v>
      </c>
      <c r="C895" t="s">
        <v>3092</v>
      </c>
      <c r="D895">
        <f t="array" ref="D895">AVERAGE(IF($B$2:$B$3757=$C895, $AE$2:$AE$3757))</f>
        <v>6.4</v>
      </c>
      <c r="E895">
        <f t="shared" si="29"/>
        <v>6.35</v>
      </c>
      <c r="G895">
        <v>104</v>
      </c>
      <c r="H895" t="s">
        <v>528</v>
      </c>
      <c r="I895" t="s">
        <v>5359</v>
      </c>
      <c r="W895" t="s">
        <v>1345</v>
      </c>
      <c r="X895" t="s">
        <v>11</v>
      </c>
      <c r="AD895">
        <v>70000000</v>
      </c>
      <c r="AE895">
        <v>6.8</v>
      </c>
      <c r="AF895">
        <v>97680195</v>
      </c>
      <c r="AG895">
        <f>IFERROR(CORREL(AD895:$AD$3757, AF895:$AF$3757), "")</f>
        <v>3.5845980189734522E-3</v>
      </c>
      <c r="AH895">
        <f t="shared" si="28"/>
        <v>27680195</v>
      </c>
    </row>
    <row r="896" spans="1:34" x14ac:dyDescent="0.3">
      <c r="A896" t="s">
        <v>8</v>
      </c>
      <c r="B896" t="s">
        <v>1346</v>
      </c>
      <c r="C896" t="s">
        <v>3102</v>
      </c>
      <c r="D896">
        <f t="array" ref="D896">AVERAGE(IF($B$2:$B$3757=$C896, $AE$2:$AE$3757))</f>
        <v>3.1</v>
      </c>
      <c r="E896">
        <f t="shared" si="29"/>
        <v>6.35</v>
      </c>
      <c r="G896">
        <v>107</v>
      </c>
      <c r="H896" t="s">
        <v>354</v>
      </c>
      <c r="I896" t="s">
        <v>528</v>
      </c>
      <c r="J896" t="s">
        <v>5366</v>
      </c>
      <c r="W896" t="s">
        <v>1347</v>
      </c>
      <c r="X896" t="s">
        <v>11</v>
      </c>
      <c r="AD896">
        <v>50000000</v>
      </c>
      <c r="AE896">
        <v>6.6</v>
      </c>
      <c r="AF896">
        <v>126088877</v>
      </c>
      <c r="AG896">
        <f>IFERROR(CORREL(AD896:$AD$3757, AF896:$AF$3757), "")</f>
        <v>3.5049533739961191E-3</v>
      </c>
      <c r="AH896">
        <f t="shared" si="28"/>
        <v>76088877</v>
      </c>
    </row>
    <row r="897" spans="1:34" x14ac:dyDescent="0.3">
      <c r="A897" t="s">
        <v>8</v>
      </c>
      <c r="B897" t="s">
        <v>333</v>
      </c>
      <c r="C897" t="s">
        <v>3106</v>
      </c>
      <c r="D897">
        <f t="array" ref="D897">AVERAGE(IF($B$2:$B$3757=$C897, $AE$2:$AE$3757))</f>
        <v>7.25</v>
      </c>
      <c r="E897">
        <f t="shared" si="29"/>
        <v>6.35</v>
      </c>
      <c r="G897">
        <v>124</v>
      </c>
      <c r="H897" t="s">
        <v>528</v>
      </c>
      <c r="I897" t="s">
        <v>897</v>
      </c>
      <c r="W897" t="s">
        <v>1348</v>
      </c>
      <c r="X897" t="s">
        <v>11</v>
      </c>
      <c r="AD897">
        <v>50000000</v>
      </c>
      <c r="AE897">
        <v>6.7</v>
      </c>
      <c r="AF897">
        <v>91030827</v>
      </c>
      <c r="AG897">
        <f>IFERROR(CORREL(AD897:$AD$3757, AF897:$AF$3757), "")</f>
        <v>3.4503033972145534E-3</v>
      </c>
      <c r="AH897">
        <f t="shared" si="28"/>
        <v>41030827</v>
      </c>
    </row>
    <row r="898" spans="1:34" x14ac:dyDescent="0.3">
      <c r="A898" t="s">
        <v>8</v>
      </c>
      <c r="B898" t="s">
        <v>1195</v>
      </c>
      <c r="C898" t="s">
        <v>3113</v>
      </c>
      <c r="D898">
        <f t="array" ref="D898">AVERAGE(IF($B$2:$B$3757=$C898, $AE$2:$AE$3757))</f>
        <v>3.9</v>
      </c>
      <c r="E898">
        <f t="shared" si="29"/>
        <v>6.35</v>
      </c>
      <c r="G898">
        <v>96</v>
      </c>
      <c r="H898" t="s">
        <v>528</v>
      </c>
      <c r="I898" t="s">
        <v>5361</v>
      </c>
      <c r="W898" t="s">
        <v>1349</v>
      </c>
      <c r="X898" t="s">
        <v>11</v>
      </c>
      <c r="AD898">
        <v>50000000</v>
      </c>
      <c r="AE898">
        <v>6.1</v>
      </c>
      <c r="AF898">
        <v>150315155</v>
      </c>
      <c r="AG898">
        <f>IFERROR(CORREL(AD898:$AD$3757, AF898:$AF$3757), "")</f>
        <v>3.4155490702398612E-3</v>
      </c>
      <c r="AH898">
        <f t="shared" si="28"/>
        <v>100315155</v>
      </c>
    </row>
    <row r="899" spans="1:34" x14ac:dyDescent="0.3">
      <c r="A899" t="s">
        <v>8</v>
      </c>
      <c r="B899" t="s">
        <v>42</v>
      </c>
      <c r="C899" t="s">
        <v>3116</v>
      </c>
      <c r="D899">
        <f t="array" ref="D899">AVERAGE(IF($B$2:$B$3757=$C899, $AE$2:$AE$3757))</f>
        <v>6.7</v>
      </c>
      <c r="E899">
        <f t="shared" si="29"/>
        <v>6.35</v>
      </c>
      <c r="G899">
        <v>125</v>
      </c>
      <c r="H899" t="s">
        <v>253</v>
      </c>
      <c r="I899" t="s">
        <v>528</v>
      </c>
      <c r="J899" t="s">
        <v>897</v>
      </c>
      <c r="K899" t="s">
        <v>5357</v>
      </c>
      <c r="L899" t="s">
        <v>5362</v>
      </c>
      <c r="W899" t="s">
        <v>1350</v>
      </c>
      <c r="X899" t="s">
        <v>11</v>
      </c>
      <c r="AD899">
        <v>50000000</v>
      </c>
      <c r="AE899">
        <v>6</v>
      </c>
      <c r="AF899">
        <v>127997349</v>
      </c>
      <c r="AG899">
        <f>IFERROR(CORREL(AD899:$AD$3757, AF899:$AF$3757), "")</f>
        <v>3.3472890215993185E-3</v>
      </c>
      <c r="AH899">
        <f t="shared" ref="AH899:AH962" si="30" xml:space="preserve"> AF899 - AD899</f>
        <v>77997349</v>
      </c>
    </row>
    <row r="900" spans="1:34" x14ac:dyDescent="0.3">
      <c r="A900" t="s">
        <v>8</v>
      </c>
      <c r="B900" t="s">
        <v>1351</v>
      </c>
      <c r="C900" t="s">
        <v>3123</v>
      </c>
      <c r="D900">
        <f t="array" ref="D900">AVERAGE(IF($B$2:$B$3757=$C900, $AE$2:$AE$3757))</f>
        <v>5.25</v>
      </c>
      <c r="E900">
        <f t="shared" si="29"/>
        <v>6.3499999999999988</v>
      </c>
      <c r="G900">
        <v>129</v>
      </c>
      <c r="H900" t="s">
        <v>5366</v>
      </c>
      <c r="I900" t="s">
        <v>897</v>
      </c>
      <c r="J900" t="s">
        <v>5363</v>
      </c>
      <c r="K900" t="s">
        <v>5281</v>
      </c>
      <c r="W900" t="s">
        <v>1352</v>
      </c>
      <c r="X900" t="s">
        <v>11</v>
      </c>
      <c r="AD900">
        <v>45000000</v>
      </c>
      <c r="AE900">
        <v>7.6</v>
      </c>
      <c r="AF900">
        <v>88504640</v>
      </c>
      <c r="AG900">
        <f>IFERROR(CORREL(AD900:$AD$3757, AF900:$AF$3757), "")</f>
        <v>3.2911934360239947E-3</v>
      </c>
      <c r="AH900">
        <f t="shared" si="30"/>
        <v>43504640</v>
      </c>
    </row>
    <row r="901" spans="1:34" x14ac:dyDescent="0.3">
      <c r="A901" t="s">
        <v>8</v>
      </c>
      <c r="B901" t="s">
        <v>1353</v>
      </c>
      <c r="C901" t="s">
        <v>3125</v>
      </c>
      <c r="D901">
        <f t="array" ref="D901">AVERAGE(IF($B$2:$B$3757=$C901, $AE$2:$AE$3757))</f>
        <v>5.3</v>
      </c>
      <c r="E901">
        <f t="shared" si="29"/>
        <v>6.3416666666666659</v>
      </c>
      <c r="G901">
        <v>90</v>
      </c>
      <c r="H901" t="s">
        <v>354</v>
      </c>
      <c r="I901" t="s">
        <v>5366</v>
      </c>
      <c r="J901" t="s">
        <v>897</v>
      </c>
      <c r="K901" t="s">
        <v>5281</v>
      </c>
      <c r="W901" t="s">
        <v>1355</v>
      </c>
      <c r="X901" t="s">
        <v>11</v>
      </c>
      <c r="AD901">
        <v>50000000</v>
      </c>
      <c r="AE901">
        <v>7.1</v>
      </c>
      <c r="AF901">
        <v>81517441</v>
      </c>
      <c r="AG901">
        <f>IFERROR(CORREL(AD901:$AD$3757, AF901:$AF$3757), "")</f>
        <v>3.2665838172441148E-3</v>
      </c>
      <c r="AH901">
        <f t="shared" si="30"/>
        <v>31517441</v>
      </c>
    </row>
    <row r="902" spans="1:34" x14ac:dyDescent="0.3">
      <c r="A902" t="s">
        <v>8</v>
      </c>
      <c r="B902" t="s">
        <v>1356</v>
      </c>
      <c r="C902" t="s">
        <v>3128</v>
      </c>
      <c r="D902">
        <f t="array" ref="D902">AVERAGE(IF($B$2:$B$3757=$C902, $AE$2:$AE$3757))</f>
        <v>6.5</v>
      </c>
      <c r="E902">
        <f t="shared" si="29"/>
        <v>6.3400000000000007</v>
      </c>
      <c r="G902">
        <v>109</v>
      </c>
      <c r="H902" t="s">
        <v>354</v>
      </c>
      <c r="I902" t="s">
        <v>253</v>
      </c>
      <c r="J902" t="s">
        <v>5363</v>
      </c>
      <c r="K902" t="s">
        <v>5358</v>
      </c>
      <c r="W902" t="s">
        <v>1357</v>
      </c>
      <c r="X902" t="s">
        <v>11</v>
      </c>
      <c r="AD902">
        <v>50000000</v>
      </c>
      <c r="AE902">
        <v>5</v>
      </c>
      <c r="AF902">
        <v>81022333</v>
      </c>
      <c r="AG902">
        <f>IFERROR(CORREL(AD902:$AD$3757, AF902:$AF$3757), "")</f>
        <v>3.2371703173210515E-3</v>
      </c>
      <c r="AH902">
        <f t="shared" si="30"/>
        <v>31022333</v>
      </c>
    </row>
    <row r="903" spans="1:34" x14ac:dyDescent="0.3">
      <c r="A903" t="s">
        <v>8</v>
      </c>
      <c r="B903" t="s">
        <v>278</v>
      </c>
      <c r="C903" t="s">
        <v>3130</v>
      </c>
      <c r="D903">
        <f t="array" ref="D903">AVERAGE(IF($B$2:$B$3757=$C903, $AE$2:$AE$3757))</f>
        <v>5.8</v>
      </c>
      <c r="E903">
        <f t="shared" si="29"/>
        <v>6.333333333333333</v>
      </c>
      <c r="G903">
        <v>121</v>
      </c>
      <c r="H903" t="s">
        <v>897</v>
      </c>
      <c r="I903" t="s">
        <v>5363</v>
      </c>
      <c r="J903" t="s">
        <v>5358</v>
      </c>
      <c r="K903" t="s">
        <v>5281</v>
      </c>
      <c r="W903" t="s">
        <v>1358</v>
      </c>
      <c r="X903" t="s">
        <v>11</v>
      </c>
      <c r="AD903">
        <v>50000000</v>
      </c>
      <c r="AE903">
        <v>6.2</v>
      </c>
      <c r="AF903">
        <v>79948113</v>
      </c>
      <c r="AG903">
        <f>IFERROR(CORREL(AD903:$AD$3757, AF903:$AF$3757), "")</f>
        <v>3.2080167107693498E-3</v>
      </c>
      <c r="AH903">
        <f t="shared" si="30"/>
        <v>29948113</v>
      </c>
    </row>
    <row r="904" spans="1:34" x14ac:dyDescent="0.3">
      <c r="A904" t="s">
        <v>8</v>
      </c>
      <c r="B904" t="s">
        <v>1235</v>
      </c>
      <c r="C904" t="s">
        <v>3134</v>
      </c>
      <c r="D904">
        <f t="array" ref="D904">AVERAGE(IF($B$2:$B$3757=$C904, $AE$2:$AE$3757))</f>
        <v>5.6</v>
      </c>
      <c r="E904">
        <f t="shared" si="29"/>
        <v>6.333333333333333</v>
      </c>
      <c r="G904">
        <v>95</v>
      </c>
      <c r="H904" t="s">
        <v>528</v>
      </c>
      <c r="I904" t="s">
        <v>5359</v>
      </c>
      <c r="W904" t="s">
        <v>1359</v>
      </c>
      <c r="X904" t="s">
        <v>11</v>
      </c>
      <c r="AD904">
        <v>50000000</v>
      </c>
      <c r="AE904">
        <v>5.6</v>
      </c>
      <c r="AF904">
        <v>88658172</v>
      </c>
      <c r="AG904">
        <f>IFERROR(CORREL(AD904:$AD$3757, AF904:$AF$3757), "")</f>
        <v>3.1794682320229945E-3</v>
      </c>
      <c r="AH904">
        <f t="shared" si="30"/>
        <v>38658172</v>
      </c>
    </row>
    <row r="905" spans="1:34" x14ac:dyDescent="0.3">
      <c r="A905" t="s">
        <v>8</v>
      </c>
      <c r="B905" t="s">
        <v>988</v>
      </c>
      <c r="C905" t="s">
        <v>3137</v>
      </c>
      <c r="D905">
        <f t="array" ref="D905">AVERAGE(IF($B$2:$B$3757=$C905, $AE$2:$AE$3757))</f>
        <v>5.2</v>
      </c>
      <c r="E905">
        <f t="shared" si="29"/>
        <v>6.3250000000000002</v>
      </c>
      <c r="G905">
        <v>118</v>
      </c>
      <c r="H905" t="s">
        <v>528</v>
      </c>
      <c r="I905" t="s">
        <v>897</v>
      </c>
      <c r="J905" t="s">
        <v>5359</v>
      </c>
      <c r="W905" t="s">
        <v>1360</v>
      </c>
      <c r="X905" t="s">
        <v>11</v>
      </c>
      <c r="AD905">
        <v>50000000</v>
      </c>
      <c r="AE905">
        <v>7.4</v>
      </c>
      <c r="AF905">
        <v>84244877</v>
      </c>
      <c r="AG905">
        <f>IFERROR(CORREL(AD905:$AD$3757, AF905:$AF$3757), "")</f>
        <v>3.1457260682697663E-3</v>
      </c>
      <c r="AH905">
        <f t="shared" si="30"/>
        <v>34244877</v>
      </c>
    </row>
    <row r="906" spans="1:34" x14ac:dyDescent="0.3">
      <c r="A906" t="s">
        <v>8</v>
      </c>
      <c r="B906" t="s">
        <v>1361</v>
      </c>
      <c r="C906" t="s">
        <v>3141</v>
      </c>
      <c r="D906">
        <f t="array" ref="D906">AVERAGE(IF($B$2:$B$3757=$C906, $AE$2:$AE$3757))</f>
        <v>6.5333333333333341</v>
      </c>
      <c r="E906">
        <f t="shared" si="29"/>
        <v>6.3199999999999994</v>
      </c>
      <c r="G906">
        <v>80</v>
      </c>
      <c r="H906" t="s">
        <v>5360</v>
      </c>
      <c r="I906" t="s">
        <v>528</v>
      </c>
      <c r="J906" t="s">
        <v>5361</v>
      </c>
      <c r="K906" t="s">
        <v>5357</v>
      </c>
      <c r="W906" t="s">
        <v>1362</v>
      </c>
      <c r="X906" t="s">
        <v>11</v>
      </c>
      <c r="AD906">
        <v>35000000</v>
      </c>
      <c r="AE906">
        <v>5</v>
      </c>
      <c r="AF906">
        <v>75367693</v>
      </c>
      <c r="AG906">
        <f>IFERROR(CORREL(AD906:$AD$3757, AF906:$AF$3757), "")</f>
        <v>3.1145531629293921E-3</v>
      </c>
      <c r="AH906">
        <f t="shared" si="30"/>
        <v>40367693</v>
      </c>
    </row>
    <row r="907" spans="1:34" x14ac:dyDescent="0.3">
      <c r="A907" t="s">
        <v>8</v>
      </c>
      <c r="B907" t="s">
        <v>1363</v>
      </c>
      <c r="C907" t="s">
        <v>3144</v>
      </c>
      <c r="D907">
        <f t="array" ref="D907">AVERAGE(IF($B$2:$B$3757=$C907, $AE$2:$AE$3757))</f>
        <v>5.45</v>
      </c>
      <c r="E907">
        <f t="shared" si="29"/>
        <v>6.3142857142857149</v>
      </c>
      <c r="G907">
        <v>99</v>
      </c>
      <c r="H907" t="s">
        <v>528</v>
      </c>
      <c r="I907" t="s">
        <v>5361</v>
      </c>
      <c r="W907" t="s">
        <v>1364</v>
      </c>
      <c r="X907" t="s">
        <v>11</v>
      </c>
      <c r="AD907">
        <v>60000000</v>
      </c>
      <c r="AE907">
        <v>5.2</v>
      </c>
      <c r="AF907">
        <v>73701902</v>
      </c>
      <c r="AG907">
        <f>IFERROR(CORREL(AD907:$AD$3757, AF907:$AF$3757), "")</f>
        <v>3.1090674018866265E-3</v>
      </c>
      <c r="AH907">
        <f t="shared" si="30"/>
        <v>13701902</v>
      </c>
    </row>
    <row r="908" spans="1:34" x14ac:dyDescent="0.3">
      <c r="A908" t="s">
        <v>8</v>
      </c>
      <c r="B908" t="s">
        <v>1365</v>
      </c>
      <c r="C908" t="s">
        <v>3150</v>
      </c>
      <c r="D908">
        <f t="array" ref="D908">AVERAGE(IF($B$2:$B$3757=$C908, $AE$2:$AE$3757))</f>
        <v>5</v>
      </c>
      <c r="E908">
        <f t="shared" si="29"/>
        <v>6.3000000000000007</v>
      </c>
      <c r="G908">
        <v>133</v>
      </c>
      <c r="H908" t="s">
        <v>5367</v>
      </c>
      <c r="I908" t="s">
        <v>897</v>
      </c>
      <c r="J908" t="s">
        <v>5365</v>
      </c>
      <c r="W908" t="s">
        <v>1366</v>
      </c>
      <c r="X908" t="s">
        <v>11</v>
      </c>
      <c r="AD908">
        <v>50000000</v>
      </c>
      <c r="AE908">
        <v>7.6</v>
      </c>
      <c r="AF908">
        <v>75605492</v>
      </c>
      <c r="AG908">
        <f>IFERROR(CORREL(AD908:$AD$3757, AF908:$AF$3757), "")</f>
        <v>3.0710477415848599E-3</v>
      </c>
      <c r="AH908">
        <f t="shared" si="30"/>
        <v>25605492</v>
      </c>
    </row>
    <row r="909" spans="1:34" x14ac:dyDescent="0.3">
      <c r="A909" t="s">
        <v>8</v>
      </c>
      <c r="B909" t="s">
        <v>185</v>
      </c>
      <c r="C909" t="s">
        <v>3152</v>
      </c>
      <c r="D909">
        <f t="array" ref="D909">AVERAGE(IF($B$2:$B$3757=$C909, $AE$2:$AE$3757))</f>
        <v>6.1</v>
      </c>
      <c r="E909">
        <f t="shared" si="29"/>
        <v>6.3000000000000007</v>
      </c>
      <c r="G909">
        <v>127</v>
      </c>
      <c r="H909" t="s">
        <v>354</v>
      </c>
      <c r="I909" t="s">
        <v>897</v>
      </c>
      <c r="J909" t="s">
        <v>5281</v>
      </c>
      <c r="W909" t="s">
        <v>1367</v>
      </c>
      <c r="X909" t="s">
        <v>11</v>
      </c>
      <c r="AD909">
        <v>50000000</v>
      </c>
      <c r="AE909">
        <v>6.6</v>
      </c>
      <c r="AF909">
        <v>67823573</v>
      </c>
      <c r="AG909">
        <f>IFERROR(CORREL(AD909:$AD$3757, AF909:$AF$3757), "")</f>
        <v>3.0449409875200309E-3</v>
      </c>
      <c r="AH909">
        <f t="shared" si="30"/>
        <v>17823573</v>
      </c>
    </row>
    <row r="910" spans="1:34" x14ac:dyDescent="0.3">
      <c r="A910" t="s">
        <v>8</v>
      </c>
      <c r="B910" t="s">
        <v>1368</v>
      </c>
      <c r="C910" t="s">
        <v>3154</v>
      </c>
      <c r="D910">
        <f t="array" ref="D910">AVERAGE(IF($B$2:$B$3757=$C910, $AE$2:$AE$3757))</f>
        <v>4.7</v>
      </c>
      <c r="E910">
        <f t="shared" si="29"/>
        <v>6.3000000000000007</v>
      </c>
      <c r="G910">
        <v>106</v>
      </c>
      <c r="H910" t="s">
        <v>354</v>
      </c>
      <c r="I910" t="s">
        <v>5363</v>
      </c>
      <c r="J910" t="s">
        <v>5281</v>
      </c>
      <c r="W910" t="s">
        <v>1369</v>
      </c>
      <c r="X910" t="s">
        <v>11</v>
      </c>
      <c r="AD910">
        <v>50000000</v>
      </c>
      <c r="AE910">
        <v>7</v>
      </c>
      <c r="AF910">
        <v>91439400</v>
      </c>
      <c r="AG910">
        <f>IFERROR(CORREL(AD910:$AD$3757, AF910:$AF$3757), "")</f>
        <v>3.0234973097677787E-3</v>
      </c>
      <c r="AH910">
        <f t="shared" si="30"/>
        <v>41439400</v>
      </c>
    </row>
    <row r="911" spans="1:34" x14ac:dyDescent="0.3">
      <c r="A911" t="s">
        <v>8</v>
      </c>
      <c r="B911" t="s">
        <v>1370</v>
      </c>
      <c r="C911" t="s">
        <v>3158</v>
      </c>
      <c r="D911">
        <f t="array" ref="D911">AVERAGE(IF($B$2:$B$3757=$C911, $AE$2:$AE$3757))</f>
        <v>5.5</v>
      </c>
      <c r="E911">
        <f t="shared" si="29"/>
        <v>6.3</v>
      </c>
      <c r="G911">
        <v>98</v>
      </c>
      <c r="H911" t="s">
        <v>354</v>
      </c>
      <c r="I911" t="s">
        <v>253</v>
      </c>
      <c r="J911" t="s">
        <v>5361</v>
      </c>
      <c r="K911" t="s">
        <v>5357</v>
      </c>
      <c r="L911" t="s">
        <v>5358</v>
      </c>
      <c r="M911" t="s">
        <v>5281</v>
      </c>
      <c r="W911" t="s">
        <v>1371</v>
      </c>
      <c r="X911" t="s">
        <v>11</v>
      </c>
      <c r="AD911">
        <v>65000000</v>
      </c>
      <c r="AE911">
        <v>5.7</v>
      </c>
      <c r="AF911">
        <v>67128202</v>
      </c>
      <c r="AG911">
        <f>IFERROR(CORREL(AD911:$AD$3757, AF911:$AF$3757), "")</f>
        <v>2.9878950426318798E-3</v>
      </c>
      <c r="AH911">
        <f t="shared" si="30"/>
        <v>2128202</v>
      </c>
    </row>
    <row r="912" spans="1:34" x14ac:dyDescent="0.3">
      <c r="A912" t="s">
        <v>8</v>
      </c>
      <c r="B912" t="s">
        <v>1372</v>
      </c>
      <c r="C912" t="s">
        <v>3160</v>
      </c>
      <c r="D912">
        <f t="array" ref="D912">AVERAGE(IF($B$2:$B$3757=$C912, $AE$2:$AE$3757))</f>
        <v>7.1</v>
      </c>
      <c r="E912">
        <f t="shared" si="29"/>
        <v>6.3</v>
      </c>
      <c r="G912">
        <v>132</v>
      </c>
      <c r="H912" t="s">
        <v>354</v>
      </c>
      <c r="I912" t="s">
        <v>897</v>
      </c>
      <c r="J912" t="s">
        <v>5281</v>
      </c>
      <c r="W912" t="s">
        <v>1373</v>
      </c>
      <c r="X912" t="s">
        <v>11</v>
      </c>
      <c r="AD912">
        <v>54000000</v>
      </c>
      <c r="AE912">
        <v>8.1999999999999993</v>
      </c>
      <c r="AF912">
        <v>70496802</v>
      </c>
      <c r="AG912">
        <f>IFERROR(CORREL(AD912:$AD$3757, AF912:$AF$3757), "")</f>
        <v>2.9503179135517131E-3</v>
      </c>
      <c r="AH912">
        <f t="shared" si="30"/>
        <v>16496802</v>
      </c>
    </row>
    <row r="913" spans="1:34" x14ac:dyDescent="0.3">
      <c r="A913" t="s">
        <v>8</v>
      </c>
      <c r="B913" t="s">
        <v>1314</v>
      </c>
      <c r="C913" t="s">
        <v>3163</v>
      </c>
      <c r="D913">
        <f t="array" ref="D913">AVERAGE(IF($B$2:$B$3757=$C913, $AE$2:$AE$3757))</f>
        <v>6.7</v>
      </c>
      <c r="E913">
        <f t="shared" si="29"/>
        <v>6.3</v>
      </c>
      <c r="G913">
        <v>114</v>
      </c>
      <c r="H913" t="s">
        <v>354</v>
      </c>
      <c r="I913" t="s">
        <v>253</v>
      </c>
      <c r="J913" t="s">
        <v>528</v>
      </c>
      <c r="W913" t="s">
        <v>1374</v>
      </c>
      <c r="X913" t="s">
        <v>11</v>
      </c>
      <c r="AD913">
        <v>50000000</v>
      </c>
      <c r="AE913">
        <v>6.2</v>
      </c>
      <c r="AF913">
        <v>60470220</v>
      </c>
      <c r="AG913">
        <f>IFERROR(CORREL(AD913:$AD$3757, AF913:$AF$3757), "")</f>
        <v>2.9223377892096348E-3</v>
      </c>
      <c r="AH913">
        <f t="shared" si="30"/>
        <v>10470220</v>
      </c>
    </row>
    <row r="914" spans="1:34" x14ac:dyDescent="0.3">
      <c r="A914" t="s">
        <v>8</v>
      </c>
      <c r="B914" t="s">
        <v>1375</v>
      </c>
      <c r="C914" t="s">
        <v>3171</v>
      </c>
      <c r="D914">
        <f t="array" ref="D914">AVERAGE(IF($B$2:$B$3757=$C914, $AE$2:$AE$3757))</f>
        <v>3.5</v>
      </c>
      <c r="E914">
        <f t="shared" si="29"/>
        <v>6.3</v>
      </c>
      <c r="G914">
        <v>78</v>
      </c>
      <c r="H914" t="s">
        <v>253</v>
      </c>
      <c r="I914" t="s">
        <v>5360</v>
      </c>
      <c r="J914" t="s">
        <v>528</v>
      </c>
      <c r="K914" t="s">
        <v>5361</v>
      </c>
      <c r="W914" t="s">
        <v>1376</v>
      </c>
      <c r="X914" t="s">
        <v>11</v>
      </c>
      <c r="AD914">
        <v>50000000</v>
      </c>
      <c r="AE914">
        <v>6.6</v>
      </c>
      <c r="AF914">
        <v>58336565</v>
      </c>
      <c r="AG914">
        <f>IFERROR(CORREL(AD914:$AD$3757, AF914:$AF$3757), "")</f>
        <v>2.9052719066860709E-3</v>
      </c>
      <c r="AH914">
        <f t="shared" si="30"/>
        <v>8336565</v>
      </c>
    </row>
    <row r="915" spans="1:34" x14ac:dyDescent="0.3">
      <c r="A915" t="s">
        <v>8</v>
      </c>
      <c r="B915" t="s">
        <v>1377</v>
      </c>
      <c r="C915" t="s">
        <v>3174</v>
      </c>
      <c r="D915">
        <f t="array" ref="D915">AVERAGE(IF($B$2:$B$3757=$C915, $AE$2:$AE$3757))</f>
        <v>7.166666666666667</v>
      </c>
      <c r="E915">
        <f t="shared" si="29"/>
        <v>6.3</v>
      </c>
      <c r="G915">
        <v>101</v>
      </c>
      <c r="H915" t="s">
        <v>253</v>
      </c>
      <c r="I915" t="s">
        <v>528</v>
      </c>
      <c r="J915" t="s">
        <v>5361</v>
      </c>
      <c r="K915" t="s">
        <v>5357</v>
      </c>
      <c r="L915" t="s">
        <v>5359</v>
      </c>
      <c r="M915" t="s">
        <v>5365</v>
      </c>
      <c r="W915" t="s">
        <v>1378</v>
      </c>
      <c r="X915" t="s">
        <v>11</v>
      </c>
      <c r="AD915">
        <v>50000000</v>
      </c>
      <c r="AE915">
        <v>4.7</v>
      </c>
      <c r="AF915">
        <v>66002004</v>
      </c>
      <c r="AG915">
        <f>IFERROR(CORREL(AD915:$AD$3757, AF915:$AF$3757), "")</f>
        <v>2.8894979524020613E-3</v>
      </c>
      <c r="AH915">
        <f t="shared" si="30"/>
        <v>16002004</v>
      </c>
    </row>
    <row r="916" spans="1:34" x14ac:dyDescent="0.3">
      <c r="A916" t="s">
        <v>8</v>
      </c>
      <c r="B916" t="s">
        <v>1379</v>
      </c>
      <c r="C916" t="s">
        <v>3177</v>
      </c>
      <c r="D916">
        <f t="array" ref="D916">AVERAGE(IF($B$2:$B$3757=$C916, $AE$2:$AE$3757))</f>
        <v>7.1</v>
      </c>
      <c r="E916">
        <f t="shared" si="29"/>
        <v>6.3</v>
      </c>
      <c r="G916">
        <v>113</v>
      </c>
      <c r="H916" t="s">
        <v>5366</v>
      </c>
      <c r="I916" t="s">
        <v>897</v>
      </c>
      <c r="J916" t="s">
        <v>5363</v>
      </c>
      <c r="K916" t="s">
        <v>5281</v>
      </c>
      <c r="W916" t="s">
        <v>1380</v>
      </c>
      <c r="X916" t="s">
        <v>11</v>
      </c>
      <c r="AD916">
        <v>50000000</v>
      </c>
      <c r="AE916">
        <v>6.3</v>
      </c>
      <c r="AF916">
        <v>54997476</v>
      </c>
      <c r="AG916">
        <f>IFERROR(CORREL(AD916:$AD$3757, AF916:$AF$3757), "")</f>
        <v>2.8690263195756262E-3</v>
      </c>
      <c r="AH916">
        <f t="shared" si="30"/>
        <v>4997476</v>
      </c>
    </row>
    <row r="917" spans="1:34" x14ac:dyDescent="0.3">
      <c r="A917" t="s">
        <v>8</v>
      </c>
      <c r="B917" t="s">
        <v>1381</v>
      </c>
      <c r="C917" t="s">
        <v>3179</v>
      </c>
      <c r="D917">
        <f t="array" ref="D917">AVERAGE(IF($B$2:$B$3757=$C917, $AE$2:$AE$3757))</f>
        <v>7.4000000000000012</v>
      </c>
      <c r="E917">
        <f t="shared" si="29"/>
        <v>6.3</v>
      </c>
      <c r="G917">
        <v>98</v>
      </c>
      <c r="H917" t="s">
        <v>354</v>
      </c>
      <c r="I917" t="s">
        <v>5357</v>
      </c>
      <c r="J917" t="s">
        <v>1714</v>
      </c>
      <c r="W917" t="s">
        <v>1382</v>
      </c>
      <c r="X917" t="s">
        <v>11</v>
      </c>
      <c r="AD917">
        <v>50000000</v>
      </c>
      <c r="AE917">
        <v>6.1</v>
      </c>
      <c r="AF917">
        <v>55682070</v>
      </c>
      <c r="AG917">
        <f>IFERROR(CORREL(AD917:$AD$3757, AF917:$AF$3757), "")</f>
        <v>2.8552754801425034E-3</v>
      </c>
      <c r="AH917">
        <f t="shared" si="30"/>
        <v>5682070</v>
      </c>
    </row>
    <row r="918" spans="1:34" x14ac:dyDescent="0.3">
      <c r="A918" t="s">
        <v>8</v>
      </c>
      <c r="B918" t="s">
        <v>1383</v>
      </c>
      <c r="C918" t="s">
        <v>3181</v>
      </c>
      <c r="D918">
        <f t="array" ref="D918">AVERAGE(IF($B$2:$B$3757=$C918, $AE$2:$AE$3757))</f>
        <v>5.9</v>
      </c>
      <c r="E918">
        <f t="shared" si="29"/>
        <v>6.3</v>
      </c>
      <c r="G918">
        <v>124</v>
      </c>
      <c r="H918" t="s">
        <v>897</v>
      </c>
      <c r="I918" t="s">
        <v>5281</v>
      </c>
      <c r="W918" t="s">
        <v>1384</v>
      </c>
      <c r="X918" t="s">
        <v>11</v>
      </c>
      <c r="AD918">
        <v>50000000</v>
      </c>
      <c r="AE918">
        <v>6.7</v>
      </c>
      <c r="AF918">
        <v>52752475</v>
      </c>
      <c r="AG918">
        <f>IFERROR(CORREL(AD918:$AD$3757, AF918:$AF$3757), "")</f>
        <v>2.8410922197540864E-3</v>
      </c>
      <c r="AH918">
        <f t="shared" si="30"/>
        <v>2752475</v>
      </c>
    </row>
    <row r="919" spans="1:34" x14ac:dyDescent="0.3">
      <c r="A919" t="s">
        <v>8</v>
      </c>
      <c r="B919" t="s">
        <v>699</v>
      </c>
      <c r="C919" t="s">
        <v>3184</v>
      </c>
      <c r="D919">
        <f t="array" ref="D919">AVERAGE(IF($B$2:$B$3757=$C919, $AE$2:$AE$3757))</f>
        <v>6.2</v>
      </c>
      <c r="E919">
        <f t="shared" si="29"/>
        <v>6.3</v>
      </c>
      <c r="G919">
        <v>109</v>
      </c>
      <c r="H919" t="s">
        <v>354</v>
      </c>
      <c r="I919" t="s">
        <v>253</v>
      </c>
      <c r="J919" t="s">
        <v>5358</v>
      </c>
      <c r="K919" t="s">
        <v>5281</v>
      </c>
      <c r="W919" t="s">
        <v>1385</v>
      </c>
      <c r="X919" t="s">
        <v>11</v>
      </c>
      <c r="AD919">
        <v>60000000</v>
      </c>
      <c r="AE919">
        <v>6.1</v>
      </c>
      <c r="AF919">
        <v>55092830</v>
      </c>
      <c r="AG919">
        <f>IFERROR(CORREL(AD919:$AD$3757, AF919:$AF$3757), "")</f>
        <v>2.8287035513561614E-3</v>
      </c>
      <c r="AH919">
        <f t="shared" si="30"/>
        <v>-4907170</v>
      </c>
    </row>
    <row r="920" spans="1:34" x14ac:dyDescent="0.3">
      <c r="A920" t="s">
        <v>8</v>
      </c>
      <c r="B920" t="s">
        <v>1386</v>
      </c>
      <c r="C920" t="s">
        <v>3186</v>
      </c>
      <c r="D920">
        <f t="array" ref="D920">AVERAGE(IF($B$2:$B$3757=$C920, $AE$2:$AE$3757))</f>
        <v>6.7</v>
      </c>
      <c r="E920">
        <f t="shared" ref="E920:E983" si="31">LARGE($D$2:$D$1660, ROW(919:919))</f>
        <v>6.3</v>
      </c>
      <c r="G920">
        <v>128</v>
      </c>
      <c r="H920" t="s">
        <v>897</v>
      </c>
      <c r="I920" t="s">
        <v>5281</v>
      </c>
      <c r="W920" t="s">
        <v>1387</v>
      </c>
      <c r="X920" t="s">
        <v>11</v>
      </c>
      <c r="AD920">
        <v>50000000</v>
      </c>
      <c r="AE920">
        <v>7</v>
      </c>
      <c r="AF920">
        <v>50815288</v>
      </c>
      <c r="AG920">
        <f>IFERROR(CORREL(AD920:$AD$3757, AF920:$AF$3757), "")</f>
        <v>2.8077019700465358E-3</v>
      </c>
      <c r="AH920">
        <f t="shared" si="30"/>
        <v>815288</v>
      </c>
    </row>
    <row r="921" spans="1:34" x14ac:dyDescent="0.3">
      <c r="A921" t="s">
        <v>8</v>
      </c>
      <c r="B921" t="s">
        <v>75</v>
      </c>
      <c r="C921" t="s">
        <v>3190</v>
      </c>
      <c r="D921">
        <f t="array" ref="D921">AVERAGE(IF($B$2:$B$3757=$C921, $AE$2:$AE$3757))</f>
        <v>6.5</v>
      </c>
      <c r="E921">
        <f t="shared" si="31"/>
        <v>6.3</v>
      </c>
      <c r="G921">
        <v>144</v>
      </c>
      <c r="H921" t="s">
        <v>354</v>
      </c>
      <c r="I921" t="s">
        <v>897</v>
      </c>
      <c r="J921" t="s">
        <v>5281</v>
      </c>
      <c r="K921" t="s">
        <v>2601</v>
      </c>
      <c r="W921" t="s">
        <v>1388</v>
      </c>
      <c r="X921" t="s">
        <v>11</v>
      </c>
      <c r="AD921">
        <v>50000000</v>
      </c>
      <c r="AE921">
        <v>7.4</v>
      </c>
      <c r="AF921">
        <v>52822418</v>
      </c>
      <c r="AG921">
        <f>IFERROR(CORREL(AD921:$AD$3757, AF921:$AF$3757), "")</f>
        <v>2.7964888459427939E-3</v>
      </c>
      <c r="AH921">
        <f t="shared" si="30"/>
        <v>2822418</v>
      </c>
    </row>
    <row r="922" spans="1:34" x14ac:dyDescent="0.3">
      <c r="A922" t="s">
        <v>8</v>
      </c>
      <c r="B922" t="s">
        <v>1389</v>
      </c>
      <c r="C922" t="s">
        <v>3192</v>
      </c>
      <c r="D922">
        <f t="array" ref="D922">AVERAGE(IF($B$2:$B$3757=$C922, $AE$2:$AE$3757))</f>
        <v>8.1</v>
      </c>
      <c r="E922">
        <f t="shared" si="31"/>
        <v>6.3</v>
      </c>
      <c r="G922">
        <v>95</v>
      </c>
      <c r="H922" t="s">
        <v>253</v>
      </c>
      <c r="I922" t="s">
        <v>5360</v>
      </c>
      <c r="J922" t="s">
        <v>528</v>
      </c>
      <c r="K922" t="s">
        <v>5361</v>
      </c>
      <c r="L922" t="s">
        <v>5357</v>
      </c>
      <c r="M922" t="s">
        <v>5359</v>
      </c>
      <c r="W922" t="s">
        <v>1390</v>
      </c>
      <c r="X922" t="s">
        <v>11</v>
      </c>
      <c r="AD922">
        <v>50000000</v>
      </c>
      <c r="AE922">
        <v>7.3</v>
      </c>
      <c r="AF922">
        <v>50150619</v>
      </c>
      <c r="AG922">
        <f>IFERROR(CORREL(AD922:$AD$3757, AF922:$AF$3757), "")</f>
        <v>2.7840251028917497E-3</v>
      </c>
      <c r="AH922">
        <f t="shared" si="30"/>
        <v>150619</v>
      </c>
    </row>
    <row r="923" spans="1:34" x14ac:dyDescent="0.3">
      <c r="A923" t="s">
        <v>8</v>
      </c>
      <c r="B923" t="s">
        <v>1391</v>
      </c>
      <c r="C923" t="s">
        <v>3194</v>
      </c>
      <c r="D923">
        <f t="array" ref="D923">AVERAGE(IF($B$2:$B$3757=$C923, $AE$2:$AE$3757))</f>
        <v>6.05</v>
      </c>
      <c r="E923">
        <f t="shared" si="31"/>
        <v>6.3</v>
      </c>
      <c r="G923">
        <v>105</v>
      </c>
      <c r="H923" t="s">
        <v>5366</v>
      </c>
      <c r="I923" t="s">
        <v>5281</v>
      </c>
      <c r="W923" t="s">
        <v>1392</v>
      </c>
      <c r="X923" t="s">
        <v>11</v>
      </c>
      <c r="AD923">
        <v>50000000</v>
      </c>
      <c r="AE923">
        <v>5.8</v>
      </c>
      <c r="AF923">
        <v>48745150</v>
      </c>
      <c r="AG923">
        <f>IFERROR(CORREL(AD923:$AD$3757, AF923:$AF$3757), "")</f>
        <v>2.773206099822503E-3</v>
      </c>
      <c r="AH923">
        <f t="shared" si="30"/>
        <v>-1254850</v>
      </c>
    </row>
    <row r="924" spans="1:34" x14ac:dyDescent="0.3">
      <c r="A924" t="s">
        <v>8</v>
      </c>
      <c r="B924" t="s">
        <v>975</v>
      </c>
      <c r="C924" t="s">
        <v>3196</v>
      </c>
      <c r="D924">
        <f t="array" ref="D924">AVERAGE(IF($B$2:$B$3757=$C924, $AE$2:$AE$3757))</f>
        <v>5.85</v>
      </c>
      <c r="E924">
        <f t="shared" si="31"/>
        <v>6.3</v>
      </c>
      <c r="G924">
        <v>121</v>
      </c>
      <c r="H924" t="s">
        <v>354</v>
      </c>
      <c r="I924" t="s">
        <v>5366</v>
      </c>
      <c r="J924" t="s">
        <v>897</v>
      </c>
      <c r="K924" t="s">
        <v>5281</v>
      </c>
      <c r="W924" t="s">
        <v>1393</v>
      </c>
      <c r="X924" t="s">
        <v>11</v>
      </c>
      <c r="AD924">
        <v>50000000</v>
      </c>
      <c r="AE924">
        <v>6.7</v>
      </c>
      <c r="AF924">
        <v>50007168</v>
      </c>
      <c r="AG924">
        <f>IFERROR(CORREL(AD924:$AD$3757, AF924:$AF$3757), "")</f>
        <v>2.7632510628731888E-3</v>
      </c>
      <c r="AH924">
        <f t="shared" si="30"/>
        <v>7168</v>
      </c>
    </row>
    <row r="925" spans="1:34" x14ac:dyDescent="0.3">
      <c r="A925" t="s">
        <v>8</v>
      </c>
      <c r="B925" t="s">
        <v>50</v>
      </c>
      <c r="C925" t="s">
        <v>3199</v>
      </c>
      <c r="D925">
        <f t="array" ref="D925">AVERAGE(IF($B$2:$B$3757=$C925, $AE$2:$AE$3757))</f>
        <v>6</v>
      </c>
      <c r="E925">
        <f t="shared" si="31"/>
        <v>6.3</v>
      </c>
      <c r="G925">
        <v>125</v>
      </c>
      <c r="H925" t="s">
        <v>354</v>
      </c>
      <c r="I925" t="s">
        <v>897</v>
      </c>
      <c r="J925" t="s">
        <v>2601</v>
      </c>
      <c r="W925" t="s">
        <v>1394</v>
      </c>
      <c r="X925" t="s">
        <v>11</v>
      </c>
      <c r="AD925">
        <v>50000000</v>
      </c>
      <c r="AE925">
        <v>5.8</v>
      </c>
      <c r="AF925">
        <v>48154732</v>
      </c>
      <c r="AG925">
        <f>IFERROR(CORREL(AD925:$AD$3757, AF925:$AF$3757), "")</f>
        <v>2.7525048806167772E-3</v>
      </c>
      <c r="AH925">
        <f t="shared" si="30"/>
        <v>-1845268</v>
      </c>
    </row>
    <row r="926" spans="1:34" x14ac:dyDescent="0.3">
      <c r="A926" t="s">
        <v>8</v>
      </c>
      <c r="B926" t="s">
        <v>177</v>
      </c>
      <c r="C926" t="s">
        <v>3203</v>
      </c>
      <c r="D926">
        <f t="array" ref="D926">AVERAGE(IF($B$2:$B$3757=$C926, $AE$2:$AE$3757))</f>
        <v>7.9</v>
      </c>
      <c r="E926">
        <f t="shared" si="31"/>
        <v>6.3</v>
      </c>
      <c r="G926">
        <v>129</v>
      </c>
      <c r="H926" t="s">
        <v>897</v>
      </c>
      <c r="I926" t="s">
        <v>5363</v>
      </c>
      <c r="J926" t="s">
        <v>5281</v>
      </c>
      <c r="W926" t="s">
        <v>1395</v>
      </c>
      <c r="X926" t="s">
        <v>11</v>
      </c>
      <c r="AD926">
        <v>50000000</v>
      </c>
      <c r="AE926">
        <v>7.8</v>
      </c>
      <c r="AF926">
        <v>48265581</v>
      </c>
      <c r="AG926">
        <f>IFERROR(CORREL(AD926:$AD$3757, AF926:$AF$3757), "")</f>
        <v>2.742901474493349E-3</v>
      </c>
      <c r="AH926">
        <f t="shared" si="30"/>
        <v>-1734419</v>
      </c>
    </row>
    <row r="927" spans="1:34" x14ac:dyDescent="0.3">
      <c r="A927" t="s">
        <v>8</v>
      </c>
      <c r="B927" t="s">
        <v>1396</v>
      </c>
      <c r="C927" t="s">
        <v>3205</v>
      </c>
      <c r="D927">
        <f t="array" ref="D927">AVERAGE(IF($B$2:$B$3757=$C927, $AE$2:$AE$3757))</f>
        <v>5.6</v>
      </c>
      <c r="E927">
        <f t="shared" si="31"/>
        <v>6.3</v>
      </c>
      <c r="G927">
        <v>132</v>
      </c>
      <c r="H927" t="s">
        <v>253</v>
      </c>
      <c r="I927" t="s">
        <v>1714</v>
      </c>
      <c r="J927" t="s">
        <v>5363</v>
      </c>
      <c r="W927" t="s">
        <v>1397</v>
      </c>
      <c r="X927" t="s">
        <v>11</v>
      </c>
      <c r="AD927">
        <v>50000000</v>
      </c>
      <c r="AE927">
        <v>6.6</v>
      </c>
      <c r="AF927">
        <v>46982632</v>
      </c>
      <c r="AG927">
        <f>IFERROR(CORREL(AD927:$AD$3757, AF927:$AF$3757), "")</f>
        <v>2.7332218710930264E-3</v>
      </c>
      <c r="AH927">
        <f t="shared" si="30"/>
        <v>-3017368</v>
      </c>
    </row>
    <row r="928" spans="1:34" x14ac:dyDescent="0.3">
      <c r="A928" t="s">
        <v>8</v>
      </c>
      <c r="B928" t="s">
        <v>1398</v>
      </c>
      <c r="C928" t="s">
        <v>3211</v>
      </c>
      <c r="D928">
        <f t="array" ref="D928">AVERAGE(IF($B$2:$B$3757=$C928, $AE$2:$AE$3757))</f>
        <v>5.0999999999999996</v>
      </c>
      <c r="E928">
        <f t="shared" si="31"/>
        <v>6.3</v>
      </c>
      <c r="G928">
        <v>118</v>
      </c>
      <c r="H928" t="s">
        <v>528</v>
      </c>
      <c r="I928" t="s">
        <v>5365</v>
      </c>
      <c r="W928" t="s">
        <v>1399</v>
      </c>
      <c r="X928" t="s">
        <v>11</v>
      </c>
      <c r="AD928">
        <v>50000000</v>
      </c>
      <c r="AE928">
        <v>6.5</v>
      </c>
      <c r="AF928">
        <v>44737059</v>
      </c>
      <c r="AG928">
        <f>IFERROR(CORREL(AD928:$AD$3757, AF928:$AF$3757), "")</f>
        <v>2.7243337724814683E-3</v>
      </c>
      <c r="AH928">
        <f t="shared" si="30"/>
        <v>-5262941</v>
      </c>
    </row>
    <row r="929" spans="1:34" x14ac:dyDescent="0.3">
      <c r="A929" t="s">
        <v>8</v>
      </c>
      <c r="B929" t="s">
        <v>1400</v>
      </c>
      <c r="C929" t="s">
        <v>3215</v>
      </c>
      <c r="D929">
        <f t="array" ref="D929">AVERAGE(IF($B$2:$B$3757=$C929, $AE$2:$AE$3757))</f>
        <v>5.8</v>
      </c>
      <c r="E929">
        <f t="shared" si="31"/>
        <v>6.3</v>
      </c>
      <c r="G929">
        <v>113</v>
      </c>
      <c r="H929" t="s">
        <v>528</v>
      </c>
      <c r="W929" t="s">
        <v>1401</v>
      </c>
      <c r="X929" t="s">
        <v>11</v>
      </c>
      <c r="AD929">
        <v>50000000</v>
      </c>
      <c r="AE929">
        <v>6.7</v>
      </c>
      <c r="AF929">
        <v>56724080</v>
      </c>
      <c r="AG929">
        <f>IFERROR(CORREL(AD929:$AD$3757, AF929:$AF$3757), "")</f>
        <v>2.7168398580504878E-3</v>
      </c>
      <c r="AH929">
        <f t="shared" si="30"/>
        <v>6724080</v>
      </c>
    </row>
    <row r="930" spans="1:34" x14ac:dyDescent="0.3">
      <c r="A930" t="s">
        <v>8</v>
      </c>
      <c r="B930" t="s">
        <v>810</v>
      </c>
      <c r="C930" t="s">
        <v>3218</v>
      </c>
      <c r="D930">
        <f t="array" ref="D930">AVERAGE(IF($B$2:$B$3757=$C930, $AE$2:$AE$3757))</f>
        <v>6.2</v>
      </c>
      <c r="E930">
        <f t="shared" si="31"/>
        <v>6.3</v>
      </c>
      <c r="G930">
        <v>140</v>
      </c>
      <c r="H930" t="s">
        <v>354</v>
      </c>
      <c r="I930" t="s">
        <v>5366</v>
      </c>
      <c r="J930" t="s">
        <v>897</v>
      </c>
      <c r="K930" t="s">
        <v>5363</v>
      </c>
      <c r="L930" t="s">
        <v>5281</v>
      </c>
      <c r="W930" t="s">
        <v>1402</v>
      </c>
      <c r="X930" t="s">
        <v>11</v>
      </c>
      <c r="AD930">
        <v>50000000</v>
      </c>
      <c r="AE930">
        <v>7.3</v>
      </c>
      <c r="AF930">
        <v>44484065</v>
      </c>
      <c r="AG930">
        <f>IFERROR(CORREL(AD930:$AD$3757, AF930:$AF$3757), "")</f>
        <v>2.7018900951060127E-3</v>
      </c>
      <c r="AH930">
        <f t="shared" si="30"/>
        <v>-5515935</v>
      </c>
    </row>
    <row r="931" spans="1:34" x14ac:dyDescent="0.3">
      <c r="A931" t="s">
        <v>8</v>
      </c>
      <c r="B931" t="s">
        <v>1403</v>
      </c>
      <c r="C931" t="s">
        <v>3220</v>
      </c>
      <c r="D931">
        <f t="array" ref="D931">AVERAGE(IF($B$2:$B$3757=$C931, $AE$2:$AE$3757))</f>
        <v>5.6</v>
      </c>
      <c r="E931">
        <f t="shared" si="31"/>
        <v>6.3</v>
      </c>
      <c r="G931">
        <v>89</v>
      </c>
      <c r="H931" t="s">
        <v>354</v>
      </c>
      <c r="I931" t="s">
        <v>5281</v>
      </c>
      <c r="W931" t="s">
        <v>1404</v>
      </c>
      <c r="X931" t="s">
        <v>11</v>
      </c>
      <c r="AD931">
        <v>50000000</v>
      </c>
      <c r="AE931">
        <v>5.8</v>
      </c>
      <c r="AF931">
        <v>47553512</v>
      </c>
      <c r="AG931">
        <f>IFERROR(CORREL(AD931:$AD$3757, AF931:$AF$3757), "")</f>
        <v>2.6945401822218279E-3</v>
      </c>
      <c r="AH931">
        <f t="shared" si="30"/>
        <v>-2446488</v>
      </c>
    </row>
    <row r="932" spans="1:34" x14ac:dyDescent="0.3">
      <c r="A932" t="s">
        <v>8</v>
      </c>
      <c r="B932" t="s">
        <v>1405</v>
      </c>
      <c r="C932" t="s">
        <v>3225</v>
      </c>
      <c r="D932">
        <f t="array" ref="D932">AVERAGE(IF($B$2:$B$3757=$C932, $AE$2:$AE$3757))</f>
        <v>7.2</v>
      </c>
      <c r="E932">
        <f t="shared" si="31"/>
        <v>6.3</v>
      </c>
      <c r="G932">
        <v>104</v>
      </c>
      <c r="H932" t="s">
        <v>354</v>
      </c>
      <c r="I932" t="s">
        <v>528</v>
      </c>
      <c r="J932" t="s">
        <v>5366</v>
      </c>
      <c r="K932" t="s">
        <v>5281</v>
      </c>
      <c r="W932" t="s">
        <v>1406</v>
      </c>
      <c r="X932" t="s">
        <v>11</v>
      </c>
      <c r="AD932">
        <v>55000000</v>
      </c>
      <c r="AE932">
        <v>5.5</v>
      </c>
      <c r="AF932">
        <v>42610000</v>
      </c>
      <c r="AG932">
        <f>IFERROR(CORREL(AD932:$AD$3757, AF932:$AF$3757), "")</f>
        <v>2.6852679062958503E-3</v>
      </c>
      <c r="AH932">
        <f t="shared" si="30"/>
        <v>-12390000</v>
      </c>
    </row>
    <row r="933" spans="1:34" x14ac:dyDescent="0.3">
      <c r="A933" t="s">
        <v>8</v>
      </c>
      <c r="B933" t="s">
        <v>748</v>
      </c>
      <c r="C933" t="s">
        <v>3229</v>
      </c>
      <c r="D933">
        <f t="array" ref="D933">AVERAGE(IF($B$2:$B$3757=$C933, $AE$2:$AE$3757))</f>
        <v>5.15</v>
      </c>
      <c r="E933">
        <f t="shared" si="31"/>
        <v>6.3</v>
      </c>
      <c r="G933">
        <v>106</v>
      </c>
      <c r="H933" t="s">
        <v>528</v>
      </c>
      <c r="I933" t="s">
        <v>5357</v>
      </c>
      <c r="J933" t="s">
        <v>1714</v>
      </c>
      <c r="W933" t="s">
        <v>1407</v>
      </c>
      <c r="X933" t="s">
        <v>11</v>
      </c>
      <c r="AD933">
        <v>50000000</v>
      </c>
      <c r="AE933">
        <v>6.3</v>
      </c>
      <c r="AF933">
        <v>41482207</v>
      </c>
      <c r="AG933">
        <f>IFERROR(CORREL(AD933:$AD$3757, AF933:$AF$3757), "")</f>
        <v>2.6774963965540857E-3</v>
      </c>
      <c r="AH933">
        <f t="shared" si="30"/>
        <v>-8517793</v>
      </c>
    </row>
    <row r="934" spans="1:34" x14ac:dyDescent="0.3">
      <c r="A934" t="s">
        <v>8</v>
      </c>
      <c r="B934" t="s">
        <v>1314</v>
      </c>
      <c r="C934" t="s">
        <v>3231</v>
      </c>
      <c r="D934">
        <f t="array" ref="D934">AVERAGE(IF($B$2:$B$3757=$C934, $AE$2:$AE$3757))</f>
        <v>3.1</v>
      </c>
      <c r="E934">
        <f t="shared" si="31"/>
        <v>6.3</v>
      </c>
      <c r="G934">
        <v>141</v>
      </c>
      <c r="H934" t="s">
        <v>5366</v>
      </c>
      <c r="I934" t="s">
        <v>897</v>
      </c>
      <c r="W934" t="s">
        <v>1408</v>
      </c>
      <c r="X934" t="s">
        <v>11</v>
      </c>
      <c r="AD934">
        <v>50000000</v>
      </c>
      <c r="AE934">
        <v>7.4</v>
      </c>
      <c r="AF934">
        <v>47105085</v>
      </c>
      <c r="AG934">
        <f>IFERROR(CORREL(AD934:$AD$3757, AF934:$AF$3757), "")</f>
        <v>2.6720103557567507E-3</v>
      </c>
      <c r="AH934">
        <f t="shared" si="30"/>
        <v>-2894915</v>
      </c>
    </row>
    <row r="935" spans="1:34" x14ac:dyDescent="0.3">
      <c r="A935" t="s">
        <v>8</v>
      </c>
      <c r="B935" t="s">
        <v>680</v>
      </c>
      <c r="C935" t="s">
        <v>3233</v>
      </c>
      <c r="D935">
        <f t="array" ref="D935">AVERAGE(IF($B$2:$B$3757=$C935, $AE$2:$AE$3757))</f>
        <v>5.8</v>
      </c>
      <c r="E935">
        <f t="shared" si="31"/>
        <v>6.3</v>
      </c>
      <c r="G935">
        <v>124</v>
      </c>
      <c r="H935" t="s">
        <v>354</v>
      </c>
      <c r="I935" t="s">
        <v>5281</v>
      </c>
      <c r="W935" t="s">
        <v>1409</v>
      </c>
      <c r="X935" t="s">
        <v>11</v>
      </c>
      <c r="AD935">
        <v>50000000</v>
      </c>
      <c r="AE935">
        <v>5.9</v>
      </c>
      <c r="AF935">
        <v>41256277</v>
      </c>
      <c r="AG935">
        <f>IFERROR(CORREL(AD935:$AD$3757, AF935:$AF$3757), "")</f>
        <v>2.6629991861734305E-3</v>
      </c>
      <c r="AH935">
        <f t="shared" si="30"/>
        <v>-8743723</v>
      </c>
    </row>
    <row r="936" spans="1:34" x14ac:dyDescent="0.3">
      <c r="A936" t="s">
        <v>8</v>
      </c>
      <c r="B936" t="s">
        <v>1410</v>
      </c>
      <c r="C936" t="s">
        <v>3236</v>
      </c>
      <c r="D936">
        <f t="array" ref="D936">AVERAGE(IF($B$2:$B$3757=$C936, $AE$2:$AE$3757))</f>
        <v>6.5</v>
      </c>
      <c r="E936">
        <f t="shared" si="31"/>
        <v>6.3</v>
      </c>
      <c r="G936">
        <v>98</v>
      </c>
      <c r="H936" t="s">
        <v>354</v>
      </c>
      <c r="I936" t="s">
        <v>1714</v>
      </c>
      <c r="J936" t="s">
        <v>5358</v>
      </c>
      <c r="K936" t="s">
        <v>5281</v>
      </c>
      <c r="W936" t="s">
        <v>1411</v>
      </c>
      <c r="X936" t="s">
        <v>11</v>
      </c>
      <c r="AD936">
        <v>45000000</v>
      </c>
      <c r="AE936">
        <v>6.2</v>
      </c>
      <c r="AF936">
        <v>50740078</v>
      </c>
      <c r="AG936">
        <f>IFERROR(CORREL(AD936:$AD$3757, AF936:$AF$3757), "")</f>
        <v>2.6576457119972859E-3</v>
      </c>
      <c r="AH936">
        <f t="shared" si="30"/>
        <v>5740078</v>
      </c>
    </row>
    <row r="937" spans="1:34" x14ac:dyDescent="0.3">
      <c r="A937" t="s">
        <v>8</v>
      </c>
      <c r="B937" t="s">
        <v>1412</v>
      </c>
      <c r="C937" t="s">
        <v>3240</v>
      </c>
      <c r="D937">
        <f t="array" ref="D937">AVERAGE(IF($B$2:$B$3757=$C937, $AE$2:$AE$3757))</f>
        <v>3.6</v>
      </c>
      <c r="E937">
        <f t="shared" si="31"/>
        <v>6.3</v>
      </c>
      <c r="G937">
        <v>108</v>
      </c>
      <c r="H937" t="s">
        <v>528</v>
      </c>
      <c r="I937" t="s">
        <v>897</v>
      </c>
      <c r="J937" t="s">
        <v>5359</v>
      </c>
      <c r="W937" t="s">
        <v>1413</v>
      </c>
      <c r="X937" t="s">
        <v>11</v>
      </c>
      <c r="AD937">
        <v>40000000</v>
      </c>
      <c r="AE937">
        <v>5.9</v>
      </c>
      <c r="AF937">
        <v>40203020</v>
      </c>
      <c r="AG937">
        <f>IFERROR(CORREL(AD937:$AD$3757, AF937:$AF$3757), "")</f>
        <v>2.6492485150269259E-3</v>
      </c>
      <c r="AH937">
        <f t="shared" si="30"/>
        <v>203020</v>
      </c>
    </row>
    <row r="938" spans="1:34" x14ac:dyDescent="0.3">
      <c r="A938" t="s">
        <v>8</v>
      </c>
      <c r="B938" t="s">
        <v>1414</v>
      </c>
      <c r="C938" t="s">
        <v>3242</v>
      </c>
      <c r="D938">
        <f t="array" ref="D938">AVERAGE(IF($B$2:$B$3757=$C938, $AE$2:$AE$3757))</f>
        <v>7.2</v>
      </c>
      <c r="E938">
        <f t="shared" si="31"/>
        <v>6.3</v>
      </c>
      <c r="G938">
        <v>114</v>
      </c>
      <c r="H938" t="s">
        <v>5366</v>
      </c>
      <c r="I938" t="s">
        <v>897</v>
      </c>
      <c r="J938" t="s">
        <v>5359</v>
      </c>
      <c r="K938" t="s">
        <v>5281</v>
      </c>
      <c r="W938" t="s">
        <v>1415</v>
      </c>
      <c r="X938" t="s">
        <v>11</v>
      </c>
      <c r="AD938">
        <v>50000000</v>
      </c>
      <c r="AE938">
        <v>6.5</v>
      </c>
      <c r="AF938">
        <v>40905277</v>
      </c>
      <c r="AG938">
        <f>IFERROR(CORREL(AD938:$AD$3757, AF938:$AF$3757), "")</f>
        <v>2.6469470623827159E-3</v>
      </c>
      <c r="AH938">
        <f t="shared" si="30"/>
        <v>-9094723</v>
      </c>
    </row>
    <row r="939" spans="1:34" x14ac:dyDescent="0.3">
      <c r="A939" t="s">
        <v>8</v>
      </c>
      <c r="B939" t="s">
        <v>1416</v>
      </c>
      <c r="C939" t="s">
        <v>3244</v>
      </c>
      <c r="D939">
        <f t="array" ref="D939">AVERAGE(IF($B$2:$B$3757=$C939, $AE$2:$AE$3757))</f>
        <v>3</v>
      </c>
      <c r="E939">
        <f t="shared" si="31"/>
        <v>6.3</v>
      </c>
      <c r="G939">
        <v>101</v>
      </c>
      <c r="H939" t="s">
        <v>354</v>
      </c>
      <c r="I939" t="s">
        <v>253</v>
      </c>
      <c r="J939" t="s">
        <v>5281</v>
      </c>
      <c r="W939" t="s">
        <v>1418</v>
      </c>
      <c r="X939" t="s">
        <v>11</v>
      </c>
      <c r="AD939">
        <v>50000000</v>
      </c>
      <c r="AE939">
        <v>4.4000000000000004</v>
      </c>
      <c r="AF939">
        <v>38590500</v>
      </c>
      <c r="AG939">
        <f>IFERROR(CORREL(AD939:$AD$3757, AF939:$AF$3757), "")</f>
        <v>2.6418020566016868E-3</v>
      </c>
      <c r="AH939">
        <f t="shared" si="30"/>
        <v>-11409500</v>
      </c>
    </row>
    <row r="940" spans="1:34" x14ac:dyDescent="0.3">
      <c r="A940" t="s">
        <v>8</v>
      </c>
      <c r="B940" t="s">
        <v>1299</v>
      </c>
      <c r="C940" t="s">
        <v>3247</v>
      </c>
      <c r="D940">
        <f t="array" ref="D940">AVERAGE(IF($B$2:$B$3757=$C940, $AE$2:$AE$3757))</f>
        <v>6.4</v>
      </c>
      <c r="E940">
        <f t="shared" si="31"/>
        <v>6.3</v>
      </c>
      <c r="G940">
        <v>93</v>
      </c>
      <c r="H940" t="s">
        <v>354</v>
      </c>
      <c r="I940" t="s">
        <v>253</v>
      </c>
      <c r="J940" t="s">
        <v>5361</v>
      </c>
      <c r="K940" t="s">
        <v>5357</v>
      </c>
      <c r="W940" t="s">
        <v>1419</v>
      </c>
      <c r="X940" t="s">
        <v>11</v>
      </c>
      <c r="AD940">
        <v>50000000</v>
      </c>
      <c r="AE940">
        <v>3.5</v>
      </c>
      <c r="AF940">
        <v>39177541</v>
      </c>
      <c r="AG940">
        <f>IFERROR(CORREL(AD940:$AD$3757, AF940:$AF$3757), "")</f>
        <v>2.6381106709662647E-3</v>
      </c>
      <c r="AH940">
        <f t="shared" si="30"/>
        <v>-10822459</v>
      </c>
    </row>
    <row r="941" spans="1:34" x14ac:dyDescent="0.3">
      <c r="A941" t="s">
        <v>8</v>
      </c>
      <c r="B941" t="s">
        <v>1420</v>
      </c>
      <c r="C941" t="s">
        <v>3251</v>
      </c>
      <c r="D941">
        <f t="array" ref="D941">AVERAGE(IF($B$2:$B$3757=$C941, $AE$2:$AE$3757))</f>
        <v>4.0999999999999996</v>
      </c>
      <c r="E941">
        <f t="shared" si="31"/>
        <v>6.3</v>
      </c>
      <c r="G941">
        <v>119</v>
      </c>
      <c r="H941" t="s">
        <v>253</v>
      </c>
      <c r="I941" t="s">
        <v>897</v>
      </c>
      <c r="J941" t="s">
        <v>5281</v>
      </c>
      <c r="W941" t="s">
        <v>1421</v>
      </c>
      <c r="X941" t="s">
        <v>11</v>
      </c>
      <c r="AD941">
        <v>50000000</v>
      </c>
      <c r="AE941">
        <v>6.6</v>
      </c>
      <c r="AF941">
        <v>39778599</v>
      </c>
      <c r="AG941">
        <f>IFERROR(CORREL(AD941:$AD$3757, AF941:$AF$3757), "")</f>
        <v>2.6340466462178051E-3</v>
      </c>
      <c r="AH941">
        <f t="shared" si="30"/>
        <v>-10221401</v>
      </c>
    </row>
    <row r="942" spans="1:34" x14ac:dyDescent="0.3">
      <c r="A942" t="s">
        <v>8</v>
      </c>
      <c r="B942" t="s">
        <v>868</v>
      </c>
      <c r="C942" t="s">
        <v>3253</v>
      </c>
      <c r="D942">
        <f t="array" ref="D942">AVERAGE(IF($B$2:$B$3757=$C942, $AE$2:$AE$3757))</f>
        <v>6.4499999999999993</v>
      </c>
      <c r="E942">
        <f t="shared" si="31"/>
        <v>6.3</v>
      </c>
      <c r="G942">
        <v>119</v>
      </c>
      <c r="H942" t="s">
        <v>528</v>
      </c>
      <c r="I942" t="s">
        <v>897</v>
      </c>
      <c r="J942" t="s">
        <v>5359</v>
      </c>
      <c r="W942" t="s">
        <v>1422</v>
      </c>
      <c r="X942" t="s">
        <v>11</v>
      </c>
      <c r="AD942">
        <v>50000000</v>
      </c>
      <c r="AE942">
        <v>6</v>
      </c>
      <c r="AF942">
        <v>37486138</v>
      </c>
      <c r="AG942">
        <f>IFERROR(CORREL(AD942:$AD$3757, AF942:$AF$3757), "")</f>
        <v>2.6296009157209385E-3</v>
      </c>
      <c r="AH942">
        <f t="shared" si="30"/>
        <v>-12513862</v>
      </c>
    </row>
    <row r="943" spans="1:34" x14ac:dyDescent="0.3">
      <c r="A943" t="s">
        <v>8</v>
      </c>
      <c r="B943" t="s">
        <v>1372</v>
      </c>
      <c r="C943" t="s">
        <v>3255</v>
      </c>
      <c r="D943">
        <f t="array" ref="D943">AVERAGE(IF($B$2:$B$3757=$C943, $AE$2:$AE$3757))</f>
        <v>6.8</v>
      </c>
      <c r="E943">
        <f t="shared" si="31"/>
        <v>6.3</v>
      </c>
      <c r="G943">
        <v>99</v>
      </c>
      <c r="H943" t="s">
        <v>354</v>
      </c>
      <c r="I943" t="s">
        <v>5366</v>
      </c>
      <c r="J943" t="s">
        <v>5281</v>
      </c>
      <c r="W943" t="s">
        <v>1423</v>
      </c>
      <c r="X943" t="s">
        <v>11</v>
      </c>
      <c r="AD943">
        <v>40000000</v>
      </c>
      <c r="AE943">
        <v>6.4</v>
      </c>
      <c r="AF943">
        <v>38105077</v>
      </c>
      <c r="AG943">
        <f>IFERROR(CORREL(AD943:$AD$3757, AF943:$AF$3757), "")</f>
        <v>2.6265981703344227E-3</v>
      </c>
      <c r="AH943">
        <f t="shared" si="30"/>
        <v>-1894923</v>
      </c>
    </row>
    <row r="944" spans="1:34" x14ac:dyDescent="0.3">
      <c r="A944" t="s">
        <v>8</v>
      </c>
      <c r="B944" t="s">
        <v>21</v>
      </c>
      <c r="C944" t="s">
        <v>3259</v>
      </c>
      <c r="D944">
        <f t="array" ref="D944">AVERAGE(IF($B$2:$B$3757=$C944, $AE$2:$AE$3757))</f>
        <v>7.1</v>
      </c>
      <c r="E944">
        <f t="shared" si="31"/>
        <v>6.3</v>
      </c>
      <c r="G944">
        <v>137</v>
      </c>
      <c r="H944" t="s">
        <v>897</v>
      </c>
      <c r="I944" t="s">
        <v>5359</v>
      </c>
      <c r="J944" t="s">
        <v>5365</v>
      </c>
      <c r="W944" t="s">
        <v>1424</v>
      </c>
      <c r="X944" t="s">
        <v>11</v>
      </c>
      <c r="AD944">
        <v>50000000</v>
      </c>
      <c r="AE944">
        <v>6.5</v>
      </c>
      <c r="AF944">
        <v>35168395</v>
      </c>
      <c r="AG944">
        <f>IFERROR(CORREL(AD944:$AD$3757, AF944:$AF$3757), "")</f>
        <v>2.6249305818278057E-3</v>
      </c>
      <c r="AH944">
        <f t="shared" si="30"/>
        <v>-14831605</v>
      </c>
    </row>
    <row r="945" spans="1:34" x14ac:dyDescent="0.3">
      <c r="A945" t="s">
        <v>8</v>
      </c>
      <c r="B945" t="s">
        <v>1425</v>
      </c>
      <c r="C945" t="s">
        <v>3261</v>
      </c>
      <c r="D945">
        <f t="array" ref="D945">AVERAGE(IF($B$2:$B$3757=$C945, $AE$2:$AE$3757))</f>
        <v>5.666666666666667</v>
      </c>
      <c r="E945">
        <f t="shared" si="31"/>
        <v>6.3</v>
      </c>
      <c r="G945">
        <v>117</v>
      </c>
      <c r="H945" t="s">
        <v>528</v>
      </c>
      <c r="I945" t="s">
        <v>5366</v>
      </c>
      <c r="J945" t="s">
        <v>897</v>
      </c>
      <c r="K945" t="s">
        <v>5281</v>
      </c>
      <c r="W945" t="s">
        <v>1426</v>
      </c>
      <c r="X945" t="s">
        <v>11</v>
      </c>
      <c r="AD945">
        <v>40000000</v>
      </c>
      <c r="AE945">
        <v>4.3</v>
      </c>
      <c r="AF945">
        <v>32800000</v>
      </c>
      <c r="AG945">
        <f>IFERROR(CORREL(AD945:$AD$3757, AF945:$AF$3757), "")</f>
        <v>2.6233895874588843E-3</v>
      </c>
      <c r="AH945">
        <f t="shared" si="30"/>
        <v>-7200000</v>
      </c>
    </row>
    <row r="946" spans="1:34" x14ac:dyDescent="0.3">
      <c r="A946" t="s">
        <v>8</v>
      </c>
      <c r="B946" t="s">
        <v>1235</v>
      </c>
      <c r="C946" t="s">
        <v>3263</v>
      </c>
      <c r="D946">
        <f t="array" ref="D946">AVERAGE(IF($B$2:$B$3757=$C946, $AE$2:$AE$3757))</f>
        <v>7</v>
      </c>
      <c r="E946">
        <f t="shared" si="31"/>
        <v>6.3</v>
      </c>
      <c r="G946">
        <v>87</v>
      </c>
      <c r="H946" t="s">
        <v>528</v>
      </c>
      <c r="I946" t="s">
        <v>5361</v>
      </c>
      <c r="W946" t="s">
        <v>1427</v>
      </c>
      <c r="X946" t="s">
        <v>11</v>
      </c>
      <c r="AD946">
        <v>50000000</v>
      </c>
      <c r="AE946">
        <v>4.2</v>
      </c>
      <c r="AF946">
        <v>33643461</v>
      </c>
      <c r="AG946">
        <f>IFERROR(CORREL(AD946:$AD$3757, AF946:$AF$3757), "")</f>
        <v>2.6233686969734343E-3</v>
      </c>
      <c r="AH946">
        <f t="shared" si="30"/>
        <v>-16356539</v>
      </c>
    </row>
    <row r="947" spans="1:34" x14ac:dyDescent="0.3">
      <c r="A947" t="s">
        <v>8</v>
      </c>
      <c r="B947" t="s">
        <v>975</v>
      </c>
      <c r="C947" t="s">
        <v>3266</v>
      </c>
      <c r="D947">
        <f t="array" ref="D947">AVERAGE(IF($B$2:$B$3757=$C947, $AE$2:$AE$3757))</f>
        <v>7.3</v>
      </c>
      <c r="E947">
        <f t="shared" si="31"/>
        <v>6.3</v>
      </c>
      <c r="G947">
        <v>129</v>
      </c>
      <c r="H947" t="s">
        <v>897</v>
      </c>
      <c r="I947" t="s">
        <v>5357</v>
      </c>
      <c r="W947" t="s">
        <v>1428</v>
      </c>
      <c r="X947" t="s">
        <v>11</v>
      </c>
      <c r="AD947">
        <v>50000000</v>
      </c>
      <c r="AE947">
        <v>6.5</v>
      </c>
      <c r="AF947">
        <v>32741596</v>
      </c>
      <c r="AG947">
        <f>IFERROR(CORREL(AD947:$AD$3757, AF947:$AF$3757), "")</f>
        <v>2.6227926287859327E-3</v>
      </c>
      <c r="AH947">
        <f t="shared" si="30"/>
        <v>-17258404</v>
      </c>
    </row>
    <row r="948" spans="1:34" x14ac:dyDescent="0.3">
      <c r="A948" t="s">
        <v>8</v>
      </c>
      <c r="B948" t="s">
        <v>1429</v>
      </c>
      <c r="C948" t="s">
        <v>3272</v>
      </c>
      <c r="D948">
        <f t="array" ref="D948">AVERAGE(IF($B$2:$B$3757=$C948, $AE$2:$AE$3757))</f>
        <v>8</v>
      </c>
      <c r="E948">
        <f t="shared" si="31"/>
        <v>6.3</v>
      </c>
      <c r="G948">
        <v>115</v>
      </c>
      <c r="H948" t="s">
        <v>5366</v>
      </c>
      <c r="I948" t="s">
        <v>5363</v>
      </c>
      <c r="J948" t="s">
        <v>5281</v>
      </c>
      <c r="W948" t="s">
        <v>1430</v>
      </c>
      <c r="X948" t="s">
        <v>11</v>
      </c>
      <c r="AD948">
        <v>50000000</v>
      </c>
      <c r="AE948">
        <v>6.1</v>
      </c>
      <c r="AF948">
        <v>31874869</v>
      </c>
      <c r="AG948">
        <f>IFERROR(CORREL(AD948:$AD$3757, AF948:$AF$3757), "")</f>
        <v>2.6227883992961209E-3</v>
      </c>
      <c r="AH948">
        <f t="shared" si="30"/>
        <v>-18125131</v>
      </c>
    </row>
    <row r="949" spans="1:34" x14ac:dyDescent="0.3">
      <c r="A949" t="s">
        <v>197</v>
      </c>
      <c r="B949" t="s">
        <v>282</v>
      </c>
      <c r="C949" t="s">
        <v>3277</v>
      </c>
      <c r="D949">
        <f t="array" ref="D949">AVERAGE(IF($B$2:$B$3757=$C949, $AE$2:$AE$3757))</f>
        <v>5.4</v>
      </c>
      <c r="E949">
        <f t="shared" si="31"/>
        <v>6.3</v>
      </c>
      <c r="G949">
        <v>132</v>
      </c>
      <c r="H949" t="s">
        <v>354</v>
      </c>
      <c r="I949" t="s">
        <v>5366</v>
      </c>
      <c r="J949" t="s">
        <v>5281</v>
      </c>
      <c r="W949" t="s">
        <v>1431</v>
      </c>
      <c r="X949" t="s">
        <v>11</v>
      </c>
      <c r="AD949">
        <v>50000000</v>
      </c>
      <c r="AE949">
        <v>6.3</v>
      </c>
      <c r="AF949">
        <v>30306268</v>
      </c>
      <c r="AG949">
        <f>IFERROR(CORREL(AD949:$AD$3757, AF949:$AF$3757), "")</f>
        <v>2.6233347072821948E-3</v>
      </c>
      <c r="AH949">
        <f t="shared" si="30"/>
        <v>-19693732</v>
      </c>
    </row>
    <row r="950" spans="1:34" x14ac:dyDescent="0.3">
      <c r="A950" t="s">
        <v>8</v>
      </c>
      <c r="B950" t="s">
        <v>1432</v>
      </c>
      <c r="C950" t="s">
        <v>3279</v>
      </c>
      <c r="D950">
        <f t="array" ref="D950">AVERAGE(IF($B$2:$B$3757=$C950, $AE$2:$AE$3757))</f>
        <v>3.3</v>
      </c>
      <c r="E950">
        <f t="shared" si="31"/>
        <v>6.3</v>
      </c>
      <c r="G950">
        <v>131</v>
      </c>
      <c r="H950" t="s">
        <v>5366</v>
      </c>
      <c r="I950" t="s">
        <v>897</v>
      </c>
      <c r="J950" t="s">
        <v>5281</v>
      </c>
      <c r="W950" t="s">
        <v>1433</v>
      </c>
      <c r="X950" t="s">
        <v>11</v>
      </c>
      <c r="AD950">
        <v>50000000</v>
      </c>
      <c r="AE950">
        <v>6.2</v>
      </c>
      <c r="AF950">
        <v>27667947</v>
      </c>
      <c r="AG950">
        <f>IFERROR(CORREL(AD950:$AD$3757, AF950:$AF$3757), "")</f>
        <v>2.6248791012856232E-3</v>
      </c>
      <c r="AH950">
        <f t="shared" si="30"/>
        <v>-22332053</v>
      </c>
    </row>
    <row r="951" spans="1:34" x14ac:dyDescent="0.3">
      <c r="A951" t="s">
        <v>8</v>
      </c>
      <c r="B951" t="s">
        <v>1027</v>
      </c>
      <c r="C951" t="s">
        <v>3284</v>
      </c>
      <c r="D951">
        <f t="array" ref="D951">AVERAGE(IF($B$2:$B$3757=$C951, $AE$2:$AE$3757))</f>
        <v>4.8</v>
      </c>
      <c r="E951">
        <f t="shared" si="31"/>
        <v>6.3</v>
      </c>
      <c r="G951">
        <v>95</v>
      </c>
      <c r="H951" t="s">
        <v>528</v>
      </c>
      <c r="I951" t="s">
        <v>897</v>
      </c>
      <c r="J951" t="s">
        <v>5359</v>
      </c>
      <c r="W951" t="s">
        <v>1434</v>
      </c>
      <c r="X951" t="s">
        <v>11</v>
      </c>
      <c r="AD951">
        <v>50000000</v>
      </c>
      <c r="AE951">
        <v>5.9</v>
      </c>
      <c r="AF951">
        <v>27067160</v>
      </c>
      <c r="AG951">
        <f>IFERROR(CORREL(AD951:$AD$3757, AF951:$AF$3757), "")</f>
        <v>2.6281061154093169E-3</v>
      </c>
      <c r="AH951">
        <f t="shared" si="30"/>
        <v>-22932840</v>
      </c>
    </row>
    <row r="952" spans="1:34" x14ac:dyDescent="0.3">
      <c r="A952" t="s">
        <v>8</v>
      </c>
      <c r="B952" t="s">
        <v>1435</v>
      </c>
      <c r="C952" t="s">
        <v>3287</v>
      </c>
      <c r="D952">
        <f t="array" ref="D952">AVERAGE(IF($B$2:$B$3757=$C952, $AE$2:$AE$3757))</f>
        <v>6.1</v>
      </c>
      <c r="E952">
        <f t="shared" si="31"/>
        <v>6.3</v>
      </c>
      <c r="G952">
        <v>125</v>
      </c>
      <c r="H952" t="s">
        <v>354</v>
      </c>
      <c r="I952" t="s">
        <v>253</v>
      </c>
      <c r="J952" t="s">
        <v>5359</v>
      </c>
      <c r="K952" t="s">
        <v>5358</v>
      </c>
      <c r="L952" t="s">
        <v>5281</v>
      </c>
      <c r="W952" t="s">
        <v>1436</v>
      </c>
      <c r="X952" t="s">
        <v>11</v>
      </c>
      <c r="AD952">
        <v>40000000</v>
      </c>
      <c r="AE952">
        <v>5.9</v>
      </c>
      <c r="AF952">
        <v>26616999</v>
      </c>
      <c r="AG952">
        <f>IFERROR(CORREL(AD952:$AD$3757, AF952:$AF$3757), "")</f>
        <v>2.631718996441549E-3</v>
      </c>
      <c r="AH952">
        <f t="shared" si="30"/>
        <v>-13383001</v>
      </c>
    </row>
    <row r="953" spans="1:34" x14ac:dyDescent="0.3">
      <c r="A953" t="s">
        <v>8</v>
      </c>
      <c r="B953" t="s">
        <v>349</v>
      </c>
      <c r="C953" t="s">
        <v>3291</v>
      </c>
      <c r="D953">
        <f t="array" ref="D953">AVERAGE(IF($B$2:$B$3757=$C953, $AE$2:$AE$3757))</f>
        <v>4.9000000000000004</v>
      </c>
      <c r="E953">
        <f t="shared" si="31"/>
        <v>6.3</v>
      </c>
      <c r="G953">
        <v>98</v>
      </c>
      <c r="H953" t="s">
        <v>354</v>
      </c>
      <c r="I953" t="s">
        <v>5366</v>
      </c>
      <c r="J953" t="s">
        <v>897</v>
      </c>
      <c r="K953" t="s">
        <v>5363</v>
      </c>
      <c r="L953" t="s">
        <v>5281</v>
      </c>
      <c r="W953" t="s">
        <v>1437</v>
      </c>
      <c r="X953" t="s">
        <v>11</v>
      </c>
      <c r="AD953">
        <v>50000000</v>
      </c>
      <c r="AE953">
        <v>6.5</v>
      </c>
      <c r="AF953">
        <v>26536120</v>
      </c>
      <c r="AG953">
        <f>IFERROR(CORREL(AD953:$AD$3757, AF953:$AF$3757), "")</f>
        <v>2.6336490144533583E-3</v>
      </c>
      <c r="AH953">
        <f t="shared" si="30"/>
        <v>-23463880</v>
      </c>
    </row>
    <row r="954" spans="1:34" x14ac:dyDescent="0.3">
      <c r="A954" t="s">
        <v>8</v>
      </c>
      <c r="B954" t="s">
        <v>975</v>
      </c>
      <c r="C954" t="s">
        <v>3294</v>
      </c>
      <c r="D954">
        <f t="array" ref="D954">AVERAGE(IF($B$2:$B$3757=$C954, $AE$2:$AE$3757))</f>
        <v>4.3999999999999995</v>
      </c>
      <c r="E954">
        <f t="shared" si="31"/>
        <v>6.2750000000000004</v>
      </c>
      <c r="G954">
        <v>110</v>
      </c>
      <c r="H954" t="s">
        <v>354</v>
      </c>
      <c r="I954" t="s">
        <v>5366</v>
      </c>
      <c r="J954" t="s">
        <v>897</v>
      </c>
      <c r="K954" t="s">
        <v>5363</v>
      </c>
      <c r="L954" t="s">
        <v>5281</v>
      </c>
      <c r="W954" t="s">
        <v>1438</v>
      </c>
      <c r="X954" t="s">
        <v>11</v>
      </c>
      <c r="AD954">
        <v>50000000</v>
      </c>
      <c r="AE954">
        <v>6.4</v>
      </c>
      <c r="AF954">
        <v>26199517</v>
      </c>
      <c r="AG954">
        <f>IFERROR(CORREL(AD954:$AD$3757, AF954:$AF$3757), "")</f>
        <v>2.6376059110219657E-3</v>
      </c>
      <c r="AH954">
        <f t="shared" si="30"/>
        <v>-23800483</v>
      </c>
    </row>
    <row r="955" spans="1:34" x14ac:dyDescent="0.3">
      <c r="A955" t="s">
        <v>8</v>
      </c>
      <c r="B955" t="s">
        <v>494</v>
      </c>
      <c r="C955" t="s">
        <v>3296</v>
      </c>
      <c r="D955">
        <f t="array" ref="D955">AVERAGE(IF($B$2:$B$3757=$C955, $AE$2:$AE$3757))</f>
        <v>7.2</v>
      </c>
      <c r="E955">
        <f t="shared" si="31"/>
        <v>6.2666666666666666</v>
      </c>
      <c r="G955">
        <v>118</v>
      </c>
      <c r="H955" t="s">
        <v>354</v>
      </c>
      <c r="I955" t="s">
        <v>5366</v>
      </c>
      <c r="J955" t="s">
        <v>897</v>
      </c>
      <c r="K955" t="s">
        <v>5363</v>
      </c>
      <c r="L955" t="s">
        <v>5281</v>
      </c>
      <c r="W955" t="s">
        <v>1439</v>
      </c>
      <c r="X955" t="s">
        <v>11</v>
      </c>
      <c r="AD955">
        <v>50000000</v>
      </c>
      <c r="AE955">
        <v>6.5</v>
      </c>
      <c r="AF955">
        <v>25450527</v>
      </c>
      <c r="AG955">
        <f>IFERROR(CORREL(AD955:$AD$3757, AF955:$AF$3757), "")</f>
        <v>2.6417809273825595E-3</v>
      </c>
      <c r="AH955">
        <f t="shared" si="30"/>
        <v>-24549473</v>
      </c>
    </row>
    <row r="956" spans="1:34" x14ac:dyDescent="0.3">
      <c r="A956" t="s">
        <v>8</v>
      </c>
      <c r="B956" t="s">
        <v>1440</v>
      </c>
      <c r="C956" t="s">
        <v>2981</v>
      </c>
      <c r="D956">
        <f t="array" ref="D956">AVERAGE(IF($B$2:$B$3757=$C956, $AE$2:$AE$3757))</f>
        <v>5.6</v>
      </c>
      <c r="E956">
        <f t="shared" si="31"/>
        <v>6.2666666666666657</v>
      </c>
      <c r="G956">
        <v>101</v>
      </c>
      <c r="H956" t="s">
        <v>354</v>
      </c>
      <c r="I956" t="s">
        <v>253</v>
      </c>
      <c r="J956" t="s">
        <v>5358</v>
      </c>
      <c r="K956" t="s">
        <v>5281</v>
      </c>
      <c r="W956" t="s">
        <v>1441</v>
      </c>
      <c r="X956" t="s">
        <v>11</v>
      </c>
      <c r="AD956">
        <v>50000000</v>
      </c>
      <c r="AE956">
        <v>5.7</v>
      </c>
      <c r="AF956">
        <v>25407250</v>
      </c>
      <c r="AG956">
        <f>IFERROR(CORREL(AD956:$AD$3757, AF956:$AF$3757), "")</f>
        <v>2.6464383351680293E-3</v>
      </c>
      <c r="AH956">
        <f t="shared" si="30"/>
        <v>-24592750</v>
      </c>
    </row>
    <row r="957" spans="1:34" x14ac:dyDescent="0.3">
      <c r="A957" t="s">
        <v>8</v>
      </c>
      <c r="B957" t="s">
        <v>160</v>
      </c>
      <c r="C957" t="s">
        <v>3301</v>
      </c>
      <c r="D957">
        <f t="array" ref="D957">AVERAGE(IF($B$2:$B$3757=$C957, $AE$2:$AE$3757))</f>
        <v>7.2</v>
      </c>
      <c r="E957">
        <f t="shared" si="31"/>
        <v>6.2571428571428571</v>
      </c>
      <c r="G957">
        <v>90</v>
      </c>
      <c r="H957" t="s">
        <v>354</v>
      </c>
      <c r="I957" t="s">
        <v>253</v>
      </c>
      <c r="J957" t="s">
        <v>5360</v>
      </c>
      <c r="K957" t="s">
        <v>528</v>
      </c>
      <c r="L957" t="s">
        <v>897</v>
      </c>
      <c r="M957" t="s">
        <v>5361</v>
      </c>
      <c r="N957" t="s">
        <v>5358</v>
      </c>
      <c r="W957" t="s">
        <v>1442</v>
      </c>
      <c r="X957" t="s">
        <v>11</v>
      </c>
      <c r="AD957">
        <v>70000000</v>
      </c>
      <c r="AE957">
        <v>8</v>
      </c>
      <c r="AF957">
        <v>23159305</v>
      </c>
      <c r="AG957">
        <f>IFERROR(CORREL(AD957:$AD$3757, AF957:$AF$3757), "")</f>
        <v>2.6511268436302886E-3</v>
      </c>
      <c r="AH957">
        <f t="shared" si="30"/>
        <v>-46840695</v>
      </c>
    </row>
    <row r="958" spans="1:34" x14ac:dyDescent="0.3">
      <c r="A958" t="s">
        <v>8</v>
      </c>
      <c r="B958" t="s">
        <v>1443</v>
      </c>
      <c r="C958" t="s">
        <v>3303</v>
      </c>
      <c r="D958">
        <f t="array" ref="D958">AVERAGE(IF($B$2:$B$3757=$C958, $AE$2:$AE$3757))</f>
        <v>5.9</v>
      </c>
      <c r="E958">
        <f t="shared" si="31"/>
        <v>6.25</v>
      </c>
      <c r="G958">
        <v>119</v>
      </c>
      <c r="H958" t="s">
        <v>253</v>
      </c>
      <c r="I958" t="s">
        <v>528</v>
      </c>
      <c r="J958" t="s">
        <v>897</v>
      </c>
      <c r="W958" t="s">
        <v>1444</v>
      </c>
      <c r="X958" t="s">
        <v>11</v>
      </c>
      <c r="AD958">
        <v>50000000</v>
      </c>
      <c r="AE958">
        <v>7.3</v>
      </c>
      <c r="AF958">
        <v>24006726</v>
      </c>
      <c r="AG958">
        <f>IFERROR(CORREL(AD958:$AD$3757, AF958:$AF$3757), "")</f>
        <v>2.6634464060051105E-3</v>
      </c>
      <c r="AH958">
        <f t="shared" si="30"/>
        <v>-25993274</v>
      </c>
    </row>
    <row r="959" spans="1:34" x14ac:dyDescent="0.3">
      <c r="A959" t="s">
        <v>8</v>
      </c>
      <c r="B959" t="s">
        <v>614</v>
      </c>
      <c r="C959" t="s">
        <v>3307</v>
      </c>
      <c r="D959">
        <f t="array" ref="D959">AVERAGE(IF($B$2:$B$3757=$C959, $AE$2:$AE$3757))</f>
        <v>7</v>
      </c>
      <c r="E959">
        <f t="shared" si="31"/>
        <v>6.25</v>
      </c>
      <c r="G959">
        <v>139</v>
      </c>
      <c r="H959" t="s">
        <v>354</v>
      </c>
      <c r="I959" t="s">
        <v>5367</v>
      </c>
      <c r="J959" t="s">
        <v>897</v>
      </c>
      <c r="K959" t="s">
        <v>5364</v>
      </c>
      <c r="L959" t="s">
        <v>2601</v>
      </c>
      <c r="W959" t="s">
        <v>1445</v>
      </c>
      <c r="X959" t="s">
        <v>11</v>
      </c>
      <c r="AD959">
        <v>50000000</v>
      </c>
      <c r="AE959">
        <v>6.7</v>
      </c>
      <c r="AF959">
        <v>20389967</v>
      </c>
      <c r="AG959">
        <f>IFERROR(CORREL(AD959:$AD$3757, AF959:$AF$3757), "")</f>
        <v>2.6690425434781973E-3</v>
      </c>
      <c r="AH959">
        <f t="shared" si="30"/>
        <v>-29610033</v>
      </c>
    </row>
    <row r="960" spans="1:34" x14ac:dyDescent="0.3">
      <c r="A960" t="s">
        <v>8</v>
      </c>
      <c r="B960" t="s">
        <v>1244</v>
      </c>
      <c r="C960" t="s">
        <v>3309</v>
      </c>
      <c r="D960">
        <f t="array" ref="D960">AVERAGE(IF($B$2:$B$3757=$C960, $AE$2:$AE$3757))</f>
        <v>6</v>
      </c>
      <c r="E960">
        <f t="shared" si="31"/>
        <v>6.25</v>
      </c>
      <c r="G960">
        <v>130</v>
      </c>
      <c r="H960" t="s">
        <v>5366</v>
      </c>
      <c r="I960" t="s">
        <v>897</v>
      </c>
      <c r="J960" t="s">
        <v>5281</v>
      </c>
      <c r="W960" t="s">
        <v>1446</v>
      </c>
      <c r="X960" t="s">
        <v>11</v>
      </c>
      <c r="AD960">
        <v>50000000</v>
      </c>
      <c r="AE960">
        <v>7.5</v>
      </c>
      <c r="AF960">
        <v>19593740</v>
      </c>
      <c r="AG960">
        <f>IFERROR(CORREL(AD960:$AD$3757, AF960:$AF$3757), "")</f>
        <v>2.6769687609396204E-3</v>
      </c>
      <c r="AH960">
        <f t="shared" si="30"/>
        <v>-30406260</v>
      </c>
    </row>
    <row r="961" spans="1:34" x14ac:dyDescent="0.3">
      <c r="A961" t="s">
        <v>8</v>
      </c>
      <c r="B961" t="s">
        <v>1180</v>
      </c>
      <c r="C961" t="s">
        <v>3312</v>
      </c>
      <c r="D961">
        <f t="array" ref="D961">AVERAGE(IF($B$2:$B$3757=$C961, $AE$2:$AE$3757))</f>
        <v>6.8</v>
      </c>
      <c r="E961">
        <f t="shared" si="31"/>
        <v>6.2444444444444445</v>
      </c>
      <c r="G961">
        <v>100</v>
      </c>
      <c r="H961" t="s">
        <v>354</v>
      </c>
      <c r="I961" t="s">
        <v>528</v>
      </c>
      <c r="W961" t="s">
        <v>1447</v>
      </c>
      <c r="X961" t="s">
        <v>11</v>
      </c>
      <c r="AD961">
        <v>40000000</v>
      </c>
      <c r="AE961">
        <v>5.4</v>
      </c>
      <c r="AF961">
        <v>19118247</v>
      </c>
      <c r="AG961">
        <f>IFERROR(CORREL(AD961:$AD$3757, AF961:$AF$3757), "")</f>
        <v>2.6854140864986703E-3</v>
      </c>
      <c r="AH961">
        <f t="shared" si="30"/>
        <v>-20881753</v>
      </c>
    </row>
    <row r="962" spans="1:34" x14ac:dyDescent="0.3">
      <c r="A962" t="s">
        <v>8</v>
      </c>
      <c r="B962" t="s">
        <v>1368</v>
      </c>
      <c r="C962" t="s">
        <v>3315</v>
      </c>
      <c r="D962">
        <f t="array" ref="D962">AVERAGE(IF($B$2:$B$3757=$C962, $AE$2:$AE$3757))</f>
        <v>7.2</v>
      </c>
      <c r="E962">
        <f t="shared" si="31"/>
        <v>6.2333333333333343</v>
      </c>
      <c r="G962">
        <v>114</v>
      </c>
      <c r="H962" t="s">
        <v>354</v>
      </c>
      <c r="I962" t="s">
        <v>5366</v>
      </c>
      <c r="J962" t="s">
        <v>897</v>
      </c>
      <c r="K962" t="s">
        <v>5281</v>
      </c>
      <c r="W962" t="s">
        <v>1448</v>
      </c>
      <c r="X962" t="s">
        <v>11</v>
      </c>
      <c r="AD962">
        <v>50000000</v>
      </c>
      <c r="AE962">
        <v>6.6</v>
      </c>
      <c r="AF962">
        <v>26442251</v>
      </c>
      <c r="AG962">
        <f>IFERROR(CORREL(AD962:$AD$3757, AF962:$AF$3757), "")</f>
        <v>2.6897744642994052E-3</v>
      </c>
      <c r="AH962">
        <f t="shared" si="30"/>
        <v>-23557749</v>
      </c>
    </row>
    <row r="963" spans="1:34" x14ac:dyDescent="0.3">
      <c r="A963" t="s">
        <v>8</v>
      </c>
      <c r="B963" t="s">
        <v>1449</v>
      </c>
      <c r="C963" t="s">
        <v>3317</v>
      </c>
      <c r="D963">
        <f t="array" ref="D963">AVERAGE(IF($B$2:$B$3757=$C963, $AE$2:$AE$3757))</f>
        <v>2.8</v>
      </c>
      <c r="E963">
        <f t="shared" si="31"/>
        <v>6.2250000000000005</v>
      </c>
      <c r="G963">
        <v>96</v>
      </c>
      <c r="H963" t="s">
        <v>5366</v>
      </c>
      <c r="I963" t="s">
        <v>5363</v>
      </c>
      <c r="J963" t="s">
        <v>5281</v>
      </c>
      <c r="W963" t="s">
        <v>1450</v>
      </c>
      <c r="X963" t="s">
        <v>11</v>
      </c>
      <c r="AD963">
        <v>25000000</v>
      </c>
      <c r="AE963">
        <v>7.7</v>
      </c>
      <c r="AF963">
        <v>17114882</v>
      </c>
      <c r="AG963">
        <f>IFERROR(CORREL(AD963:$AD$3757, AF963:$AF$3757), "")</f>
        <v>2.6938251141653737E-3</v>
      </c>
      <c r="AH963">
        <f t="shared" ref="AH963:AH1026" si="32" xml:space="preserve"> AF963 - AD963</f>
        <v>-7885118</v>
      </c>
    </row>
    <row r="964" spans="1:34" x14ac:dyDescent="0.3">
      <c r="A964" t="s">
        <v>8</v>
      </c>
      <c r="B964" t="s">
        <v>1451</v>
      </c>
      <c r="C964" t="s">
        <v>3320</v>
      </c>
      <c r="D964">
        <f t="array" ref="D964">AVERAGE(IF($B$2:$B$3757=$C964, $AE$2:$AE$3757))</f>
        <v>7.1</v>
      </c>
      <c r="E964">
        <f t="shared" si="31"/>
        <v>6.2250000000000005</v>
      </c>
      <c r="G964">
        <v>110</v>
      </c>
      <c r="H964" t="s">
        <v>354</v>
      </c>
      <c r="I964" t="s">
        <v>253</v>
      </c>
      <c r="J964" t="s">
        <v>5366</v>
      </c>
      <c r="K964" t="s">
        <v>5281</v>
      </c>
      <c r="W964" t="s">
        <v>1452</v>
      </c>
      <c r="X964" t="s">
        <v>11</v>
      </c>
      <c r="AD964">
        <v>50000000</v>
      </c>
      <c r="AE964">
        <v>5.8</v>
      </c>
      <c r="AF964">
        <v>18472363</v>
      </c>
      <c r="AG964">
        <f>IFERROR(CORREL(AD964:$AD$3757, AF964:$AF$3757), "")</f>
        <v>2.6912756087044691E-3</v>
      </c>
      <c r="AH964">
        <f t="shared" si="32"/>
        <v>-31527637</v>
      </c>
    </row>
    <row r="965" spans="1:34" x14ac:dyDescent="0.3">
      <c r="A965" t="s">
        <v>8</v>
      </c>
      <c r="B965" t="s">
        <v>530</v>
      </c>
      <c r="C965" t="s">
        <v>3323</v>
      </c>
      <c r="D965">
        <f t="array" ref="D965">AVERAGE(IF($B$2:$B$3757=$C965, $AE$2:$AE$3757))</f>
        <v>4.4000000000000004</v>
      </c>
      <c r="E965">
        <f t="shared" si="31"/>
        <v>6.2000000000000011</v>
      </c>
      <c r="G965">
        <v>158</v>
      </c>
      <c r="H965" t="s">
        <v>253</v>
      </c>
      <c r="I965" t="s">
        <v>5367</v>
      </c>
      <c r="J965" t="s">
        <v>897</v>
      </c>
      <c r="K965" t="s">
        <v>5364</v>
      </c>
      <c r="L965" t="s">
        <v>2601</v>
      </c>
      <c r="W965" t="s">
        <v>1453</v>
      </c>
      <c r="X965" t="s">
        <v>11</v>
      </c>
      <c r="AD965">
        <v>390000000</v>
      </c>
      <c r="AE965">
        <v>6.4</v>
      </c>
      <c r="AF965">
        <v>14131298</v>
      </c>
      <c r="AG965">
        <f>IFERROR(CORREL(AD965:$AD$3757, AF965:$AF$3757), "")</f>
        <v>2.7004637139093181E-3</v>
      </c>
      <c r="AH965">
        <f t="shared" si="32"/>
        <v>-375868702</v>
      </c>
    </row>
    <row r="966" spans="1:34" x14ac:dyDescent="0.3">
      <c r="A966" t="s">
        <v>8</v>
      </c>
      <c r="B966" t="s">
        <v>1454</v>
      </c>
      <c r="C966" t="s">
        <v>3325</v>
      </c>
      <c r="D966">
        <f t="array" ref="D966">AVERAGE(IF($B$2:$B$3757=$C966, $AE$2:$AE$3757))</f>
        <v>6.2</v>
      </c>
      <c r="E966">
        <f t="shared" si="31"/>
        <v>6.2</v>
      </c>
      <c r="G966">
        <v>102</v>
      </c>
      <c r="H966" t="s">
        <v>253</v>
      </c>
      <c r="I966" t="s">
        <v>528</v>
      </c>
      <c r="J966" t="s">
        <v>5357</v>
      </c>
      <c r="W966" t="s">
        <v>1455</v>
      </c>
      <c r="X966" t="s">
        <v>11</v>
      </c>
      <c r="AD966">
        <v>49900000</v>
      </c>
      <c r="AE966">
        <v>5.6</v>
      </c>
      <c r="AF966">
        <v>21557240</v>
      </c>
      <c r="AG966">
        <f>IFERROR(CORREL(AD966:$AD$3757, AF966:$AF$3757), "")</f>
        <v>2.9177754948424891E-3</v>
      </c>
      <c r="AH966">
        <f t="shared" si="32"/>
        <v>-28342760</v>
      </c>
    </row>
    <row r="967" spans="1:34" x14ac:dyDescent="0.3">
      <c r="A967" t="s">
        <v>8</v>
      </c>
      <c r="B967" t="s">
        <v>1456</v>
      </c>
      <c r="C967" t="s">
        <v>3327</v>
      </c>
      <c r="D967">
        <f t="array" ref="D967">AVERAGE(IF($B$2:$B$3757=$C967, $AE$2:$AE$3757))</f>
        <v>7.3</v>
      </c>
      <c r="E967">
        <f t="shared" si="31"/>
        <v>6.2</v>
      </c>
      <c r="G967">
        <v>84</v>
      </c>
      <c r="H967" t="s">
        <v>897</v>
      </c>
      <c r="I967" t="s">
        <v>5363</v>
      </c>
      <c r="J967" t="s">
        <v>5281</v>
      </c>
      <c r="W967" t="s">
        <v>1457</v>
      </c>
      <c r="X967" t="s">
        <v>11</v>
      </c>
      <c r="AD967">
        <v>55000000</v>
      </c>
      <c r="AE967">
        <v>6</v>
      </c>
      <c r="AF967">
        <v>21283440</v>
      </c>
      <c r="AG967">
        <f>IFERROR(CORREL(AD967:$AD$3757, AF967:$AF$3757), "")</f>
        <v>2.9250000439778774E-3</v>
      </c>
      <c r="AH967">
        <f t="shared" si="32"/>
        <v>-33716560</v>
      </c>
    </row>
    <row r="968" spans="1:34" x14ac:dyDescent="0.3">
      <c r="A968" t="s">
        <v>8</v>
      </c>
      <c r="B968" t="s">
        <v>1458</v>
      </c>
      <c r="C968" t="s">
        <v>3330</v>
      </c>
      <c r="D968">
        <f t="array" ref="D968">AVERAGE(IF($B$2:$B$3757=$C968, $AE$2:$AE$3757))</f>
        <v>7.05</v>
      </c>
      <c r="E968">
        <f t="shared" si="31"/>
        <v>6.2</v>
      </c>
      <c r="G968">
        <v>115</v>
      </c>
      <c r="H968" t="s">
        <v>5366</v>
      </c>
      <c r="I968" t="s">
        <v>897</v>
      </c>
      <c r="J968" t="s">
        <v>5281</v>
      </c>
      <c r="W968" t="s">
        <v>1459</v>
      </c>
      <c r="X968" t="s">
        <v>11</v>
      </c>
      <c r="AD968">
        <v>50000000</v>
      </c>
      <c r="AE968">
        <v>6.2</v>
      </c>
      <c r="AF968">
        <v>10556196</v>
      </c>
      <c r="AG968">
        <f>IFERROR(CORREL(AD968:$AD$3757, AF968:$AF$3757), "")</f>
        <v>2.9343005112176857E-3</v>
      </c>
      <c r="AH968">
        <f t="shared" si="32"/>
        <v>-39443804</v>
      </c>
    </row>
    <row r="969" spans="1:34" x14ac:dyDescent="0.3">
      <c r="A969" t="s">
        <v>8</v>
      </c>
      <c r="B969" t="s">
        <v>1460</v>
      </c>
      <c r="C969" t="s">
        <v>3332</v>
      </c>
      <c r="D969">
        <f t="array" ref="D969">AVERAGE(IF($B$2:$B$3757=$C969, $AE$2:$AE$3757))</f>
        <v>4.5</v>
      </c>
      <c r="E969">
        <f t="shared" si="31"/>
        <v>6.2</v>
      </c>
      <c r="G969">
        <v>99</v>
      </c>
      <c r="H969" t="s">
        <v>253</v>
      </c>
      <c r="I969" t="s">
        <v>528</v>
      </c>
      <c r="J969" t="s">
        <v>5366</v>
      </c>
      <c r="K969" t="s">
        <v>897</v>
      </c>
      <c r="L969" t="s">
        <v>5361</v>
      </c>
      <c r="W969" t="s">
        <v>1461</v>
      </c>
      <c r="X969" t="s">
        <v>11</v>
      </c>
      <c r="AD969">
        <v>50000000</v>
      </c>
      <c r="AE969">
        <v>5.9</v>
      </c>
      <c r="AF969">
        <v>16671505</v>
      </c>
      <c r="AG969">
        <f>IFERROR(CORREL(AD969:$AD$3757, AF969:$AF$3757), "")</f>
        <v>2.948758440393539E-3</v>
      </c>
      <c r="AH969">
        <f t="shared" si="32"/>
        <v>-33328495</v>
      </c>
    </row>
    <row r="970" spans="1:34" x14ac:dyDescent="0.3">
      <c r="A970" t="s">
        <v>8</v>
      </c>
      <c r="B970" t="s">
        <v>1462</v>
      </c>
      <c r="C970" t="s">
        <v>3334</v>
      </c>
      <c r="D970">
        <f t="array" ref="D970">AVERAGE(IF($B$2:$B$3757=$C970, $AE$2:$AE$3757))</f>
        <v>5.9</v>
      </c>
      <c r="E970">
        <f t="shared" si="31"/>
        <v>6.2</v>
      </c>
      <c r="G970">
        <v>135</v>
      </c>
      <c r="H970" t="s">
        <v>897</v>
      </c>
      <c r="I970" t="s">
        <v>5359</v>
      </c>
      <c r="W970" t="s">
        <v>1463</v>
      </c>
      <c r="X970" t="s">
        <v>11</v>
      </c>
      <c r="AD970">
        <v>50000000</v>
      </c>
      <c r="AE970">
        <v>5.0999999999999996</v>
      </c>
      <c r="AF970">
        <v>10400000</v>
      </c>
      <c r="AG970">
        <f>IFERROR(CORREL(AD970:$AD$3757, AF970:$AF$3757), "")</f>
        <v>2.9592232304478726E-3</v>
      </c>
      <c r="AH970">
        <f t="shared" si="32"/>
        <v>-39600000</v>
      </c>
    </row>
    <row r="971" spans="1:34" x14ac:dyDescent="0.3">
      <c r="A971" t="s">
        <v>8</v>
      </c>
      <c r="B971" t="s">
        <v>139</v>
      </c>
      <c r="C971" t="s">
        <v>3336</v>
      </c>
      <c r="D971">
        <f t="array" ref="D971">AVERAGE(IF($B$2:$B$3757=$C971, $AE$2:$AE$3757))</f>
        <v>6.6</v>
      </c>
      <c r="E971">
        <f t="shared" si="31"/>
        <v>6.2</v>
      </c>
      <c r="G971">
        <v>108</v>
      </c>
      <c r="H971" t="s">
        <v>5367</v>
      </c>
      <c r="I971" t="s">
        <v>897</v>
      </c>
      <c r="J971" t="s">
        <v>5281</v>
      </c>
      <c r="W971" t="s">
        <v>1464</v>
      </c>
      <c r="X971" t="s">
        <v>11</v>
      </c>
      <c r="AD971">
        <v>22000000</v>
      </c>
      <c r="AE971">
        <v>6.8</v>
      </c>
      <c r="AF971">
        <v>9528092</v>
      </c>
      <c r="AG971">
        <f>IFERROR(CORREL(AD971:$AD$3757, AF971:$AF$3757), "")</f>
        <v>2.9738054228182187E-3</v>
      </c>
      <c r="AH971">
        <f t="shared" si="32"/>
        <v>-12471908</v>
      </c>
    </row>
    <row r="972" spans="1:34" x14ac:dyDescent="0.3">
      <c r="A972" t="s">
        <v>8</v>
      </c>
      <c r="B972" t="s">
        <v>461</v>
      </c>
      <c r="C972" t="s">
        <v>3348</v>
      </c>
      <c r="D972">
        <f t="array" ref="D972">AVERAGE(IF($B$2:$B$3757=$C972, $AE$2:$AE$3757))</f>
        <v>6.8</v>
      </c>
      <c r="E972">
        <f t="shared" si="31"/>
        <v>6.2</v>
      </c>
      <c r="G972">
        <v>127</v>
      </c>
      <c r="H972" t="s">
        <v>354</v>
      </c>
      <c r="I972" t="s">
        <v>5367</v>
      </c>
      <c r="J972" t="s">
        <v>5366</v>
      </c>
      <c r="K972" t="s">
        <v>897</v>
      </c>
      <c r="L972" t="s">
        <v>5281</v>
      </c>
      <c r="W972" t="s">
        <v>1465</v>
      </c>
      <c r="X972" t="s">
        <v>11</v>
      </c>
      <c r="AD972">
        <v>50000000</v>
      </c>
      <c r="AE972">
        <v>6</v>
      </c>
      <c r="AF972">
        <v>10137232</v>
      </c>
      <c r="AG972">
        <f>IFERROR(CORREL(AD972:$AD$3757, AF972:$AF$3757), "")</f>
        <v>2.9679483390149565E-3</v>
      </c>
      <c r="AH972">
        <f t="shared" si="32"/>
        <v>-39862768</v>
      </c>
    </row>
    <row r="973" spans="1:34" x14ac:dyDescent="0.3">
      <c r="A973" t="s">
        <v>8</v>
      </c>
      <c r="B973" t="s">
        <v>1253</v>
      </c>
      <c r="C973" t="s">
        <v>3351</v>
      </c>
      <c r="D973">
        <f t="array" ref="D973">AVERAGE(IF($B$2:$B$3757=$C973, $AE$2:$AE$3757))</f>
        <v>7.85</v>
      </c>
      <c r="E973">
        <f t="shared" si="31"/>
        <v>6.2</v>
      </c>
      <c r="G973">
        <v>107</v>
      </c>
      <c r="H973" t="s">
        <v>5366</v>
      </c>
      <c r="I973" t="s">
        <v>897</v>
      </c>
      <c r="J973" t="s">
        <v>5281</v>
      </c>
      <c r="W973" t="s">
        <v>1466</v>
      </c>
      <c r="X973" t="s">
        <v>11</v>
      </c>
      <c r="AD973">
        <v>50000000</v>
      </c>
      <c r="AE973">
        <v>5.0999999999999996</v>
      </c>
      <c r="AF973">
        <v>9795017</v>
      </c>
      <c r="AG973">
        <f>IFERROR(CORREL(AD973:$AD$3757, AF973:$AF$3757), "")</f>
        <v>2.9827191067594641E-3</v>
      </c>
      <c r="AH973">
        <f t="shared" si="32"/>
        <v>-40204983</v>
      </c>
    </row>
    <row r="974" spans="1:34" x14ac:dyDescent="0.3">
      <c r="A974" t="s">
        <v>8</v>
      </c>
      <c r="B974" t="s">
        <v>1199</v>
      </c>
      <c r="C974" t="s">
        <v>3355</v>
      </c>
      <c r="D974">
        <f t="array" ref="D974">AVERAGE(IF($B$2:$B$3757=$C974, $AE$2:$AE$3757))</f>
        <v>6.2</v>
      </c>
      <c r="E974">
        <f t="shared" si="31"/>
        <v>6.2</v>
      </c>
      <c r="G974">
        <v>95</v>
      </c>
      <c r="H974" t="s">
        <v>354</v>
      </c>
      <c r="I974" t="s">
        <v>5358</v>
      </c>
      <c r="J974" t="s">
        <v>5281</v>
      </c>
      <c r="W974" t="s">
        <v>1467</v>
      </c>
      <c r="X974" t="s">
        <v>11</v>
      </c>
      <c r="AD974">
        <v>50000000</v>
      </c>
      <c r="AE974">
        <v>5.8</v>
      </c>
      <c r="AF974">
        <v>20488579</v>
      </c>
      <c r="AG974">
        <f>IFERROR(CORREL(AD974:$AD$3757, AF974:$AF$3757), "")</f>
        <v>2.9977271481501262E-3</v>
      </c>
      <c r="AH974">
        <f t="shared" si="32"/>
        <v>-29511421</v>
      </c>
    </row>
    <row r="975" spans="1:34" x14ac:dyDescent="0.3">
      <c r="A975" t="s">
        <v>8</v>
      </c>
      <c r="B975" t="s">
        <v>1468</v>
      </c>
      <c r="C975" t="s">
        <v>3362</v>
      </c>
      <c r="D975">
        <f t="array" ref="D975">AVERAGE(IF($B$2:$B$3757=$C975, $AE$2:$AE$3757))</f>
        <v>7</v>
      </c>
      <c r="E975">
        <f t="shared" si="31"/>
        <v>6.2</v>
      </c>
      <c r="G975">
        <v>124</v>
      </c>
      <c r="H975" t="s">
        <v>897</v>
      </c>
      <c r="I975" t="s">
        <v>5357</v>
      </c>
      <c r="J975" t="s">
        <v>5359</v>
      </c>
      <c r="W975" t="s">
        <v>1469</v>
      </c>
      <c r="X975" t="s">
        <v>11</v>
      </c>
      <c r="AD975">
        <v>60000000</v>
      </c>
      <c r="AE975">
        <v>6.2</v>
      </c>
      <c r="AF975">
        <v>19445217</v>
      </c>
      <c r="AG975">
        <f>IFERROR(CORREL(AD975:$AD$3757, AF975:$AF$3757), "")</f>
        <v>3.0057411660830515E-3</v>
      </c>
      <c r="AH975">
        <f t="shared" si="32"/>
        <v>-40554783</v>
      </c>
    </row>
    <row r="976" spans="1:34" x14ac:dyDescent="0.3">
      <c r="A976" t="s">
        <v>8</v>
      </c>
      <c r="B976" t="s">
        <v>1470</v>
      </c>
      <c r="C976" t="s">
        <v>3364</v>
      </c>
      <c r="D976">
        <f t="array" ref="D976">AVERAGE(IF($B$2:$B$3757=$C976, $AE$2:$AE$3757))</f>
        <v>6.4</v>
      </c>
      <c r="E976">
        <f t="shared" si="31"/>
        <v>6.2</v>
      </c>
      <c r="G976">
        <v>109</v>
      </c>
      <c r="H976" t="s">
        <v>528</v>
      </c>
      <c r="I976" t="s">
        <v>5366</v>
      </c>
      <c r="J976" t="s">
        <v>897</v>
      </c>
      <c r="K976" t="s">
        <v>5281</v>
      </c>
      <c r="W976" t="s">
        <v>1471</v>
      </c>
      <c r="X976" t="s">
        <v>11</v>
      </c>
      <c r="AD976">
        <v>55000000</v>
      </c>
      <c r="AE976">
        <v>6.4</v>
      </c>
      <c r="AF976">
        <v>8355815</v>
      </c>
      <c r="AG976">
        <f>IFERROR(CORREL(AD976:$AD$3757, AF976:$AF$3757), "")</f>
        <v>3.0187670585817023E-3</v>
      </c>
      <c r="AH976">
        <f t="shared" si="32"/>
        <v>-46644185</v>
      </c>
    </row>
    <row r="977" spans="1:34" x14ac:dyDescent="0.3">
      <c r="A977" t="s">
        <v>8</v>
      </c>
      <c r="B977" t="s">
        <v>568</v>
      </c>
      <c r="C977" t="s">
        <v>3369</v>
      </c>
      <c r="D977">
        <f t="array" ref="D977">AVERAGE(IF($B$2:$B$3757=$C977, $AE$2:$AE$3757))</f>
        <v>5.3</v>
      </c>
      <c r="E977">
        <f t="shared" si="31"/>
        <v>6.2</v>
      </c>
      <c r="G977">
        <v>102</v>
      </c>
      <c r="H977" t="s">
        <v>528</v>
      </c>
      <c r="W977" t="s">
        <v>1472</v>
      </c>
      <c r="X977" t="s">
        <v>11</v>
      </c>
      <c r="AD977">
        <v>50000000</v>
      </c>
      <c r="AE977">
        <v>4.8</v>
      </c>
      <c r="AF977">
        <v>28837115</v>
      </c>
      <c r="AG977">
        <f>IFERROR(CORREL(AD977:$AD$3757, AF977:$AF$3757), "")</f>
        <v>3.0387086876735242E-3</v>
      </c>
      <c r="AH977">
        <f t="shared" si="32"/>
        <v>-21162885</v>
      </c>
    </row>
    <row r="978" spans="1:34" x14ac:dyDescent="0.3">
      <c r="A978" t="s">
        <v>8</v>
      </c>
      <c r="B978" t="s">
        <v>1473</v>
      </c>
      <c r="C978" t="s">
        <v>3371</v>
      </c>
      <c r="D978">
        <f t="array" ref="D978">AVERAGE(IF($B$2:$B$3757=$C978, $AE$2:$AE$3757))</f>
        <v>6.5</v>
      </c>
      <c r="E978">
        <f t="shared" si="31"/>
        <v>6.2</v>
      </c>
      <c r="G978">
        <v>88</v>
      </c>
      <c r="H978" t="s">
        <v>528</v>
      </c>
      <c r="I978" t="s">
        <v>5366</v>
      </c>
      <c r="W978" t="s">
        <v>1475</v>
      </c>
      <c r="X978" t="s">
        <v>11</v>
      </c>
      <c r="AD978">
        <v>50000000</v>
      </c>
      <c r="AE978">
        <v>4.9000000000000004</v>
      </c>
      <c r="AF978">
        <v>6471394</v>
      </c>
      <c r="AG978">
        <f>IFERROR(CORREL(AD978:$AD$3757, AF978:$AF$3757), "")</f>
        <v>3.0413149681180677E-3</v>
      </c>
      <c r="AH978">
        <f t="shared" si="32"/>
        <v>-43528606</v>
      </c>
    </row>
    <row r="979" spans="1:34" x14ac:dyDescent="0.3">
      <c r="A979" t="s">
        <v>8</v>
      </c>
      <c r="B979" t="s">
        <v>806</v>
      </c>
      <c r="C979" t="s">
        <v>3373</v>
      </c>
      <c r="D979">
        <f t="array" ref="D979">AVERAGE(IF($B$2:$B$3757=$C979, $AE$2:$AE$3757))</f>
        <v>6.2</v>
      </c>
      <c r="E979">
        <f t="shared" si="31"/>
        <v>6.2</v>
      </c>
      <c r="G979">
        <v>87</v>
      </c>
      <c r="H979" t="s">
        <v>528</v>
      </c>
      <c r="I979" t="s">
        <v>5358</v>
      </c>
      <c r="W979" t="s">
        <v>1476</v>
      </c>
      <c r="X979" t="s">
        <v>11</v>
      </c>
      <c r="AD979">
        <v>50000000</v>
      </c>
      <c r="AE979">
        <v>5.6</v>
      </c>
      <c r="AF979">
        <v>6291602</v>
      </c>
      <c r="AG979">
        <f>IFERROR(CORREL(AD979:$AD$3757, AF979:$AF$3757), "")</f>
        <v>3.058573440541845E-3</v>
      </c>
      <c r="AH979">
        <f t="shared" si="32"/>
        <v>-43708398</v>
      </c>
    </row>
    <row r="980" spans="1:34" x14ac:dyDescent="0.3">
      <c r="A980" t="s">
        <v>8</v>
      </c>
      <c r="B980" t="s">
        <v>1477</v>
      </c>
      <c r="C980" t="s">
        <v>3377</v>
      </c>
      <c r="D980">
        <f t="array" ref="D980">AVERAGE(IF($B$2:$B$3757=$C980, $AE$2:$AE$3757))</f>
        <v>5.7</v>
      </c>
      <c r="E980">
        <f t="shared" si="31"/>
        <v>6.2</v>
      </c>
      <c r="G980">
        <v>104</v>
      </c>
      <c r="H980" t="s">
        <v>354</v>
      </c>
      <c r="I980" t="s">
        <v>5357</v>
      </c>
      <c r="J980" t="s">
        <v>5281</v>
      </c>
      <c r="W980" t="s">
        <v>1478</v>
      </c>
      <c r="X980" t="s">
        <v>11</v>
      </c>
      <c r="AD980">
        <v>50000000</v>
      </c>
      <c r="AE980">
        <v>5.5</v>
      </c>
      <c r="AF980">
        <v>10706786</v>
      </c>
      <c r="AG980">
        <f>IFERROR(CORREL(AD980:$AD$3757, AF980:$AF$3757), "")</f>
        <v>3.0759657735800984E-3</v>
      </c>
      <c r="AH980">
        <f t="shared" si="32"/>
        <v>-39293214</v>
      </c>
    </row>
    <row r="981" spans="1:34" x14ac:dyDescent="0.3">
      <c r="A981" t="s">
        <v>8</v>
      </c>
      <c r="B981" t="s">
        <v>906</v>
      </c>
      <c r="C981" t="s">
        <v>3381</v>
      </c>
      <c r="D981">
        <f t="array" ref="D981">AVERAGE(IF($B$2:$B$3757=$C981, $AE$2:$AE$3757))</f>
        <v>7.75</v>
      </c>
      <c r="E981">
        <f t="shared" si="31"/>
        <v>6.2</v>
      </c>
      <c r="G981">
        <v>96</v>
      </c>
      <c r="H981" t="s">
        <v>354</v>
      </c>
      <c r="I981" t="s">
        <v>5366</v>
      </c>
      <c r="J981" t="s">
        <v>897</v>
      </c>
      <c r="K981" t="s">
        <v>5363</v>
      </c>
      <c r="L981" t="s">
        <v>5281</v>
      </c>
      <c r="W981" t="s">
        <v>1479</v>
      </c>
      <c r="X981" t="s">
        <v>11</v>
      </c>
      <c r="AD981">
        <v>18000000</v>
      </c>
      <c r="AE981">
        <v>3.7</v>
      </c>
      <c r="AF981">
        <v>8742261</v>
      </c>
      <c r="AG981">
        <f>IFERROR(CORREL(AD981:$AD$3757, AF981:$AF$3757), "")</f>
        <v>3.0904535973987073E-3</v>
      </c>
      <c r="AH981">
        <f t="shared" si="32"/>
        <v>-9257739</v>
      </c>
    </row>
    <row r="982" spans="1:34" x14ac:dyDescent="0.3">
      <c r="A982" t="s">
        <v>8</v>
      </c>
      <c r="B982" t="s">
        <v>1480</v>
      </c>
      <c r="C982" t="s">
        <v>3384</v>
      </c>
      <c r="D982">
        <f t="array" ref="D982">AVERAGE(IF($B$2:$B$3757=$C982, $AE$2:$AE$3757))</f>
        <v>6.8</v>
      </c>
      <c r="E982">
        <f t="shared" si="31"/>
        <v>6.2</v>
      </c>
      <c r="G982">
        <v>85</v>
      </c>
      <c r="H982" t="s">
        <v>354</v>
      </c>
      <c r="I982" t="s">
        <v>5358</v>
      </c>
      <c r="J982" t="s">
        <v>5281</v>
      </c>
      <c r="W982" t="s">
        <v>1481</v>
      </c>
      <c r="X982" t="s">
        <v>11</v>
      </c>
      <c r="AD982">
        <v>49000000</v>
      </c>
      <c r="AE982">
        <v>5.9</v>
      </c>
      <c r="AF982">
        <v>43905746</v>
      </c>
      <c r="AG982">
        <f>IFERROR(CORREL(AD982:$AD$3757, AF982:$AF$3757), "")</f>
        <v>3.0813288823592464E-3</v>
      </c>
      <c r="AH982">
        <f t="shared" si="32"/>
        <v>-5094254</v>
      </c>
    </row>
    <row r="983" spans="1:34" x14ac:dyDescent="0.3">
      <c r="A983" t="s">
        <v>8</v>
      </c>
      <c r="B983" t="s">
        <v>557</v>
      </c>
      <c r="C983" t="s">
        <v>3387</v>
      </c>
      <c r="D983">
        <f t="array" ref="D983">AVERAGE(IF($B$2:$B$3757=$C983, $AE$2:$AE$3757))</f>
        <v>5.5600000000000005</v>
      </c>
      <c r="E983">
        <f t="shared" si="31"/>
        <v>6.2</v>
      </c>
      <c r="G983">
        <v>104</v>
      </c>
      <c r="H983" t="s">
        <v>354</v>
      </c>
      <c r="I983" t="s">
        <v>253</v>
      </c>
      <c r="J983" t="s">
        <v>528</v>
      </c>
      <c r="K983" t="s">
        <v>5366</v>
      </c>
      <c r="L983" t="s">
        <v>5368</v>
      </c>
      <c r="M983" t="s">
        <v>5363</v>
      </c>
      <c r="W983" t="s">
        <v>1482</v>
      </c>
      <c r="X983" t="s">
        <v>11</v>
      </c>
      <c r="AD983">
        <v>40000000</v>
      </c>
      <c r="AE983">
        <v>6.3</v>
      </c>
      <c r="AF983">
        <v>21413502</v>
      </c>
      <c r="AG983">
        <f>IFERROR(CORREL(AD983:$AD$3757, AF983:$AF$3757), "")</f>
        <v>3.0746040083382319E-3</v>
      </c>
      <c r="AH983">
        <f t="shared" si="32"/>
        <v>-18586498</v>
      </c>
    </row>
    <row r="984" spans="1:34" x14ac:dyDescent="0.3">
      <c r="A984" t="s">
        <v>8</v>
      </c>
      <c r="B984" t="s">
        <v>408</v>
      </c>
      <c r="C984" t="s">
        <v>3390</v>
      </c>
      <c r="D984">
        <f t="array" ref="D984">AVERAGE(IF($B$2:$B$3757=$C984, $AE$2:$AE$3757))</f>
        <v>6.6</v>
      </c>
      <c r="E984">
        <f t="shared" ref="E984:E1047" si="33">LARGE($D$2:$D$1660, ROW(983:983))</f>
        <v>6.2</v>
      </c>
      <c r="G984">
        <v>190</v>
      </c>
      <c r="H984" t="s">
        <v>5366</v>
      </c>
      <c r="I984" t="s">
        <v>897</v>
      </c>
      <c r="J984" t="s">
        <v>5281</v>
      </c>
      <c r="W984" t="s">
        <v>1483</v>
      </c>
      <c r="X984" t="s">
        <v>11</v>
      </c>
      <c r="AD984">
        <v>48000000</v>
      </c>
      <c r="AE984">
        <v>7.6</v>
      </c>
      <c r="AF984">
        <v>124107476</v>
      </c>
      <c r="AG984">
        <f>IFERROR(CORREL(AD984:$AD$3757, AF984:$AF$3757), "")</f>
        <v>3.0783688405031616E-3</v>
      </c>
      <c r="AH984">
        <f t="shared" si="32"/>
        <v>76107476</v>
      </c>
    </row>
    <row r="985" spans="1:34" x14ac:dyDescent="0.3">
      <c r="A985" t="s">
        <v>8</v>
      </c>
      <c r="B985" t="s">
        <v>106</v>
      </c>
      <c r="C985" t="s">
        <v>3393</v>
      </c>
      <c r="D985">
        <f t="array" ref="D985">AVERAGE(IF($B$2:$B$3757=$C985, $AE$2:$AE$3757))</f>
        <v>4.0999999999999996</v>
      </c>
      <c r="E985">
        <f t="shared" si="33"/>
        <v>6.2</v>
      </c>
      <c r="G985">
        <v>127</v>
      </c>
      <c r="H985" t="s">
        <v>354</v>
      </c>
      <c r="I985" t="s">
        <v>253</v>
      </c>
      <c r="J985" t="s">
        <v>5357</v>
      </c>
      <c r="W985" t="s">
        <v>1484</v>
      </c>
      <c r="X985" t="s">
        <v>11</v>
      </c>
      <c r="AD985">
        <v>48000000</v>
      </c>
      <c r="AE985">
        <v>8.3000000000000007</v>
      </c>
      <c r="AF985">
        <v>197171806</v>
      </c>
      <c r="AG985">
        <f>IFERROR(CORREL(AD985:$AD$3757, AF985:$AF$3757), "")</f>
        <v>3.0276825334640848E-3</v>
      </c>
      <c r="AH985">
        <f t="shared" si="32"/>
        <v>149171806</v>
      </c>
    </row>
    <row r="986" spans="1:34" x14ac:dyDescent="0.3">
      <c r="A986" t="s">
        <v>8</v>
      </c>
      <c r="B986" t="s">
        <v>370</v>
      </c>
      <c r="C986" t="s">
        <v>457</v>
      </c>
      <c r="D986">
        <f t="array" ref="D986">AVERAGE(IF($B$2:$B$3757=$C986, $AE$2:$AE$3757))</f>
        <v>7.4499999999999993</v>
      </c>
      <c r="E986">
        <f t="shared" si="33"/>
        <v>6.2</v>
      </c>
      <c r="G986">
        <v>120</v>
      </c>
      <c r="H986" t="s">
        <v>354</v>
      </c>
      <c r="I986" t="s">
        <v>5366</v>
      </c>
      <c r="J986" t="s">
        <v>897</v>
      </c>
      <c r="K986" t="s">
        <v>5358</v>
      </c>
      <c r="L986" t="s">
        <v>5281</v>
      </c>
      <c r="W986" t="s">
        <v>1485</v>
      </c>
      <c r="X986" t="s">
        <v>11</v>
      </c>
      <c r="AD986">
        <v>49000000</v>
      </c>
      <c r="AE986">
        <v>6.9</v>
      </c>
      <c r="AF986">
        <v>31569268</v>
      </c>
      <c r="AG986">
        <f>IFERROR(CORREL(AD986:$AD$3757, AF986:$AF$3757), "")</f>
        <v>2.9395821400382636E-3</v>
      </c>
      <c r="AH986">
        <f t="shared" si="32"/>
        <v>-17430732</v>
      </c>
    </row>
    <row r="987" spans="1:34" x14ac:dyDescent="0.3">
      <c r="A987" t="s">
        <v>8</v>
      </c>
      <c r="B987" t="s">
        <v>320</v>
      </c>
      <c r="C987" t="s">
        <v>3397</v>
      </c>
      <c r="D987">
        <f t="array" ref="D987">AVERAGE(IF($B$2:$B$3757=$C987, $AE$2:$AE$3757))</f>
        <v>6.833333333333333</v>
      </c>
      <c r="E987">
        <f t="shared" si="33"/>
        <v>6.2</v>
      </c>
      <c r="G987">
        <v>118</v>
      </c>
      <c r="H987" t="s">
        <v>5366</v>
      </c>
      <c r="I987" t="s">
        <v>897</v>
      </c>
      <c r="J987" t="s">
        <v>5363</v>
      </c>
      <c r="K987" t="s">
        <v>5281</v>
      </c>
      <c r="W987" t="s">
        <v>1486</v>
      </c>
      <c r="X987" t="s">
        <v>11</v>
      </c>
      <c r="AD987">
        <v>48000000</v>
      </c>
      <c r="AE987">
        <v>6.7</v>
      </c>
      <c r="AF987">
        <v>66488090</v>
      </c>
      <c r="AG987">
        <f>IFERROR(CORREL(AD987:$AD$3757, AF987:$AF$3757), "")</f>
        <v>2.9403488342234965E-3</v>
      </c>
      <c r="AH987">
        <f t="shared" si="32"/>
        <v>18488090</v>
      </c>
    </row>
    <row r="988" spans="1:34" x14ac:dyDescent="0.3">
      <c r="A988" t="s">
        <v>8</v>
      </c>
      <c r="B988" t="s">
        <v>177</v>
      </c>
      <c r="C988" t="s">
        <v>3399</v>
      </c>
      <c r="D988">
        <f t="array" ref="D988">AVERAGE(IF($B$2:$B$3757=$C988, $AE$2:$AE$3757))</f>
        <v>4.5999999999999996</v>
      </c>
      <c r="E988">
        <f t="shared" si="33"/>
        <v>6.2</v>
      </c>
      <c r="G988">
        <v>112</v>
      </c>
      <c r="H988" t="s">
        <v>5366</v>
      </c>
      <c r="I988" t="s">
        <v>897</v>
      </c>
      <c r="J988" t="s">
        <v>5281</v>
      </c>
      <c r="W988" t="s">
        <v>1487</v>
      </c>
      <c r="X988" t="s">
        <v>11</v>
      </c>
      <c r="AD988">
        <v>48000000</v>
      </c>
      <c r="AE988">
        <v>6.8</v>
      </c>
      <c r="AF988">
        <v>95308367</v>
      </c>
      <c r="AG988">
        <f>IFERROR(CORREL(AD988:$AD$3757, AF988:$AF$3757), "")</f>
        <v>2.9209639578440718E-3</v>
      </c>
      <c r="AH988">
        <f t="shared" si="32"/>
        <v>47308367</v>
      </c>
    </row>
    <row r="989" spans="1:34" x14ac:dyDescent="0.3">
      <c r="A989" t="s">
        <v>8</v>
      </c>
      <c r="B989" t="s">
        <v>1106</v>
      </c>
      <c r="C989" t="s">
        <v>3402</v>
      </c>
      <c r="D989">
        <f t="array" ref="D989">AVERAGE(IF($B$2:$B$3757=$C989, $AE$2:$AE$3757))</f>
        <v>7</v>
      </c>
      <c r="E989">
        <f t="shared" si="33"/>
        <v>6.2</v>
      </c>
      <c r="G989">
        <v>114</v>
      </c>
      <c r="H989" t="s">
        <v>354</v>
      </c>
      <c r="I989" t="s">
        <v>253</v>
      </c>
      <c r="J989" t="s">
        <v>528</v>
      </c>
      <c r="K989" t="s">
        <v>897</v>
      </c>
      <c r="L989" t="s">
        <v>2601</v>
      </c>
      <c r="W989" t="s">
        <v>1488</v>
      </c>
      <c r="X989" t="s">
        <v>11</v>
      </c>
      <c r="AD989">
        <v>48000000</v>
      </c>
      <c r="AE989">
        <v>7.1</v>
      </c>
      <c r="AF989">
        <v>60652036</v>
      </c>
      <c r="AG989">
        <f>IFERROR(CORREL(AD989:$AD$3757, AF989:$AF$3757), "")</f>
        <v>2.8854673325932933E-3</v>
      </c>
      <c r="AH989">
        <f t="shared" si="32"/>
        <v>12652036</v>
      </c>
    </row>
    <row r="990" spans="1:34" x14ac:dyDescent="0.3">
      <c r="A990" t="s">
        <v>8</v>
      </c>
      <c r="B990" t="s">
        <v>628</v>
      </c>
      <c r="C990" t="s">
        <v>3406</v>
      </c>
      <c r="D990">
        <f t="array" ref="D990">AVERAGE(IF($B$2:$B$3757=$C990, $AE$2:$AE$3757))</f>
        <v>7.25</v>
      </c>
      <c r="E990">
        <f t="shared" si="33"/>
        <v>6.2</v>
      </c>
      <c r="G990">
        <v>137</v>
      </c>
      <c r="H990" t="s">
        <v>5366</v>
      </c>
      <c r="I990" t="s">
        <v>897</v>
      </c>
      <c r="J990" t="s">
        <v>5281</v>
      </c>
      <c r="W990" t="s">
        <v>1489</v>
      </c>
      <c r="X990" t="s">
        <v>11</v>
      </c>
      <c r="AD990">
        <v>50000000</v>
      </c>
      <c r="AE990">
        <v>6.4</v>
      </c>
      <c r="AF990">
        <v>1206135</v>
      </c>
      <c r="AG990">
        <f>IFERROR(CORREL(AD990:$AD$3757, AF990:$AF$3757), "")</f>
        <v>2.8693518944385983E-3</v>
      </c>
      <c r="AH990">
        <f t="shared" si="32"/>
        <v>-48793865</v>
      </c>
    </row>
    <row r="991" spans="1:34" x14ac:dyDescent="0.3">
      <c r="A991" t="s">
        <v>8</v>
      </c>
      <c r="B991" t="s">
        <v>823</v>
      </c>
      <c r="C991" t="s">
        <v>3409</v>
      </c>
      <c r="D991">
        <f t="array" ref="D991">AVERAGE(IF($B$2:$B$3757=$C991, $AE$2:$AE$3757))</f>
        <v>4.8</v>
      </c>
      <c r="E991">
        <f t="shared" si="33"/>
        <v>6.2</v>
      </c>
      <c r="G991">
        <v>112</v>
      </c>
      <c r="H991" t="s">
        <v>253</v>
      </c>
      <c r="I991" t="s">
        <v>528</v>
      </c>
      <c r="W991" t="s">
        <v>1490</v>
      </c>
      <c r="X991" t="s">
        <v>11</v>
      </c>
      <c r="AD991">
        <v>48000000</v>
      </c>
      <c r="AE991">
        <v>6.4</v>
      </c>
      <c r="AF991">
        <v>56607223</v>
      </c>
      <c r="AG991">
        <f>IFERROR(CORREL(AD991:$AD$3757, AF991:$AF$3757), "")</f>
        <v>2.8901779724950704E-3</v>
      </c>
      <c r="AH991">
        <f t="shared" si="32"/>
        <v>8607223</v>
      </c>
    </row>
    <row r="992" spans="1:34" x14ac:dyDescent="0.3">
      <c r="A992" t="s">
        <v>8</v>
      </c>
      <c r="B992" t="s">
        <v>1167</v>
      </c>
      <c r="C992" t="s">
        <v>3411</v>
      </c>
      <c r="D992">
        <f t="array" ref="D992">AVERAGE(IF($B$2:$B$3757=$C992, $AE$2:$AE$3757))</f>
        <v>4</v>
      </c>
      <c r="E992">
        <f t="shared" si="33"/>
        <v>6.2</v>
      </c>
      <c r="G992">
        <v>120</v>
      </c>
      <c r="H992" t="s">
        <v>897</v>
      </c>
      <c r="I992" t="s">
        <v>5363</v>
      </c>
      <c r="J992" t="s">
        <v>5358</v>
      </c>
      <c r="W992" t="s">
        <v>1491</v>
      </c>
      <c r="X992" t="s">
        <v>11</v>
      </c>
      <c r="AD992">
        <v>48000000</v>
      </c>
      <c r="AE992">
        <v>7.4</v>
      </c>
      <c r="AF992">
        <v>50173190</v>
      </c>
      <c r="AG992">
        <f>IFERROR(CORREL(AD992:$AD$3757, AF992:$AF$3757), "")</f>
        <v>2.8763619011839612E-3</v>
      </c>
      <c r="AH992">
        <f t="shared" si="32"/>
        <v>2173190</v>
      </c>
    </row>
    <row r="993" spans="1:34" x14ac:dyDescent="0.3">
      <c r="A993" t="s">
        <v>8</v>
      </c>
      <c r="B993" t="s">
        <v>379</v>
      </c>
      <c r="C993" t="s">
        <v>3415</v>
      </c>
      <c r="D993">
        <f t="array" ref="D993">AVERAGE(IF($B$2:$B$3757=$C993, $AE$2:$AE$3757))</f>
        <v>6</v>
      </c>
      <c r="E993">
        <f t="shared" si="33"/>
        <v>6.2</v>
      </c>
      <c r="G993">
        <v>123</v>
      </c>
      <c r="H993" t="s">
        <v>528</v>
      </c>
      <c r="I993" t="s">
        <v>5357</v>
      </c>
      <c r="J993" t="s">
        <v>5359</v>
      </c>
      <c r="W993" t="s">
        <v>1492</v>
      </c>
      <c r="X993" t="s">
        <v>11</v>
      </c>
      <c r="AD993">
        <v>48000000</v>
      </c>
      <c r="AE993">
        <v>6.4</v>
      </c>
      <c r="AF993">
        <v>47095453</v>
      </c>
      <c r="AG993">
        <f>IFERROR(CORREL(AD993:$AD$3757, AF993:$AF$3757), "")</f>
        <v>2.8662350562385932E-3</v>
      </c>
      <c r="AH993">
        <f t="shared" si="32"/>
        <v>-904547</v>
      </c>
    </row>
    <row r="994" spans="1:34" x14ac:dyDescent="0.3">
      <c r="A994" t="s">
        <v>8</v>
      </c>
      <c r="B994" t="s">
        <v>1123</v>
      </c>
      <c r="C994" t="s">
        <v>3420</v>
      </c>
      <c r="D994">
        <f t="array" ref="D994">AVERAGE(IF($B$2:$B$3757=$C994, $AE$2:$AE$3757))</f>
        <v>6.5</v>
      </c>
      <c r="E994">
        <f t="shared" si="33"/>
        <v>6.2</v>
      </c>
      <c r="G994">
        <v>93</v>
      </c>
      <c r="H994" t="s">
        <v>528</v>
      </c>
      <c r="I994" t="s">
        <v>5357</v>
      </c>
      <c r="J994" t="s">
        <v>5359</v>
      </c>
      <c r="W994" t="s">
        <v>1493</v>
      </c>
      <c r="X994" t="s">
        <v>11</v>
      </c>
      <c r="AD994">
        <v>48000000</v>
      </c>
      <c r="AE994">
        <v>6</v>
      </c>
      <c r="AF994">
        <v>37879996</v>
      </c>
      <c r="AG994">
        <f>IFERROR(CORREL(AD994:$AD$3757, AF994:$AF$3757), "")</f>
        <v>2.8578794896651299E-3</v>
      </c>
      <c r="AH994">
        <f t="shared" si="32"/>
        <v>-10120004</v>
      </c>
    </row>
    <row r="995" spans="1:34" x14ac:dyDescent="0.3">
      <c r="A995" t="s">
        <v>8</v>
      </c>
      <c r="B995" t="s">
        <v>1283</v>
      </c>
      <c r="C995" t="s">
        <v>3422</v>
      </c>
      <c r="D995">
        <f t="array" ref="D995">AVERAGE(IF($B$2:$B$3757=$C995, $AE$2:$AE$3757))</f>
        <v>5.0999999999999996</v>
      </c>
      <c r="E995">
        <f t="shared" si="33"/>
        <v>6.2</v>
      </c>
      <c r="G995">
        <v>123</v>
      </c>
      <c r="H995" t="s">
        <v>5366</v>
      </c>
      <c r="I995" t="s">
        <v>897</v>
      </c>
      <c r="J995" t="s">
        <v>5368</v>
      </c>
      <c r="W995" t="s">
        <v>1494</v>
      </c>
      <c r="X995" t="s">
        <v>11</v>
      </c>
      <c r="AD995">
        <v>58000000</v>
      </c>
      <c r="AE995">
        <v>6.5</v>
      </c>
      <c r="AF995">
        <v>25900000</v>
      </c>
      <c r="AG995">
        <f>IFERROR(CORREL(AD995:$AD$3757, AF995:$AF$3757), "")</f>
        <v>2.8548786837396894E-3</v>
      </c>
      <c r="AH995">
        <f t="shared" si="32"/>
        <v>-32100000</v>
      </c>
    </row>
    <row r="996" spans="1:34" x14ac:dyDescent="0.3">
      <c r="A996" t="s">
        <v>8</v>
      </c>
      <c r="B996" t="s">
        <v>379</v>
      </c>
      <c r="C996" t="s">
        <v>3424</v>
      </c>
      <c r="D996">
        <f t="array" ref="D996">AVERAGE(IF($B$2:$B$3757=$C996, $AE$2:$AE$3757))</f>
        <v>4.0999999999999996</v>
      </c>
      <c r="E996">
        <f t="shared" si="33"/>
        <v>6.2</v>
      </c>
      <c r="G996">
        <v>122</v>
      </c>
      <c r="H996" t="s">
        <v>253</v>
      </c>
      <c r="I996" t="s">
        <v>5366</v>
      </c>
      <c r="J996" t="s">
        <v>897</v>
      </c>
      <c r="K996" t="s">
        <v>4337</v>
      </c>
      <c r="W996" t="s">
        <v>1495</v>
      </c>
      <c r="X996" t="s">
        <v>11</v>
      </c>
      <c r="AD996">
        <v>55000000</v>
      </c>
      <c r="AE996">
        <v>7.8</v>
      </c>
      <c r="AF996">
        <v>53574088</v>
      </c>
      <c r="AG996">
        <f>IFERROR(CORREL(AD996:$AD$3757, AF996:$AF$3757), "")</f>
        <v>2.8611410421162079E-3</v>
      </c>
      <c r="AH996">
        <f t="shared" si="32"/>
        <v>-1425912</v>
      </c>
    </row>
    <row r="997" spans="1:34" x14ac:dyDescent="0.3">
      <c r="A997" t="s">
        <v>8</v>
      </c>
      <c r="B997" t="s">
        <v>1496</v>
      </c>
      <c r="C997" t="s">
        <v>3427</v>
      </c>
      <c r="D997">
        <f t="array" ref="D997">AVERAGE(IF($B$2:$B$3757=$C997, $AE$2:$AE$3757))</f>
        <v>4.7</v>
      </c>
      <c r="E997">
        <f t="shared" si="33"/>
        <v>6.2</v>
      </c>
      <c r="G997">
        <v>115</v>
      </c>
      <c r="H997" t="s">
        <v>354</v>
      </c>
      <c r="I997" t="s">
        <v>5281</v>
      </c>
      <c r="W997" t="s">
        <v>1497</v>
      </c>
      <c r="X997" t="s">
        <v>11</v>
      </c>
      <c r="AD997">
        <v>48000000</v>
      </c>
      <c r="AE997">
        <v>6</v>
      </c>
      <c r="AF997">
        <v>89253340</v>
      </c>
      <c r="AG997">
        <f>IFERROR(CORREL(AD997:$AD$3757, AF997:$AF$3757), "")</f>
        <v>2.8443089750546072E-3</v>
      </c>
      <c r="AH997">
        <f t="shared" si="32"/>
        <v>41253340</v>
      </c>
    </row>
    <row r="998" spans="1:34" x14ac:dyDescent="0.3">
      <c r="A998" t="s">
        <v>8</v>
      </c>
      <c r="B998" t="s">
        <v>408</v>
      </c>
      <c r="C998" t="s">
        <v>3429</v>
      </c>
      <c r="D998">
        <f t="array" ref="D998">AVERAGE(IF($B$2:$B$3757=$C998, $AE$2:$AE$3757))</f>
        <v>6.4</v>
      </c>
      <c r="E998">
        <f t="shared" si="33"/>
        <v>6.2</v>
      </c>
      <c r="G998">
        <v>123</v>
      </c>
      <c r="H998" t="s">
        <v>5366</v>
      </c>
      <c r="I998" t="s">
        <v>897</v>
      </c>
      <c r="J998" t="s">
        <v>5359</v>
      </c>
      <c r="K998" t="s">
        <v>5281</v>
      </c>
      <c r="W998" t="s">
        <v>1498</v>
      </c>
      <c r="X998" t="s">
        <v>11</v>
      </c>
      <c r="AD998">
        <v>48000000</v>
      </c>
      <c r="AE998">
        <v>7</v>
      </c>
      <c r="AF998">
        <v>37339525</v>
      </c>
      <c r="AG998">
        <f>IFERROR(CORREL(AD998:$AD$3757, AF998:$AF$3757), "")</f>
        <v>2.8119613066230576E-3</v>
      </c>
      <c r="AH998">
        <f t="shared" si="32"/>
        <v>-10660475</v>
      </c>
    </row>
    <row r="999" spans="1:34" x14ac:dyDescent="0.3">
      <c r="A999" t="s">
        <v>8</v>
      </c>
      <c r="B999" t="s">
        <v>568</v>
      </c>
      <c r="C999" t="s">
        <v>3432</v>
      </c>
      <c r="D999">
        <f t="array" ref="D999">AVERAGE(IF($B$2:$B$3757=$C999, $AE$2:$AE$3757))</f>
        <v>5.5</v>
      </c>
      <c r="E999">
        <f t="shared" si="33"/>
        <v>6.2</v>
      </c>
      <c r="G999">
        <v>96</v>
      </c>
      <c r="H999" t="s">
        <v>528</v>
      </c>
      <c r="I999" t="s">
        <v>897</v>
      </c>
      <c r="J999" t="s">
        <v>5281</v>
      </c>
      <c r="W999" t="s">
        <v>1499</v>
      </c>
      <c r="X999" t="s">
        <v>11</v>
      </c>
      <c r="AD999">
        <v>47000000</v>
      </c>
      <c r="AE999">
        <v>6</v>
      </c>
      <c r="AF999">
        <v>60154431</v>
      </c>
      <c r="AG999">
        <f>IFERROR(CORREL(AD999:$AD$3757, AF999:$AF$3757), "")</f>
        <v>2.8092544087400914E-3</v>
      </c>
      <c r="AH999">
        <f t="shared" si="32"/>
        <v>13154431</v>
      </c>
    </row>
    <row r="1000" spans="1:34" x14ac:dyDescent="0.3">
      <c r="A1000" t="s">
        <v>8</v>
      </c>
      <c r="B1000" t="s">
        <v>445</v>
      </c>
      <c r="C1000" t="s">
        <v>3434</v>
      </c>
      <c r="D1000">
        <f t="array" ref="D1000">AVERAGE(IF($B$2:$B$3757=$C1000, $AE$2:$AE$3757))</f>
        <v>7.35</v>
      </c>
      <c r="E1000">
        <f t="shared" si="33"/>
        <v>6.2</v>
      </c>
      <c r="G1000">
        <v>105</v>
      </c>
      <c r="H1000" t="s">
        <v>354</v>
      </c>
      <c r="I1000" t="s">
        <v>528</v>
      </c>
      <c r="J1000" t="s">
        <v>5366</v>
      </c>
      <c r="K1000" t="s">
        <v>5368</v>
      </c>
      <c r="L1000" t="s">
        <v>5359</v>
      </c>
      <c r="M1000" t="s">
        <v>5281</v>
      </c>
      <c r="W1000" t="s">
        <v>1500</v>
      </c>
      <c r="X1000" t="s">
        <v>11</v>
      </c>
      <c r="AD1000">
        <v>100000000</v>
      </c>
      <c r="AE1000">
        <v>6.1</v>
      </c>
      <c r="AF1000">
        <v>103738726</v>
      </c>
      <c r="AG1000">
        <f>IFERROR(CORREL(AD1000:$AD$3757, AF1000:$AF$3757), "")</f>
        <v>2.7942037555370226E-3</v>
      </c>
      <c r="AH1000">
        <f t="shared" si="32"/>
        <v>3738726</v>
      </c>
    </row>
    <row r="1001" spans="1:34" x14ac:dyDescent="0.3">
      <c r="A1001" t="s">
        <v>8</v>
      </c>
      <c r="B1001" t="s">
        <v>349</v>
      </c>
      <c r="C1001" t="s">
        <v>3437</v>
      </c>
      <c r="D1001">
        <f t="array" ref="D1001">AVERAGE(IF($B$2:$B$3757=$C1001, $AE$2:$AE$3757))</f>
        <v>4.9000000000000004</v>
      </c>
      <c r="E1001">
        <f t="shared" si="33"/>
        <v>6.1999999999999993</v>
      </c>
      <c r="G1001">
        <v>113</v>
      </c>
      <c r="H1001" t="s">
        <v>5366</v>
      </c>
      <c r="I1001" t="s">
        <v>5359</v>
      </c>
      <c r="J1001" t="s">
        <v>5281</v>
      </c>
      <c r="W1001" t="s">
        <v>1501</v>
      </c>
      <c r="X1001" t="s">
        <v>11</v>
      </c>
      <c r="AD1001">
        <v>48000000</v>
      </c>
      <c r="AE1001">
        <v>6.8</v>
      </c>
      <c r="AF1001">
        <v>69304264</v>
      </c>
      <c r="AG1001">
        <f>IFERROR(CORREL(AD1001:$AD$3757, AF1001:$AF$3757), "")</f>
        <v>2.6340393243986485E-3</v>
      </c>
      <c r="AH1001">
        <f t="shared" si="32"/>
        <v>21304264</v>
      </c>
    </row>
    <row r="1002" spans="1:34" x14ac:dyDescent="0.3">
      <c r="A1002" t="s">
        <v>8</v>
      </c>
      <c r="B1002" t="s">
        <v>1502</v>
      </c>
      <c r="C1002" t="s">
        <v>3440</v>
      </c>
      <c r="D1002">
        <f t="array" ref="D1002">AVERAGE(IF($B$2:$B$3757=$C1002, $AE$2:$AE$3757))</f>
        <v>6</v>
      </c>
      <c r="E1002">
        <f t="shared" si="33"/>
        <v>6.1999999999999993</v>
      </c>
      <c r="G1002">
        <v>132</v>
      </c>
      <c r="H1002" t="s">
        <v>5367</v>
      </c>
      <c r="I1002" t="s">
        <v>528</v>
      </c>
      <c r="J1002" t="s">
        <v>897</v>
      </c>
      <c r="W1002" t="s">
        <v>1503</v>
      </c>
      <c r="X1002" t="s">
        <v>11</v>
      </c>
      <c r="AD1002">
        <v>48000000</v>
      </c>
      <c r="AE1002">
        <v>6.4</v>
      </c>
      <c r="AF1002">
        <v>29781453</v>
      </c>
      <c r="AG1002">
        <f>IFERROR(CORREL(AD1002:$AD$3757, AF1002:$AF$3757), "")</f>
        <v>2.6127802519204588E-3</v>
      </c>
      <c r="AH1002">
        <f t="shared" si="32"/>
        <v>-18218547</v>
      </c>
    </row>
    <row r="1003" spans="1:34" x14ac:dyDescent="0.3">
      <c r="A1003" t="s">
        <v>8</v>
      </c>
      <c r="B1003" t="s">
        <v>1504</v>
      </c>
      <c r="C1003" t="s">
        <v>3444</v>
      </c>
      <c r="D1003">
        <f t="array" ref="D1003">AVERAGE(IF($B$2:$B$3757=$C1003, $AE$2:$AE$3757))</f>
        <v>4.5</v>
      </c>
      <c r="E1003">
        <f t="shared" si="33"/>
        <v>6.1999999999999993</v>
      </c>
      <c r="G1003">
        <v>75</v>
      </c>
      <c r="H1003" t="s">
        <v>253</v>
      </c>
      <c r="I1003" t="s">
        <v>5360</v>
      </c>
      <c r="J1003" t="s">
        <v>528</v>
      </c>
      <c r="K1003" t="s">
        <v>5361</v>
      </c>
      <c r="L1003" t="s">
        <v>5357</v>
      </c>
      <c r="W1003" t="s">
        <v>1505</v>
      </c>
      <c r="X1003" t="s">
        <v>11</v>
      </c>
      <c r="AD1003">
        <v>47000000</v>
      </c>
      <c r="AE1003">
        <v>4.5</v>
      </c>
      <c r="AF1003">
        <v>15519841</v>
      </c>
      <c r="AG1003">
        <f>IFERROR(CORREL(AD1003:$AD$3757, AF1003:$AF$3757), "")</f>
        <v>2.6144926908294036E-3</v>
      </c>
      <c r="AH1003">
        <f t="shared" si="32"/>
        <v>-31480159</v>
      </c>
    </row>
    <row r="1004" spans="1:34" x14ac:dyDescent="0.3">
      <c r="A1004" t="s">
        <v>8</v>
      </c>
      <c r="B1004" t="s">
        <v>1506</v>
      </c>
      <c r="C1004" t="s">
        <v>3446</v>
      </c>
      <c r="D1004">
        <f t="array" ref="D1004">AVERAGE(IF($B$2:$B$3757=$C1004, $AE$2:$AE$3757))</f>
        <v>6.15</v>
      </c>
      <c r="E1004">
        <f t="shared" si="33"/>
        <v>6.1875</v>
      </c>
      <c r="G1004">
        <v>108</v>
      </c>
      <c r="H1004" t="s">
        <v>897</v>
      </c>
      <c r="I1004" t="s">
        <v>1714</v>
      </c>
      <c r="J1004" t="s">
        <v>5359</v>
      </c>
      <c r="K1004" t="s">
        <v>5281</v>
      </c>
      <c r="W1004" t="s">
        <v>1507</v>
      </c>
      <c r="X1004" t="s">
        <v>11</v>
      </c>
      <c r="AD1004">
        <v>47000000</v>
      </c>
      <c r="AE1004">
        <v>5.8</v>
      </c>
      <c r="AF1004">
        <v>5600000</v>
      </c>
      <c r="AG1004">
        <f>IFERROR(CORREL(AD1004:$AD$3757, AF1004:$AF$3757), "")</f>
        <v>2.6241457105724924E-3</v>
      </c>
      <c r="AH1004">
        <f t="shared" si="32"/>
        <v>-41400000</v>
      </c>
    </row>
    <row r="1005" spans="1:34" x14ac:dyDescent="0.3">
      <c r="A1005" t="s">
        <v>8</v>
      </c>
      <c r="B1005" t="s">
        <v>1508</v>
      </c>
      <c r="C1005" t="s">
        <v>3448</v>
      </c>
      <c r="D1005">
        <f t="array" ref="D1005">AVERAGE(IF($B$2:$B$3757=$C1005, $AE$2:$AE$3757))</f>
        <v>4.5999999999999996</v>
      </c>
      <c r="E1005">
        <f t="shared" si="33"/>
        <v>6.1857142857142851</v>
      </c>
      <c r="G1005">
        <v>105</v>
      </c>
      <c r="H1005" t="s">
        <v>528</v>
      </c>
      <c r="I1005" t="s">
        <v>5359</v>
      </c>
      <c r="W1005" t="s">
        <v>1509</v>
      </c>
      <c r="X1005" t="s">
        <v>11</v>
      </c>
      <c r="AD1005">
        <v>46000000</v>
      </c>
      <c r="AE1005">
        <v>6.3</v>
      </c>
      <c r="AF1005">
        <v>126805112</v>
      </c>
      <c r="AG1005">
        <f>IFERROR(CORREL(AD1005:$AD$3757, AF1005:$AF$3757), "")</f>
        <v>2.6394588819985366E-3</v>
      </c>
      <c r="AH1005">
        <f t="shared" si="32"/>
        <v>80805112</v>
      </c>
    </row>
    <row r="1006" spans="1:34" x14ac:dyDescent="0.3">
      <c r="A1006" t="s">
        <v>8</v>
      </c>
      <c r="B1006" t="s">
        <v>1363</v>
      </c>
      <c r="C1006" t="s">
        <v>3450</v>
      </c>
      <c r="D1006">
        <f t="array" ref="D1006">AVERAGE(IF($B$2:$B$3757=$C1006, $AE$2:$AE$3757))</f>
        <v>6.2</v>
      </c>
      <c r="E1006">
        <f t="shared" si="33"/>
        <v>6.166666666666667</v>
      </c>
      <c r="G1006">
        <v>102</v>
      </c>
      <c r="H1006" t="s">
        <v>528</v>
      </c>
      <c r="I1006" t="s">
        <v>5359</v>
      </c>
      <c r="W1006" t="s">
        <v>1510</v>
      </c>
      <c r="X1006" t="s">
        <v>11</v>
      </c>
      <c r="AD1006">
        <v>48000000</v>
      </c>
      <c r="AE1006">
        <v>5.7</v>
      </c>
      <c r="AF1006">
        <v>93607673</v>
      </c>
      <c r="AG1006">
        <f>IFERROR(CORREL(AD1006:$AD$3757, AF1006:$AF$3757), "")</f>
        <v>2.5921967773718259E-3</v>
      </c>
      <c r="AH1006">
        <f t="shared" si="32"/>
        <v>45607673</v>
      </c>
    </row>
    <row r="1007" spans="1:34" x14ac:dyDescent="0.3">
      <c r="A1007" t="s">
        <v>8</v>
      </c>
      <c r="B1007" t="s">
        <v>16</v>
      </c>
      <c r="C1007" t="s">
        <v>3452</v>
      </c>
      <c r="D1007">
        <f t="array" ref="D1007">AVERAGE(IF($B$2:$B$3757=$C1007, $AE$2:$AE$3757))</f>
        <v>7.15</v>
      </c>
      <c r="E1007">
        <f t="shared" si="33"/>
        <v>6.166666666666667</v>
      </c>
      <c r="G1007">
        <v>118</v>
      </c>
      <c r="H1007" t="s">
        <v>897</v>
      </c>
      <c r="I1007" t="s">
        <v>5363</v>
      </c>
      <c r="J1007" t="s">
        <v>5281</v>
      </c>
      <c r="W1007" t="s">
        <v>1511</v>
      </c>
      <c r="X1007" t="s">
        <v>11</v>
      </c>
      <c r="AD1007">
        <v>46000000</v>
      </c>
      <c r="AE1007">
        <v>7.2</v>
      </c>
      <c r="AF1007">
        <v>67263182</v>
      </c>
      <c r="AG1007">
        <f>IFERROR(CORREL(AD1007:$AD$3757, AF1007:$AF$3757), "")</f>
        <v>2.5570678563730707E-3</v>
      </c>
      <c r="AH1007">
        <f t="shared" si="32"/>
        <v>21263182</v>
      </c>
    </row>
    <row r="1008" spans="1:34" x14ac:dyDescent="0.3">
      <c r="A1008" t="s">
        <v>8</v>
      </c>
      <c r="B1008" t="s">
        <v>887</v>
      </c>
      <c r="C1008" t="s">
        <v>3454</v>
      </c>
      <c r="D1008">
        <f t="array" ref="D1008">AVERAGE(IF($B$2:$B$3757=$C1008, $AE$2:$AE$3757))</f>
        <v>6.9</v>
      </c>
      <c r="E1008">
        <f t="shared" si="33"/>
        <v>6.166666666666667</v>
      </c>
      <c r="G1008">
        <v>111</v>
      </c>
      <c r="H1008" t="s">
        <v>354</v>
      </c>
      <c r="I1008" t="s">
        <v>253</v>
      </c>
      <c r="J1008" t="s">
        <v>897</v>
      </c>
      <c r="K1008" t="s">
        <v>5358</v>
      </c>
      <c r="L1008" t="s">
        <v>5281</v>
      </c>
      <c r="W1008" t="s">
        <v>1512</v>
      </c>
      <c r="X1008" t="s">
        <v>11</v>
      </c>
      <c r="AD1008">
        <v>45000000</v>
      </c>
      <c r="AE1008">
        <v>7.6</v>
      </c>
      <c r="AF1008">
        <v>92001027</v>
      </c>
      <c r="AG1008">
        <f>IFERROR(CORREL(AD1008:$AD$3757, AF1008:$AF$3757), "")</f>
        <v>2.5391128742881159E-3</v>
      </c>
      <c r="AH1008">
        <f t="shared" si="32"/>
        <v>47001027</v>
      </c>
    </row>
    <row r="1009" spans="1:34" x14ac:dyDescent="0.3">
      <c r="A1009" t="s">
        <v>8</v>
      </c>
      <c r="B1009" t="s">
        <v>1240</v>
      </c>
      <c r="C1009" t="s">
        <v>3456</v>
      </c>
      <c r="D1009">
        <f t="array" ref="D1009">AVERAGE(IF($B$2:$B$3757=$C1009, $AE$2:$AE$3757))</f>
        <v>6.833333333333333</v>
      </c>
      <c r="E1009">
        <f t="shared" si="33"/>
        <v>6.166666666666667</v>
      </c>
      <c r="G1009">
        <v>81</v>
      </c>
      <c r="H1009" t="s">
        <v>354</v>
      </c>
      <c r="I1009" t="s">
        <v>897</v>
      </c>
      <c r="J1009" t="s">
        <v>5357</v>
      </c>
      <c r="K1009" t="s">
        <v>5281</v>
      </c>
      <c r="L1009" t="s">
        <v>4337</v>
      </c>
      <c r="W1009" t="s">
        <v>1513</v>
      </c>
      <c r="X1009" t="s">
        <v>11</v>
      </c>
      <c r="AD1009">
        <v>47000000</v>
      </c>
      <c r="AE1009">
        <v>4.7</v>
      </c>
      <c r="AF1009">
        <v>10539414</v>
      </c>
      <c r="AG1009">
        <f>IFERROR(CORREL(AD1009:$AD$3757, AF1009:$AF$3757), "")</f>
        <v>2.5105935389154116E-3</v>
      </c>
      <c r="AH1009">
        <f t="shared" si="32"/>
        <v>-36460586</v>
      </c>
    </row>
    <row r="1010" spans="1:34" x14ac:dyDescent="0.3">
      <c r="A1010" t="s">
        <v>8</v>
      </c>
      <c r="B1010" t="s">
        <v>270</v>
      </c>
      <c r="C1010" t="s">
        <v>782</v>
      </c>
      <c r="D1010">
        <f t="array" ref="D1010">AVERAGE(IF($B$2:$B$3757=$C1010, $AE$2:$AE$3757))</f>
        <v>5.6</v>
      </c>
      <c r="E1010">
        <f t="shared" si="33"/>
        <v>6.15</v>
      </c>
      <c r="G1010">
        <v>116</v>
      </c>
      <c r="H1010" t="s">
        <v>354</v>
      </c>
      <c r="I1010" t="s">
        <v>897</v>
      </c>
      <c r="J1010" t="s">
        <v>5363</v>
      </c>
      <c r="K1010" t="s">
        <v>5281</v>
      </c>
      <c r="L1010" t="s">
        <v>2601</v>
      </c>
      <c r="W1010" t="s">
        <v>1514</v>
      </c>
      <c r="X1010" t="s">
        <v>11</v>
      </c>
      <c r="AD1010">
        <v>46000000</v>
      </c>
      <c r="AE1010">
        <v>6.6</v>
      </c>
      <c r="AF1010">
        <v>58918501</v>
      </c>
      <c r="AG1010">
        <f>IFERROR(CORREL(AD1010:$AD$3757, AF1010:$AF$3757), "")</f>
        <v>2.5230781929457004E-3</v>
      </c>
      <c r="AH1010">
        <f t="shared" si="32"/>
        <v>12918501</v>
      </c>
    </row>
    <row r="1011" spans="1:34" x14ac:dyDescent="0.3">
      <c r="A1011" t="s">
        <v>8</v>
      </c>
      <c r="B1011" t="s">
        <v>137</v>
      </c>
      <c r="C1011" t="s">
        <v>3461</v>
      </c>
      <c r="D1011">
        <f t="array" ref="D1011">AVERAGE(IF($B$2:$B$3757=$C1011, $AE$2:$AE$3757))</f>
        <v>2.8</v>
      </c>
      <c r="E1011">
        <f t="shared" si="33"/>
        <v>6.15</v>
      </c>
      <c r="G1011">
        <v>86</v>
      </c>
      <c r="H1011" t="s">
        <v>528</v>
      </c>
      <c r="I1011" t="s">
        <v>5357</v>
      </c>
      <c r="J1011" t="s">
        <v>5359</v>
      </c>
      <c r="W1011" t="s">
        <v>1515</v>
      </c>
      <c r="X1011" t="s">
        <v>11</v>
      </c>
      <c r="AD1011">
        <v>45000000</v>
      </c>
      <c r="AE1011">
        <v>6.8</v>
      </c>
      <c r="AF1011">
        <v>181395380</v>
      </c>
      <c r="AG1011">
        <f>IFERROR(CORREL(AD1011:$AD$3757, AF1011:$AF$3757), "")</f>
        <v>2.5093580484592346E-3</v>
      </c>
      <c r="AH1011">
        <f t="shared" si="32"/>
        <v>136395380</v>
      </c>
    </row>
    <row r="1012" spans="1:34" x14ac:dyDescent="0.3">
      <c r="A1012" t="s">
        <v>8</v>
      </c>
      <c r="B1012" t="s">
        <v>1088</v>
      </c>
      <c r="C1012" t="s">
        <v>459</v>
      </c>
      <c r="D1012">
        <f t="array" ref="D1012">AVERAGE(IF($B$2:$B$3757=$C1012, $AE$2:$AE$3757))</f>
        <v>5.4</v>
      </c>
      <c r="E1012">
        <f t="shared" si="33"/>
        <v>6.15</v>
      </c>
      <c r="G1012">
        <v>91</v>
      </c>
      <c r="H1012" t="s">
        <v>528</v>
      </c>
      <c r="I1012" t="s">
        <v>5361</v>
      </c>
      <c r="J1012" t="s">
        <v>5357</v>
      </c>
      <c r="W1012" t="s">
        <v>1516</v>
      </c>
      <c r="X1012" t="s">
        <v>11</v>
      </c>
      <c r="AD1012">
        <v>45000000</v>
      </c>
      <c r="AE1012">
        <v>4.8</v>
      </c>
      <c r="AF1012">
        <v>130512915</v>
      </c>
      <c r="AG1012">
        <f>IFERROR(CORREL(AD1012:$AD$3757, AF1012:$AF$3757), "")</f>
        <v>2.4409154361891387E-3</v>
      </c>
      <c r="AH1012">
        <f t="shared" si="32"/>
        <v>85512915</v>
      </c>
    </row>
    <row r="1013" spans="1:34" x14ac:dyDescent="0.3">
      <c r="A1013" t="s">
        <v>8</v>
      </c>
      <c r="B1013" t="s">
        <v>1496</v>
      </c>
      <c r="C1013" t="s">
        <v>3465</v>
      </c>
      <c r="D1013">
        <f t="array" ref="D1013">AVERAGE(IF($B$2:$B$3757=$C1013, $AE$2:$AE$3757))</f>
        <v>5.0999999999999996</v>
      </c>
      <c r="E1013">
        <f t="shared" si="33"/>
        <v>6.1499999999999995</v>
      </c>
      <c r="G1013">
        <v>98</v>
      </c>
      <c r="H1013" t="s">
        <v>354</v>
      </c>
      <c r="I1013" t="s">
        <v>5366</v>
      </c>
      <c r="J1013" t="s">
        <v>5281</v>
      </c>
      <c r="W1013" t="s">
        <v>1517</v>
      </c>
      <c r="X1013" t="s">
        <v>11</v>
      </c>
      <c r="AD1013">
        <v>45000000</v>
      </c>
      <c r="AE1013">
        <v>6.3</v>
      </c>
      <c r="AF1013">
        <v>139852971</v>
      </c>
      <c r="AG1013">
        <f>IFERROR(CORREL(AD1013:$AD$3757, AF1013:$AF$3757), "")</f>
        <v>2.394494893021167E-3</v>
      </c>
      <c r="AH1013">
        <f t="shared" si="32"/>
        <v>94852971</v>
      </c>
    </row>
    <row r="1014" spans="1:34" x14ac:dyDescent="0.3">
      <c r="A1014" t="s">
        <v>8</v>
      </c>
      <c r="B1014" t="s">
        <v>1518</v>
      </c>
      <c r="C1014" t="s">
        <v>3470</v>
      </c>
      <c r="D1014">
        <f t="array" ref="D1014">AVERAGE(IF($B$2:$B$3757=$C1014, $AE$2:$AE$3757))</f>
        <v>7.2</v>
      </c>
      <c r="E1014">
        <f t="shared" si="33"/>
        <v>6.1400000000000006</v>
      </c>
      <c r="G1014">
        <v>84</v>
      </c>
      <c r="H1014" t="s">
        <v>528</v>
      </c>
      <c r="W1014" t="s">
        <v>1519</v>
      </c>
      <c r="X1014" t="s">
        <v>11</v>
      </c>
      <c r="AD1014">
        <v>48000000</v>
      </c>
      <c r="AE1014">
        <v>5.5</v>
      </c>
      <c r="AF1014">
        <v>110000082</v>
      </c>
      <c r="AG1014">
        <f>IFERROR(CORREL(AD1014:$AD$3757, AF1014:$AF$3757), "")</f>
        <v>2.3437473953475596E-3</v>
      </c>
      <c r="AH1014">
        <f t="shared" si="32"/>
        <v>62000082</v>
      </c>
    </row>
    <row r="1015" spans="1:34" x14ac:dyDescent="0.3">
      <c r="A1015" t="s">
        <v>8</v>
      </c>
      <c r="B1015" t="s">
        <v>1127</v>
      </c>
      <c r="C1015" t="s">
        <v>3473</v>
      </c>
      <c r="D1015">
        <f t="array" ref="D1015">AVERAGE(IF($B$2:$B$3757=$C1015, $AE$2:$AE$3757))</f>
        <v>6.4833333333333316</v>
      </c>
      <c r="E1015">
        <f t="shared" si="33"/>
        <v>6.14</v>
      </c>
      <c r="G1015">
        <v>109</v>
      </c>
      <c r="H1015" t="s">
        <v>354</v>
      </c>
      <c r="I1015" t="s">
        <v>528</v>
      </c>
      <c r="J1015" t="s">
        <v>5366</v>
      </c>
      <c r="K1015" t="s">
        <v>5359</v>
      </c>
      <c r="W1015" t="s">
        <v>1520</v>
      </c>
      <c r="X1015" t="s">
        <v>11</v>
      </c>
      <c r="AD1015">
        <v>45000000</v>
      </c>
      <c r="AE1015">
        <v>6.2</v>
      </c>
      <c r="AF1015">
        <v>106807667</v>
      </c>
      <c r="AG1015">
        <f>IFERROR(CORREL(AD1015:$AD$3757, AF1015:$AF$3757), "")</f>
        <v>2.2988876303181843E-3</v>
      </c>
      <c r="AH1015">
        <f t="shared" si="32"/>
        <v>61807667</v>
      </c>
    </row>
    <row r="1016" spans="1:34" x14ac:dyDescent="0.3">
      <c r="A1016" t="s">
        <v>8</v>
      </c>
      <c r="B1016" t="s">
        <v>717</v>
      </c>
      <c r="C1016" t="s">
        <v>3475</v>
      </c>
      <c r="D1016">
        <f t="array" ref="D1016">AVERAGE(IF($B$2:$B$3757=$C1016, $AE$2:$AE$3757))</f>
        <v>5.45</v>
      </c>
      <c r="E1016">
        <f t="shared" si="33"/>
        <v>6.1333333333333329</v>
      </c>
      <c r="G1016">
        <v>93</v>
      </c>
      <c r="H1016" t="s">
        <v>354</v>
      </c>
      <c r="I1016" t="s">
        <v>253</v>
      </c>
      <c r="J1016" t="s">
        <v>5361</v>
      </c>
      <c r="K1016" t="s">
        <v>5357</v>
      </c>
      <c r="L1016" t="s">
        <v>5358</v>
      </c>
      <c r="W1016" t="s">
        <v>1521</v>
      </c>
      <c r="X1016" t="s">
        <v>11</v>
      </c>
      <c r="AD1016">
        <v>45000000</v>
      </c>
      <c r="AE1016">
        <v>5.8</v>
      </c>
      <c r="AF1016">
        <v>101702060</v>
      </c>
      <c r="AG1016">
        <f>IFERROR(CORREL(AD1016:$AD$3757, AF1016:$AF$3757), "")</f>
        <v>2.2630264038216315E-3</v>
      </c>
      <c r="AH1016">
        <f t="shared" si="32"/>
        <v>56702060</v>
      </c>
    </row>
    <row r="1017" spans="1:34" x14ac:dyDescent="0.3">
      <c r="A1017" t="s">
        <v>8</v>
      </c>
      <c r="B1017" t="s">
        <v>868</v>
      </c>
      <c r="C1017" t="s">
        <v>3477</v>
      </c>
      <c r="D1017">
        <f t="array" ref="D1017">AVERAGE(IF($B$2:$B$3757=$C1017, $AE$2:$AE$3757))</f>
        <v>4.9000000000000004</v>
      </c>
      <c r="E1017">
        <f t="shared" si="33"/>
        <v>6.1285714285714281</v>
      </c>
      <c r="G1017">
        <v>113</v>
      </c>
      <c r="H1017" t="s">
        <v>528</v>
      </c>
      <c r="I1017" t="s">
        <v>5361</v>
      </c>
      <c r="J1017" t="s">
        <v>5359</v>
      </c>
      <c r="W1017" t="s">
        <v>1522</v>
      </c>
      <c r="X1017" t="s">
        <v>11</v>
      </c>
      <c r="AD1017">
        <v>40000000</v>
      </c>
      <c r="AE1017">
        <v>5.7</v>
      </c>
      <c r="AF1017">
        <v>95149435</v>
      </c>
      <c r="AG1017">
        <f>IFERROR(CORREL(AD1017:$AD$3757, AF1017:$AF$3757), "")</f>
        <v>2.2294884482110524E-3</v>
      </c>
      <c r="AH1017">
        <f t="shared" si="32"/>
        <v>55149435</v>
      </c>
    </row>
    <row r="1018" spans="1:34" x14ac:dyDescent="0.3">
      <c r="A1018" t="s">
        <v>8</v>
      </c>
      <c r="B1018" t="s">
        <v>604</v>
      </c>
      <c r="C1018" t="s">
        <v>3480</v>
      </c>
      <c r="D1018">
        <f t="array" ref="D1018">AVERAGE(IF($B$2:$B$3757=$C1018, $AE$2:$AE$3757))</f>
        <v>5.6</v>
      </c>
      <c r="E1018">
        <f t="shared" si="33"/>
        <v>6.125</v>
      </c>
      <c r="G1018">
        <v>141</v>
      </c>
      <c r="H1018" t="s">
        <v>5366</v>
      </c>
      <c r="I1018" t="s">
        <v>897</v>
      </c>
      <c r="J1018" t="s">
        <v>5363</v>
      </c>
      <c r="K1018" t="s">
        <v>5281</v>
      </c>
      <c r="W1018" t="s">
        <v>1523</v>
      </c>
      <c r="X1018" t="s">
        <v>11</v>
      </c>
      <c r="AD1018">
        <v>45000000</v>
      </c>
      <c r="AE1018">
        <v>6.5</v>
      </c>
      <c r="AF1018">
        <v>100768056</v>
      </c>
      <c r="AG1018">
        <f>IFERROR(CORREL(AD1018:$AD$3757, AF1018:$AF$3757), "")</f>
        <v>2.2092393433335994E-3</v>
      </c>
      <c r="AH1018">
        <f t="shared" si="32"/>
        <v>55768056</v>
      </c>
    </row>
    <row r="1019" spans="1:34" x14ac:dyDescent="0.3">
      <c r="A1019" t="s">
        <v>8</v>
      </c>
      <c r="B1019" t="s">
        <v>353</v>
      </c>
      <c r="C1019" t="s">
        <v>3482</v>
      </c>
      <c r="D1019">
        <f t="array" ref="D1019">AVERAGE(IF($B$2:$B$3757=$C1019, $AE$2:$AE$3757))</f>
        <v>7.6</v>
      </c>
      <c r="E1019">
        <f t="shared" si="33"/>
        <v>6.125</v>
      </c>
      <c r="G1019">
        <v>119</v>
      </c>
      <c r="H1019" t="s">
        <v>5366</v>
      </c>
      <c r="I1019" t="s">
        <v>897</v>
      </c>
      <c r="J1019" t="s">
        <v>5363</v>
      </c>
      <c r="K1019" t="s">
        <v>5281</v>
      </c>
      <c r="W1019" t="s">
        <v>1524</v>
      </c>
      <c r="X1019" t="s">
        <v>11</v>
      </c>
      <c r="AD1019">
        <v>45000000</v>
      </c>
      <c r="AE1019">
        <v>6.7</v>
      </c>
      <c r="AF1019">
        <v>92115211</v>
      </c>
      <c r="AG1019">
        <f>IFERROR(CORREL(AD1019:$AD$3757, AF1019:$AF$3757), "")</f>
        <v>2.1760428539023733E-3</v>
      </c>
      <c r="AH1019">
        <f t="shared" si="32"/>
        <v>47115211</v>
      </c>
    </row>
    <row r="1020" spans="1:34" x14ac:dyDescent="0.3">
      <c r="A1020" t="s">
        <v>8</v>
      </c>
      <c r="B1020" t="s">
        <v>1027</v>
      </c>
      <c r="C1020" t="s">
        <v>3484</v>
      </c>
      <c r="D1020">
        <f t="array" ref="D1020">AVERAGE(IF($B$2:$B$3757=$C1020, $AE$2:$AE$3757))</f>
        <v>5.3</v>
      </c>
      <c r="E1020">
        <f t="shared" si="33"/>
        <v>6.125</v>
      </c>
      <c r="G1020">
        <v>97</v>
      </c>
      <c r="H1020" t="s">
        <v>253</v>
      </c>
      <c r="I1020" t="s">
        <v>528</v>
      </c>
      <c r="J1020" t="s">
        <v>897</v>
      </c>
      <c r="W1020" t="s">
        <v>1525</v>
      </c>
      <c r="X1020" t="s">
        <v>11</v>
      </c>
      <c r="AD1020">
        <v>45000000</v>
      </c>
      <c r="AE1020">
        <v>7.4</v>
      </c>
      <c r="AF1020">
        <v>93452056</v>
      </c>
      <c r="AG1020">
        <f>IFERROR(CORREL(AD1020:$AD$3757, AF1020:$AF$3757), "")</f>
        <v>2.1468871959986033E-3</v>
      </c>
      <c r="AH1020">
        <f t="shared" si="32"/>
        <v>48452056</v>
      </c>
    </row>
    <row r="1021" spans="1:34" x14ac:dyDescent="0.3">
      <c r="A1021" t="s">
        <v>8</v>
      </c>
      <c r="B1021" t="s">
        <v>320</v>
      </c>
      <c r="C1021" t="s">
        <v>3486</v>
      </c>
      <c r="D1021">
        <f t="array" ref="D1021">AVERAGE(IF($B$2:$B$3757=$C1021, $AE$2:$AE$3757))</f>
        <v>6.68</v>
      </c>
      <c r="E1021">
        <f t="shared" si="33"/>
        <v>6.1000000000000005</v>
      </c>
      <c r="G1021">
        <v>117</v>
      </c>
      <c r="H1021" t="s">
        <v>354</v>
      </c>
      <c r="I1021" t="s">
        <v>5281</v>
      </c>
      <c r="W1021" t="s">
        <v>1526</v>
      </c>
      <c r="X1021" t="s">
        <v>11</v>
      </c>
      <c r="AD1021">
        <v>45000000</v>
      </c>
      <c r="AE1021">
        <v>6.9</v>
      </c>
      <c r="AF1021">
        <v>83287363</v>
      </c>
      <c r="AG1021">
        <f>IFERROR(CORREL(AD1021:$AD$3757, AF1021:$AF$3757), "")</f>
        <v>2.1170538810138828E-3</v>
      </c>
      <c r="AH1021">
        <f t="shared" si="32"/>
        <v>38287363</v>
      </c>
    </row>
    <row r="1022" spans="1:34" x14ac:dyDescent="0.3">
      <c r="A1022" t="s">
        <v>8</v>
      </c>
      <c r="B1022" t="s">
        <v>815</v>
      </c>
      <c r="C1022" t="s">
        <v>3488</v>
      </c>
      <c r="D1022">
        <f t="array" ref="D1022">AVERAGE(IF($B$2:$B$3757=$C1022, $AE$2:$AE$3757))</f>
        <v>5.3</v>
      </c>
      <c r="E1022">
        <f t="shared" si="33"/>
        <v>6.1000000000000005</v>
      </c>
      <c r="G1022">
        <v>101</v>
      </c>
      <c r="H1022" t="s">
        <v>528</v>
      </c>
      <c r="I1022" t="s">
        <v>5359</v>
      </c>
      <c r="W1022" t="s">
        <v>1527</v>
      </c>
      <c r="X1022" t="s">
        <v>11</v>
      </c>
      <c r="AD1022">
        <v>60000000</v>
      </c>
      <c r="AE1022">
        <v>5.5</v>
      </c>
      <c r="AF1022">
        <v>82931301</v>
      </c>
      <c r="AG1022">
        <f>IFERROR(CORREL(AD1022:$AD$3757, AF1022:$AF$3757), "")</f>
        <v>2.0920359538929819E-3</v>
      </c>
      <c r="AH1022">
        <f t="shared" si="32"/>
        <v>22931301</v>
      </c>
    </row>
    <row r="1023" spans="1:34" x14ac:dyDescent="0.3">
      <c r="A1023" t="s">
        <v>8</v>
      </c>
      <c r="B1023" t="s">
        <v>1528</v>
      </c>
      <c r="C1023" t="s">
        <v>3492</v>
      </c>
      <c r="D1023">
        <f t="array" ref="D1023">AVERAGE(IF($B$2:$B$3757=$C1023, $AE$2:$AE$3757))</f>
        <v>5.6</v>
      </c>
      <c r="E1023">
        <f t="shared" si="33"/>
        <v>6.1</v>
      </c>
      <c r="G1023">
        <v>153</v>
      </c>
      <c r="H1023" t="s">
        <v>5366</v>
      </c>
      <c r="I1023" t="s">
        <v>897</v>
      </c>
      <c r="J1023" t="s">
        <v>5363</v>
      </c>
      <c r="K1023" t="s">
        <v>5281</v>
      </c>
      <c r="W1023" t="s">
        <v>1529</v>
      </c>
      <c r="X1023" t="s">
        <v>11</v>
      </c>
      <c r="AD1023">
        <v>46000000</v>
      </c>
      <c r="AE1023">
        <v>8.1</v>
      </c>
      <c r="AF1023">
        <v>60962878</v>
      </c>
      <c r="AG1023">
        <f>IFERROR(CORREL(AD1023:$AD$3757, AF1023:$AF$3757), "")</f>
        <v>2.0422804750329943E-3</v>
      </c>
      <c r="AH1023">
        <f t="shared" si="32"/>
        <v>14962878</v>
      </c>
    </row>
    <row r="1024" spans="1:34" x14ac:dyDescent="0.3">
      <c r="A1024" t="s">
        <v>8</v>
      </c>
      <c r="B1024" t="s">
        <v>813</v>
      </c>
      <c r="C1024" t="s">
        <v>3495</v>
      </c>
      <c r="D1024">
        <f t="array" ref="D1024">AVERAGE(IF($B$2:$B$3757=$C1024, $AE$2:$AE$3757))</f>
        <v>6.5</v>
      </c>
      <c r="E1024">
        <f t="shared" si="33"/>
        <v>6.1</v>
      </c>
      <c r="G1024">
        <v>122</v>
      </c>
      <c r="H1024" t="s">
        <v>5366</v>
      </c>
      <c r="I1024" t="s">
        <v>897</v>
      </c>
      <c r="J1024" t="s">
        <v>5281</v>
      </c>
      <c r="W1024" t="s">
        <v>1530</v>
      </c>
      <c r="X1024" t="s">
        <v>11</v>
      </c>
      <c r="AD1024">
        <v>45000000</v>
      </c>
      <c r="AE1024">
        <v>7.7</v>
      </c>
      <c r="AF1024">
        <v>76261036</v>
      </c>
      <c r="AG1024">
        <f>IFERROR(CORREL(AD1024:$AD$3757, AF1024:$AF$3757), "")</f>
        <v>2.0270963760869011E-3</v>
      </c>
      <c r="AH1024">
        <f t="shared" si="32"/>
        <v>31261036</v>
      </c>
    </row>
    <row r="1025" spans="1:34" x14ac:dyDescent="0.3">
      <c r="A1025" t="s">
        <v>8</v>
      </c>
      <c r="B1025" t="s">
        <v>268</v>
      </c>
      <c r="C1025" t="s">
        <v>3498</v>
      </c>
      <c r="D1025">
        <f t="array" ref="D1025">AVERAGE(IF($B$2:$B$3757=$C1025, $AE$2:$AE$3757))</f>
        <v>6.2</v>
      </c>
      <c r="E1025">
        <f t="shared" si="33"/>
        <v>6.1</v>
      </c>
      <c r="G1025">
        <v>102</v>
      </c>
      <c r="H1025" t="s">
        <v>253</v>
      </c>
      <c r="I1025" t="s">
        <v>528</v>
      </c>
      <c r="J1025" t="s">
        <v>5358</v>
      </c>
      <c r="W1025" t="s">
        <v>1531</v>
      </c>
      <c r="X1025" t="s">
        <v>11</v>
      </c>
      <c r="AD1025">
        <v>45000000</v>
      </c>
      <c r="AE1025">
        <v>7.3</v>
      </c>
      <c r="AF1025">
        <v>71423726</v>
      </c>
      <c r="AG1025">
        <f>IFERROR(CORREL(AD1025:$AD$3757, AF1025:$AF$3757), "")</f>
        <v>2.0053760762384853E-3</v>
      </c>
      <c r="AH1025">
        <f t="shared" si="32"/>
        <v>26423726</v>
      </c>
    </row>
    <row r="1026" spans="1:34" x14ac:dyDescent="0.3">
      <c r="A1026" t="s">
        <v>8</v>
      </c>
      <c r="B1026" t="s">
        <v>1024</v>
      </c>
      <c r="C1026" t="s">
        <v>3502</v>
      </c>
      <c r="D1026">
        <f t="array" ref="D1026">AVERAGE(IF($B$2:$B$3757=$C1026, $AE$2:$AE$3757))</f>
        <v>7</v>
      </c>
      <c r="E1026">
        <f t="shared" si="33"/>
        <v>6.1</v>
      </c>
      <c r="G1026">
        <v>83</v>
      </c>
      <c r="H1026" t="s">
        <v>528</v>
      </c>
      <c r="W1026" t="s">
        <v>1532</v>
      </c>
      <c r="X1026" t="s">
        <v>11</v>
      </c>
      <c r="AD1026">
        <v>45000000</v>
      </c>
      <c r="AE1026">
        <v>5.2</v>
      </c>
      <c r="AF1026">
        <v>71277420</v>
      </c>
      <c r="AG1026">
        <f>IFERROR(CORREL(AD1026:$AD$3757, AF1026:$AF$3757), "")</f>
        <v>1.9859834286174768E-3</v>
      </c>
      <c r="AH1026">
        <f t="shared" si="32"/>
        <v>26277420</v>
      </c>
    </row>
    <row r="1027" spans="1:34" x14ac:dyDescent="0.3">
      <c r="A1027" t="s">
        <v>8</v>
      </c>
      <c r="B1027" t="s">
        <v>187</v>
      </c>
      <c r="C1027" t="s">
        <v>3504</v>
      </c>
      <c r="D1027">
        <f t="array" ref="D1027">AVERAGE(IF($B$2:$B$3757=$C1027, $AE$2:$AE$3757))</f>
        <v>6.8600000000000012</v>
      </c>
      <c r="E1027">
        <f t="shared" si="33"/>
        <v>6.1</v>
      </c>
      <c r="G1027">
        <v>103</v>
      </c>
      <c r="H1027" t="s">
        <v>253</v>
      </c>
      <c r="I1027" t="s">
        <v>528</v>
      </c>
      <c r="J1027" t="s">
        <v>5361</v>
      </c>
      <c r="K1027" t="s">
        <v>5362</v>
      </c>
      <c r="W1027" t="s">
        <v>1533</v>
      </c>
      <c r="X1027" t="s">
        <v>11</v>
      </c>
      <c r="AD1027">
        <v>45000000</v>
      </c>
      <c r="AE1027">
        <v>7.1</v>
      </c>
      <c r="AF1027">
        <v>88625922</v>
      </c>
      <c r="AG1027">
        <f>IFERROR(CORREL(AD1027:$AD$3757, AF1027:$AF$3757), "")</f>
        <v>1.9666419618411448E-3</v>
      </c>
      <c r="AH1027">
        <f t="shared" ref="AH1027:AH1090" si="34" xml:space="preserve"> AF1027 - AD1027</f>
        <v>43625922</v>
      </c>
    </row>
    <row r="1028" spans="1:34" x14ac:dyDescent="0.3">
      <c r="A1028" t="s">
        <v>8</v>
      </c>
      <c r="B1028" t="s">
        <v>783</v>
      </c>
      <c r="C1028" t="s">
        <v>3506</v>
      </c>
      <c r="D1028">
        <f t="array" ref="D1028">AVERAGE(IF($B$2:$B$3757=$C1028, $AE$2:$AE$3757))</f>
        <v>5.3</v>
      </c>
      <c r="E1028">
        <f t="shared" si="33"/>
        <v>6.1</v>
      </c>
      <c r="G1028">
        <v>110</v>
      </c>
      <c r="H1028" t="s">
        <v>354</v>
      </c>
      <c r="I1028" t="s">
        <v>1714</v>
      </c>
      <c r="W1028" t="s">
        <v>1534</v>
      </c>
      <c r="X1028" t="s">
        <v>11</v>
      </c>
      <c r="AD1028">
        <v>45000000</v>
      </c>
      <c r="AE1028">
        <v>7.1</v>
      </c>
      <c r="AF1028">
        <v>70001065</v>
      </c>
      <c r="AG1028">
        <f>IFERROR(CORREL(AD1028:$AD$3757, AF1028:$AF$3757), "")</f>
        <v>1.9388714700279525E-3</v>
      </c>
      <c r="AH1028">
        <f t="shared" si="34"/>
        <v>25001065</v>
      </c>
    </row>
    <row r="1029" spans="1:34" x14ac:dyDescent="0.3">
      <c r="A1029" t="s">
        <v>8</v>
      </c>
      <c r="B1029" t="s">
        <v>1535</v>
      </c>
      <c r="C1029" t="s">
        <v>3508</v>
      </c>
      <c r="D1029">
        <f t="array" ref="D1029">AVERAGE(IF($B$2:$B$3757=$C1029, $AE$2:$AE$3757))</f>
        <v>6.3</v>
      </c>
      <c r="E1029">
        <f t="shared" si="33"/>
        <v>6.1</v>
      </c>
      <c r="G1029">
        <v>136</v>
      </c>
      <c r="H1029" t="s">
        <v>897</v>
      </c>
      <c r="I1029" t="s">
        <v>5365</v>
      </c>
      <c r="W1029" t="s">
        <v>1536</v>
      </c>
      <c r="X1029" t="s">
        <v>11</v>
      </c>
      <c r="AD1029">
        <v>30000000</v>
      </c>
      <c r="AE1029">
        <v>7.2</v>
      </c>
      <c r="AF1029">
        <v>67253092</v>
      </c>
      <c r="AG1029">
        <f>IFERROR(CORREL(AD1029:$AD$3757, AF1029:$AF$3757), "")</f>
        <v>1.9201061452996E-3</v>
      </c>
      <c r="AH1029">
        <f t="shared" si="34"/>
        <v>37253092</v>
      </c>
    </row>
    <row r="1030" spans="1:34" x14ac:dyDescent="0.3">
      <c r="A1030" t="s">
        <v>8</v>
      </c>
      <c r="B1030" t="s">
        <v>1537</v>
      </c>
      <c r="C1030" t="s">
        <v>3511</v>
      </c>
      <c r="D1030">
        <f t="array" ref="D1030">AVERAGE(IF($B$2:$B$3757=$C1030, $AE$2:$AE$3757))</f>
        <v>8.3000000000000007</v>
      </c>
      <c r="E1030">
        <f t="shared" si="33"/>
        <v>6.1</v>
      </c>
      <c r="G1030">
        <v>91</v>
      </c>
      <c r="H1030" t="s">
        <v>897</v>
      </c>
      <c r="I1030" t="s">
        <v>5281</v>
      </c>
      <c r="W1030" t="s">
        <v>1538</v>
      </c>
      <c r="X1030" t="s">
        <v>11</v>
      </c>
      <c r="AD1030">
        <v>45000000</v>
      </c>
      <c r="AE1030">
        <v>6.5</v>
      </c>
      <c r="AF1030">
        <v>66790248</v>
      </c>
      <c r="AG1030">
        <f>IFERROR(CORREL(AD1030:$AD$3757, AF1030:$AF$3757), "")</f>
        <v>1.9199201240592612E-3</v>
      </c>
      <c r="AH1030">
        <f t="shared" si="34"/>
        <v>21790248</v>
      </c>
    </row>
    <row r="1031" spans="1:34" x14ac:dyDescent="0.3">
      <c r="A1031" t="s">
        <v>8</v>
      </c>
      <c r="B1031" t="s">
        <v>1539</v>
      </c>
      <c r="C1031" t="s">
        <v>3515</v>
      </c>
      <c r="D1031">
        <f t="array" ref="D1031">AVERAGE(IF($B$2:$B$3757=$C1031, $AE$2:$AE$3757))</f>
        <v>6.4</v>
      </c>
      <c r="E1031">
        <f t="shared" si="33"/>
        <v>6.1</v>
      </c>
      <c r="G1031">
        <v>89</v>
      </c>
      <c r="H1031" t="s">
        <v>354</v>
      </c>
      <c r="I1031" t="s">
        <v>253</v>
      </c>
      <c r="J1031" t="s">
        <v>1714</v>
      </c>
      <c r="K1031" t="s">
        <v>5281</v>
      </c>
      <c r="W1031" t="s">
        <v>1540</v>
      </c>
      <c r="X1031" t="s">
        <v>11</v>
      </c>
      <c r="AD1031">
        <v>45000000</v>
      </c>
      <c r="AE1031">
        <v>4.5999999999999996</v>
      </c>
      <c r="AF1031">
        <v>65557989</v>
      </c>
      <c r="AG1031">
        <f>IFERROR(CORREL(AD1031:$AD$3757, AF1031:$AF$3757), "")</f>
        <v>1.9027004948326644E-3</v>
      </c>
      <c r="AH1031">
        <f t="shared" si="34"/>
        <v>20557989</v>
      </c>
    </row>
    <row r="1032" spans="1:34" x14ac:dyDescent="0.3">
      <c r="A1032" t="s">
        <v>8</v>
      </c>
      <c r="B1032" t="s">
        <v>1080</v>
      </c>
      <c r="C1032" t="s">
        <v>3517</v>
      </c>
      <c r="D1032">
        <f t="array" ref="D1032">AVERAGE(IF($B$2:$B$3757=$C1032, $AE$2:$AE$3757))</f>
        <v>6.9</v>
      </c>
      <c r="E1032">
        <f t="shared" si="33"/>
        <v>6.1</v>
      </c>
      <c r="G1032">
        <v>107</v>
      </c>
      <c r="H1032" t="s">
        <v>528</v>
      </c>
      <c r="I1032" t="s">
        <v>897</v>
      </c>
      <c r="J1032" t="s">
        <v>5368</v>
      </c>
      <c r="K1032" t="s">
        <v>5359</v>
      </c>
      <c r="W1032" t="s">
        <v>1541</v>
      </c>
      <c r="X1032" t="s">
        <v>11</v>
      </c>
      <c r="AD1032">
        <v>45000000</v>
      </c>
      <c r="AE1032">
        <v>5.6</v>
      </c>
      <c r="AF1032">
        <v>60786269</v>
      </c>
      <c r="AG1032">
        <f>IFERROR(CORREL(AD1032:$AD$3757, AF1032:$AF$3757), "")</f>
        <v>1.8860694760268332E-3</v>
      </c>
      <c r="AH1032">
        <f t="shared" si="34"/>
        <v>15786269</v>
      </c>
    </row>
    <row r="1033" spans="1:34" x14ac:dyDescent="0.3">
      <c r="A1033" t="s">
        <v>8</v>
      </c>
      <c r="B1033" t="s">
        <v>1542</v>
      </c>
      <c r="C1033" t="s">
        <v>3519</v>
      </c>
      <c r="D1033">
        <f t="array" ref="D1033">AVERAGE(IF($B$2:$B$3757=$C1033, $AE$2:$AE$3757))</f>
        <v>6.2</v>
      </c>
      <c r="E1033">
        <f t="shared" si="33"/>
        <v>6.1</v>
      </c>
      <c r="G1033">
        <v>129</v>
      </c>
      <c r="H1033" t="s">
        <v>528</v>
      </c>
      <c r="I1033" t="s">
        <v>897</v>
      </c>
      <c r="J1033" t="s">
        <v>5359</v>
      </c>
      <c r="W1033" t="s">
        <v>1543</v>
      </c>
      <c r="X1033" t="s">
        <v>11</v>
      </c>
      <c r="AD1033">
        <v>45000000</v>
      </c>
      <c r="AE1033">
        <v>7.7</v>
      </c>
      <c r="AF1033">
        <v>59365105</v>
      </c>
      <c r="AG1033">
        <f>IFERROR(CORREL(AD1033:$AD$3757, AF1033:$AF$3757), "")</f>
        <v>1.8717737430156652E-3</v>
      </c>
      <c r="AH1033">
        <f t="shared" si="34"/>
        <v>14365105</v>
      </c>
    </row>
    <row r="1034" spans="1:34" x14ac:dyDescent="0.3">
      <c r="A1034" t="s">
        <v>8</v>
      </c>
      <c r="B1034" t="s">
        <v>82</v>
      </c>
      <c r="C1034" t="s">
        <v>3522</v>
      </c>
      <c r="D1034">
        <f t="array" ref="D1034">AVERAGE(IF($B$2:$B$3757=$C1034, $AE$2:$AE$3757))</f>
        <v>6.1</v>
      </c>
      <c r="E1034">
        <f t="shared" si="33"/>
        <v>6.1</v>
      </c>
      <c r="G1034">
        <v>95</v>
      </c>
      <c r="H1034" t="s">
        <v>253</v>
      </c>
      <c r="I1034" t="s">
        <v>5360</v>
      </c>
      <c r="J1034" t="s">
        <v>528</v>
      </c>
      <c r="K1034" t="s">
        <v>5361</v>
      </c>
      <c r="L1034" t="s">
        <v>5357</v>
      </c>
      <c r="W1034" t="s">
        <v>1544</v>
      </c>
      <c r="X1034" t="s">
        <v>11</v>
      </c>
      <c r="AD1034">
        <v>120000000</v>
      </c>
      <c r="AE1034">
        <v>7.2</v>
      </c>
      <c r="AF1034">
        <v>162792677</v>
      </c>
      <c r="AG1034">
        <f>IFERROR(CORREL(AD1034:$AD$3757, AF1034:$AF$3757), "")</f>
        <v>1.8581674711683142E-3</v>
      </c>
      <c r="AH1034">
        <f t="shared" si="34"/>
        <v>42792677</v>
      </c>
    </row>
    <row r="1035" spans="1:34" x14ac:dyDescent="0.3">
      <c r="A1035" t="s">
        <v>8</v>
      </c>
      <c r="B1035" t="s">
        <v>703</v>
      </c>
      <c r="C1035" t="s">
        <v>3524</v>
      </c>
      <c r="D1035">
        <f t="array" ref="D1035">AVERAGE(IF($B$2:$B$3757=$C1035, $AE$2:$AE$3757))</f>
        <v>5.0999999999999996</v>
      </c>
      <c r="E1035">
        <f t="shared" si="33"/>
        <v>6.1</v>
      </c>
      <c r="G1035">
        <v>122</v>
      </c>
      <c r="H1035" t="s">
        <v>1714</v>
      </c>
      <c r="I1035" t="s">
        <v>5363</v>
      </c>
      <c r="J1035" t="s">
        <v>5281</v>
      </c>
      <c r="W1035" t="s">
        <v>1545</v>
      </c>
      <c r="X1035" t="s">
        <v>11</v>
      </c>
      <c r="AD1035">
        <v>35000000</v>
      </c>
      <c r="AE1035">
        <v>6.8</v>
      </c>
      <c r="AF1035">
        <v>31598308</v>
      </c>
      <c r="AG1035">
        <f>IFERROR(CORREL(AD1035:$AD$3757, AF1035:$AF$3757), "")</f>
        <v>1.4732940359649504E-3</v>
      </c>
      <c r="AH1035">
        <f t="shared" si="34"/>
        <v>-3401692</v>
      </c>
    </row>
    <row r="1036" spans="1:34" x14ac:dyDescent="0.3">
      <c r="A1036" t="s">
        <v>8</v>
      </c>
      <c r="B1036" t="s">
        <v>1539</v>
      </c>
      <c r="C1036" t="s">
        <v>3526</v>
      </c>
      <c r="D1036">
        <f t="array" ref="D1036">AVERAGE(IF($B$2:$B$3757=$C1036, $AE$2:$AE$3757))</f>
        <v>5.6333333333333329</v>
      </c>
      <c r="E1036">
        <f t="shared" si="33"/>
        <v>6.1</v>
      </c>
      <c r="G1036">
        <v>110</v>
      </c>
      <c r="H1036" t="s">
        <v>354</v>
      </c>
      <c r="I1036" t="s">
        <v>5366</v>
      </c>
      <c r="J1036" t="s">
        <v>897</v>
      </c>
      <c r="K1036" t="s">
        <v>5359</v>
      </c>
      <c r="L1036" t="s">
        <v>5281</v>
      </c>
      <c r="W1036" t="s">
        <v>1546</v>
      </c>
      <c r="X1036" t="s">
        <v>11</v>
      </c>
      <c r="AD1036">
        <v>45000000</v>
      </c>
      <c r="AE1036">
        <v>5.4</v>
      </c>
      <c r="AF1036">
        <v>57362581</v>
      </c>
      <c r="AG1036">
        <f>IFERROR(CORREL(AD1036:$AD$3757, AF1036:$AF$3757), "")</f>
        <v>1.4733773073369672E-3</v>
      </c>
      <c r="AH1036">
        <f t="shared" si="34"/>
        <v>12362581</v>
      </c>
    </row>
    <row r="1037" spans="1:34" x14ac:dyDescent="0.3">
      <c r="A1037" t="s">
        <v>8</v>
      </c>
      <c r="B1037" t="s">
        <v>832</v>
      </c>
      <c r="C1037" t="s">
        <v>3528</v>
      </c>
      <c r="D1037">
        <f t="array" ref="D1037">AVERAGE(IF($B$2:$B$3757=$C1037, $AE$2:$AE$3757))</f>
        <v>5.9</v>
      </c>
      <c r="E1037">
        <f t="shared" si="33"/>
        <v>6.1</v>
      </c>
      <c r="G1037">
        <v>135</v>
      </c>
      <c r="H1037" t="s">
        <v>528</v>
      </c>
      <c r="I1037" t="s">
        <v>897</v>
      </c>
      <c r="J1037" t="s">
        <v>5359</v>
      </c>
      <c r="K1037" t="s">
        <v>5365</v>
      </c>
      <c r="W1037" t="s">
        <v>1547</v>
      </c>
      <c r="X1037" t="s">
        <v>11</v>
      </c>
      <c r="AD1037">
        <v>45000000</v>
      </c>
      <c r="AE1037">
        <v>6.3</v>
      </c>
      <c r="AF1037">
        <v>53854588</v>
      </c>
      <c r="AG1037">
        <f>IFERROR(CORREL(AD1037:$AD$3757, AF1037:$AF$3757), "")</f>
        <v>1.4606506340638895E-3</v>
      </c>
      <c r="AH1037">
        <f t="shared" si="34"/>
        <v>8854588</v>
      </c>
    </row>
    <row r="1038" spans="1:34" x14ac:dyDescent="0.3">
      <c r="A1038" t="s">
        <v>8</v>
      </c>
      <c r="B1038" t="s">
        <v>1216</v>
      </c>
      <c r="C1038" t="s">
        <v>3531</v>
      </c>
      <c r="D1038">
        <f t="array" ref="D1038">AVERAGE(IF($B$2:$B$3757=$C1038, $AE$2:$AE$3757))</f>
        <v>5.7</v>
      </c>
      <c r="E1038">
        <f t="shared" si="33"/>
        <v>6.1</v>
      </c>
      <c r="G1038">
        <v>95</v>
      </c>
      <c r="H1038" t="s">
        <v>528</v>
      </c>
      <c r="I1038" t="s">
        <v>5361</v>
      </c>
      <c r="J1038" t="s">
        <v>5359</v>
      </c>
      <c r="K1038" t="s">
        <v>5365</v>
      </c>
      <c r="W1038" t="s">
        <v>1548</v>
      </c>
      <c r="X1038" t="s">
        <v>11</v>
      </c>
      <c r="AD1038">
        <v>45000000</v>
      </c>
      <c r="AE1038">
        <v>5.6</v>
      </c>
      <c r="AF1038">
        <v>52580895</v>
      </c>
      <c r="AG1038">
        <f>IFERROR(CORREL(AD1038:$AD$3757, AF1038:$AF$3757), "")</f>
        <v>1.4496676710970223E-3</v>
      </c>
      <c r="AH1038">
        <f t="shared" si="34"/>
        <v>7580895</v>
      </c>
    </row>
    <row r="1039" spans="1:34" x14ac:dyDescent="0.3">
      <c r="A1039" t="s">
        <v>8</v>
      </c>
      <c r="B1039" t="s">
        <v>1549</v>
      </c>
      <c r="C1039" t="s">
        <v>3534</v>
      </c>
      <c r="D1039">
        <f t="array" ref="D1039">AVERAGE(IF($B$2:$B$3757=$C1039, $AE$2:$AE$3757))</f>
        <v>7.5</v>
      </c>
      <c r="E1039">
        <f t="shared" si="33"/>
        <v>6.1</v>
      </c>
      <c r="G1039">
        <v>109</v>
      </c>
      <c r="H1039" t="s">
        <v>253</v>
      </c>
      <c r="I1039" t="s">
        <v>528</v>
      </c>
      <c r="J1039" t="s">
        <v>5358</v>
      </c>
      <c r="W1039" t="s">
        <v>1550</v>
      </c>
      <c r="X1039" t="s">
        <v>11</v>
      </c>
      <c r="AD1039">
        <v>50000000</v>
      </c>
      <c r="AE1039">
        <v>6.8</v>
      </c>
      <c r="AF1039">
        <v>51019112</v>
      </c>
      <c r="AG1039">
        <f>IFERROR(CORREL(AD1039:$AD$3757, AF1039:$AF$3757), "")</f>
        <v>1.4393138761673342E-3</v>
      </c>
      <c r="AH1039">
        <f t="shared" si="34"/>
        <v>1019112</v>
      </c>
    </row>
    <row r="1040" spans="1:34" x14ac:dyDescent="0.3">
      <c r="A1040" t="s">
        <v>8</v>
      </c>
      <c r="B1040" t="s">
        <v>1551</v>
      </c>
      <c r="C1040" t="s">
        <v>3537</v>
      </c>
      <c r="D1040">
        <f t="array" ref="D1040">AVERAGE(IF($B$2:$B$3757=$C1040, $AE$2:$AE$3757))</f>
        <v>7.5</v>
      </c>
      <c r="E1040">
        <f t="shared" si="33"/>
        <v>6.1</v>
      </c>
      <c r="G1040">
        <v>93</v>
      </c>
      <c r="H1040" t="s">
        <v>528</v>
      </c>
      <c r="I1040" t="s">
        <v>5361</v>
      </c>
      <c r="J1040" t="s">
        <v>5357</v>
      </c>
      <c r="K1040" t="s">
        <v>5359</v>
      </c>
      <c r="W1040" t="s">
        <v>1552</v>
      </c>
      <c r="X1040" t="s">
        <v>11</v>
      </c>
      <c r="AD1040">
        <v>26000000</v>
      </c>
      <c r="AE1040">
        <v>4.3</v>
      </c>
      <c r="AF1040">
        <v>48114556</v>
      </c>
      <c r="AG1040">
        <f>IFERROR(CORREL(AD1040:$AD$3757, AF1040:$AF$3757), "")</f>
        <v>1.4266174263479069E-3</v>
      </c>
      <c r="AH1040">
        <f t="shared" si="34"/>
        <v>22114556</v>
      </c>
    </row>
    <row r="1041" spans="1:34" x14ac:dyDescent="0.3">
      <c r="A1041" t="s">
        <v>8</v>
      </c>
      <c r="B1041" t="s">
        <v>1553</v>
      </c>
      <c r="C1041" t="s">
        <v>3542</v>
      </c>
      <c r="D1041">
        <f t="array" ref="D1041">AVERAGE(IF($B$2:$B$3757=$C1041, $AE$2:$AE$3757))</f>
        <v>5.5</v>
      </c>
      <c r="E1041">
        <f t="shared" si="33"/>
        <v>6.1</v>
      </c>
      <c r="G1041">
        <v>94</v>
      </c>
      <c r="H1041" t="s">
        <v>354</v>
      </c>
      <c r="I1041" t="s">
        <v>1714</v>
      </c>
      <c r="J1041" t="s">
        <v>5358</v>
      </c>
      <c r="K1041" t="s">
        <v>5281</v>
      </c>
      <c r="W1041" t="s">
        <v>1554</v>
      </c>
      <c r="X1041" t="s">
        <v>11</v>
      </c>
      <c r="AD1041">
        <v>45000000</v>
      </c>
      <c r="AE1041">
        <v>6.3</v>
      </c>
      <c r="AF1041">
        <v>50648679</v>
      </c>
      <c r="AG1041">
        <f>IFERROR(CORREL(AD1041:$AD$3757, AF1041:$AF$3757), "")</f>
        <v>1.4285306736650824E-3</v>
      </c>
      <c r="AH1041">
        <f t="shared" si="34"/>
        <v>5648679</v>
      </c>
    </row>
    <row r="1042" spans="1:34" x14ac:dyDescent="0.3">
      <c r="A1042" t="s">
        <v>8</v>
      </c>
      <c r="B1042" t="s">
        <v>431</v>
      </c>
      <c r="C1042" t="s">
        <v>3549</v>
      </c>
      <c r="D1042">
        <f t="array" ref="D1042">AVERAGE(IF($B$2:$B$3757=$C1042, $AE$2:$AE$3757))</f>
        <v>5.0999999999999996</v>
      </c>
      <c r="E1042">
        <f t="shared" si="33"/>
        <v>6.1</v>
      </c>
      <c r="G1042">
        <v>117</v>
      </c>
      <c r="H1042" t="s">
        <v>528</v>
      </c>
      <c r="I1042" t="s">
        <v>5359</v>
      </c>
      <c r="W1042" t="s">
        <v>1555</v>
      </c>
      <c r="X1042" t="s">
        <v>11</v>
      </c>
      <c r="AD1042">
        <v>40000000</v>
      </c>
      <c r="AE1042">
        <v>6.5</v>
      </c>
      <c r="AF1042">
        <v>46280507</v>
      </c>
      <c r="AG1042">
        <f>IFERROR(CORREL(AD1042:$AD$3757, AF1042:$AF$3757), "")</f>
        <v>1.4191267990538877E-3</v>
      </c>
      <c r="AH1042">
        <f t="shared" si="34"/>
        <v>6280507</v>
      </c>
    </row>
    <row r="1043" spans="1:34" x14ac:dyDescent="0.3">
      <c r="A1043" t="s">
        <v>8</v>
      </c>
      <c r="B1043" t="s">
        <v>1222</v>
      </c>
      <c r="C1043" t="s">
        <v>3551</v>
      </c>
      <c r="D1043">
        <f t="array" ref="D1043">AVERAGE(IF($B$2:$B$3757=$C1043, $AE$2:$AE$3757))</f>
        <v>6.95</v>
      </c>
      <c r="E1043">
        <f t="shared" si="33"/>
        <v>6.1</v>
      </c>
      <c r="G1043">
        <v>112</v>
      </c>
      <c r="H1043" t="s">
        <v>253</v>
      </c>
      <c r="I1043" t="s">
        <v>528</v>
      </c>
      <c r="J1043" t="s">
        <v>897</v>
      </c>
      <c r="W1043" t="s">
        <v>1556</v>
      </c>
      <c r="X1043" t="s">
        <v>11</v>
      </c>
      <c r="AD1043">
        <v>45000000</v>
      </c>
      <c r="AE1043">
        <v>6.4</v>
      </c>
      <c r="AF1043">
        <v>38360195</v>
      </c>
      <c r="AG1043">
        <f>IFERROR(CORREL(AD1043:$AD$3757, AF1043:$AF$3757), "")</f>
        <v>1.4142564962456316E-3</v>
      </c>
      <c r="AH1043">
        <f t="shared" si="34"/>
        <v>-6639805</v>
      </c>
    </row>
    <row r="1044" spans="1:34" x14ac:dyDescent="0.3">
      <c r="A1044" t="s">
        <v>8</v>
      </c>
      <c r="B1044" t="s">
        <v>1302</v>
      </c>
      <c r="C1044" t="s">
        <v>3562</v>
      </c>
      <c r="D1044">
        <f t="array" ref="D1044">AVERAGE(IF($B$2:$B$3757=$C1044, $AE$2:$AE$3757))</f>
        <v>6.4</v>
      </c>
      <c r="E1044">
        <f t="shared" si="33"/>
        <v>6.1</v>
      </c>
      <c r="G1044">
        <v>111</v>
      </c>
      <c r="H1044" t="s">
        <v>354</v>
      </c>
      <c r="I1044" t="s">
        <v>253</v>
      </c>
      <c r="J1044" t="s">
        <v>5366</v>
      </c>
      <c r="K1044" t="s">
        <v>5281</v>
      </c>
      <c r="W1044" t="s">
        <v>1557</v>
      </c>
      <c r="X1044" t="s">
        <v>11</v>
      </c>
      <c r="AD1044">
        <v>45000000</v>
      </c>
      <c r="AE1044">
        <v>6.3</v>
      </c>
      <c r="AF1044">
        <v>46815748</v>
      </c>
      <c r="AG1044">
        <f>IFERROR(CORREL(AD1044:$AD$3757, AF1044:$AF$3757), "")</f>
        <v>1.4110394401052118E-3</v>
      </c>
      <c r="AH1044">
        <f t="shared" si="34"/>
        <v>1815748</v>
      </c>
    </row>
    <row r="1045" spans="1:34" x14ac:dyDescent="0.3">
      <c r="A1045" t="s">
        <v>8</v>
      </c>
      <c r="B1045" t="s">
        <v>524</v>
      </c>
      <c r="C1045" t="s">
        <v>3564</v>
      </c>
      <c r="D1045">
        <f t="array" ref="D1045">AVERAGE(IF($B$2:$B$3757=$C1045, $AE$2:$AE$3757))</f>
        <v>6</v>
      </c>
      <c r="E1045">
        <f t="shared" si="33"/>
        <v>6.1</v>
      </c>
      <c r="G1045">
        <v>96</v>
      </c>
      <c r="H1045" t="s">
        <v>897</v>
      </c>
      <c r="I1045" t="s">
        <v>5361</v>
      </c>
      <c r="J1045" t="s">
        <v>5357</v>
      </c>
      <c r="W1045" t="s">
        <v>1558</v>
      </c>
      <c r="X1045" t="s">
        <v>11</v>
      </c>
      <c r="AD1045">
        <v>45000000</v>
      </c>
      <c r="AE1045">
        <v>5.9</v>
      </c>
      <c r="AF1045">
        <v>35617599</v>
      </c>
      <c r="AG1045">
        <f>IFERROR(CORREL(AD1045:$AD$3757, AF1045:$AF$3757), "")</f>
        <v>1.4035477771017872E-3</v>
      </c>
      <c r="AH1045">
        <f t="shared" si="34"/>
        <v>-9382401</v>
      </c>
    </row>
    <row r="1046" spans="1:34" x14ac:dyDescent="0.3">
      <c r="A1046" t="s">
        <v>197</v>
      </c>
      <c r="B1046" t="s">
        <v>200</v>
      </c>
      <c r="C1046" t="s">
        <v>3566</v>
      </c>
      <c r="D1046">
        <f t="array" ref="D1046">AVERAGE(IF($B$2:$B$3757=$C1046, $AE$2:$AE$3757))</f>
        <v>6.9</v>
      </c>
      <c r="E1046">
        <f t="shared" si="33"/>
        <v>6.1</v>
      </c>
      <c r="G1046">
        <v>141</v>
      </c>
      <c r="H1046" t="s">
        <v>5366</v>
      </c>
      <c r="I1046" t="s">
        <v>897</v>
      </c>
      <c r="J1046" t="s">
        <v>5281</v>
      </c>
      <c r="W1046" t="s">
        <v>1559</v>
      </c>
      <c r="X1046" t="s">
        <v>11</v>
      </c>
      <c r="AD1046">
        <v>45000000</v>
      </c>
      <c r="AE1046">
        <v>6.5</v>
      </c>
      <c r="AF1046">
        <v>47307550</v>
      </c>
      <c r="AG1046">
        <f>IFERROR(CORREL(AD1046:$AD$3757, AF1046:$AF$3757), "")</f>
        <v>1.4017148586873999E-3</v>
      </c>
      <c r="AH1046">
        <f t="shared" si="34"/>
        <v>2307550</v>
      </c>
    </row>
    <row r="1047" spans="1:34" x14ac:dyDescent="0.3">
      <c r="A1047" t="s">
        <v>8</v>
      </c>
      <c r="B1047" t="s">
        <v>1560</v>
      </c>
      <c r="C1047" t="s">
        <v>3568</v>
      </c>
      <c r="D1047">
        <f t="array" ref="D1047">AVERAGE(IF($B$2:$B$3757=$C1047, $AE$2:$AE$3757))</f>
        <v>6.1</v>
      </c>
      <c r="E1047">
        <f t="shared" si="33"/>
        <v>6.1</v>
      </c>
      <c r="G1047">
        <v>94</v>
      </c>
      <c r="H1047" t="s">
        <v>354</v>
      </c>
      <c r="I1047" t="s">
        <v>5366</v>
      </c>
      <c r="J1047" t="s">
        <v>5281</v>
      </c>
      <c r="W1047" t="s">
        <v>1561</v>
      </c>
      <c r="X1047" t="s">
        <v>11</v>
      </c>
      <c r="AD1047">
        <v>25000000</v>
      </c>
      <c r="AE1047">
        <v>6.5</v>
      </c>
      <c r="AF1047">
        <v>32003620</v>
      </c>
      <c r="AG1047">
        <f>IFERROR(CORREL(AD1047:$AD$3757, AF1047:$AF$3757), "")</f>
        <v>1.3939657551347048E-3</v>
      </c>
      <c r="AH1047">
        <f t="shared" si="34"/>
        <v>7003620</v>
      </c>
    </row>
    <row r="1048" spans="1:34" x14ac:dyDescent="0.3">
      <c r="A1048" t="s">
        <v>8</v>
      </c>
      <c r="B1048" t="s">
        <v>1562</v>
      </c>
      <c r="C1048" t="s">
        <v>3571</v>
      </c>
      <c r="D1048">
        <f t="array" ref="D1048">AVERAGE(IF($B$2:$B$3757=$C1048, $AE$2:$AE$3757))</f>
        <v>4.4000000000000004</v>
      </c>
      <c r="E1048">
        <f t="shared" ref="E1048:E1111" si="35">LARGE($D$2:$D$1660, ROW(1047:1047))</f>
        <v>6.1</v>
      </c>
      <c r="G1048">
        <v>87</v>
      </c>
      <c r="H1048" t="s">
        <v>354</v>
      </c>
      <c r="I1048" t="s">
        <v>253</v>
      </c>
      <c r="J1048" t="s">
        <v>528</v>
      </c>
      <c r="W1048" t="s">
        <v>1563</v>
      </c>
      <c r="X1048" t="s">
        <v>11</v>
      </c>
      <c r="AD1048">
        <v>35000000</v>
      </c>
      <c r="AE1048">
        <v>6.1</v>
      </c>
      <c r="AF1048">
        <v>27972410</v>
      </c>
      <c r="AG1048">
        <f>IFERROR(CORREL(AD1048:$AD$3757, AF1048:$AF$3757), "")</f>
        <v>1.393966327754465E-3</v>
      </c>
      <c r="AH1048">
        <f t="shared" si="34"/>
        <v>-7027590</v>
      </c>
    </row>
    <row r="1049" spans="1:34" x14ac:dyDescent="0.3">
      <c r="A1049" t="s">
        <v>8</v>
      </c>
      <c r="B1049" t="s">
        <v>1564</v>
      </c>
      <c r="C1049" t="s">
        <v>3573</v>
      </c>
      <c r="D1049">
        <f t="array" ref="D1049">AVERAGE(IF($B$2:$B$3757=$C1049, $AE$2:$AE$3757))</f>
        <v>7</v>
      </c>
      <c r="E1049">
        <f t="shared" si="35"/>
        <v>6.1</v>
      </c>
      <c r="G1049">
        <v>88</v>
      </c>
      <c r="H1049" t="s">
        <v>253</v>
      </c>
      <c r="I1049" t="s">
        <v>5360</v>
      </c>
      <c r="J1049" t="s">
        <v>528</v>
      </c>
      <c r="K1049" t="s">
        <v>5361</v>
      </c>
      <c r="L1049" t="s">
        <v>5357</v>
      </c>
      <c r="W1049" t="s">
        <v>1565</v>
      </c>
      <c r="X1049" t="s">
        <v>11</v>
      </c>
      <c r="AD1049">
        <v>50000000</v>
      </c>
      <c r="AE1049">
        <v>5.9</v>
      </c>
      <c r="AF1049">
        <v>28133159</v>
      </c>
      <c r="AG1049">
        <f>IFERROR(CORREL(AD1049:$AD$3757, AF1049:$AF$3757), "")</f>
        <v>1.3946941540187165E-3</v>
      </c>
      <c r="AH1049">
        <f t="shared" si="34"/>
        <v>-21866841</v>
      </c>
    </row>
    <row r="1050" spans="1:34" x14ac:dyDescent="0.3">
      <c r="A1050" t="s">
        <v>8</v>
      </c>
      <c r="B1050" t="s">
        <v>1566</v>
      </c>
      <c r="C1050" t="s">
        <v>3576</v>
      </c>
      <c r="D1050">
        <f t="array" ref="D1050">AVERAGE(IF($B$2:$B$3757=$C1050, $AE$2:$AE$3757))</f>
        <v>5.4</v>
      </c>
      <c r="E1050">
        <f t="shared" si="35"/>
        <v>6.1</v>
      </c>
      <c r="G1050">
        <v>177</v>
      </c>
      <c r="H1050" t="s">
        <v>354</v>
      </c>
      <c r="I1050" t="s">
        <v>253</v>
      </c>
      <c r="J1050" t="s">
        <v>5358</v>
      </c>
      <c r="W1050" t="s">
        <v>1567</v>
      </c>
      <c r="X1050" t="s">
        <v>11</v>
      </c>
      <c r="AD1050">
        <v>40000000</v>
      </c>
      <c r="AE1050">
        <v>6.6</v>
      </c>
      <c r="AF1050">
        <v>27400000</v>
      </c>
      <c r="AG1050">
        <f>IFERROR(CORREL(AD1050:$AD$3757, AF1050:$AF$3757), "")</f>
        <v>1.3973021113894177E-3</v>
      </c>
      <c r="AH1050">
        <f t="shared" si="34"/>
        <v>-12600000</v>
      </c>
    </row>
    <row r="1051" spans="1:34" x14ac:dyDescent="0.3">
      <c r="A1051" t="s">
        <v>8</v>
      </c>
      <c r="B1051" t="s">
        <v>1568</v>
      </c>
      <c r="C1051" t="s">
        <v>3578</v>
      </c>
      <c r="D1051">
        <f t="array" ref="D1051">AVERAGE(IF($B$2:$B$3757=$C1051, $AE$2:$AE$3757))</f>
        <v>7.55</v>
      </c>
      <c r="E1051">
        <f t="shared" si="35"/>
        <v>6.1</v>
      </c>
      <c r="G1051">
        <v>133</v>
      </c>
      <c r="H1051" t="s">
        <v>897</v>
      </c>
      <c r="I1051" t="s">
        <v>5357</v>
      </c>
      <c r="J1051" t="s">
        <v>5362</v>
      </c>
      <c r="K1051" t="s">
        <v>5359</v>
      </c>
      <c r="W1051" t="s">
        <v>1569</v>
      </c>
      <c r="X1051" t="s">
        <v>11</v>
      </c>
      <c r="AD1051">
        <v>45000000</v>
      </c>
      <c r="AE1051">
        <v>7.4</v>
      </c>
      <c r="AF1051">
        <v>24343673</v>
      </c>
      <c r="AG1051">
        <f>IFERROR(CORREL(AD1051:$AD$3757, AF1051:$AF$3757), "")</f>
        <v>1.3988924969130056E-3</v>
      </c>
      <c r="AH1051">
        <f t="shared" si="34"/>
        <v>-20656327</v>
      </c>
    </row>
    <row r="1052" spans="1:34" x14ac:dyDescent="0.3">
      <c r="A1052" t="s">
        <v>8</v>
      </c>
      <c r="B1052" t="s">
        <v>14</v>
      </c>
      <c r="C1052" t="s">
        <v>3580</v>
      </c>
      <c r="D1052">
        <f t="array" ref="D1052">AVERAGE(IF($B$2:$B$3757=$C1052, $AE$2:$AE$3757))</f>
        <v>6.0500000000000007</v>
      </c>
      <c r="E1052">
        <f t="shared" si="35"/>
        <v>6.1</v>
      </c>
      <c r="G1052">
        <v>119</v>
      </c>
      <c r="H1052" t="s">
        <v>897</v>
      </c>
      <c r="I1052" t="s">
        <v>5359</v>
      </c>
      <c r="W1052" t="s">
        <v>1570</v>
      </c>
      <c r="X1052" t="s">
        <v>11</v>
      </c>
      <c r="AD1052">
        <v>35000000</v>
      </c>
      <c r="AE1052">
        <v>7.3</v>
      </c>
      <c r="AF1052">
        <v>22877808</v>
      </c>
      <c r="AG1052">
        <f>IFERROR(CORREL(AD1052:$AD$3757, AF1052:$AF$3757), "")</f>
        <v>1.402802978869561E-3</v>
      </c>
      <c r="AH1052">
        <f t="shared" si="34"/>
        <v>-12122192</v>
      </c>
    </row>
    <row r="1053" spans="1:34" x14ac:dyDescent="0.3">
      <c r="A1053" t="s">
        <v>8</v>
      </c>
      <c r="B1053" t="s">
        <v>282</v>
      </c>
      <c r="C1053" t="s">
        <v>3584</v>
      </c>
      <c r="D1053">
        <f t="array" ref="D1053">AVERAGE(IF($B$2:$B$3757=$C1053, $AE$2:$AE$3757))</f>
        <v>3.9</v>
      </c>
      <c r="E1053">
        <f t="shared" si="35"/>
        <v>6.1</v>
      </c>
      <c r="G1053">
        <v>102</v>
      </c>
      <c r="H1053" t="s">
        <v>354</v>
      </c>
      <c r="I1053" t="s">
        <v>5366</v>
      </c>
      <c r="J1053" t="s">
        <v>897</v>
      </c>
      <c r="K1053" t="s">
        <v>5281</v>
      </c>
      <c r="W1053" t="s">
        <v>1571</v>
      </c>
      <c r="X1053" t="s">
        <v>11</v>
      </c>
      <c r="AD1053">
        <v>52000000</v>
      </c>
      <c r="AE1053">
        <v>6.6</v>
      </c>
      <c r="AF1053">
        <v>36883539</v>
      </c>
      <c r="AG1053">
        <f>IFERROR(CORREL(AD1053:$AD$3757, AF1053:$AF$3757), "")</f>
        <v>1.4044650071008678E-3</v>
      </c>
      <c r="AH1053">
        <f t="shared" si="34"/>
        <v>-15116461</v>
      </c>
    </row>
    <row r="1054" spans="1:34" x14ac:dyDescent="0.3">
      <c r="A1054" t="s">
        <v>8</v>
      </c>
      <c r="B1054" t="s">
        <v>1572</v>
      </c>
      <c r="C1054" t="s">
        <v>3587</v>
      </c>
      <c r="D1054">
        <f t="array" ref="D1054">AVERAGE(IF($B$2:$B$3757=$C1054, $AE$2:$AE$3757))</f>
        <v>6.5</v>
      </c>
      <c r="E1054">
        <f t="shared" si="35"/>
        <v>6.1</v>
      </c>
      <c r="G1054">
        <v>101</v>
      </c>
      <c r="H1054" t="s">
        <v>354</v>
      </c>
      <c r="I1054" t="s">
        <v>253</v>
      </c>
      <c r="J1054" t="s">
        <v>5358</v>
      </c>
      <c r="K1054" t="s">
        <v>5281</v>
      </c>
      <c r="W1054" t="s">
        <v>1573</v>
      </c>
      <c r="X1054" t="s">
        <v>11</v>
      </c>
      <c r="AD1054">
        <v>70000000</v>
      </c>
      <c r="AE1054">
        <v>5.6</v>
      </c>
      <c r="AF1054">
        <v>22531698</v>
      </c>
      <c r="AG1054">
        <f>IFERROR(CORREL(AD1054:$AD$3757, AF1054:$AF$3757), "")</f>
        <v>1.4008667775849016E-3</v>
      </c>
      <c r="AH1054">
        <f t="shared" si="34"/>
        <v>-47468302</v>
      </c>
    </row>
    <row r="1055" spans="1:34" x14ac:dyDescent="0.3">
      <c r="A1055" t="s">
        <v>8</v>
      </c>
      <c r="B1055" t="s">
        <v>1574</v>
      </c>
      <c r="C1055" t="s">
        <v>3592</v>
      </c>
      <c r="D1055">
        <f t="array" ref="D1055">AVERAGE(IF($B$2:$B$3757=$C1055, $AE$2:$AE$3757))</f>
        <v>7.1</v>
      </c>
      <c r="E1055">
        <f t="shared" si="35"/>
        <v>6.1</v>
      </c>
      <c r="G1055">
        <v>91</v>
      </c>
      <c r="H1055" t="s">
        <v>354</v>
      </c>
      <c r="I1055" t="s">
        <v>528</v>
      </c>
      <c r="J1055" t="s">
        <v>5366</v>
      </c>
      <c r="K1055" t="s">
        <v>897</v>
      </c>
      <c r="L1055" t="s">
        <v>5281</v>
      </c>
      <c r="W1055" t="s">
        <v>1575</v>
      </c>
      <c r="X1055" t="s">
        <v>11</v>
      </c>
      <c r="AD1055">
        <v>45000000</v>
      </c>
      <c r="AE1055">
        <v>5.3</v>
      </c>
      <c r="AF1055">
        <v>20400913</v>
      </c>
      <c r="AG1055">
        <f>IFERROR(CORREL(AD1055:$AD$3757, AF1055:$AF$3757), "")</f>
        <v>1.4135049374202288E-3</v>
      </c>
      <c r="AH1055">
        <f t="shared" si="34"/>
        <v>-24599087</v>
      </c>
    </row>
    <row r="1056" spans="1:34" x14ac:dyDescent="0.3">
      <c r="A1056" t="s">
        <v>8</v>
      </c>
      <c r="B1056" t="s">
        <v>1123</v>
      </c>
      <c r="C1056" t="s">
        <v>3611</v>
      </c>
      <c r="D1056">
        <f t="array" ref="D1056">AVERAGE(IF($B$2:$B$3757=$C1056, $AE$2:$AE$3757))</f>
        <v>6.3</v>
      </c>
      <c r="E1056">
        <f t="shared" si="35"/>
        <v>6.1</v>
      </c>
      <c r="G1056">
        <v>117</v>
      </c>
      <c r="H1056" t="s">
        <v>528</v>
      </c>
      <c r="I1056" t="s">
        <v>5359</v>
      </c>
      <c r="J1056" t="s">
        <v>5358</v>
      </c>
      <c r="W1056" t="s">
        <v>1576</v>
      </c>
      <c r="X1056" t="s">
        <v>11</v>
      </c>
      <c r="AD1056">
        <v>45000000</v>
      </c>
      <c r="AE1056">
        <v>6</v>
      </c>
      <c r="AF1056">
        <v>20101861</v>
      </c>
      <c r="AG1056">
        <f>IFERROR(CORREL(AD1056:$AD$3757, AF1056:$AF$3757), "")</f>
        <v>1.4194502596690587E-3</v>
      </c>
      <c r="AH1056">
        <f t="shared" si="34"/>
        <v>-24898139</v>
      </c>
    </row>
    <row r="1057" spans="1:34" x14ac:dyDescent="0.3">
      <c r="A1057" t="s">
        <v>8</v>
      </c>
      <c r="B1057" t="s">
        <v>1577</v>
      </c>
      <c r="C1057" t="s">
        <v>3613</v>
      </c>
      <c r="D1057">
        <f t="array" ref="D1057">AVERAGE(IF($B$2:$B$3757=$C1057, $AE$2:$AE$3757))</f>
        <v>6.8</v>
      </c>
      <c r="E1057">
        <f t="shared" si="35"/>
        <v>6.1</v>
      </c>
      <c r="G1057">
        <v>86</v>
      </c>
      <c r="H1057" t="s">
        <v>253</v>
      </c>
      <c r="I1057" t="s">
        <v>528</v>
      </c>
      <c r="J1057" t="s">
        <v>5361</v>
      </c>
      <c r="K1057" t="s">
        <v>5357</v>
      </c>
      <c r="L1057" t="s">
        <v>5358</v>
      </c>
      <c r="W1057" t="s">
        <v>1578</v>
      </c>
      <c r="X1057" t="s">
        <v>11</v>
      </c>
      <c r="AD1057">
        <v>45000000</v>
      </c>
      <c r="AE1057">
        <v>5.4</v>
      </c>
      <c r="AF1057">
        <v>25200412</v>
      </c>
      <c r="AG1057">
        <f>IFERROR(CORREL(AD1057:$AD$3757, AF1057:$AF$3757), "")</f>
        <v>1.4255538214047049E-3</v>
      </c>
      <c r="AH1057">
        <f t="shared" si="34"/>
        <v>-19799588</v>
      </c>
    </row>
    <row r="1058" spans="1:34" x14ac:dyDescent="0.3">
      <c r="A1058" t="s">
        <v>8</v>
      </c>
      <c r="B1058" t="s">
        <v>1579</v>
      </c>
      <c r="C1058" t="s">
        <v>3615</v>
      </c>
      <c r="D1058">
        <f t="array" ref="D1058">AVERAGE(IF($B$2:$B$3757=$C1058, $AE$2:$AE$3757))</f>
        <v>7.3</v>
      </c>
      <c r="E1058">
        <f t="shared" si="35"/>
        <v>6.1</v>
      </c>
      <c r="G1058">
        <v>124</v>
      </c>
      <c r="H1058" t="s">
        <v>5366</v>
      </c>
      <c r="I1058" t="s">
        <v>897</v>
      </c>
      <c r="J1058" t="s">
        <v>5363</v>
      </c>
      <c r="K1058" t="s">
        <v>5281</v>
      </c>
      <c r="W1058" t="s">
        <v>1580</v>
      </c>
      <c r="X1058" t="s">
        <v>11</v>
      </c>
      <c r="AD1058">
        <v>45000000</v>
      </c>
      <c r="AE1058">
        <v>6.8</v>
      </c>
      <c r="AF1058">
        <v>19719930</v>
      </c>
      <c r="AG1058">
        <f>IFERROR(CORREL(AD1058:$AD$3757, AF1058:$AF$3757), "")</f>
        <v>1.4290446780592775E-3</v>
      </c>
      <c r="AH1058">
        <f t="shared" si="34"/>
        <v>-25280070</v>
      </c>
    </row>
    <row r="1059" spans="1:34" x14ac:dyDescent="0.3">
      <c r="A1059" t="s">
        <v>8</v>
      </c>
      <c r="B1059" t="s">
        <v>1581</v>
      </c>
      <c r="C1059" t="s">
        <v>3619</v>
      </c>
      <c r="D1059">
        <f t="array" ref="D1059">AVERAGE(IF($B$2:$B$3757=$C1059, $AE$2:$AE$3757))</f>
        <v>5.9</v>
      </c>
      <c r="E1059">
        <f t="shared" si="35"/>
        <v>6.1</v>
      </c>
      <c r="G1059">
        <v>134</v>
      </c>
      <c r="H1059" t="s">
        <v>528</v>
      </c>
      <c r="I1059" t="s">
        <v>5362</v>
      </c>
      <c r="W1059" t="s">
        <v>1582</v>
      </c>
      <c r="X1059" t="s">
        <v>11</v>
      </c>
      <c r="AD1059">
        <v>45000000</v>
      </c>
      <c r="AE1059">
        <v>6.4</v>
      </c>
      <c r="AF1059">
        <v>19377727</v>
      </c>
      <c r="AG1059">
        <f>IFERROR(CORREL(AD1059:$AD$3757, AF1059:$AF$3757), "")</f>
        <v>1.4353530348638181E-3</v>
      </c>
      <c r="AH1059">
        <f t="shared" si="34"/>
        <v>-25622273</v>
      </c>
    </row>
    <row r="1060" spans="1:34" x14ac:dyDescent="0.3">
      <c r="A1060" t="s">
        <v>8</v>
      </c>
      <c r="B1060" t="s">
        <v>662</v>
      </c>
      <c r="C1060" t="s">
        <v>3621</v>
      </c>
      <c r="D1060">
        <f t="array" ref="D1060">AVERAGE(IF($B$2:$B$3757=$C1060, $AE$2:$AE$3757))</f>
        <v>6.1</v>
      </c>
      <c r="E1060">
        <f t="shared" si="35"/>
        <v>6.1</v>
      </c>
      <c r="G1060">
        <v>95</v>
      </c>
      <c r="H1060" t="s">
        <v>354</v>
      </c>
      <c r="I1060" t="s">
        <v>5358</v>
      </c>
      <c r="W1060" t="s">
        <v>663</v>
      </c>
      <c r="X1060" t="s">
        <v>11</v>
      </c>
      <c r="AD1060">
        <v>35000000</v>
      </c>
      <c r="AE1060">
        <v>7.1</v>
      </c>
      <c r="AF1060">
        <v>13401683</v>
      </c>
      <c r="AG1060">
        <f>IFERROR(CORREL(AD1060:$AD$3757, AF1060:$AF$3757), "")</f>
        <v>1.4418423950184503E-3</v>
      </c>
      <c r="AH1060">
        <f t="shared" si="34"/>
        <v>-21598317</v>
      </c>
    </row>
    <row r="1061" spans="1:34" x14ac:dyDescent="0.3">
      <c r="A1061" t="s">
        <v>8</v>
      </c>
      <c r="B1061" t="s">
        <v>1583</v>
      </c>
      <c r="C1061" t="s">
        <v>3624</v>
      </c>
      <c r="D1061">
        <f t="array" ref="D1061">AVERAGE(IF($B$2:$B$3757=$C1061, $AE$2:$AE$3757))</f>
        <v>7.7</v>
      </c>
      <c r="E1061">
        <f t="shared" si="35"/>
        <v>6.1</v>
      </c>
      <c r="G1061">
        <v>100</v>
      </c>
      <c r="H1061" t="s">
        <v>354</v>
      </c>
      <c r="I1061" t="s">
        <v>253</v>
      </c>
      <c r="J1061" t="s">
        <v>528</v>
      </c>
      <c r="K1061" t="s">
        <v>5357</v>
      </c>
      <c r="W1061" t="s">
        <v>1584</v>
      </c>
      <c r="X1061" t="s">
        <v>11</v>
      </c>
      <c r="AD1061">
        <v>45000000</v>
      </c>
      <c r="AE1061">
        <v>4.9000000000000004</v>
      </c>
      <c r="AF1061">
        <v>17300889</v>
      </c>
      <c r="AG1061">
        <f>IFERROR(CORREL(AD1061:$AD$3757, AF1061:$AF$3757), "")</f>
        <v>1.4452939838776383E-3</v>
      </c>
      <c r="AH1061">
        <f t="shared" si="34"/>
        <v>-27699111</v>
      </c>
    </row>
    <row r="1062" spans="1:34" x14ac:dyDescent="0.3">
      <c r="A1062" t="s">
        <v>8</v>
      </c>
      <c r="B1062" t="s">
        <v>1585</v>
      </c>
      <c r="C1062" t="s">
        <v>3627</v>
      </c>
      <c r="D1062">
        <f t="array" ref="D1062">AVERAGE(IF($B$2:$B$3757=$C1062, $AE$2:$AE$3757))</f>
        <v>4.0999999999999996</v>
      </c>
      <c r="E1062">
        <f t="shared" si="35"/>
        <v>6.1</v>
      </c>
      <c r="G1062">
        <v>220</v>
      </c>
      <c r="H1062" t="s">
        <v>897</v>
      </c>
      <c r="I1062" t="s">
        <v>5359</v>
      </c>
      <c r="J1062" t="s">
        <v>4337</v>
      </c>
      <c r="W1062" t="s">
        <v>1586</v>
      </c>
      <c r="X1062" t="s">
        <v>11</v>
      </c>
      <c r="AD1062">
        <v>57000000</v>
      </c>
      <c r="AE1062">
        <v>5.8</v>
      </c>
      <c r="AF1062">
        <v>15527125</v>
      </c>
      <c r="AG1062">
        <f>IFERROR(CORREL(AD1062:$AD$3757, AF1062:$AF$3757), "")</f>
        <v>1.4528633802830934E-3</v>
      </c>
      <c r="AH1062">
        <f t="shared" si="34"/>
        <v>-41472875</v>
      </c>
    </row>
    <row r="1063" spans="1:34" x14ac:dyDescent="0.3">
      <c r="A1063" t="s">
        <v>197</v>
      </c>
      <c r="B1063" t="s">
        <v>200</v>
      </c>
      <c r="C1063" t="s">
        <v>3630</v>
      </c>
      <c r="D1063">
        <f t="array" ref="D1063">AVERAGE(IF($B$2:$B$3757=$C1063, $AE$2:$AE$3757))</f>
        <v>6.1</v>
      </c>
      <c r="E1063">
        <f t="shared" si="35"/>
        <v>6.1</v>
      </c>
      <c r="G1063">
        <v>212</v>
      </c>
      <c r="H1063" t="s">
        <v>5367</v>
      </c>
      <c r="I1063" t="s">
        <v>897</v>
      </c>
      <c r="J1063" t="s">
        <v>5364</v>
      </c>
      <c r="W1063" t="s">
        <v>1587</v>
      </c>
      <c r="X1063" t="s">
        <v>11</v>
      </c>
      <c r="AD1063">
        <v>50000000</v>
      </c>
      <c r="AE1063">
        <v>7.1</v>
      </c>
      <c r="AF1063">
        <v>13560960</v>
      </c>
      <c r="AG1063">
        <f>IFERROR(CORREL(AD1063:$AD$3757, AF1063:$AF$3757), "")</f>
        <v>1.467872630254414E-3</v>
      </c>
      <c r="AH1063">
        <f t="shared" si="34"/>
        <v>-36439040</v>
      </c>
    </row>
    <row r="1064" spans="1:34" x14ac:dyDescent="0.3">
      <c r="A1064" t="s">
        <v>8</v>
      </c>
      <c r="B1064" t="s">
        <v>1008</v>
      </c>
      <c r="C1064" t="s">
        <v>3632</v>
      </c>
      <c r="D1064">
        <f t="array" ref="D1064">AVERAGE(IF($B$2:$B$3757=$C1064, $AE$2:$AE$3757))</f>
        <v>5.9</v>
      </c>
      <c r="E1064">
        <f t="shared" si="35"/>
        <v>6.1</v>
      </c>
      <c r="G1064">
        <v>128</v>
      </c>
      <c r="H1064" t="s">
        <v>5363</v>
      </c>
      <c r="I1064" t="s">
        <v>5281</v>
      </c>
      <c r="W1064" t="s">
        <v>1588</v>
      </c>
      <c r="X1064" t="s">
        <v>11</v>
      </c>
      <c r="AD1064">
        <v>45000000</v>
      </c>
      <c r="AE1064">
        <v>7.2</v>
      </c>
      <c r="AF1064">
        <v>15523168</v>
      </c>
      <c r="AG1064">
        <f>IFERROR(CORREL(AD1064:$AD$3757, AF1064:$AF$3757), "")</f>
        <v>1.4804297938778882E-3</v>
      </c>
      <c r="AH1064">
        <f t="shared" si="34"/>
        <v>-29476832</v>
      </c>
    </row>
    <row r="1065" spans="1:34" x14ac:dyDescent="0.3">
      <c r="A1065" t="s">
        <v>8</v>
      </c>
      <c r="B1065" t="s">
        <v>143</v>
      </c>
      <c r="C1065" t="s">
        <v>3634</v>
      </c>
      <c r="D1065">
        <f t="array" ref="D1065">AVERAGE(IF($B$2:$B$3757=$C1065, $AE$2:$AE$3757))</f>
        <v>5.7</v>
      </c>
      <c r="E1065">
        <f t="shared" si="35"/>
        <v>6.1</v>
      </c>
      <c r="G1065">
        <v>106</v>
      </c>
      <c r="H1065" t="s">
        <v>354</v>
      </c>
      <c r="I1065" t="s">
        <v>253</v>
      </c>
      <c r="J1065" t="s">
        <v>1714</v>
      </c>
      <c r="K1065" t="s">
        <v>5358</v>
      </c>
      <c r="W1065" t="s">
        <v>1589</v>
      </c>
      <c r="X1065" t="s">
        <v>11</v>
      </c>
      <c r="AD1065">
        <v>45000000</v>
      </c>
      <c r="AE1065">
        <v>6</v>
      </c>
      <c r="AF1065">
        <v>11146409</v>
      </c>
      <c r="AG1065">
        <f>IFERROR(CORREL(AD1065:$AD$3757, AF1065:$AF$3757), "")</f>
        <v>1.4889404802562859E-3</v>
      </c>
      <c r="AH1065">
        <f t="shared" si="34"/>
        <v>-33853591</v>
      </c>
    </row>
    <row r="1066" spans="1:34" x14ac:dyDescent="0.3">
      <c r="A1066" t="s">
        <v>8</v>
      </c>
      <c r="B1066" t="s">
        <v>1351</v>
      </c>
      <c r="C1066" t="s">
        <v>3636</v>
      </c>
      <c r="D1066">
        <f t="array" ref="D1066">AVERAGE(IF($B$2:$B$3757=$C1066, $AE$2:$AE$3757))</f>
        <v>5.6</v>
      </c>
      <c r="E1066">
        <f t="shared" si="35"/>
        <v>6.1</v>
      </c>
      <c r="G1066">
        <v>160</v>
      </c>
      <c r="H1066" t="s">
        <v>354</v>
      </c>
      <c r="I1066" t="s">
        <v>5366</v>
      </c>
      <c r="J1066" t="s">
        <v>897</v>
      </c>
      <c r="K1066" t="s">
        <v>5281</v>
      </c>
      <c r="L1066" t="s">
        <v>2601</v>
      </c>
      <c r="W1066" t="s">
        <v>1590</v>
      </c>
      <c r="X1066" t="s">
        <v>11</v>
      </c>
      <c r="AD1066">
        <v>45000000</v>
      </c>
      <c r="AE1066">
        <v>6</v>
      </c>
      <c r="AF1066">
        <v>7916887</v>
      </c>
      <c r="AG1066">
        <f>IFERROR(CORREL(AD1066:$AD$3757, AF1066:$AF$3757), "")</f>
        <v>1.4997252960085086E-3</v>
      </c>
      <c r="AH1066">
        <f t="shared" si="34"/>
        <v>-37083113</v>
      </c>
    </row>
    <row r="1067" spans="1:34" x14ac:dyDescent="0.3">
      <c r="A1067" t="s">
        <v>8</v>
      </c>
      <c r="B1067" t="s">
        <v>519</v>
      </c>
      <c r="C1067" t="s">
        <v>3639</v>
      </c>
      <c r="D1067">
        <f t="array" ref="D1067">AVERAGE(IF($B$2:$B$3757=$C1067, $AE$2:$AE$3757))</f>
        <v>7.7</v>
      </c>
      <c r="E1067">
        <f t="shared" si="35"/>
        <v>6.1</v>
      </c>
      <c r="G1067">
        <v>114</v>
      </c>
      <c r="H1067" t="s">
        <v>897</v>
      </c>
      <c r="I1067" t="s">
        <v>5359</v>
      </c>
      <c r="W1067" t="s">
        <v>1591</v>
      </c>
      <c r="X1067" t="s">
        <v>521</v>
      </c>
      <c r="AD1067">
        <v>45000000</v>
      </c>
      <c r="AE1067">
        <v>7</v>
      </c>
      <c r="AF1067">
        <v>6565495</v>
      </c>
      <c r="AG1067">
        <f>IFERROR(CORREL(AD1067:$AD$3757, AF1067:$AF$3757), "")</f>
        <v>1.5121967370953263E-3</v>
      </c>
      <c r="AH1067">
        <f t="shared" si="34"/>
        <v>-38434505</v>
      </c>
    </row>
    <row r="1068" spans="1:34" x14ac:dyDescent="0.3">
      <c r="A1068" t="s">
        <v>8</v>
      </c>
      <c r="B1068" t="s">
        <v>1592</v>
      </c>
      <c r="C1068" t="s">
        <v>3642</v>
      </c>
      <c r="D1068">
        <f t="array" ref="D1068">AVERAGE(IF($B$2:$B$3757=$C1068, $AE$2:$AE$3757))</f>
        <v>6.1</v>
      </c>
      <c r="E1068">
        <f t="shared" si="35"/>
        <v>6.1</v>
      </c>
      <c r="G1068">
        <v>99</v>
      </c>
      <c r="H1068" t="s">
        <v>354</v>
      </c>
      <c r="I1068" t="s">
        <v>5366</v>
      </c>
      <c r="J1068" t="s">
        <v>5281</v>
      </c>
      <c r="W1068" t="s">
        <v>1593</v>
      </c>
      <c r="X1068" t="s">
        <v>11</v>
      </c>
      <c r="AD1068">
        <v>40000000</v>
      </c>
      <c r="AE1068">
        <v>5.4</v>
      </c>
      <c r="AF1068">
        <v>15279680</v>
      </c>
      <c r="AG1068">
        <f>IFERROR(CORREL(AD1068:$AD$3757, AF1068:$AF$3757), "")</f>
        <v>1.5253822979692457E-3</v>
      </c>
      <c r="AH1068">
        <f t="shared" si="34"/>
        <v>-24720320</v>
      </c>
    </row>
    <row r="1069" spans="1:34" x14ac:dyDescent="0.3">
      <c r="A1069" t="s">
        <v>8</v>
      </c>
      <c r="B1069" t="s">
        <v>44</v>
      </c>
      <c r="C1069" t="s">
        <v>3644</v>
      </c>
      <c r="D1069">
        <f t="array" ref="D1069">AVERAGE(IF($B$2:$B$3757=$C1069, $AE$2:$AE$3757))</f>
        <v>5.8</v>
      </c>
      <c r="E1069">
        <f t="shared" si="35"/>
        <v>6.1</v>
      </c>
      <c r="G1069">
        <v>74</v>
      </c>
      <c r="H1069" t="s">
        <v>528</v>
      </c>
      <c r="I1069" t="s">
        <v>5366</v>
      </c>
      <c r="J1069" t="s">
        <v>5281</v>
      </c>
      <c r="W1069" t="s">
        <v>1594</v>
      </c>
      <c r="X1069" t="s">
        <v>11</v>
      </c>
      <c r="AD1069">
        <v>40000000</v>
      </c>
      <c r="AE1069">
        <v>6.5</v>
      </c>
      <c r="AF1069">
        <v>7262288</v>
      </c>
      <c r="AG1069">
        <f>IFERROR(CORREL(AD1069:$AD$3757, AF1069:$AF$3757), "")</f>
        <v>1.5312869671024302E-3</v>
      </c>
      <c r="AH1069">
        <f t="shared" si="34"/>
        <v>-32737712</v>
      </c>
    </row>
    <row r="1070" spans="1:34" x14ac:dyDescent="0.3">
      <c r="A1070" t="s">
        <v>8</v>
      </c>
      <c r="B1070" t="s">
        <v>101</v>
      </c>
      <c r="C1070" t="s">
        <v>3648</v>
      </c>
      <c r="D1070">
        <f t="array" ref="D1070">AVERAGE(IF($B$2:$B$3757=$C1070, $AE$2:$AE$3757))</f>
        <v>6.1499999999999995</v>
      </c>
      <c r="E1070">
        <f t="shared" si="35"/>
        <v>6.1</v>
      </c>
      <c r="G1070">
        <v>139</v>
      </c>
      <c r="H1070" t="s">
        <v>897</v>
      </c>
      <c r="I1070" t="s">
        <v>5359</v>
      </c>
      <c r="W1070" t="s">
        <v>1595</v>
      </c>
      <c r="X1070" t="s">
        <v>11</v>
      </c>
      <c r="AD1070">
        <v>45000000</v>
      </c>
      <c r="AE1070">
        <v>6.4</v>
      </c>
      <c r="AF1070">
        <v>4584886</v>
      </c>
      <c r="AG1070">
        <f>IFERROR(CORREL(AD1070:$AD$3757, AF1070:$AF$3757), "")</f>
        <v>1.5400443904324773E-3</v>
      </c>
      <c r="AH1070">
        <f t="shared" si="34"/>
        <v>-40415114</v>
      </c>
    </row>
    <row r="1071" spans="1:34" x14ac:dyDescent="0.3">
      <c r="A1071" t="s">
        <v>8</v>
      </c>
      <c r="B1071" t="s">
        <v>1596</v>
      </c>
      <c r="C1071" t="s">
        <v>3650</v>
      </c>
      <c r="D1071">
        <f t="array" ref="D1071">AVERAGE(IF($B$2:$B$3757=$C1071, $AE$2:$AE$3757))</f>
        <v>8.3000000000000007</v>
      </c>
      <c r="E1071">
        <f t="shared" si="35"/>
        <v>6.1</v>
      </c>
      <c r="G1071">
        <v>103</v>
      </c>
      <c r="H1071" t="s">
        <v>354</v>
      </c>
      <c r="I1071" t="s">
        <v>5281</v>
      </c>
      <c r="W1071" t="s">
        <v>1597</v>
      </c>
      <c r="X1071" t="s">
        <v>11</v>
      </c>
      <c r="AD1071">
        <v>45000000</v>
      </c>
      <c r="AE1071">
        <v>4.9000000000000004</v>
      </c>
      <c r="AF1071">
        <v>2154540</v>
      </c>
      <c r="AG1071">
        <f>IFERROR(CORREL(AD1071:$AD$3757, AF1071:$AF$3757), "")</f>
        <v>1.5542916537478781E-3</v>
      </c>
      <c r="AH1071">
        <f t="shared" si="34"/>
        <v>-42845460</v>
      </c>
    </row>
    <row r="1072" spans="1:34" x14ac:dyDescent="0.3">
      <c r="A1072" t="s">
        <v>8</v>
      </c>
      <c r="B1072" t="s">
        <v>1598</v>
      </c>
      <c r="C1072" t="s">
        <v>1814</v>
      </c>
      <c r="D1072">
        <f t="array" ref="D1072">AVERAGE(IF($B$2:$B$3757=$C1072, $AE$2:$AE$3757))</f>
        <v>6.4</v>
      </c>
      <c r="E1072">
        <f t="shared" si="35"/>
        <v>6.1</v>
      </c>
      <c r="G1072">
        <v>101</v>
      </c>
      <c r="H1072" t="s">
        <v>354</v>
      </c>
      <c r="I1072" t="s">
        <v>253</v>
      </c>
      <c r="J1072" t="s">
        <v>528</v>
      </c>
      <c r="K1072" t="s">
        <v>5366</v>
      </c>
      <c r="W1072" t="s">
        <v>1599</v>
      </c>
      <c r="X1072" t="s">
        <v>11</v>
      </c>
      <c r="AD1072">
        <v>45000000</v>
      </c>
      <c r="AE1072">
        <v>6.3</v>
      </c>
      <c r="AF1072">
        <v>8129455</v>
      </c>
      <c r="AG1072">
        <f>IFERROR(CORREL(AD1072:$AD$3757, AF1072:$AF$3757), "")</f>
        <v>1.569822085516612E-3</v>
      </c>
      <c r="AH1072">
        <f t="shared" si="34"/>
        <v>-36870545</v>
      </c>
    </row>
    <row r="1073" spans="1:34" x14ac:dyDescent="0.3">
      <c r="A1073" t="s">
        <v>8</v>
      </c>
      <c r="B1073" t="s">
        <v>1600</v>
      </c>
      <c r="C1073" t="s">
        <v>3653</v>
      </c>
      <c r="D1073">
        <f t="array" ref="D1073">AVERAGE(IF($B$2:$B$3757=$C1073, $AE$2:$AE$3757))</f>
        <v>6.333333333333333</v>
      </c>
      <c r="E1073">
        <f t="shared" si="35"/>
        <v>6.0857142857142863</v>
      </c>
      <c r="G1073">
        <v>130</v>
      </c>
      <c r="H1073" t="s">
        <v>5367</v>
      </c>
      <c r="I1073" t="s">
        <v>897</v>
      </c>
      <c r="J1073" t="s">
        <v>5364</v>
      </c>
      <c r="K1073" t="s">
        <v>5281</v>
      </c>
      <c r="W1073" t="s">
        <v>1601</v>
      </c>
      <c r="X1073" t="s">
        <v>11</v>
      </c>
      <c r="AD1073">
        <v>44500000</v>
      </c>
      <c r="AE1073">
        <v>7.7</v>
      </c>
      <c r="AF1073">
        <v>136019448</v>
      </c>
      <c r="AG1073">
        <f>IFERROR(CORREL(AD1073:$AD$3757, AF1073:$AF$3757), "")</f>
        <v>1.5822452822665365E-3</v>
      </c>
      <c r="AH1073">
        <f t="shared" si="34"/>
        <v>91519448</v>
      </c>
    </row>
    <row r="1074" spans="1:34" x14ac:dyDescent="0.3">
      <c r="A1074" t="s">
        <v>8</v>
      </c>
      <c r="B1074" t="s">
        <v>651</v>
      </c>
      <c r="C1074" t="s">
        <v>3656</v>
      </c>
      <c r="D1074">
        <f t="array" ref="D1074">AVERAGE(IF($B$2:$B$3757=$C1074, $AE$2:$AE$3757))</f>
        <v>6</v>
      </c>
      <c r="E1074">
        <f t="shared" si="35"/>
        <v>6.083333333333333</v>
      </c>
      <c r="G1074">
        <v>130</v>
      </c>
      <c r="H1074" t="s">
        <v>354</v>
      </c>
      <c r="I1074" t="s">
        <v>253</v>
      </c>
      <c r="J1074" t="s">
        <v>5366</v>
      </c>
      <c r="K1074" t="s">
        <v>897</v>
      </c>
      <c r="L1074" t="s">
        <v>5363</v>
      </c>
      <c r="M1074" t="s">
        <v>5281</v>
      </c>
      <c r="W1074" t="s">
        <v>1602</v>
      </c>
      <c r="X1074" t="s">
        <v>11</v>
      </c>
      <c r="AD1074">
        <v>44000000</v>
      </c>
      <c r="AE1074">
        <v>7.8</v>
      </c>
      <c r="AF1074">
        <v>183875760</v>
      </c>
      <c r="AG1074">
        <f>IFERROR(CORREL(AD1074:$AD$3757, AF1074:$AF$3757), "")</f>
        <v>1.53222860716295E-3</v>
      </c>
      <c r="AH1074">
        <f t="shared" si="34"/>
        <v>139875760</v>
      </c>
    </row>
    <row r="1075" spans="1:34" x14ac:dyDescent="0.3">
      <c r="A1075" t="s">
        <v>8</v>
      </c>
      <c r="B1075" t="s">
        <v>825</v>
      </c>
      <c r="C1075" t="s">
        <v>3658</v>
      </c>
      <c r="D1075">
        <f t="array" ref="D1075">AVERAGE(IF($B$2:$B$3757=$C1075, $AE$2:$AE$3757))</f>
        <v>5.8</v>
      </c>
      <c r="E1075">
        <f t="shared" si="35"/>
        <v>6.083333333333333</v>
      </c>
      <c r="G1075">
        <v>110</v>
      </c>
      <c r="H1075" t="s">
        <v>354</v>
      </c>
      <c r="I1075" t="s">
        <v>528</v>
      </c>
      <c r="J1075" t="s">
        <v>5359</v>
      </c>
      <c r="W1075" t="s">
        <v>1603</v>
      </c>
      <c r="X1075" t="s">
        <v>11</v>
      </c>
      <c r="AD1075">
        <v>40000000</v>
      </c>
      <c r="AE1075">
        <v>5.5</v>
      </c>
      <c r="AF1075">
        <v>67061228</v>
      </c>
      <c r="AG1075">
        <f>IFERROR(CORREL(AD1075:$AD$3757, AF1075:$AF$3757), "")</f>
        <v>1.4625121486281313E-3</v>
      </c>
      <c r="AH1075">
        <f t="shared" si="34"/>
        <v>27061228</v>
      </c>
    </row>
    <row r="1076" spans="1:34" x14ac:dyDescent="0.3">
      <c r="A1076" t="s">
        <v>197</v>
      </c>
      <c r="B1076" t="s">
        <v>821</v>
      </c>
      <c r="C1076" t="s">
        <v>3659</v>
      </c>
      <c r="D1076">
        <f t="array" ref="D1076">AVERAGE(IF($B$2:$B$3757=$C1076, $AE$2:$AE$3757))</f>
        <v>5.6</v>
      </c>
      <c r="E1076">
        <f t="shared" si="35"/>
        <v>6.08</v>
      </c>
      <c r="G1076">
        <v>147</v>
      </c>
      <c r="H1076" t="s">
        <v>5366</v>
      </c>
      <c r="I1076" t="s">
        <v>897</v>
      </c>
      <c r="J1076" t="s">
        <v>5281</v>
      </c>
      <c r="W1076" t="s">
        <v>1604</v>
      </c>
      <c r="X1076" t="s">
        <v>11</v>
      </c>
      <c r="AD1076">
        <v>44000000</v>
      </c>
      <c r="AE1076">
        <v>7.5</v>
      </c>
      <c r="AF1076">
        <v>53300852</v>
      </c>
      <c r="AG1076">
        <f>IFERROR(CORREL(AD1076:$AD$3757, AF1076:$AF$3757), "")</f>
        <v>1.4503974659756098E-3</v>
      </c>
      <c r="AH1076">
        <f t="shared" si="34"/>
        <v>9300852</v>
      </c>
    </row>
    <row r="1077" spans="1:34" x14ac:dyDescent="0.3">
      <c r="A1077" t="s">
        <v>8</v>
      </c>
      <c r="B1077" t="s">
        <v>1596</v>
      </c>
      <c r="C1077" t="s">
        <v>3661</v>
      </c>
      <c r="D1077">
        <f t="array" ref="D1077">AVERAGE(IF($B$2:$B$3757=$C1077, $AE$2:$AE$3757))</f>
        <v>6.1</v>
      </c>
      <c r="E1077">
        <f t="shared" si="35"/>
        <v>6.0750000000000002</v>
      </c>
      <c r="G1077">
        <v>96</v>
      </c>
      <c r="H1077" t="s">
        <v>354</v>
      </c>
      <c r="I1077" t="s">
        <v>253</v>
      </c>
      <c r="J1077" t="s">
        <v>5281</v>
      </c>
      <c r="K1077" t="s">
        <v>2601</v>
      </c>
      <c r="W1077" t="s">
        <v>1605</v>
      </c>
      <c r="X1077" t="s">
        <v>11</v>
      </c>
      <c r="AD1077">
        <v>44000000</v>
      </c>
      <c r="AE1077">
        <v>6.4</v>
      </c>
      <c r="AF1077">
        <v>150415432</v>
      </c>
      <c r="AG1077">
        <f>IFERROR(CORREL(AD1077:$AD$3757, AF1077:$AF$3757), "")</f>
        <v>1.4401830450542705E-3</v>
      </c>
      <c r="AH1077">
        <f t="shared" si="34"/>
        <v>106415432</v>
      </c>
    </row>
    <row r="1078" spans="1:34" x14ac:dyDescent="0.3">
      <c r="A1078" t="s">
        <v>8</v>
      </c>
      <c r="B1078" t="s">
        <v>1606</v>
      </c>
      <c r="C1078" t="s">
        <v>3663</v>
      </c>
      <c r="D1078">
        <f t="array" ref="D1078">AVERAGE(IF($B$2:$B$3757=$C1078, $AE$2:$AE$3757))</f>
        <v>5.9</v>
      </c>
      <c r="E1078">
        <f t="shared" si="35"/>
        <v>6.0750000000000002</v>
      </c>
      <c r="G1078">
        <v>118</v>
      </c>
      <c r="H1078" t="s">
        <v>897</v>
      </c>
      <c r="I1078" t="s">
        <v>5281</v>
      </c>
      <c r="W1078" t="s">
        <v>1607</v>
      </c>
      <c r="X1078" t="s">
        <v>11</v>
      </c>
      <c r="AD1078">
        <v>44000000</v>
      </c>
      <c r="AE1078">
        <v>5.6</v>
      </c>
      <c r="AF1078">
        <v>44834712</v>
      </c>
      <c r="AG1078">
        <f>IFERROR(CORREL(AD1078:$AD$3757, AF1078:$AF$3757), "")</f>
        <v>1.3849121324614327E-3</v>
      </c>
      <c r="AH1078">
        <f t="shared" si="34"/>
        <v>834712</v>
      </c>
    </row>
    <row r="1079" spans="1:34" x14ac:dyDescent="0.3">
      <c r="A1079" t="s">
        <v>8</v>
      </c>
      <c r="B1079" t="s">
        <v>1608</v>
      </c>
      <c r="C1079" t="s">
        <v>3665</v>
      </c>
      <c r="D1079">
        <f t="array" ref="D1079">AVERAGE(IF($B$2:$B$3757=$C1079, $AE$2:$AE$3757))</f>
        <v>7.1</v>
      </c>
      <c r="E1079">
        <f t="shared" si="35"/>
        <v>6.0750000000000002</v>
      </c>
      <c r="G1079">
        <v>88</v>
      </c>
      <c r="H1079" t="s">
        <v>5360</v>
      </c>
      <c r="I1079" t="s">
        <v>5361</v>
      </c>
      <c r="J1079" t="s">
        <v>5357</v>
      </c>
      <c r="K1079" t="s">
        <v>5362</v>
      </c>
      <c r="W1079" t="s">
        <v>1609</v>
      </c>
      <c r="X1079" t="s">
        <v>11</v>
      </c>
      <c r="AD1079">
        <v>2600000</v>
      </c>
      <c r="AE1079">
        <v>7.5</v>
      </c>
      <c r="AF1079">
        <v>84300000</v>
      </c>
      <c r="AG1079">
        <f>IFERROR(CORREL(AD1079:$AD$3757, AF1079:$AF$3757), "")</f>
        <v>1.3787075699212149E-3</v>
      </c>
      <c r="AH1079">
        <f t="shared" si="34"/>
        <v>81700000</v>
      </c>
    </row>
    <row r="1080" spans="1:34" x14ac:dyDescent="0.3">
      <c r="A1080" t="s">
        <v>8</v>
      </c>
      <c r="B1080" t="s">
        <v>1610</v>
      </c>
      <c r="C1080" t="s">
        <v>3669</v>
      </c>
      <c r="D1080">
        <f t="array" ref="D1080">AVERAGE(IF($B$2:$B$3757=$C1080, $AE$2:$AE$3757))</f>
        <v>7.3</v>
      </c>
      <c r="E1080">
        <f t="shared" si="35"/>
        <v>6.0666666666666664</v>
      </c>
      <c r="G1080">
        <v>325</v>
      </c>
      <c r="H1080" t="s">
        <v>253</v>
      </c>
      <c r="I1080" t="s">
        <v>897</v>
      </c>
      <c r="J1080" t="s">
        <v>4337</v>
      </c>
      <c r="W1080" t="s">
        <v>1611</v>
      </c>
      <c r="X1080" t="s">
        <v>11</v>
      </c>
      <c r="AD1080">
        <v>44000000</v>
      </c>
      <c r="AE1080">
        <v>6.8</v>
      </c>
      <c r="AF1080">
        <v>1500000</v>
      </c>
      <c r="AG1080">
        <f>IFERROR(CORREL(AD1080:$AD$3757, AF1080:$AF$3757), "")</f>
        <v>1.4253684274986114E-3</v>
      </c>
      <c r="AH1080">
        <f t="shared" si="34"/>
        <v>-42500000</v>
      </c>
    </row>
    <row r="1081" spans="1:34" x14ac:dyDescent="0.3">
      <c r="A1081" t="s">
        <v>8</v>
      </c>
      <c r="B1081" t="s">
        <v>428</v>
      </c>
      <c r="C1081" t="s">
        <v>3672</v>
      </c>
      <c r="D1081">
        <f t="array" ref="D1081">AVERAGE(IF($B$2:$B$3757=$C1081, $AE$2:$AE$3757))</f>
        <v>5.9</v>
      </c>
      <c r="E1081">
        <f t="shared" si="35"/>
        <v>6.0500000000000007</v>
      </c>
      <c r="G1081">
        <v>102</v>
      </c>
      <c r="H1081" t="s">
        <v>354</v>
      </c>
      <c r="I1081" t="s">
        <v>253</v>
      </c>
      <c r="J1081" t="s">
        <v>5357</v>
      </c>
      <c r="K1081" t="s">
        <v>5358</v>
      </c>
      <c r="L1081" t="s">
        <v>5281</v>
      </c>
      <c r="W1081" t="s">
        <v>1612</v>
      </c>
      <c r="X1081" t="s">
        <v>11</v>
      </c>
      <c r="AD1081">
        <v>50000000</v>
      </c>
      <c r="AE1081">
        <v>6.8</v>
      </c>
      <c r="AF1081">
        <v>62318875</v>
      </c>
      <c r="AG1081">
        <f>IFERROR(CORREL(AD1081:$AD$3757, AF1081:$AF$3757), "")</f>
        <v>1.4402565353163156E-3</v>
      </c>
      <c r="AH1081">
        <f t="shared" si="34"/>
        <v>12318875</v>
      </c>
    </row>
    <row r="1082" spans="1:34" x14ac:dyDescent="0.3">
      <c r="A1082" t="s">
        <v>8</v>
      </c>
      <c r="B1082" t="s">
        <v>1613</v>
      </c>
      <c r="C1082" t="s">
        <v>3675</v>
      </c>
      <c r="D1082">
        <f t="array" ref="D1082">AVERAGE(IF($B$2:$B$3757=$C1082, $AE$2:$AE$3757))</f>
        <v>8</v>
      </c>
      <c r="E1082">
        <f t="shared" si="35"/>
        <v>6.0500000000000007</v>
      </c>
      <c r="G1082">
        <v>110</v>
      </c>
      <c r="H1082" t="s">
        <v>897</v>
      </c>
      <c r="I1082" t="s">
        <v>1714</v>
      </c>
      <c r="J1082" t="s">
        <v>5358</v>
      </c>
      <c r="K1082" t="s">
        <v>5281</v>
      </c>
      <c r="W1082" t="s">
        <v>1614</v>
      </c>
      <c r="X1082" t="s">
        <v>11</v>
      </c>
      <c r="AD1082">
        <v>40000000</v>
      </c>
      <c r="AE1082">
        <v>6</v>
      </c>
      <c r="AF1082">
        <v>5773519</v>
      </c>
      <c r="AG1082">
        <f>IFERROR(CORREL(AD1082:$AD$3757, AF1082:$AF$3757), "")</f>
        <v>1.4196573562061568E-3</v>
      </c>
      <c r="AH1082">
        <f t="shared" si="34"/>
        <v>-34226481</v>
      </c>
    </row>
    <row r="1083" spans="1:34" x14ac:dyDescent="0.3">
      <c r="A1083" t="s">
        <v>8</v>
      </c>
      <c r="B1083" t="s">
        <v>1615</v>
      </c>
      <c r="C1083" t="s">
        <v>3677</v>
      </c>
      <c r="D1083">
        <f t="array" ref="D1083">AVERAGE(IF($B$2:$B$3757=$C1083, $AE$2:$AE$3757))</f>
        <v>5.0999999999999996</v>
      </c>
      <c r="E1083">
        <f t="shared" si="35"/>
        <v>6.0500000000000007</v>
      </c>
      <c r="G1083">
        <v>136</v>
      </c>
      <c r="H1083" t="s">
        <v>897</v>
      </c>
      <c r="W1083" t="s">
        <v>1616</v>
      </c>
      <c r="X1083" t="s">
        <v>11</v>
      </c>
      <c r="AD1083">
        <v>43000000</v>
      </c>
      <c r="AE1083">
        <v>7.3</v>
      </c>
      <c r="AF1083">
        <v>51768623</v>
      </c>
      <c r="AG1083">
        <f>IFERROR(CORREL(AD1083:$AD$3757, AF1083:$AF$3757), "")</f>
        <v>1.4289891690262445E-3</v>
      </c>
      <c r="AH1083">
        <f t="shared" si="34"/>
        <v>8768623</v>
      </c>
    </row>
    <row r="1084" spans="1:34" x14ac:dyDescent="0.3">
      <c r="A1084" t="s">
        <v>8</v>
      </c>
      <c r="B1084" t="s">
        <v>863</v>
      </c>
      <c r="C1084" t="s">
        <v>3289</v>
      </c>
      <c r="D1084">
        <f t="array" ref="D1084">AVERAGE(IF($B$2:$B$3757=$C1084, $AE$2:$AE$3757))</f>
        <v>6.6</v>
      </c>
      <c r="E1084">
        <f t="shared" si="35"/>
        <v>6.0500000000000007</v>
      </c>
      <c r="G1084">
        <v>103</v>
      </c>
      <c r="H1084" t="s">
        <v>528</v>
      </c>
      <c r="I1084" t="s">
        <v>897</v>
      </c>
      <c r="W1084" t="s">
        <v>1617</v>
      </c>
      <c r="X1084" t="s">
        <v>11</v>
      </c>
      <c r="AD1084">
        <v>43000000</v>
      </c>
      <c r="AE1084">
        <v>6</v>
      </c>
      <c r="AF1084">
        <v>37035515</v>
      </c>
      <c r="AG1084">
        <f>IFERROR(CORREL(AD1084:$AD$3757, AF1084:$AF$3757), "")</f>
        <v>1.4200937854795593E-3</v>
      </c>
      <c r="AH1084">
        <f t="shared" si="34"/>
        <v>-5964485</v>
      </c>
    </row>
    <row r="1085" spans="1:34" x14ac:dyDescent="0.3">
      <c r="A1085" t="s">
        <v>8</v>
      </c>
      <c r="B1085" t="s">
        <v>299</v>
      </c>
      <c r="C1085" t="s">
        <v>3686</v>
      </c>
      <c r="D1085">
        <f t="array" ref="D1085">AVERAGE(IF($B$2:$B$3757=$C1085, $AE$2:$AE$3757))</f>
        <v>5.4</v>
      </c>
      <c r="E1085">
        <f t="shared" si="35"/>
        <v>6.0500000000000007</v>
      </c>
      <c r="G1085">
        <v>103</v>
      </c>
      <c r="H1085" t="s">
        <v>354</v>
      </c>
      <c r="I1085" t="s">
        <v>5366</v>
      </c>
      <c r="J1085" t="s">
        <v>897</v>
      </c>
      <c r="K1085" t="s">
        <v>5281</v>
      </c>
      <c r="W1085" t="s">
        <v>1618</v>
      </c>
      <c r="X1085" t="s">
        <v>11</v>
      </c>
      <c r="AD1085">
        <v>45000000</v>
      </c>
      <c r="AE1085">
        <v>7</v>
      </c>
      <c r="AF1085">
        <v>24520892</v>
      </c>
      <c r="AG1085">
        <f>IFERROR(CORREL(AD1085:$AD$3757, AF1085:$AF$3757), "")</f>
        <v>1.41780056608285E-3</v>
      </c>
      <c r="AH1085">
        <f t="shared" si="34"/>
        <v>-20479108</v>
      </c>
    </row>
    <row r="1086" spans="1:34" x14ac:dyDescent="0.3">
      <c r="A1086" t="s">
        <v>8</v>
      </c>
      <c r="B1086" t="s">
        <v>1619</v>
      </c>
      <c r="C1086" t="s">
        <v>3694</v>
      </c>
      <c r="D1086">
        <f t="array" ref="D1086">AVERAGE(IF($B$2:$B$3757=$C1086, $AE$2:$AE$3757))</f>
        <v>5.0999999999999996</v>
      </c>
      <c r="E1086">
        <f t="shared" si="35"/>
        <v>6.05</v>
      </c>
      <c r="G1086">
        <v>90</v>
      </c>
      <c r="H1086" t="s">
        <v>528</v>
      </c>
      <c r="I1086" t="s">
        <v>5359</v>
      </c>
      <c r="W1086" t="s">
        <v>1620</v>
      </c>
      <c r="X1086" t="s">
        <v>11</v>
      </c>
      <c r="AD1086">
        <v>43000000</v>
      </c>
      <c r="AE1086">
        <v>5.0999999999999996</v>
      </c>
      <c r="AF1086">
        <v>24430272</v>
      </c>
      <c r="AG1086">
        <f>IFERROR(CORREL(AD1086:$AD$3757, AF1086:$AF$3757), "")</f>
        <v>1.4216630838467322E-3</v>
      </c>
      <c r="AH1086">
        <f t="shared" si="34"/>
        <v>-18569728</v>
      </c>
    </row>
    <row r="1087" spans="1:34" x14ac:dyDescent="0.3">
      <c r="A1087" t="s">
        <v>8</v>
      </c>
      <c r="B1087" t="s">
        <v>589</v>
      </c>
      <c r="C1087" t="s">
        <v>3697</v>
      </c>
      <c r="D1087">
        <f t="array" ref="D1087">AVERAGE(IF($B$2:$B$3757=$C1087, $AE$2:$AE$3757))</f>
        <v>7.8</v>
      </c>
      <c r="E1087">
        <f t="shared" si="35"/>
        <v>6.05</v>
      </c>
      <c r="G1087">
        <v>154</v>
      </c>
      <c r="H1087" t="s">
        <v>897</v>
      </c>
      <c r="I1087" t="s">
        <v>5363</v>
      </c>
      <c r="J1087" t="s">
        <v>5281</v>
      </c>
      <c r="W1087" t="s">
        <v>1621</v>
      </c>
      <c r="X1087" t="s">
        <v>11</v>
      </c>
      <c r="AD1087">
        <v>42000000</v>
      </c>
      <c r="AE1087">
        <v>6.8</v>
      </c>
      <c r="AF1087">
        <v>158348400</v>
      </c>
      <c r="AG1087">
        <f>IFERROR(CORREL(AD1087:$AD$3757, AF1087:$AF$3757), "")</f>
        <v>1.4250776876734812E-3</v>
      </c>
      <c r="AH1087">
        <f t="shared" si="34"/>
        <v>116348400</v>
      </c>
    </row>
    <row r="1088" spans="1:34" x14ac:dyDescent="0.3">
      <c r="A1088" t="s">
        <v>8</v>
      </c>
      <c r="B1088" t="s">
        <v>1622</v>
      </c>
      <c r="C1088" t="s">
        <v>3701</v>
      </c>
      <c r="D1088">
        <f t="array" ref="D1088">AVERAGE(IF($B$2:$B$3757=$C1088, $AE$2:$AE$3757))</f>
        <v>6.6</v>
      </c>
      <c r="E1088">
        <f t="shared" si="35"/>
        <v>6.05</v>
      </c>
      <c r="G1088">
        <v>99</v>
      </c>
      <c r="H1088" t="s">
        <v>897</v>
      </c>
      <c r="I1088" t="s">
        <v>5357</v>
      </c>
      <c r="J1088" t="s">
        <v>5359</v>
      </c>
      <c r="W1088" t="s">
        <v>1623</v>
      </c>
      <c r="X1088" t="s">
        <v>11</v>
      </c>
      <c r="AD1088">
        <v>44000000</v>
      </c>
      <c r="AE1088">
        <v>6.5</v>
      </c>
      <c r="AF1088">
        <v>31136950</v>
      </c>
      <c r="AG1088">
        <f>IFERROR(CORREL(AD1088:$AD$3757, AF1088:$AF$3757), "")</f>
        <v>1.3742804700003319E-3</v>
      </c>
      <c r="AH1088">
        <f t="shared" si="34"/>
        <v>-12863050</v>
      </c>
    </row>
    <row r="1089" spans="1:34" x14ac:dyDescent="0.3">
      <c r="A1089" t="s">
        <v>8</v>
      </c>
      <c r="B1089" t="s">
        <v>476</v>
      </c>
      <c r="C1089" t="s">
        <v>3704</v>
      </c>
      <c r="D1089">
        <f t="array" ref="D1089">AVERAGE(IF($B$2:$B$3757=$C1089, $AE$2:$AE$3757))</f>
        <v>6.4</v>
      </c>
      <c r="E1089">
        <f t="shared" si="35"/>
        <v>6.05</v>
      </c>
      <c r="G1089">
        <v>93</v>
      </c>
      <c r="H1089" t="s">
        <v>354</v>
      </c>
      <c r="I1089" t="s">
        <v>5366</v>
      </c>
      <c r="J1089" t="s">
        <v>5281</v>
      </c>
      <c r="W1089" t="s">
        <v>1624</v>
      </c>
      <c r="X1089" t="s">
        <v>11</v>
      </c>
      <c r="AD1089">
        <v>40000000</v>
      </c>
      <c r="AE1089">
        <v>6.6</v>
      </c>
      <c r="AF1089">
        <v>29113588</v>
      </c>
      <c r="AG1089">
        <f>IFERROR(CORREL(AD1089:$AD$3757, AF1089:$AF$3757), "")</f>
        <v>1.374658060805424E-3</v>
      </c>
      <c r="AH1089">
        <f t="shared" si="34"/>
        <v>-10886412</v>
      </c>
    </row>
    <row r="1090" spans="1:34" x14ac:dyDescent="0.3">
      <c r="A1090" t="s">
        <v>8</v>
      </c>
      <c r="B1090" t="s">
        <v>565</v>
      </c>
      <c r="C1090" t="s">
        <v>3706</v>
      </c>
      <c r="D1090">
        <f t="array" ref="D1090">AVERAGE(IF($B$2:$B$3757=$C1090, $AE$2:$AE$3757))</f>
        <v>6.7</v>
      </c>
      <c r="E1090">
        <f t="shared" si="35"/>
        <v>6.05</v>
      </c>
      <c r="G1090">
        <v>109</v>
      </c>
      <c r="H1090" t="s">
        <v>354</v>
      </c>
      <c r="I1090" t="s">
        <v>528</v>
      </c>
      <c r="J1090" t="s">
        <v>5366</v>
      </c>
      <c r="W1090" t="s">
        <v>1625</v>
      </c>
      <c r="X1090" t="s">
        <v>11</v>
      </c>
      <c r="AD1090">
        <v>42000000</v>
      </c>
      <c r="AE1090">
        <v>7.2</v>
      </c>
      <c r="AF1090">
        <v>138447667</v>
      </c>
      <c r="AG1090">
        <f>IFERROR(CORREL(AD1090:$AD$3757, AF1090:$AF$3757), "")</f>
        <v>1.3756511136569574E-3</v>
      </c>
      <c r="AH1090">
        <f t="shared" si="34"/>
        <v>96447667</v>
      </c>
    </row>
    <row r="1091" spans="1:34" x14ac:dyDescent="0.3">
      <c r="A1091" t="s">
        <v>8</v>
      </c>
      <c r="B1091" t="s">
        <v>1537</v>
      </c>
      <c r="C1091" t="s">
        <v>3708</v>
      </c>
      <c r="D1091">
        <f t="array" ref="D1091">AVERAGE(IF($B$2:$B$3757=$C1091, $AE$2:$AE$3757))</f>
        <v>6.3000000000000007</v>
      </c>
      <c r="E1091">
        <f t="shared" si="35"/>
        <v>6.05</v>
      </c>
      <c r="G1091">
        <v>124</v>
      </c>
      <c r="H1091" t="s">
        <v>528</v>
      </c>
      <c r="I1091" t="s">
        <v>897</v>
      </c>
      <c r="J1091" t="s">
        <v>5359</v>
      </c>
      <c r="W1091" t="s">
        <v>1626</v>
      </c>
      <c r="X1091" t="s">
        <v>11</v>
      </c>
      <c r="AD1091">
        <v>42000000</v>
      </c>
      <c r="AE1091">
        <v>7</v>
      </c>
      <c r="AF1091">
        <v>116006080</v>
      </c>
      <c r="AG1091">
        <f>IFERROR(CORREL(AD1091:$AD$3757, AF1091:$AF$3757), "")</f>
        <v>1.3323691081274689E-3</v>
      </c>
      <c r="AH1091">
        <f t="shared" ref="AH1091:AH1154" si="36" xml:space="preserve"> AF1091 - AD1091</f>
        <v>74006080</v>
      </c>
    </row>
    <row r="1092" spans="1:34" x14ac:dyDescent="0.3">
      <c r="A1092" t="s">
        <v>8</v>
      </c>
      <c r="B1092" t="s">
        <v>1259</v>
      </c>
      <c r="C1092" t="s">
        <v>3711</v>
      </c>
      <c r="D1092">
        <f t="array" ref="D1092">AVERAGE(IF($B$2:$B$3757=$C1092, $AE$2:$AE$3757))</f>
        <v>8.1</v>
      </c>
      <c r="E1092">
        <f t="shared" si="35"/>
        <v>6.0428571428571427</v>
      </c>
      <c r="G1092">
        <v>84</v>
      </c>
      <c r="H1092" t="s">
        <v>253</v>
      </c>
      <c r="I1092" t="s">
        <v>5360</v>
      </c>
      <c r="J1092" t="s">
        <v>528</v>
      </c>
      <c r="K1092" t="s">
        <v>897</v>
      </c>
      <c r="L1092" t="s">
        <v>5361</v>
      </c>
      <c r="W1092" t="s">
        <v>1627</v>
      </c>
      <c r="X1092" t="s">
        <v>11</v>
      </c>
      <c r="AD1092">
        <v>45000000</v>
      </c>
      <c r="AE1092">
        <v>7</v>
      </c>
      <c r="AF1092">
        <v>106793915</v>
      </c>
      <c r="AG1092">
        <f>IFERROR(CORREL(AD1092:$AD$3757, AF1092:$AF$3757), "")</f>
        <v>1.2978532201092959E-3</v>
      </c>
      <c r="AH1092">
        <f t="shared" si="36"/>
        <v>61793915</v>
      </c>
    </row>
    <row r="1093" spans="1:34" x14ac:dyDescent="0.3">
      <c r="A1093" t="s">
        <v>8</v>
      </c>
      <c r="B1093" t="s">
        <v>1628</v>
      </c>
      <c r="C1093" t="s">
        <v>3714</v>
      </c>
      <c r="D1093">
        <f t="array" ref="D1093">AVERAGE(IF($B$2:$B$3757=$C1093, $AE$2:$AE$3757))</f>
        <v>7</v>
      </c>
      <c r="E1093">
        <f t="shared" si="35"/>
        <v>6.0400000000000009</v>
      </c>
      <c r="G1093">
        <v>90</v>
      </c>
      <c r="H1093" t="s">
        <v>528</v>
      </c>
      <c r="I1093" t="s">
        <v>5359</v>
      </c>
      <c r="W1093" t="s">
        <v>1629</v>
      </c>
      <c r="X1093" t="s">
        <v>11</v>
      </c>
      <c r="AD1093">
        <v>42000000</v>
      </c>
      <c r="AE1093">
        <v>5.9</v>
      </c>
      <c r="AF1093">
        <v>87856565</v>
      </c>
      <c r="AG1093">
        <f>IFERROR(CORREL(AD1093:$AD$3757, AF1093:$AF$3757), "")</f>
        <v>1.2594919525606072E-3</v>
      </c>
      <c r="AH1093">
        <f t="shared" si="36"/>
        <v>45856565</v>
      </c>
    </row>
    <row r="1094" spans="1:34" x14ac:dyDescent="0.3">
      <c r="A1094" t="s">
        <v>8</v>
      </c>
      <c r="B1094" t="s">
        <v>1630</v>
      </c>
      <c r="C1094" t="s">
        <v>3719</v>
      </c>
      <c r="D1094">
        <f t="array" ref="D1094">AVERAGE(IF($B$2:$B$3757=$C1094, $AE$2:$AE$3757))</f>
        <v>7.9</v>
      </c>
      <c r="E1094">
        <f t="shared" si="35"/>
        <v>6.0400000000000009</v>
      </c>
      <c r="G1094">
        <v>117</v>
      </c>
      <c r="H1094" t="s">
        <v>528</v>
      </c>
      <c r="I1094" t="s">
        <v>897</v>
      </c>
      <c r="J1094" t="s">
        <v>5359</v>
      </c>
      <c r="W1094" t="s">
        <v>1631</v>
      </c>
      <c r="X1094" t="s">
        <v>11</v>
      </c>
      <c r="AD1094">
        <v>40000000</v>
      </c>
      <c r="AE1094">
        <v>5.4</v>
      </c>
      <c r="AF1094">
        <v>70100000</v>
      </c>
      <c r="AG1094">
        <f>IFERROR(CORREL(AD1094:$AD$3757, AF1094:$AF$3757), "")</f>
        <v>1.2362204923230919E-3</v>
      </c>
      <c r="AH1094">
        <f t="shared" si="36"/>
        <v>30100000</v>
      </c>
    </row>
    <row r="1095" spans="1:34" x14ac:dyDescent="0.3">
      <c r="A1095" t="s">
        <v>8</v>
      </c>
      <c r="B1095" t="s">
        <v>258</v>
      </c>
      <c r="C1095" t="s">
        <v>3726</v>
      </c>
      <c r="D1095">
        <f t="array" ref="D1095">AVERAGE(IF($B$2:$B$3757=$C1095, $AE$2:$AE$3757))</f>
        <v>7.1</v>
      </c>
      <c r="E1095">
        <f t="shared" si="35"/>
        <v>6.0333333333333341</v>
      </c>
      <c r="G1095">
        <v>123</v>
      </c>
      <c r="H1095" t="s">
        <v>354</v>
      </c>
      <c r="I1095" t="s">
        <v>528</v>
      </c>
      <c r="J1095" t="s">
        <v>5366</v>
      </c>
      <c r="W1095" t="s">
        <v>1632</v>
      </c>
      <c r="X1095" t="s">
        <v>11</v>
      </c>
      <c r="AD1095">
        <v>43000000</v>
      </c>
      <c r="AE1095">
        <v>6.6</v>
      </c>
      <c r="AF1095">
        <v>159578352</v>
      </c>
      <c r="AG1095">
        <f>IFERROR(CORREL(AD1095:$AD$3757, AF1095:$AF$3757), "")</f>
        <v>1.2227593339824443E-3</v>
      </c>
      <c r="AH1095">
        <f t="shared" si="36"/>
        <v>116578352</v>
      </c>
    </row>
    <row r="1096" spans="1:34" x14ac:dyDescent="0.3">
      <c r="A1096" t="s">
        <v>8</v>
      </c>
      <c r="B1096" t="s">
        <v>1633</v>
      </c>
      <c r="C1096" t="s">
        <v>3729</v>
      </c>
      <c r="D1096">
        <f t="array" ref="D1096">AVERAGE(IF($B$2:$B$3757=$C1096, $AE$2:$AE$3757))</f>
        <v>6.5</v>
      </c>
      <c r="E1096">
        <f t="shared" si="35"/>
        <v>6.0333333333333341</v>
      </c>
      <c r="G1096">
        <v>251</v>
      </c>
      <c r="H1096" t="s">
        <v>5367</v>
      </c>
      <c r="I1096" t="s">
        <v>897</v>
      </c>
      <c r="J1096" t="s">
        <v>5364</v>
      </c>
      <c r="K1096" t="s">
        <v>5359</v>
      </c>
      <c r="W1096" t="s">
        <v>1634</v>
      </c>
      <c r="X1096" t="s">
        <v>11</v>
      </c>
      <c r="AD1096">
        <v>31115000</v>
      </c>
      <c r="AE1096">
        <v>7</v>
      </c>
      <c r="AF1096">
        <v>57750000</v>
      </c>
      <c r="AG1096">
        <f>IFERROR(CORREL(AD1096:$AD$3757, AF1096:$AF$3757), "")</f>
        <v>1.1664345415692493E-3</v>
      </c>
      <c r="AH1096">
        <f t="shared" si="36"/>
        <v>26635000</v>
      </c>
    </row>
    <row r="1097" spans="1:34" x14ac:dyDescent="0.3">
      <c r="A1097" t="s">
        <v>8</v>
      </c>
      <c r="B1097" t="s">
        <v>431</v>
      </c>
      <c r="C1097" t="s">
        <v>3732</v>
      </c>
      <c r="D1097">
        <f t="array" ref="D1097">AVERAGE(IF($B$2:$B$3757=$C1097, $AE$2:$AE$3757))</f>
        <v>6.9333333333333336</v>
      </c>
      <c r="E1097">
        <f t="shared" si="35"/>
        <v>6.0333333333333323</v>
      </c>
      <c r="G1097">
        <v>105</v>
      </c>
      <c r="H1097" t="s">
        <v>354</v>
      </c>
      <c r="I1097" t="s">
        <v>528</v>
      </c>
      <c r="J1097" t="s">
        <v>5365</v>
      </c>
      <c r="W1097" t="s">
        <v>1635</v>
      </c>
      <c r="X1097" t="s">
        <v>11</v>
      </c>
      <c r="AD1097">
        <v>42000000</v>
      </c>
      <c r="AE1097">
        <v>6.5</v>
      </c>
      <c r="AF1097">
        <v>45290318</v>
      </c>
      <c r="AG1097">
        <f>IFERROR(CORREL(AD1097:$AD$3757, AF1097:$AF$3757), "")</f>
        <v>1.1649175071857547E-3</v>
      </c>
      <c r="AH1097">
        <f t="shared" si="36"/>
        <v>3290318</v>
      </c>
    </row>
    <row r="1098" spans="1:34" x14ac:dyDescent="0.3">
      <c r="A1098" t="s">
        <v>8</v>
      </c>
      <c r="B1098" t="s">
        <v>1414</v>
      </c>
      <c r="C1098" t="s">
        <v>3739</v>
      </c>
      <c r="D1098">
        <f t="array" ref="D1098">AVERAGE(IF($B$2:$B$3757=$C1098, $AE$2:$AE$3757))</f>
        <v>4.4333333333333336</v>
      </c>
      <c r="E1098">
        <f t="shared" si="35"/>
        <v>6.0250000000000004</v>
      </c>
      <c r="G1098">
        <v>115</v>
      </c>
      <c r="H1098" t="s">
        <v>5366</v>
      </c>
      <c r="I1098" t="s">
        <v>897</v>
      </c>
      <c r="J1098" t="s">
        <v>5363</v>
      </c>
      <c r="K1098" t="s">
        <v>5281</v>
      </c>
      <c r="W1098" t="s">
        <v>1636</v>
      </c>
      <c r="X1098" t="s">
        <v>11</v>
      </c>
      <c r="AD1098">
        <v>42000000</v>
      </c>
      <c r="AE1098">
        <v>6.3</v>
      </c>
      <c r="AF1098">
        <v>41543207</v>
      </c>
      <c r="AG1098">
        <f>IFERROR(CORREL(AD1098:$AD$3757, AF1098:$AF$3757), "")</f>
        <v>1.159188547983034E-3</v>
      </c>
      <c r="AH1098">
        <f t="shared" si="36"/>
        <v>-456793</v>
      </c>
    </row>
    <row r="1099" spans="1:34" x14ac:dyDescent="0.3">
      <c r="A1099" t="s">
        <v>8</v>
      </c>
      <c r="B1099" t="s">
        <v>1637</v>
      </c>
      <c r="C1099" t="s">
        <v>3741</v>
      </c>
      <c r="D1099">
        <f t="array" ref="D1099">AVERAGE(IF($B$2:$B$3757=$C1099, $AE$2:$AE$3757))</f>
        <v>6.7</v>
      </c>
      <c r="E1099">
        <f t="shared" si="35"/>
        <v>6.0250000000000004</v>
      </c>
      <c r="G1099">
        <v>122</v>
      </c>
      <c r="H1099" t="s">
        <v>528</v>
      </c>
      <c r="I1099" t="s">
        <v>897</v>
      </c>
      <c r="J1099" t="s">
        <v>5359</v>
      </c>
      <c r="W1099" t="s">
        <v>1638</v>
      </c>
      <c r="X1099" t="s">
        <v>11</v>
      </c>
      <c r="AD1099">
        <v>42000000</v>
      </c>
      <c r="AE1099">
        <v>6.5</v>
      </c>
      <c r="AF1099">
        <v>41252428</v>
      </c>
      <c r="AG1099">
        <f>IFERROR(CORREL(AD1099:$AD$3757, AF1099:$AF$3757), "")</f>
        <v>1.1550333085415831E-3</v>
      </c>
      <c r="AH1099">
        <f t="shared" si="36"/>
        <v>-747572</v>
      </c>
    </row>
    <row r="1100" spans="1:34" x14ac:dyDescent="0.3">
      <c r="A1100" t="s">
        <v>8</v>
      </c>
      <c r="B1100" t="s">
        <v>1639</v>
      </c>
      <c r="C1100" t="s">
        <v>3744</v>
      </c>
      <c r="D1100">
        <f t="array" ref="D1100">AVERAGE(IF($B$2:$B$3757=$C1100, $AE$2:$AE$3757))</f>
        <v>6.3</v>
      </c>
      <c r="E1100">
        <f t="shared" si="35"/>
        <v>6.0166666666666657</v>
      </c>
      <c r="G1100">
        <v>119</v>
      </c>
      <c r="H1100" t="s">
        <v>897</v>
      </c>
      <c r="I1100" t="s">
        <v>1714</v>
      </c>
      <c r="J1100" t="s">
        <v>5363</v>
      </c>
      <c r="K1100" t="s">
        <v>5281</v>
      </c>
      <c r="W1100" t="s">
        <v>1640</v>
      </c>
      <c r="X1100" t="s">
        <v>11</v>
      </c>
      <c r="AD1100">
        <v>32000000</v>
      </c>
      <c r="AE1100">
        <v>6.5</v>
      </c>
      <c r="AF1100">
        <v>35228696</v>
      </c>
      <c r="AG1100">
        <f>IFERROR(CORREL(AD1100:$AD$3757, AF1100:$AF$3757), "")</f>
        <v>1.150997518476367E-3</v>
      </c>
      <c r="AH1100">
        <f t="shared" si="36"/>
        <v>3228696</v>
      </c>
    </row>
    <row r="1101" spans="1:34" x14ac:dyDescent="0.3">
      <c r="A1101" t="s">
        <v>8</v>
      </c>
      <c r="B1101" t="s">
        <v>982</v>
      </c>
      <c r="C1101" t="s">
        <v>3746</v>
      </c>
      <c r="D1101">
        <f t="array" ref="D1101">AVERAGE(IF($B$2:$B$3757=$C1101, $AE$2:$AE$3757))</f>
        <v>5.4</v>
      </c>
      <c r="E1101">
        <f t="shared" si="35"/>
        <v>6</v>
      </c>
      <c r="G1101">
        <v>81</v>
      </c>
      <c r="H1101" t="s">
        <v>528</v>
      </c>
      <c r="W1101" t="s">
        <v>1641</v>
      </c>
      <c r="X1101" t="s">
        <v>11</v>
      </c>
      <c r="AD1101">
        <v>42000000</v>
      </c>
      <c r="AE1101">
        <v>5.8</v>
      </c>
      <c r="AF1101">
        <v>59992760</v>
      </c>
      <c r="AG1101">
        <f>IFERROR(CORREL(AD1101:$AD$3757, AF1101:$AF$3757), "")</f>
        <v>1.1506771095315192E-3</v>
      </c>
      <c r="AH1101">
        <f t="shared" si="36"/>
        <v>17992760</v>
      </c>
    </row>
    <row r="1102" spans="1:34" x14ac:dyDescent="0.3">
      <c r="A1102" t="s">
        <v>8</v>
      </c>
      <c r="B1102" t="s">
        <v>1642</v>
      </c>
      <c r="C1102" t="s">
        <v>3748</v>
      </c>
      <c r="D1102">
        <f t="array" ref="D1102">AVERAGE(IF($B$2:$B$3757=$C1102, $AE$2:$AE$3757))</f>
        <v>4.3</v>
      </c>
      <c r="E1102">
        <f t="shared" si="35"/>
        <v>6</v>
      </c>
      <c r="G1102">
        <v>133</v>
      </c>
      <c r="H1102" t="s">
        <v>354</v>
      </c>
      <c r="I1102" t="s">
        <v>253</v>
      </c>
      <c r="J1102" t="s">
        <v>5281</v>
      </c>
      <c r="W1102" t="s">
        <v>1643</v>
      </c>
      <c r="X1102" t="s">
        <v>11</v>
      </c>
      <c r="AD1102">
        <v>32000000</v>
      </c>
      <c r="AE1102">
        <v>6.6</v>
      </c>
      <c r="AF1102">
        <v>34667015</v>
      </c>
      <c r="AG1102">
        <f>IFERROR(CORREL(AD1102:$AD$3757, AF1102:$AF$3757), "")</f>
        <v>1.1387684305297638E-3</v>
      </c>
      <c r="AH1102">
        <f t="shared" si="36"/>
        <v>2667015</v>
      </c>
    </row>
    <row r="1103" spans="1:34" x14ac:dyDescent="0.3">
      <c r="A1103" t="s">
        <v>8</v>
      </c>
      <c r="B1103" t="s">
        <v>1644</v>
      </c>
      <c r="C1103" t="s">
        <v>3751</v>
      </c>
      <c r="D1103">
        <f t="array" ref="D1103">AVERAGE(IF($B$2:$B$3757=$C1103, $AE$2:$AE$3757))</f>
        <v>7.7</v>
      </c>
      <c r="E1103">
        <f t="shared" si="35"/>
        <v>6</v>
      </c>
      <c r="G1103">
        <v>100</v>
      </c>
      <c r="H1103" t="s">
        <v>5357</v>
      </c>
      <c r="I1103" t="s">
        <v>1714</v>
      </c>
      <c r="J1103" t="s">
        <v>5363</v>
      </c>
      <c r="K1103" t="s">
        <v>5281</v>
      </c>
      <c r="W1103" t="s">
        <v>1645</v>
      </c>
      <c r="X1103" t="s">
        <v>11</v>
      </c>
      <c r="AD1103">
        <v>42000000</v>
      </c>
      <c r="AE1103">
        <v>5.4</v>
      </c>
      <c r="AF1103">
        <v>37652565</v>
      </c>
      <c r="AG1103">
        <f>IFERROR(CORREL(AD1103:$AD$3757, AF1103:$AF$3757), "")</f>
        <v>1.1384972317873244E-3</v>
      </c>
      <c r="AH1103">
        <f t="shared" si="36"/>
        <v>-4347435</v>
      </c>
    </row>
    <row r="1104" spans="1:34" x14ac:dyDescent="0.3">
      <c r="A1104" t="s">
        <v>8</v>
      </c>
      <c r="B1104" t="s">
        <v>1646</v>
      </c>
      <c r="C1104" t="s">
        <v>3754</v>
      </c>
      <c r="D1104">
        <f t="array" ref="D1104">AVERAGE(IF($B$2:$B$3757=$C1104, $AE$2:$AE$3757))</f>
        <v>5.9</v>
      </c>
      <c r="E1104">
        <f t="shared" si="35"/>
        <v>6</v>
      </c>
      <c r="G1104">
        <v>120</v>
      </c>
      <c r="H1104" t="s">
        <v>354</v>
      </c>
      <c r="I1104" t="s">
        <v>5366</v>
      </c>
      <c r="J1104" t="s">
        <v>897</v>
      </c>
      <c r="K1104" t="s">
        <v>5281</v>
      </c>
      <c r="W1104" t="s">
        <v>1647</v>
      </c>
      <c r="X1104" t="s">
        <v>11</v>
      </c>
      <c r="AD1104">
        <v>42000000</v>
      </c>
      <c r="AE1104">
        <v>6.1</v>
      </c>
      <c r="AF1104">
        <v>24375436</v>
      </c>
      <c r="AG1104">
        <f>IFERROR(CORREL(AD1104:$AD$3757, AF1104:$AF$3757), "")</f>
        <v>1.1359719954341047E-3</v>
      </c>
      <c r="AH1104">
        <f t="shared" si="36"/>
        <v>-17624564</v>
      </c>
    </row>
    <row r="1105" spans="1:34" x14ac:dyDescent="0.3">
      <c r="A1105" t="s">
        <v>8</v>
      </c>
      <c r="B1105" t="s">
        <v>1648</v>
      </c>
      <c r="C1105" t="s">
        <v>3756</v>
      </c>
      <c r="D1105">
        <f t="array" ref="D1105">AVERAGE(IF($B$2:$B$3757=$C1105, $AE$2:$AE$3757))</f>
        <v>7.8</v>
      </c>
      <c r="E1105">
        <f t="shared" si="35"/>
        <v>6</v>
      </c>
      <c r="G1105">
        <v>104</v>
      </c>
      <c r="H1105" t="s">
        <v>253</v>
      </c>
      <c r="I1105" t="s">
        <v>528</v>
      </c>
      <c r="J1105" t="s">
        <v>5361</v>
      </c>
      <c r="K1105" t="s">
        <v>5357</v>
      </c>
      <c r="L1105" t="s">
        <v>5358</v>
      </c>
      <c r="W1105" t="s">
        <v>1649</v>
      </c>
      <c r="X1105" t="s">
        <v>11</v>
      </c>
      <c r="AD1105">
        <v>42000000</v>
      </c>
      <c r="AE1105">
        <v>4</v>
      </c>
      <c r="AF1105">
        <v>20915465</v>
      </c>
      <c r="AG1105">
        <f>IFERROR(CORREL(AD1105:$AD$3757, AF1105:$AF$3757), "")</f>
        <v>1.1390862316243652E-3</v>
      </c>
      <c r="AH1105">
        <f t="shared" si="36"/>
        <v>-21084535</v>
      </c>
    </row>
    <row r="1106" spans="1:34" x14ac:dyDescent="0.3">
      <c r="A1106" t="s">
        <v>8</v>
      </c>
      <c r="B1106" t="s">
        <v>1435</v>
      </c>
      <c r="C1106" t="s">
        <v>3764</v>
      </c>
      <c r="D1106">
        <f t="array" ref="D1106">AVERAGE(IF($B$2:$B$3757=$C1106, $AE$2:$AE$3757))</f>
        <v>6.75</v>
      </c>
      <c r="E1106">
        <f t="shared" si="35"/>
        <v>6</v>
      </c>
      <c r="G1106">
        <v>122</v>
      </c>
      <c r="H1106" t="s">
        <v>5366</v>
      </c>
      <c r="I1106" t="s">
        <v>897</v>
      </c>
      <c r="J1106" t="s">
        <v>5281</v>
      </c>
      <c r="W1106" t="s">
        <v>1650</v>
      </c>
      <c r="X1106" t="s">
        <v>11</v>
      </c>
      <c r="AD1106">
        <v>50000000</v>
      </c>
      <c r="AE1106">
        <v>7.6</v>
      </c>
      <c r="AF1106">
        <v>24127895</v>
      </c>
      <c r="AG1106">
        <f>IFERROR(CORREL(AD1106:$AD$3757, AF1106:$AF$3757), "")</f>
        <v>1.1436804033899237E-3</v>
      </c>
      <c r="AH1106">
        <f t="shared" si="36"/>
        <v>-25872105</v>
      </c>
    </row>
    <row r="1107" spans="1:34" x14ac:dyDescent="0.3">
      <c r="A1107" t="s">
        <v>197</v>
      </c>
      <c r="B1107" t="s">
        <v>519</v>
      </c>
      <c r="C1107" t="s">
        <v>3767</v>
      </c>
      <c r="D1107">
        <f t="array" ref="D1107">AVERAGE(IF($B$2:$B$3757=$C1107, $AE$2:$AE$3757))</f>
        <v>6.7</v>
      </c>
      <c r="E1107">
        <f t="shared" si="35"/>
        <v>6</v>
      </c>
      <c r="G1107">
        <v>80</v>
      </c>
      <c r="H1107" t="s">
        <v>354</v>
      </c>
      <c r="I1107" t="s">
        <v>253</v>
      </c>
      <c r="J1107" t="s">
        <v>5364</v>
      </c>
      <c r="W1107" t="s">
        <v>1651</v>
      </c>
      <c r="X1107" t="s">
        <v>521</v>
      </c>
      <c r="AD1107">
        <v>31000000</v>
      </c>
      <c r="AE1107">
        <v>7.9</v>
      </c>
      <c r="AF1107">
        <v>84961</v>
      </c>
      <c r="AG1107">
        <f>IFERROR(CORREL(AD1107:$AD$3757, AF1107:$AF$3757), "")</f>
        <v>1.1489229115384208E-3</v>
      </c>
      <c r="AH1107">
        <f t="shared" si="36"/>
        <v>-30915039</v>
      </c>
    </row>
    <row r="1108" spans="1:34" x14ac:dyDescent="0.3">
      <c r="A1108" t="s">
        <v>8</v>
      </c>
      <c r="B1108" t="s">
        <v>1652</v>
      </c>
      <c r="C1108" t="s">
        <v>3774</v>
      </c>
      <c r="D1108">
        <f t="array" ref="D1108">AVERAGE(IF($B$2:$B$3757=$C1108, $AE$2:$AE$3757))</f>
        <v>5.4</v>
      </c>
      <c r="E1108">
        <f t="shared" si="35"/>
        <v>6</v>
      </c>
      <c r="G1108">
        <v>91</v>
      </c>
      <c r="H1108" t="s">
        <v>354</v>
      </c>
      <c r="I1108" t="s">
        <v>528</v>
      </c>
      <c r="J1108" t="s">
        <v>5366</v>
      </c>
      <c r="K1108" t="s">
        <v>5359</v>
      </c>
      <c r="L1108" t="s">
        <v>5281</v>
      </c>
      <c r="W1108" t="s">
        <v>1653</v>
      </c>
      <c r="X1108" t="s">
        <v>11</v>
      </c>
      <c r="AD1108">
        <v>40000000</v>
      </c>
      <c r="AE1108">
        <v>5.3</v>
      </c>
      <c r="AF1108">
        <v>26404753</v>
      </c>
      <c r="AG1108">
        <f>IFERROR(CORREL(AD1108:$AD$3757, AF1108:$AF$3757), "")</f>
        <v>1.1509102395774505E-3</v>
      </c>
      <c r="AH1108">
        <f t="shared" si="36"/>
        <v>-13595247</v>
      </c>
    </row>
    <row r="1109" spans="1:34" x14ac:dyDescent="0.3">
      <c r="A1109" t="s">
        <v>8</v>
      </c>
      <c r="B1109" t="s">
        <v>1654</v>
      </c>
      <c r="C1109" t="s">
        <v>3778</v>
      </c>
      <c r="D1109">
        <f t="array" ref="D1109">AVERAGE(IF($B$2:$B$3757=$C1109, $AE$2:$AE$3757))</f>
        <v>6.6</v>
      </c>
      <c r="E1109">
        <f t="shared" si="35"/>
        <v>6</v>
      </c>
      <c r="G1109">
        <v>112</v>
      </c>
      <c r="H1109" t="s">
        <v>528</v>
      </c>
      <c r="W1109" t="s">
        <v>1655</v>
      </c>
      <c r="X1109" t="s">
        <v>11</v>
      </c>
      <c r="AD1109">
        <v>44000000</v>
      </c>
      <c r="AE1109">
        <v>6.6</v>
      </c>
      <c r="AF1109">
        <v>6105175</v>
      </c>
      <c r="AG1109">
        <f>IFERROR(CORREL(AD1109:$AD$3757, AF1109:$AF$3757), "")</f>
        <v>1.1528186274456672E-3</v>
      </c>
      <c r="AH1109">
        <f t="shared" si="36"/>
        <v>-37894825</v>
      </c>
    </row>
    <row r="1110" spans="1:34" x14ac:dyDescent="0.3">
      <c r="A1110" t="s">
        <v>8</v>
      </c>
      <c r="B1110" t="s">
        <v>1656</v>
      </c>
      <c r="C1110" t="s">
        <v>3780</v>
      </c>
      <c r="D1110">
        <f t="array" ref="D1110">AVERAGE(IF($B$2:$B$3757=$C1110, $AE$2:$AE$3757))</f>
        <v>6.4</v>
      </c>
      <c r="E1110">
        <f t="shared" si="35"/>
        <v>6</v>
      </c>
      <c r="G1110">
        <v>100</v>
      </c>
      <c r="H1110" t="s">
        <v>354</v>
      </c>
      <c r="I1110" t="s">
        <v>5357</v>
      </c>
      <c r="J1110" t="s">
        <v>4337</v>
      </c>
      <c r="W1110" t="s">
        <v>1657</v>
      </c>
      <c r="X1110" t="s">
        <v>11</v>
      </c>
      <c r="AD1110">
        <v>45000000</v>
      </c>
      <c r="AE1110">
        <v>6.3</v>
      </c>
      <c r="AF1110">
        <v>5664251</v>
      </c>
      <c r="AG1110">
        <f>IFERROR(CORREL(AD1110:$AD$3757, AF1110:$AF$3757), "")</f>
        <v>1.165501762222683E-3</v>
      </c>
      <c r="AH1110">
        <f t="shared" si="36"/>
        <v>-39335749</v>
      </c>
    </row>
    <row r="1111" spans="1:34" x14ac:dyDescent="0.3">
      <c r="A1111" t="s">
        <v>8</v>
      </c>
      <c r="B1111" t="s">
        <v>1110</v>
      </c>
      <c r="C1111" t="s">
        <v>3782</v>
      </c>
      <c r="D1111">
        <f t="array" ref="D1111">AVERAGE(IF($B$2:$B$3757=$C1111, $AE$2:$AE$3757))</f>
        <v>7</v>
      </c>
      <c r="E1111">
        <f t="shared" si="35"/>
        <v>6</v>
      </c>
      <c r="G1111">
        <v>105</v>
      </c>
      <c r="H1111" t="s">
        <v>354</v>
      </c>
      <c r="I1111" t="s">
        <v>528</v>
      </c>
      <c r="J1111" t="s">
        <v>5366</v>
      </c>
      <c r="W1111" t="s">
        <v>1658</v>
      </c>
      <c r="X1111" t="s">
        <v>762</v>
      </c>
      <c r="AD1111">
        <v>27000000</v>
      </c>
      <c r="AE1111">
        <v>7.2</v>
      </c>
      <c r="AF1111">
        <v>1260917</v>
      </c>
      <c r="AG1111">
        <f>IFERROR(CORREL(AD1111:$AD$3757, AF1111:$AF$3757), "")</f>
        <v>1.1792840790794588E-3</v>
      </c>
      <c r="AH1111">
        <f t="shared" si="36"/>
        <v>-25739083</v>
      </c>
    </row>
    <row r="1112" spans="1:34" x14ac:dyDescent="0.3">
      <c r="A1112" t="s">
        <v>8</v>
      </c>
      <c r="B1112" t="s">
        <v>1302</v>
      </c>
      <c r="C1112" t="s">
        <v>3784</v>
      </c>
      <c r="D1112">
        <f t="array" ref="D1112">AVERAGE(IF($B$2:$B$3757=$C1112, $AE$2:$AE$3757))</f>
        <v>5.7</v>
      </c>
      <c r="E1112">
        <f t="shared" ref="E1112:E1175" si="37">LARGE($D$2:$D$1660, ROW(1111:1111))</f>
        <v>6</v>
      </c>
      <c r="G1112">
        <v>110</v>
      </c>
      <c r="H1112" t="s">
        <v>897</v>
      </c>
      <c r="I1112" t="s">
        <v>5368</v>
      </c>
      <c r="W1112" t="s">
        <v>1659</v>
      </c>
      <c r="X1112" t="s">
        <v>11</v>
      </c>
      <c r="AD1112">
        <v>41000000</v>
      </c>
      <c r="AE1112">
        <v>7</v>
      </c>
      <c r="AF1112">
        <v>116724075</v>
      </c>
      <c r="AG1112">
        <f>IFERROR(CORREL(AD1112:$AD$3757, AF1112:$AF$3757), "")</f>
        <v>1.1771556121374796E-3</v>
      </c>
      <c r="AH1112">
        <f t="shared" si="36"/>
        <v>75724075</v>
      </c>
    </row>
    <row r="1113" spans="1:34" x14ac:dyDescent="0.3">
      <c r="A1113" t="s">
        <v>8</v>
      </c>
      <c r="B1113" t="s">
        <v>1353</v>
      </c>
      <c r="C1113" t="s">
        <v>3786</v>
      </c>
      <c r="D1113">
        <f t="array" ref="D1113">AVERAGE(IF($B$2:$B$3757=$C1113, $AE$2:$AE$3757))</f>
        <v>6.1</v>
      </c>
      <c r="E1113">
        <f t="shared" si="37"/>
        <v>6</v>
      </c>
      <c r="G1113">
        <v>144</v>
      </c>
      <c r="H1113" t="s">
        <v>354</v>
      </c>
      <c r="I1113" t="s">
        <v>253</v>
      </c>
      <c r="J1113" t="s">
        <v>5359</v>
      </c>
      <c r="W1113" t="s">
        <v>1660</v>
      </c>
      <c r="X1113" t="s">
        <v>11</v>
      </c>
      <c r="AD1113">
        <v>65000000</v>
      </c>
      <c r="AE1113">
        <v>6.9</v>
      </c>
      <c r="AF1113">
        <v>56083966</v>
      </c>
      <c r="AG1113">
        <f>IFERROR(CORREL(AD1113:$AD$3757, AF1113:$AF$3757), "")</f>
        <v>1.1446429207508299E-3</v>
      </c>
      <c r="AH1113">
        <f t="shared" si="36"/>
        <v>-8916034</v>
      </c>
    </row>
    <row r="1114" spans="1:34" x14ac:dyDescent="0.3">
      <c r="A1114" t="s">
        <v>8</v>
      </c>
      <c r="B1114" t="s">
        <v>1661</v>
      </c>
      <c r="C1114" t="s">
        <v>2986</v>
      </c>
      <c r="D1114">
        <f t="array" ref="D1114">AVERAGE(IF($B$2:$B$3757=$C1114, $AE$2:$AE$3757))</f>
        <v>7.1333333333333329</v>
      </c>
      <c r="E1114">
        <f t="shared" si="37"/>
        <v>6</v>
      </c>
      <c r="G1114">
        <v>108</v>
      </c>
      <c r="H1114" t="s">
        <v>354</v>
      </c>
      <c r="I1114" t="s">
        <v>528</v>
      </c>
      <c r="J1114" t="s">
        <v>5357</v>
      </c>
      <c r="W1114" t="s">
        <v>1662</v>
      </c>
      <c r="X1114" t="s">
        <v>11</v>
      </c>
      <c r="AD1114">
        <v>41000000</v>
      </c>
      <c r="AE1114">
        <v>5.2</v>
      </c>
      <c r="AF1114">
        <v>22108977</v>
      </c>
      <c r="AG1114">
        <f>IFERROR(CORREL(AD1114:$AD$3757, AF1114:$AF$3757), "")</f>
        <v>1.1156409394686606E-3</v>
      </c>
      <c r="AH1114">
        <f t="shared" si="36"/>
        <v>-18891023</v>
      </c>
    </row>
    <row r="1115" spans="1:34" x14ac:dyDescent="0.3">
      <c r="A1115" t="s">
        <v>8</v>
      </c>
      <c r="B1115" t="s">
        <v>241</v>
      </c>
      <c r="C1115" t="s">
        <v>3793</v>
      </c>
      <c r="D1115">
        <f t="array" ref="D1115">AVERAGE(IF($B$2:$B$3757=$C1115, $AE$2:$AE$3757))</f>
        <v>6.6333333333333329</v>
      </c>
      <c r="E1115">
        <f t="shared" si="37"/>
        <v>6</v>
      </c>
      <c r="G1115">
        <v>107</v>
      </c>
      <c r="H1115" t="s">
        <v>897</v>
      </c>
      <c r="I1115" t="s">
        <v>5363</v>
      </c>
      <c r="J1115" t="s">
        <v>5281</v>
      </c>
      <c r="W1115" t="s">
        <v>1663</v>
      </c>
      <c r="X1115" t="s">
        <v>11</v>
      </c>
      <c r="AD1115">
        <v>40000000</v>
      </c>
      <c r="AE1115">
        <v>8.1</v>
      </c>
      <c r="AF1115">
        <v>293501675</v>
      </c>
      <c r="AG1115">
        <f>IFERROR(CORREL(AD1115:$AD$3757, AF1115:$AF$3757), "")</f>
        <v>1.1194290179038771E-3</v>
      </c>
      <c r="AH1115">
        <f t="shared" si="36"/>
        <v>253501675</v>
      </c>
    </row>
    <row r="1116" spans="1:34" x14ac:dyDescent="0.3">
      <c r="A1116" t="s">
        <v>8</v>
      </c>
      <c r="B1116" t="s">
        <v>1664</v>
      </c>
      <c r="C1116" t="s">
        <v>3796</v>
      </c>
      <c r="D1116">
        <f t="array" ref="D1116">AVERAGE(IF($B$2:$B$3757=$C1116, $AE$2:$AE$3757))</f>
        <v>7</v>
      </c>
      <c r="E1116">
        <f t="shared" si="37"/>
        <v>6</v>
      </c>
      <c r="G1116">
        <v>102</v>
      </c>
      <c r="H1116" t="s">
        <v>354</v>
      </c>
      <c r="I1116" t="s">
        <v>5366</v>
      </c>
      <c r="J1116" t="s">
        <v>5281</v>
      </c>
      <c r="W1116" t="s">
        <v>1665</v>
      </c>
      <c r="X1116" t="s">
        <v>11</v>
      </c>
      <c r="AD1116">
        <v>42000000</v>
      </c>
      <c r="AE1116">
        <v>6.6</v>
      </c>
      <c r="AF1116">
        <v>18600911</v>
      </c>
      <c r="AG1116">
        <f>IFERROR(CORREL(AD1116:$AD$3757, AF1116:$AF$3757), "")</f>
        <v>1.0324377559703547E-3</v>
      </c>
      <c r="AH1116">
        <f t="shared" si="36"/>
        <v>-23399089</v>
      </c>
    </row>
    <row r="1117" spans="1:34" x14ac:dyDescent="0.3">
      <c r="A1117" t="s">
        <v>8</v>
      </c>
      <c r="B1117" t="s">
        <v>1039</v>
      </c>
      <c r="C1117" t="s">
        <v>3798</v>
      </c>
      <c r="D1117">
        <f t="array" ref="D1117">AVERAGE(IF($B$2:$B$3757=$C1117, $AE$2:$AE$3757))</f>
        <v>7.1</v>
      </c>
      <c r="E1117">
        <f t="shared" si="37"/>
        <v>6</v>
      </c>
      <c r="G1117">
        <v>100</v>
      </c>
      <c r="H1117" t="s">
        <v>528</v>
      </c>
      <c r="W1117" t="s">
        <v>1666</v>
      </c>
      <c r="X1117" t="s">
        <v>11</v>
      </c>
      <c r="AD1117">
        <v>41000000</v>
      </c>
      <c r="AE1117">
        <v>6.2</v>
      </c>
      <c r="AF1117">
        <v>7204138</v>
      </c>
      <c r="AG1117">
        <f>IFERROR(CORREL(AD1117:$AD$3757, AF1117:$AF$3757), "")</f>
        <v>1.0380541731523053E-3</v>
      </c>
      <c r="AH1117">
        <f t="shared" si="36"/>
        <v>-33795862</v>
      </c>
    </row>
    <row r="1118" spans="1:34" x14ac:dyDescent="0.3">
      <c r="A1118" t="s">
        <v>8</v>
      </c>
      <c r="B1118" t="s">
        <v>1667</v>
      </c>
      <c r="C1118" t="s">
        <v>3800</v>
      </c>
      <c r="D1118">
        <f t="array" ref="D1118">AVERAGE(IF($B$2:$B$3757=$C1118, $AE$2:$AE$3757))</f>
        <v>7</v>
      </c>
      <c r="E1118">
        <f t="shared" si="37"/>
        <v>6</v>
      </c>
      <c r="G1118">
        <v>126</v>
      </c>
      <c r="H1118" t="s">
        <v>354</v>
      </c>
      <c r="I1118" t="s">
        <v>897</v>
      </c>
      <c r="J1118" t="s">
        <v>5361</v>
      </c>
      <c r="K1118" t="s">
        <v>5365</v>
      </c>
      <c r="W1118" t="s">
        <v>1668</v>
      </c>
      <c r="X1118" t="s">
        <v>11</v>
      </c>
      <c r="AD1118">
        <v>8000000</v>
      </c>
      <c r="AE1118">
        <v>7.2</v>
      </c>
      <c r="AF1118">
        <v>90800000</v>
      </c>
      <c r="AG1118">
        <f>IFERROR(CORREL(AD1118:$AD$3757, AF1118:$AF$3757), "")</f>
        <v>1.0478084436088631E-3</v>
      </c>
      <c r="AH1118">
        <f t="shared" si="36"/>
        <v>82800000</v>
      </c>
    </row>
    <row r="1119" spans="1:34" x14ac:dyDescent="0.3">
      <c r="A1119" t="s">
        <v>8</v>
      </c>
      <c r="B1119" t="s">
        <v>1106</v>
      </c>
      <c r="C1119" t="s">
        <v>3802</v>
      </c>
      <c r="D1119">
        <f t="array" ref="D1119">AVERAGE(IF($B$2:$B$3757=$C1119, $AE$2:$AE$3757))</f>
        <v>7.7</v>
      </c>
      <c r="E1119">
        <f t="shared" si="37"/>
        <v>6</v>
      </c>
      <c r="G1119">
        <v>138</v>
      </c>
      <c r="H1119" t="s">
        <v>5366</v>
      </c>
      <c r="I1119" t="s">
        <v>897</v>
      </c>
      <c r="W1119" t="s">
        <v>1669</v>
      </c>
      <c r="X1119" t="s">
        <v>11</v>
      </c>
      <c r="AD1119">
        <v>40000000</v>
      </c>
      <c r="AE1119">
        <v>7.3</v>
      </c>
      <c r="AF1119">
        <v>150117807</v>
      </c>
      <c r="AG1119">
        <f>IFERROR(CORREL(AD1119:$AD$3757, AF1119:$AF$3757), "")</f>
        <v>1.0902807676150259E-3</v>
      </c>
      <c r="AH1119">
        <f t="shared" si="36"/>
        <v>110117807</v>
      </c>
    </row>
    <row r="1120" spans="1:34" x14ac:dyDescent="0.3">
      <c r="A1120" t="s">
        <v>8</v>
      </c>
      <c r="B1120" t="s">
        <v>1670</v>
      </c>
      <c r="C1120" t="s">
        <v>3804</v>
      </c>
      <c r="D1120">
        <f t="array" ref="D1120">AVERAGE(IF($B$2:$B$3757=$C1120, $AE$2:$AE$3757))</f>
        <v>7.1</v>
      </c>
      <c r="E1120">
        <f t="shared" si="37"/>
        <v>6</v>
      </c>
      <c r="G1120">
        <v>108</v>
      </c>
      <c r="H1120" t="s">
        <v>528</v>
      </c>
      <c r="I1120" t="s">
        <v>897</v>
      </c>
      <c r="J1120" t="s">
        <v>5359</v>
      </c>
      <c r="W1120" t="s">
        <v>1671</v>
      </c>
      <c r="X1120" t="s">
        <v>11</v>
      </c>
      <c r="AD1120">
        <v>40000000</v>
      </c>
      <c r="AE1120">
        <v>6.7</v>
      </c>
      <c r="AF1120">
        <v>163947053</v>
      </c>
      <c r="AG1120">
        <f>IFERROR(CORREL(AD1120:$AD$3757, AF1120:$AF$3757), "")</f>
        <v>1.0487696417512615E-3</v>
      </c>
      <c r="AH1120">
        <f t="shared" si="36"/>
        <v>123947053</v>
      </c>
    </row>
    <row r="1121" spans="1:34" x14ac:dyDescent="0.3">
      <c r="A1121" t="s">
        <v>8</v>
      </c>
      <c r="B1121" t="s">
        <v>1672</v>
      </c>
      <c r="C1121" t="s">
        <v>3806</v>
      </c>
      <c r="D1121">
        <f t="array" ref="D1121">AVERAGE(IF($B$2:$B$3757=$C1121, $AE$2:$AE$3757))</f>
        <v>7.6333333333333329</v>
      </c>
      <c r="E1121">
        <f t="shared" si="37"/>
        <v>6</v>
      </c>
      <c r="G1121">
        <v>105</v>
      </c>
      <c r="H1121" t="s">
        <v>5366</v>
      </c>
      <c r="I1121" t="s">
        <v>5363</v>
      </c>
      <c r="J1121" t="s">
        <v>5281</v>
      </c>
      <c r="W1121" t="s">
        <v>1673</v>
      </c>
      <c r="X1121" t="s">
        <v>11</v>
      </c>
      <c r="AD1121">
        <v>70000000</v>
      </c>
      <c r="AE1121">
        <v>6.4</v>
      </c>
      <c r="AF1121">
        <v>116735231</v>
      </c>
      <c r="AG1121">
        <f>IFERROR(CORREL(AD1121:$AD$3757, AF1121:$AF$3757), "")</f>
        <v>1.0024326121132578E-3</v>
      </c>
      <c r="AH1121">
        <f t="shared" si="36"/>
        <v>46735231</v>
      </c>
    </row>
    <row r="1122" spans="1:34" x14ac:dyDescent="0.3">
      <c r="A1122" t="s">
        <v>8</v>
      </c>
      <c r="B1122" t="s">
        <v>117</v>
      </c>
      <c r="C1122" t="s">
        <v>3809</v>
      </c>
      <c r="D1122">
        <f t="array" ref="D1122">AVERAGE(IF($B$2:$B$3757=$C1122, $AE$2:$AE$3757))</f>
        <v>6.3</v>
      </c>
      <c r="E1122">
        <f t="shared" si="37"/>
        <v>6</v>
      </c>
      <c r="G1122">
        <v>108</v>
      </c>
      <c r="H1122" t="s">
        <v>253</v>
      </c>
      <c r="I1122" t="s">
        <v>528</v>
      </c>
      <c r="J1122" t="s">
        <v>5358</v>
      </c>
      <c r="W1122" t="s">
        <v>1675</v>
      </c>
      <c r="X1122" t="s">
        <v>11</v>
      </c>
      <c r="AD1122">
        <v>40000000</v>
      </c>
      <c r="AE1122">
        <v>7.8</v>
      </c>
      <c r="AF1122">
        <v>118500000</v>
      </c>
      <c r="AG1122">
        <f>IFERROR(CORREL(AD1122:$AD$3757, AF1122:$AF$3757), "")</f>
        <v>8.8585721325240585E-4</v>
      </c>
      <c r="AH1122">
        <f t="shared" si="36"/>
        <v>78500000</v>
      </c>
    </row>
    <row r="1123" spans="1:34" x14ac:dyDescent="0.3">
      <c r="A1123" t="s">
        <v>8</v>
      </c>
      <c r="B1123" t="s">
        <v>530</v>
      </c>
      <c r="C1123" t="s">
        <v>3811</v>
      </c>
      <c r="D1123">
        <f t="array" ref="D1123">AVERAGE(IF($B$2:$B$3757=$C1123, $AE$2:$AE$3757))</f>
        <v>7.3</v>
      </c>
      <c r="E1123">
        <f t="shared" si="37"/>
        <v>6</v>
      </c>
      <c r="G1123">
        <v>89</v>
      </c>
      <c r="H1123" t="s">
        <v>354</v>
      </c>
      <c r="I1123" t="s">
        <v>5358</v>
      </c>
      <c r="J1123" t="s">
        <v>5281</v>
      </c>
      <c r="W1123" t="s">
        <v>1676</v>
      </c>
      <c r="X1123" t="s">
        <v>11</v>
      </c>
      <c r="AD1123">
        <v>40000000</v>
      </c>
      <c r="AE1123">
        <v>6.4</v>
      </c>
      <c r="AF1123">
        <v>126546825</v>
      </c>
      <c r="AG1123">
        <f>IFERROR(CORREL(AD1123:$AD$3757, AF1123:$AF$3757), "")</f>
        <v>8.5472365136742381E-4</v>
      </c>
      <c r="AH1123">
        <f t="shared" si="36"/>
        <v>86546825</v>
      </c>
    </row>
    <row r="1124" spans="1:34" x14ac:dyDescent="0.3">
      <c r="A1124" t="s">
        <v>8</v>
      </c>
      <c r="B1124" t="s">
        <v>1677</v>
      </c>
      <c r="C1124" t="s">
        <v>3814</v>
      </c>
      <c r="D1124">
        <f t="array" ref="D1124">AVERAGE(IF($B$2:$B$3757=$C1124, $AE$2:$AE$3757))</f>
        <v>7.2</v>
      </c>
      <c r="E1124">
        <f t="shared" si="37"/>
        <v>6</v>
      </c>
      <c r="G1124">
        <v>129</v>
      </c>
      <c r="H1124" t="s">
        <v>897</v>
      </c>
      <c r="I1124" t="s">
        <v>5359</v>
      </c>
      <c r="W1124" t="s">
        <v>1678</v>
      </c>
      <c r="X1124" t="s">
        <v>11</v>
      </c>
      <c r="AD1124">
        <v>40000000</v>
      </c>
      <c r="AE1124">
        <v>4.0999999999999996</v>
      </c>
      <c r="AF1124">
        <v>166147885</v>
      </c>
      <c r="AG1124">
        <f>IFERROR(CORREL(AD1124:$AD$3757, AF1124:$AF$3757), "")</f>
        <v>8.20696676577812E-4</v>
      </c>
      <c r="AH1124">
        <f t="shared" si="36"/>
        <v>126147885</v>
      </c>
    </row>
    <row r="1125" spans="1:34" x14ac:dyDescent="0.3">
      <c r="A1125" t="s">
        <v>8</v>
      </c>
      <c r="B1125" t="s">
        <v>1299</v>
      </c>
      <c r="C1125" t="s">
        <v>3819</v>
      </c>
      <c r="D1125">
        <f t="array" ref="D1125">AVERAGE(IF($B$2:$B$3757=$C1125, $AE$2:$AE$3757))</f>
        <v>7.45</v>
      </c>
      <c r="E1125">
        <f t="shared" si="37"/>
        <v>6</v>
      </c>
      <c r="G1125">
        <v>84</v>
      </c>
      <c r="H1125" t="s">
        <v>354</v>
      </c>
      <c r="I1125" t="s">
        <v>253</v>
      </c>
      <c r="J1125" t="s">
        <v>528</v>
      </c>
      <c r="K1125" t="s">
        <v>5361</v>
      </c>
      <c r="L1125" t="s">
        <v>5358</v>
      </c>
      <c r="W1125" t="s">
        <v>1679</v>
      </c>
      <c r="X1125" t="s">
        <v>11</v>
      </c>
      <c r="AD1125">
        <v>38000000</v>
      </c>
      <c r="AE1125">
        <v>4.0999999999999996</v>
      </c>
      <c r="AF1125">
        <v>111760631</v>
      </c>
      <c r="AG1125">
        <f>IFERROR(CORREL(AD1125:$AD$3757, AF1125:$AF$3757), "")</f>
        <v>7.7279934673996282E-4</v>
      </c>
      <c r="AH1125">
        <f t="shared" si="36"/>
        <v>73760631</v>
      </c>
    </row>
    <row r="1126" spans="1:34" x14ac:dyDescent="0.3">
      <c r="A1126" t="s">
        <v>8</v>
      </c>
      <c r="B1126" t="s">
        <v>353</v>
      </c>
      <c r="C1126" t="s">
        <v>3821</v>
      </c>
      <c r="D1126">
        <f t="array" ref="D1126">AVERAGE(IF($B$2:$B$3757=$C1126, $AE$2:$AE$3757))</f>
        <v>7.1</v>
      </c>
      <c r="E1126">
        <f t="shared" si="37"/>
        <v>6</v>
      </c>
      <c r="G1126">
        <v>149</v>
      </c>
      <c r="H1126" t="s">
        <v>5366</v>
      </c>
      <c r="I1126" t="s">
        <v>897</v>
      </c>
      <c r="J1126" t="s">
        <v>5281</v>
      </c>
      <c r="W1126" t="s">
        <v>1680</v>
      </c>
      <c r="X1126" t="s">
        <v>11</v>
      </c>
      <c r="AD1126">
        <v>40000000</v>
      </c>
      <c r="AE1126">
        <v>7.4</v>
      </c>
      <c r="AF1126">
        <v>108706165</v>
      </c>
      <c r="AG1126">
        <f>IFERROR(CORREL(AD1126:$AD$3757, AF1126:$AF$3757), "")</f>
        <v>7.4921764144912542E-4</v>
      </c>
      <c r="AH1126">
        <f t="shared" si="36"/>
        <v>68706165</v>
      </c>
    </row>
    <row r="1127" spans="1:34" x14ac:dyDescent="0.3">
      <c r="A1127" t="s">
        <v>8</v>
      </c>
      <c r="B1127" t="s">
        <v>211</v>
      </c>
      <c r="C1127" t="s">
        <v>3824</v>
      </c>
      <c r="D1127">
        <f t="array" ref="D1127">AVERAGE(IF($B$2:$B$3757=$C1127, $AE$2:$AE$3757))</f>
        <v>4.5999999999999996</v>
      </c>
      <c r="E1127">
        <f t="shared" si="37"/>
        <v>6</v>
      </c>
      <c r="G1127">
        <v>94</v>
      </c>
      <c r="H1127" t="s">
        <v>528</v>
      </c>
      <c r="I1127" t="s">
        <v>5361</v>
      </c>
      <c r="W1127" t="s">
        <v>1681</v>
      </c>
      <c r="X1127" t="s">
        <v>11</v>
      </c>
      <c r="AD1127">
        <v>40000000</v>
      </c>
      <c r="AE1127">
        <v>5.8</v>
      </c>
      <c r="AF1127">
        <v>138614544</v>
      </c>
      <c r="AG1127">
        <f>IFERROR(CORREL(AD1127:$AD$3757, AF1127:$AF$3757), "")</f>
        <v>7.2121925861494353E-4</v>
      </c>
      <c r="AH1127">
        <f t="shared" si="36"/>
        <v>98614544</v>
      </c>
    </row>
    <row r="1128" spans="1:34" x14ac:dyDescent="0.3">
      <c r="A1128" t="s">
        <v>8</v>
      </c>
      <c r="B1128" t="s">
        <v>59</v>
      </c>
      <c r="C1128" t="s">
        <v>3826</v>
      </c>
      <c r="D1128">
        <f t="array" ref="D1128">AVERAGE(IF($B$2:$B$3757=$C1128, $AE$2:$AE$3757))</f>
        <v>7.7</v>
      </c>
      <c r="E1128">
        <f t="shared" si="37"/>
        <v>6</v>
      </c>
      <c r="G1128">
        <v>121</v>
      </c>
      <c r="H1128" t="s">
        <v>354</v>
      </c>
      <c r="I1128" t="s">
        <v>5367</v>
      </c>
      <c r="J1128" t="s">
        <v>897</v>
      </c>
      <c r="K1128" t="s">
        <v>5281</v>
      </c>
      <c r="L1128" t="s">
        <v>2601</v>
      </c>
      <c r="W1128" t="s">
        <v>1682</v>
      </c>
      <c r="X1128" t="s">
        <v>11</v>
      </c>
      <c r="AD1128">
        <v>40000000</v>
      </c>
      <c r="AE1128">
        <v>7.6</v>
      </c>
      <c r="AF1128">
        <v>125069696</v>
      </c>
      <c r="AG1128">
        <f>IFERROR(CORREL(AD1128:$AD$3757, AF1128:$AF$3757), "")</f>
        <v>6.8255035563298018E-4</v>
      </c>
      <c r="AH1128">
        <f t="shared" si="36"/>
        <v>85069696</v>
      </c>
    </row>
    <row r="1129" spans="1:34" x14ac:dyDescent="0.3">
      <c r="A1129" t="s">
        <v>197</v>
      </c>
      <c r="B1129" t="s">
        <v>1502</v>
      </c>
      <c r="C1129" t="s">
        <v>3833</v>
      </c>
      <c r="D1129">
        <f t="array" ref="D1129">AVERAGE(IF($B$2:$B$3757=$C1129, $AE$2:$AE$3757))</f>
        <v>6</v>
      </c>
      <c r="E1129">
        <f t="shared" si="37"/>
        <v>6</v>
      </c>
      <c r="G1129">
        <v>128</v>
      </c>
      <c r="H1129" t="s">
        <v>528</v>
      </c>
      <c r="I1129" t="s">
        <v>897</v>
      </c>
      <c r="J1129" t="s">
        <v>5365</v>
      </c>
      <c r="W1129" t="s">
        <v>1683</v>
      </c>
      <c r="X1129" t="s">
        <v>11</v>
      </c>
      <c r="AD1129">
        <v>40000000</v>
      </c>
      <c r="AE1129">
        <v>7.2</v>
      </c>
      <c r="AF1129">
        <v>107458785</v>
      </c>
      <c r="AG1129">
        <f>IFERROR(CORREL(AD1129:$AD$3757, AF1129:$AF$3757), "")</f>
        <v>6.4856775419021772E-4</v>
      </c>
      <c r="AH1129">
        <f t="shared" si="36"/>
        <v>67458785</v>
      </c>
    </row>
    <row r="1130" spans="1:34" x14ac:dyDescent="0.3">
      <c r="A1130" t="s">
        <v>8</v>
      </c>
      <c r="B1130" t="s">
        <v>91</v>
      </c>
      <c r="C1130" t="s">
        <v>3839</v>
      </c>
      <c r="D1130">
        <f t="array" ref="D1130">AVERAGE(IF($B$2:$B$3757=$C1130, $AE$2:$AE$3757))</f>
        <v>6.8</v>
      </c>
      <c r="E1130">
        <f t="shared" si="37"/>
        <v>6</v>
      </c>
      <c r="G1130">
        <v>134</v>
      </c>
      <c r="H1130" t="s">
        <v>1714</v>
      </c>
      <c r="I1130" t="s">
        <v>5363</v>
      </c>
      <c r="J1130" t="s">
        <v>5281</v>
      </c>
      <c r="W1130" t="s">
        <v>1684</v>
      </c>
      <c r="X1130" t="s">
        <v>11</v>
      </c>
      <c r="AD1130">
        <v>40000000</v>
      </c>
      <c r="AE1130">
        <v>7.8</v>
      </c>
      <c r="AF1130">
        <v>102310175</v>
      </c>
      <c r="AG1130">
        <f>IFERROR(CORREL(AD1130:$AD$3757, AF1130:$AF$3757), "")</f>
        <v>6.208038048907032E-4</v>
      </c>
      <c r="AH1130">
        <f t="shared" si="36"/>
        <v>62310175</v>
      </c>
    </row>
    <row r="1131" spans="1:34" x14ac:dyDescent="0.3">
      <c r="A1131" t="s">
        <v>8</v>
      </c>
      <c r="B1131" t="s">
        <v>177</v>
      </c>
      <c r="C1131" t="s">
        <v>3841</v>
      </c>
      <c r="D1131">
        <f t="array" ref="D1131">AVERAGE(IF($B$2:$B$3757=$C1131, $AE$2:$AE$3757))</f>
        <v>7.2</v>
      </c>
      <c r="E1131">
        <f t="shared" si="37"/>
        <v>6</v>
      </c>
      <c r="G1131">
        <v>120</v>
      </c>
      <c r="H1131" t="s">
        <v>5367</v>
      </c>
      <c r="I1131" t="s">
        <v>897</v>
      </c>
      <c r="W1131" t="s">
        <v>1685</v>
      </c>
      <c r="X1131" t="s">
        <v>11</v>
      </c>
      <c r="AD1131">
        <v>40000000</v>
      </c>
      <c r="AE1131">
        <v>7.7</v>
      </c>
      <c r="AF1131">
        <v>96917897</v>
      </c>
      <c r="AG1131">
        <f>IFERROR(CORREL(AD1131:$AD$3757, AF1131:$AF$3757), "")</f>
        <v>5.9483961538052312E-4</v>
      </c>
      <c r="AH1131">
        <f t="shared" si="36"/>
        <v>56917897</v>
      </c>
    </row>
    <row r="1132" spans="1:34" x14ac:dyDescent="0.3">
      <c r="A1132" t="s">
        <v>8</v>
      </c>
      <c r="B1132" t="s">
        <v>1686</v>
      </c>
      <c r="C1132" t="s">
        <v>3849</v>
      </c>
      <c r="D1132">
        <f t="array" ref="D1132">AVERAGE(IF($B$2:$B$3757=$C1132, $AE$2:$AE$3757))</f>
        <v>4.5999999999999996</v>
      </c>
      <c r="E1132">
        <f t="shared" si="37"/>
        <v>6</v>
      </c>
      <c r="G1132">
        <v>129</v>
      </c>
      <c r="H1132" t="s">
        <v>528</v>
      </c>
      <c r="I1132" t="s">
        <v>897</v>
      </c>
      <c r="J1132" t="s">
        <v>5359</v>
      </c>
      <c r="W1132" t="s">
        <v>1687</v>
      </c>
      <c r="X1132" t="s">
        <v>11</v>
      </c>
      <c r="AD1132">
        <v>40000000</v>
      </c>
      <c r="AE1132">
        <v>6.4</v>
      </c>
      <c r="AF1132">
        <v>93952276</v>
      </c>
      <c r="AG1132">
        <f>IFERROR(CORREL(AD1132:$AD$3757, AF1132:$AF$3757), "")</f>
        <v>5.7077795919717239E-4</v>
      </c>
      <c r="AH1132">
        <f t="shared" si="36"/>
        <v>53952276</v>
      </c>
    </row>
    <row r="1133" spans="1:34" x14ac:dyDescent="0.3">
      <c r="A1133" t="s">
        <v>8</v>
      </c>
      <c r="B1133" t="s">
        <v>1518</v>
      </c>
      <c r="C1133" t="s">
        <v>3853</v>
      </c>
      <c r="D1133">
        <f t="array" ref="D1133">AVERAGE(IF($B$2:$B$3757=$C1133, $AE$2:$AE$3757))</f>
        <v>7.5</v>
      </c>
      <c r="E1133">
        <f t="shared" si="37"/>
        <v>6</v>
      </c>
      <c r="G1133">
        <v>89</v>
      </c>
      <c r="H1133" t="s">
        <v>528</v>
      </c>
      <c r="W1133" t="s">
        <v>1688</v>
      </c>
      <c r="X1133" t="s">
        <v>11</v>
      </c>
      <c r="AD1133">
        <v>45000000</v>
      </c>
      <c r="AE1133">
        <v>5.0999999999999996</v>
      </c>
      <c r="AF1133">
        <v>90703745</v>
      </c>
      <c r="AG1133">
        <f>IFERROR(CORREL(AD1133:$AD$3757, AF1133:$AF$3757), "")</f>
        <v>5.4775160991310697E-4</v>
      </c>
      <c r="AH1133">
        <f t="shared" si="36"/>
        <v>45703745</v>
      </c>
    </row>
    <row r="1134" spans="1:34" x14ac:dyDescent="0.3">
      <c r="A1134" t="s">
        <v>8</v>
      </c>
      <c r="B1134" t="s">
        <v>1689</v>
      </c>
      <c r="C1134" t="s">
        <v>3855</v>
      </c>
      <c r="D1134">
        <f t="array" ref="D1134">AVERAGE(IF($B$2:$B$3757=$C1134, $AE$2:$AE$3757))</f>
        <v>6.3</v>
      </c>
      <c r="E1134">
        <f t="shared" si="37"/>
        <v>6</v>
      </c>
      <c r="G1134">
        <v>116</v>
      </c>
      <c r="H1134" t="s">
        <v>1714</v>
      </c>
      <c r="I1134" t="s">
        <v>5363</v>
      </c>
      <c r="W1134" t="s">
        <v>1690</v>
      </c>
      <c r="X1134" t="s">
        <v>11</v>
      </c>
      <c r="AD1134">
        <v>40000000</v>
      </c>
      <c r="AE1134">
        <v>5.5</v>
      </c>
      <c r="AF1134">
        <v>89138076</v>
      </c>
      <c r="AG1134">
        <f>IFERROR(CORREL(AD1134:$AD$3757, AF1134:$AF$3757), "")</f>
        <v>5.1572336201653887E-4</v>
      </c>
      <c r="AH1134">
        <f t="shared" si="36"/>
        <v>49138076</v>
      </c>
    </row>
    <row r="1135" spans="1:34" x14ac:dyDescent="0.3">
      <c r="A1135" t="s">
        <v>8</v>
      </c>
      <c r="B1135" t="s">
        <v>117</v>
      </c>
      <c r="C1135" t="s">
        <v>3858</v>
      </c>
      <c r="D1135">
        <f t="array" ref="D1135">AVERAGE(IF($B$2:$B$3757=$C1135, $AE$2:$AE$3757))</f>
        <v>6.8</v>
      </c>
      <c r="E1135">
        <f t="shared" si="37"/>
        <v>6</v>
      </c>
      <c r="G1135">
        <v>118</v>
      </c>
      <c r="H1135" t="s">
        <v>253</v>
      </c>
      <c r="I1135" t="s">
        <v>528</v>
      </c>
      <c r="J1135" t="s">
        <v>5358</v>
      </c>
      <c r="K1135" t="s">
        <v>4337</v>
      </c>
      <c r="W1135" t="s">
        <v>1691</v>
      </c>
      <c r="X1135" t="s">
        <v>11</v>
      </c>
      <c r="AD1135">
        <v>40000000</v>
      </c>
      <c r="AE1135">
        <v>7.4</v>
      </c>
      <c r="AF1135">
        <v>87666629</v>
      </c>
      <c r="AG1135">
        <f>IFERROR(CORREL(AD1135:$AD$3757, AF1135:$AF$3757), "")</f>
        <v>4.943714685670703E-4</v>
      </c>
      <c r="AH1135">
        <f t="shared" si="36"/>
        <v>47666629</v>
      </c>
    </row>
    <row r="1136" spans="1:34" x14ac:dyDescent="0.3">
      <c r="A1136" t="s">
        <v>8</v>
      </c>
      <c r="B1136" t="s">
        <v>1692</v>
      </c>
      <c r="C1136" t="s">
        <v>3860</v>
      </c>
      <c r="D1136">
        <f t="array" ref="D1136">AVERAGE(IF($B$2:$B$3757=$C1136, $AE$2:$AE$3757))</f>
        <v>5.3</v>
      </c>
      <c r="E1136">
        <f t="shared" si="37"/>
        <v>6</v>
      </c>
      <c r="G1136">
        <v>107</v>
      </c>
      <c r="H1136" t="s">
        <v>528</v>
      </c>
      <c r="I1136" t="s">
        <v>5366</v>
      </c>
      <c r="W1136" t="s">
        <v>1693</v>
      </c>
      <c r="X1136" t="s">
        <v>11</v>
      </c>
      <c r="AD1136">
        <v>40000000</v>
      </c>
      <c r="AE1136">
        <v>6</v>
      </c>
      <c r="AF1136">
        <v>90353764</v>
      </c>
      <c r="AG1136">
        <f>IFERROR(CORREL(AD1136:$AD$3757, AF1136:$AF$3757), "")</f>
        <v>4.7352548989861492E-4</v>
      </c>
      <c r="AH1136">
        <f t="shared" si="36"/>
        <v>50353764</v>
      </c>
    </row>
    <row r="1137" spans="1:34" x14ac:dyDescent="0.3">
      <c r="A1137" t="s">
        <v>8</v>
      </c>
      <c r="B1137" t="s">
        <v>1283</v>
      </c>
      <c r="C1137" t="s">
        <v>3862</v>
      </c>
      <c r="D1137">
        <f t="array" ref="D1137">AVERAGE(IF($B$2:$B$3757=$C1137, $AE$2:$AE$3757))</f>
        <v>7.3</v>
      </c>
      <c r="E1137">
        <f t="shared" si="37"/>
        <v>6</v>
      </c>
      <c r="G1137">
        <v>155</v>
      </c>
      <c r="H1137" t="s">
        <v>5357</v>
      </c>
      <c r="I1137" t="s">
        <v>1714</v>
      </c>
      <c r="J1137" t="s">
        <v>5359</v>
      </c>
      <c r="W1137" t="s">
        <v>1694</v>
      </c>
      <c r="X1137" t="s">
        <v>11</v>
      </c>
      <c r="AD1137">
        <v>40000000</v>
      </c>
      <c r="AE1137">
        <v>7.5</v>
      </c>
      <c r="AF1137">
        <v>82522790</v>
      </c>
      <c r="AG1137">
        <f>IFERROR(CORREL(AD1137:$AD$3757, AF1137:$AF$3757), "")</f>
        <v>4.5166583843301504E-4</v>
      </c>
      <c r="AH1137">
        <f t="shared" si="36"/>
        <v>42522790</v>
      </c>
    </row>
    <row r="1138" spans="1:34" x14ac:dyDescent="0.3">
      <c r="A1138" t="s">
        <v>8</v>
      </c>
      <c r="B1138" t="s">
        <v>969</v>
      </c>
      <c r="C1138" t="s">
        <v>3864</v>
      </c>
      <c r="D1138">
        <f t="array" ref="D1138">AVERAGE(IF($B$2:$B$3757=$C1138, $AE$2:$AE$3757))</f>
        <v>7.15</v>
      </c>
      <c r="E1138">
        <f t="shared" si="37"/>
        <v>6</v>
      </c>
      <c r="G1138">
        <v>123</v>
      </c>
      <c r="H1138" t="s">
        <v>5367</v>
      </c>
      <c r="I1138" t="s">
        <v>897</v>
      </c>
      <c r="J1138" t="s">
        <v>5359</v>
      </c>
      <c r="W1138" t="s">
        <v>1695</v>
      </c>
      <c r="X1138" t="s">
        <v>11</v>
      </c>
      <c r="AD1138">
        <v>40000000</v>
      </c>
      <c r="AE1138">
        <v>7</v>
      </c>
      <c r="AF1138">
        <v>94125426</v>
      </c>
      <c r="AG1138">
        <f>IFERROR(CORREL(AD1138:$AD$3757, AF1138:$AF$3757), "")</f>
        <v>4.3264449541254724E-4</v>
      </c>
      <c r="AH1138">
        <f t="shared" si="36"/>
        <v>54125426</v>
      </c>
    </row>
    <row r="1139" spans="1:34" x14ac:dyDescent="0.3">
      <c r="A1139" t="s">
        <v>8</v>
      </c>
      <c r="B1139" t="s">
        <v>1353</v>
      </c>
      <c r="C1139" t="s">
        <v>3868</v>
      </c>
      <c r="D1139">
        <f t="array" ref="D1139">AVERAGE(IF($B$2:$B$3757=$C1139, $AE$2:$AE$3757))</f>
        <v>5.3</v>
      </c>
      <c r="E1139">
        <f t="shared" si="37"/>
        <v>5.99</v>
      </c>
      <c r="G1139">
        <v>128</v>
      </c>
      <c r="H1139" t="s">
        <v>5367</v>
      </c>
      <c r="I1139" t="s">
        <v>897</v>
      </c>
      <c r="J1139" t="s">
        <v>5365</v>
      </c>
      <c r="W1139">
        <v>42</v>
      </c>
      <c r="X1139" t="s">
        <v>11</v>
      </c>
      <c r="AD1139">
        <v>40000000</v>
      </c>
      <c r="AE1139">
        <v>7.5</v>
      </c>
      <c r="AF1139">
        <v>95001343</v>
      </c>
      <c r="AG1139">
        <f>IFERROR(CORREL(AD1139:$AD$3757, AF1139:$AF$3757), "")</f>
        <v>4.0933920531647584E-4</v>
      </c>
      <c r="AH1139">
        <f t="shared" si="36"/>
        <v>55001343</v>
      </c>
    </row>
    <row r="1140" spans="1:34" x14ac:dyDescent="0.3">
      <c r="A1140" t="s">
        <v>8</v>
      </c>
      <c r="B1140" t="s">
        <v>701</v>
      </c>
      <c r="C1140" t="s">
        <v>3871</v>
      </c>
      <c r="D1140">
        <f t="array" ref="D1140">AVERAGE(IF($B$2:$B$3757=$C1140, $AE$2:$AE$3757))</f>
        <v>7.7</v>
      </c>
      <c r="E1140">
        <f t="shared" si="37"/>
        <v>5.9666666666666659</v>
      </c>
      <c r="G1140">
        <v>139</v>
      </c>
      <c r="H1140" t="s">
        <v>5366</v>
      </c>
      <c r="I1140" t="s">
        <v>897</v>
      </c>
      <c r="J1140" t="s">
        <v>5281</v>
      </c>
      <c r="W1140" t="s">
        <v>1696</v>
      </c>
      <c r="X1140" t="s">
        <v>11</v>
      </c>
      <c r="AD1140">
        <v>40000000</v>
      </c>
      <c r="AE1140">
        <v>7.3</v>
      </c>
      <c r="AF1140">
        <v>81292135</v>
      </c>
      <c r="AG1140">
        <f>IFERROR(CORREL(AD1140:$AD$3757, AF1140:$AF$3757), "")</f>
        <v>3.8567437566971741E-4</v>
      </c>
      <c r="AH1140">
        <f t="shared" si="36"/>
        <v>41292135</v>
      </c>
    </row>
    <row r="1141" spans="1:34" x14ac:dyDescent="0.3">
      <c r="A1141" t="s">
        <v>8</v>
      </c>
      <c r="B1141" t="s">
        <v>923</v>
      </c>
      <c r="C1141" t="s">
        <v>3874</v>
      </c>
      <c r="D1141">
        <f t="array" ref="D1141">AVERAGE(IF($B$2:$B$3757=$C1141, $AE$2:$AE$3757))</f>
        <v>5.4</v>
      </c>
      <c r="E1141">
        <f t="shared" si="37"/>
        <v>5.9666666666666659</v>
      </c>
      <c r="G1141">
        <v>109</v>
      </c>
      <c r="H1141" t="s">
        <v>528</v>
      </c>
      <c r="W1141" t="s">
        <v>1697</v>
      </c>
      <c r="X1141" t="s">
        <v>11</v>
      </c>
      <c r="AD1141">
        <v>35000000</v>
      </c>
      <c r="AE1141">
        <v>5.7</v>
      </c>
      <c r="AF1141">
        <v>86208010</v>
      </c>
      <c r="AG1141">
        <f>IFERROR(CORREL(AD1141:$AD$3757, AF1141:$AF$3757), "")</f>
        <v>3.6701848196547636E-4</v>
      </c>
      <c r="AH1141">
        <f t="shared" si="36"/>
        <v>51208010</v>
      </c>
    </row>
    <row r="1142" spans="1:34" x14ac:dyDescent="0.3">
      <c r="A1142" t="s">
        <v>8</v>
      </c>
      <c r="B1142" t="s">
        <v>1356</v>
      </c>
      <c r="C1142" t="s">
        <v>399</v>
      </c>
      <c r="D1142">
        <f t="array" ref="D1142">AVERAGE(IF($B$2:$B$3757=$C1142, $AE$2:$AE$3757))</f>
        <v>6.2</v>
      </c>
      <c r="E1142">
        <f t="shared" si="37"/>
        <v>5.9625000000000004</v>
      </c>
      <c r="G1142">
        <v>120</v>
      </c>
      <c r="H1142" t="s">
        <v>253</v>
      </c>
      <c r="I1142" t="s">
        <v>897</v>
      </c>
      <c r="J1142" t="s">
        <v>5361</v>
      </c>
      <c r="W1142" t="s">
        <v>1698</v>
      </c>
      <c r="X1142" t="s">
        <v>11</v>
      </c>
      <c r="AD1142">
        <v>40000000</v>
      </c>
      <c r="AE1142">
        <v>7.3</v>
      </c>
      <c r="AF1142">
        <v>81593527</v>
      </c>
      <c r="AG1142">
        <f>IFERROR(CORREL(AD1142:$AD$3757, AF1142:$AF$3757), "")</f>
        <v>3.5596234406677825E-4</v>
      </c>
      <c r="AH1142">
        <f t="shared" si="36"/>
        <v>41593527</v>
      </c>
    </row>
    <row r="1143" spans="1:34" x14ac:dyDescent="0.3">
      <c r="A1143" t="s">
        <v>8</v>
      </c>
      <c r="B1143" t="s">
        <v>632</v>
      </c>
      <c r="C1143" t="s">
        <v>3879</v>
      </c>
      <c r="D1143">
        <f t="array" ref="D1143">AVERAGE(IF($B$2:$B$3757=$C1143, $AE$2:$AE$3757))</f>
        <v>5.0999999999999996</v>
      </c>
      <c r="E1143">
        <f t="shared" si="37"/>
        <v>5.95</v>
      </c>
      <c r="G1143">
        <v>121</v>
      </c>
      <c r="H1143" t="s">
        <v>528</v>
      </c>
      <c r="I1143" t="s">
        <v>897</v>
      </c>
      <c r="W1143" t="s">
        <v>1699</v>
      </c>
      <c r="X1143" t="s">
        <v>11</v>
      </c>
      <c r="AD1143">
        <v>35000000</v>
      </c>
      <c r="AE1143">
        <v>7.2</v>
      </c>
      <c r="AF1143">
        <v>75274748</v>
      </c>
      <c r="AG1143">
        <f>IFERROR(CORREL(AD1143:$AD$3757, AF1143:$AF$3757), "")</f>
        <v>3.3714960649832397E-4</v>
      </c>
      <c r="AH1143">
        <f t="shared" si="36"/>
        <v>40274748</v>
      </c>
    </row>
    <row r="1144" spans="1:34" x14ac:dyDescent="0.3">
      <c r="A1144" t="s">
        <v>8</v>
      </c>
      <c r="B1144" t="s">
        <v>361</v>
      </c>
      <c r="C1144" t="s">
        <v>3881</v>
      </c>
      <c r="D1144">
        <f t="array" ref="D1144">AVERAGE(IF($B$2:$B$3757=$C1144, $AE$2:$AE$3757))</f>
        <v>6.8</v>
      </c>
      <c r="E1144">
        <f t="shared" si="37"/>
        <v>5.95</v>
      </c>
      <c r="G1144">
        <v>102</v>
      </c>
      <c r="H1144" t="s">
        <v>354</v>
      </c>
      <c r="I1144" t="s">
        <v>528</v>
      </c>
      <c r="W1144" t="s">
        <v>1700</v>
      </c>
      <c r="X1144" t="s">
        <v>11</v>
      </c>
      <c r="AD1144">
        <v>40000000</v>
      </c>
      <c r="AE1144">
        <v>5.9</v>
      </c>
      <c r="AF1144">
        <v>90835030</v>
      </c>
      <c r="AG1144">
        <f>IFERROR(CORREL(AD1144:$AD$3757, AF1144:$AF$3757), "")</f>
        <v>3.2823249385510782E-4</v>
      </c>
      <c r="AH1144">
        <f t="shared" si="36"/>
        <v>50835030</v>
      </c>
    </row>
    <row r="1145" spans="1:34" x14ac:dyDescent="0.3">
      <c r="A1145" t="s">
        <v>8</v>
      </c>
      <c r="B1145" t="s">
        <v>433</v>
      </c>
      <c r="C1145" t="s">
        <v>3883</v>
      </c>
      <c r="D1145">
        <f t="array" ref="D1145">AVERAGE(IF($B$2:$B$3757=$C1145, $AE$2:$AE$3757))</f>
        <v>5.8</v>
      </c>
      <c r="E1145">
        <f t="shared" si="37"/>
        <v>5.95</v>
      </c>
      <c r="G1145">
        <v>117</v>
      </c>
      <c r="H1145" t="s">
        <v>354</v>
      </c>
      <c r="I1145" t="s">
        <v>253</v>
      </c>
      <c r="J1145" t="s">
        <v>897</v>
      </c>
      <c r="K1145" t="s">
        <v>5359</v>
      </c>
      <c r="L1145" t="s">
        <v>2601</v>
      </c>
      <c r="W1145" t="s">
        <v>1701</v>
      </c>
      <c r="X1145" t="s">
        <v>11</v>
      </c>
      <c r="AD1145">
        <v>40000000</v>
      </c>
      <c r="AE1145">
        <v>7.8</v>
      </c>
      <c r="AF1145">
        <v>72455275</v>
      </c>
      <c r="AG1145">
        <f>IFERROR(CORREL(AD1145:$AD$3757, AF1145:$AF$3757), "")</f>
        <v>3.059597329074594E-4</v>
      </c>
      <c r="AH1145">
        <f t="shared" si="36"/>
        <v>32455275</v>
      </c>
    </row>
    <row r="1146" spans="1:34" x14ac:dyDescent="0.3">
      <c r="A1146" t="s">
        <v>8</v>
      </c>
      <c r="B1146" t="s">
        <v>997</v>
      </c>
      <c r="C1146" t="s">
        <v>3885</v>
      </c>
      <c r="D1146">
        <f t="array" ref="D1146">AVERAGE(IF($B$2:$B$3757=$C1146, $AE$2:$AE$3757))</f>
        <v>6.4</v>
      </c>
      <c r="E1146">
        <f t="shared" si="37"/>
        <v>5.95</v>
      </c>
      <c r="G1146">
        <v>178</v>
      </c>
      <c r="H1146" t="s">
        <v>5367</v>
      </c>
      <c r="I1146" t="s">
        <v>897</v>
      </c>
      <c r="J1146" t="s">
        <v>5368</v>
      </c>
      <c r="W1146" t="s">
        <v>1702</v>
      </c>
      <c r="X1146" t="s">
        <v>11</v>
      </c>
      <c r="AD1146">
        <v>40000000</v>
      </c>
      <c r="AE1146">
        <v>7.7</v>
      </c>
      <c r="AF1146">
        <v>75305995</v>
      </c>
      <c r="AG1146">
        <f>IFERROR(CORREL(AD1146:$AD$3757, AF1146:$AF$3757), "")</f>
        <v>2.904657588169702E-4</v>
      </c>
      <c r="AH1146">
        <f t="shared" si="36"/>
        <v>35305995</v>
      </c>
    </row>
    <row r="1147" spans="1:34" x14ac:dyDescent="0.3">
      <c r="A1147" t="s">
        <v>197</v>
      </c>
      <c r="B1147" t="s">
        <v>1011</v>
      </c>
      <c r="C1147" t="s">
        <v>3887</v>
      </c>
      <c r="D1147">
        <f t="array" ref="D1147">AVERAGE(IF($B$2:$B$3757=$C1147, $AE$2:$AE$3757))</f>
        <v>7</v>
      </c>
      <c r="E1147">
        <f t="shared" si="37"/>
        <v>5.95</v>
      </c>
      <c r="G1147">
        <v>147</v>
      </c>
      <c r="H1147" t="s">
        <v>5366</v>
      </c>
      <c r="I1147" t="s">
        <v>5281</v>
      </c>
      <c r="W1147" t="s">
        <v>1703</v>
      </c>
      <c r="X1147" t="s">
        <v>11</v>
      </c>
      <c r="AD1147">
        <v>40000000</v>
      </c>
      <c r="AE1147">
        <v>8.1</v>
      </c>
      <c r="AF1147">
        <v>74098862</v>
      </c>
      <c r="AG1147">
        <f>IFERROR(CORREL(AD1147:$AD$3757, AF1147:$AF$3757), "")</f>
        <v>2.7389507247946933E-4</v>
      </c>
      <c r="AH1147">
        <f t="shared" si="36"/>
        <v>34098862</v>
      </c>
    </row>
    <row r="1148" spans="1:34" x14ac:dyDescent="0.3">
      <c r="A1148" t="s">
        <v>8</v>
      </c>
      <c r="B1148" t="s">
        <v>662</v>
      </c>
      <c r="C1148" t="s">
        <v>3891</v>
      </c>
      <c r="D1148">
        <f t="array" ref="D1148">AVERAGE(IF($B$2:$B$3757=$C1148, $AE$2:$AE$3757))</f>
        <v>5.5</v>
      </c>
      <c r="E1148">
        <f t="shared" si="37"/>
        <v>5.95</v>
      </c>
      <c r="G1148">
        <v>90</v>
      </c>
      <c r="H1148" t="s">
        <v>5366</v>
      </c>
      <c r="I1148" t="s">
        <v>897</v>
      </c>
      <c r="J1148" t="s">
        <v>5363</v>
      </c>
      <c r="K1148" t="s">
        <v>5281</v>
      </c>
      <c r="W1148" t="s">
        <v>1704</v>
      </c>
      <c r="X1148" t="s">
        <v>11</v>
      </c>
      <c r="AD1148">
        <v>40000000</v>
      </c>
      <c r="AE1148">
        <v>6.6</v>
      </c>
      <c r="AF1148">
        <v>72266306</v>
      </c>
      <c r="AG1148">
        <f>IFERROR(CORREL(AD1148:$AD$3757, AF1148:$AF$3757), "")</f>
        <v>2.5775336227448211E-4</v>
      </c>
      <c r="AH1148">
        <f t="shared" si="36"/>
        <v>32266306</v>
      </c>
    </row>
    <row r="1149" spans="1:34" x14ac:dyDescent="0.3">
      <c r="A1149" t="s">
        <v>8</v>
      </c>
      <c r="B1149" t="s">
        <v>1628</v>
      </c>
      <c r="C1149" t="s">
        <v>3893</v>
      </c>
      <c r="D1149">
        <f t="array" ref="D1149">AVERAGE(IF($B$2:$B$3757=$C1149, $AE$2:$AE$3757))</f>
        <v>6</v>
      </c>
      <c r="E1149">
        <f t="shared" si="37"/>
        <v>5.95</v>
      </c>
      <c r="G1149">
        <v>105</v>
      </c>
      <c r="H1149" t="s">
        <v>528</v>
      </c>
      <c r="I1149" t="s">
        <v>5359</v>
      </c>
      <c r="W1149" t="s">
        <v>1705</v>
      </c>
      <c r="X1149" t="s">
        <v>11</v>
      </c>
      <c r="AD1149">
        <v>40000000</v>
      </c>
      <c r="AE1149">
        <v>7.1</v>
      </c>
      <c r="AF1149">
        <v>71347010</v>
      </c>
      <c r="AG1149">
        <f>IFERROR(CORREL(AD1149:$AD$3757, AF1149:$AF$3757), "")</f>
        <v>2.4227485674045281E-4</v>
      </c>
      <c r="AH1149">
        <f t="shared" si="36"/>
        <v>31347010</v>
      </c>
    </row>
    <row r="1150" spans="1:34" x14ac:dyDescent="0.3">
      <c r="A1150" t="s">
        <v>8</v>
      </c>
      <c r="B1150" t="s">
        <v>923</v>
      </c>
      <c r="C1150" t="s">
        <v>3897</v>
      </c>
      <c r="D1150">
        <f t="array" ref="D1150">AVERAGE(IF($B$2:$B$3757=$C1150, $AE$2:$AE$3757))</f>
        <v>6.5</v>
      </c>
      <c r="E1150">
        <f t="shared" si="37"/>
        <v>5.9499999999999993</v>
      </c>
      <c r="G1150">
        <v>114</v>
      </c>
      <c r="H1150" t="s">
        <v>528</v>
      </c>
      <c r="I1150" t="s">
        <v>897</v>
      </c>
      <c r="J1150" t="s">
        <v>5357</v>
      </c>
      <c r="K1150" t="s">
        <v>5359</v>
      </c>
      <c r="W1150" t="s">
        <v>1706</v>
      </c>
      <c r="X1150" t="s">
        <v>11</v>
      </c>
      <c r="AD1150">
        <v>40000000</v>
      </c>
      <c r="AE1150">
        <v>5.9</v>
      </c>
      <c r="AF1150">
        <v>70836296</v>
      </c>
      <c r="AG1150">
        <f>IFERROR(CORREL(AD1150:$AD$3757, AF1150:$AF$3757), "")</f>
        <v>2.2712125873674486E-4</v>
      </c>
      <c r="AH1150">
        <f t="shared" si="36"/>
        <v>30836296</v>
      </c>
    </row>
    <row r="1151" spans="1:34" x14ac:dyDescent="0.3">
      <c r="A1151" t="s">
        <v>197</v>
      </c>
      <c r="B1151" t="s">
        <v>200</v>
      </c>
      <c r="C1151" t="s">
        <v>3899</v>
      </c>
      <c r="D1151">
        <f t="array" ref="D1151">AVERAGE(IF($B$2:$B$3757=$C1151, $AE$2:$AE$3757))</f>
        <v>6.6</v>
      </c>
      <c r="E1151">
        <f t="shared" si="37"/>
        <v>5.9499999999999993</v>
      </c>
      <c r="G1151">
        <v>206</v>
      </c>
      <c r="H1151" t="s">
        <v>897</v>
      </c>
      <c r="I1151" t="s">
        <v>5364</v>
      </c>
      <c r="J1151" t="s">
        <v>5281</v>
      </c>
      <c r="W1151" t="s">
        <v>1707</v>
      </c>
      <c r="X1151" t="s">
        <v>11</v>
      </c>
      <c r="AD1151">
        <v>40000000</v>
      </c>
      <c r="AE1151">
        <v>8</v>
      </c>
      <c r="AF1151">
        <v>70405498</v>
      </c>
      <c r="AG1151">
        <f>IFERROR(CORREL(AD1151:$AD$3757, AF1151:$AF$3757), "")</f>
        <v>2.1214110042317119E-4</v>
      </c>
      <c r="AH1151">
        <f t="shared" si="36"/>
        <v>30405498</v>
      </c>
    </row>
    <row r="1152" spans="1:34" x14ac:dyDescent="0.3">
      <c r="A1152" t="s">
        <v>8</v>
      </c>
      <c r="B1152" t="s">
        <v>1708</v>
      </c>
      <c r="C1152" t="s">
        <v>3902</v>
      </c>
      <c r="D1152">
        <f t="array" ref="D1152">AVERAGE(IF($B$2:$B$3757=$C1152, $AE$2:$AE$3757))</f>
        <v>6.35</v>
      </c>
      <c r="E1152">
        <f t="shared" si="37"/>
        <v>5.9499999999999993</v>
      </c>
      <c r="G1152">
        <v>99</v>
      </c>
      <c r="H1152" t="s">
        <v>528</v>
      </c>
      <c r="I1152" t="s">
        <v>5366</v>
      </c>
      <c r="W1152" t="s">
        <v>1709</v>
      </c>
      <c r="X1152" t="s">
        <v>11</v>
      </c>
      <c r="AD1152">
        <v>40000000</v>
      </c>
      <c r="AE1152">
        <v>4.5999999999999996</v>
      </c>
      <c r="AF1152">
        <v>70163652</v>
      </c>
      <c r="AG1152">
        <f>IFERROR(CORREL(AD1152:$AD$3757, AF1152:$AF$3757), "")</f>
        <v>1.9730504276418948E-4</v>
      </c>
      <c r="AH1152">
        <f t="shared" si="36"/>
        <v>30163652</v>
      </c>
    </row>
    <row r="1153" spans="1:34" x14ac:dyDescent="0.3">
      <c r="A1153" t="s">
        <v>8</v>
      </c>
      <c r="B1153" t="s">
        <v>12</v>
      </c>
      <c r="C1153" t="s">
        <v>3907</v>
      </c>
      <c r="D1153">
        <f t="array" ref="D1153">AVERAGE(IF($B$2:$B$3757=$C1153, $AE$2:$AE$3757))</f>
        <v>6.1000000000000005</v>
      </c>
      <c r="E1153">
        <f t="shared" si="37"/>
        <v>5.9499999999999993</v>
      </c>
      <c r="G1153">
        <v>123</v>
      </c>
      <c r="H1153" t="s">
        <v>253</v>
      </c>
      <c r="I1153" t="s">
        <v>528</v>
      </c>
      <c r="J1153" t="s">
        <v>5366</v>
      </c>
      <c r="K1153" t="s">
        <v>5359</v>
      </c>
      <c r="W1153" t="s">
        <v>1710</v>
      </c>
      <c r="X1153" t="s">
        <v>11</v>
      </c>
      <c r="AD1153">
        <v>34000000</v>
      </c>
      <c r="AE1153">
        <v>6.1</v>
      </c>
      <c r="AF1153">
        <v>66808615</v>
      </c>
      <c r="AG1153">
        <f>IFERROR(CORREL(AD1153:$AD$3757, AF1153:$AF$3757), "")</f>
        <v>1.825428758541335E-4</v>
      </c>
      <c r="AH1153">
        <f t="shared" si="36"/>
        <v>32808615</v>
      </c>
    </row>
    <row r="1154" spans="1:34" x14ac:dyDescent="0.3">
      <c r="A1154" t="s">
        <v>8</v>
      </c>
      <c r="B1154" t="s">
        <v>151</v>
      </c>
      <c r="C1154" t="s">
        <v>3919</v>
      </c>
      <c r="D1154">
        <f t="array" ref="D1154">AVERAGE(IF($B$2:$B$3757=$C1154, $AE$2:$AE$3757))</f>
        <v>7.5</v>
      </c>
      <c r="E1154">
        <f t="shared" si="37"/>
        <v>5.94</v>
      </c>
      <c r="G1154">
        <v>137</v>
      </c>
      <c r="H1154" t="s">
        <v>5367</v>
      </c>
      <c r="I1154" t="s">
        <v>897</v>
      </c>
      <c r="J1154" t="s">
        <v>5365</v>
      </c>
      <c r="K1154" t="s">
        <v>2601</v>
      </c>
      <c r="W1154" t="s">
        <v>974</v>
      </c>
      <c r="X1154" t="s">
        <v>11</v>
      </c>
      <c r="AD1154">
        <v>65000000</v>
      </c>
      <c r="AE1154">
        <v>7.2</v>
      </c>
      <c r="AF1154">
        <v>115603980</v>
      </c>
      <c r="AG1154">
        <f>IFERROR(CORREL(AD1154:$AD$3757, AF1154:$AF$3757), "")</f>
        <v>1.7643153192577887E-4</v>
      </c>
      <c r="AH1154">
        <f t="shared" si="36"/>
        <v>50603980</v>
      </c>
    </row>
    <row r="1155" spans="1:34" x14ac:dyDescent="0.3">
      <c r="A1155" t="s">
        <v>8</v>
      </c>
      <c r="B1155" t="s">
        <v>1622</v>
      </c>
      <c r="C1155" t="s">
        <v>3922</v>
      </c>
      <c r="D1155">
        <f t="array" ref="D1155">AVERAGE(IF($B$2:$B$3757=$C1155, $AE$2:$AE$3757))</f>
        <v>6.5</v>
      </c>
      <c r="E1155">
        <f t="shared" si="37"/>
        <v>5.9</v>
      </c>
      <c r="G1155">
        <v>102</v>
      </c>
      <c r="H1155" t="s">
        <v>528</v>
      </c>
      <c r="I1155" t="s">
        <v>897</v>
      </c>
      <c r="J1155" t="s">
        <v>5361</v>
      </c>
      <c r="K1155" t="s">
        <v>5357</v>
      </c>
      <c r="L1155" t="s">
        <v>5359</v>
      </c>
      <c r="W1155" t="s">
        <v>1711</v>
      </c>
      <c r="X1155" t="s">
        <v>11</v>
      </c>
      <c r="AD1155">
        <v>20000000</v>
      </c>
      <c r="AE1155">
        <v>6.4</v>
      </c>
      <c r="AF1155">
        <v>64149837</v>
      </c>
      <c r="AG1155">
        <f>IFERROR(CORREL(AD1155:$AD$3757, AF1155:$AF$3757), "")</f>
        <v>7.1942522802988099E-5</v>
      </c>
      <c r="AH1155">
        <f t="shared" ref="AH1155:AH1218" si="38" xml:space="preserve"> AF1155 - AD1155</f>
        <v>44149837</v>
      </c>
    </row>
    <row r="1156" spans="1:34" x14ac:dyDescent="0.3">
      <c r="A1156" t="s">
        <v>8</v>
      </c>
      <c r="B1156" t="s">
        <v>1712</v>
      </c>
      <c r="C1156" t="s">
        <v>3927</v>
      </c>
      <c r="D1156">
        <f t="array" ref="D1156">AVERAGE(IF($B$2:$B$3757=$C1156, $AE$2:$AE$3757))</f>
        <v>5.8</v>
      </c>
      <c r="E1156">
        <f t="shared" si="37"/>
        <v>5.9</v>
      </c>
      <c r="G1156">
        <v>109</v>
      </c>
      <c r="H1156" t="s">
        <v>528</v>
      </c>
      <c r="I1156" t="s">
        <v>5359</v>
      </c>
      <c r="W1156" t="s">
        <v>1713</v>
      </c>
      <c r="X1156" t="s">
        <v>11</v>
      </c>
      <c r="AD1156">
        <v>40000000</v>
      </c>
      <c r="AE1156">
        <v>6</v>
      </c>
      <c r="AF1156">
        <v>83906114</v>
      </c>
      <c r="AG1156">
        <f>IFERROR(CORREL(AD1156:$AD$3757, AF1156:$AF$3757), "")</f>
        <v>8.2292223528194656E-5</v>
      </c>
      <c r="AH1156">
        <f t="shared" si="38"/>
        <v>43906114</v>
      </c>
    </row>
    <row r="1157" spans="1:34" x14ac:dyDescent="0.3">
      <c r="A1157" t="s">
        <v>8</v>
      </c>
      <c r="B1157" t="s">
        <v>1560</v>
      </c>
      <c r="C1157" t="s">
        <v>3904</v>
      </c>
      <c r="D1157">
        <f t="array" ref="D1157">AVERAGE(IF($B$2:$B$3757=$C1157, $AE$2:$AE$3757))</f>
        <v>6.1</v>
      </c>
      <c r="E1157">
        <f t="shared" si="37"/>
        <v>5.9</v>
      </c>
      <c r="G1157">
        <v>82</v>
      </c>
      <c r="H1157" t="s">
        <v>1714</v>
      </c>
      <c r="W1157" t="s">
        <v>1715</v>
      </c>
      <c r="X1157" t="s">
        <v>11</v>
      </c>
      <c r="AD1157">
        <v>40000000</v>
      </c>
      <c r="AE1157">
        <v>5.2</v>
      </c>
      <c r="AF1157">
        <v>66466372</v>
      </c>
      <c r="AG1157">
        <f>IFERROR(CORREL(AD1157:$AD$3757, AF1157:$AF$3757), "")</f>
        <v>6.2278653275896366E-5</v>
      </c>
      <c r="AH1157">
        <f t="shared" si="38"/>
        <v>26466372</v>
      </c>
    </row>
    <row r="1158" spans="1:34" x14ac:dyDescent="0.3">
      <c r="A1158" t="s">
        <v>8</v>
      </c>
      <c r="B1158" t="s">
        <v>106</v>
      </c>
      <c r="C1158" t="s">
        <v>3930</v>
      </c>
      <c r="D1158">
        <f t="array" ref="D1158">AVERAGE(IF($B$2:$B$3757=$C1158, $AE$2:$AE$3757))</f>
        <v>6.9</v>
      </c>
      <c r="E1158">
        <f t="shared" si="37"/>
        <v>5.9</v>
      </c>
      <c r="G1158">
        <v>142</v>
      </c>
      <c r="H1158" t="s">
        <v>897</v>
      </c>
      <c r="I1158" t="s">
        <v>5364</v>
      </c>
      <c r="J1158" t="s">
        <v>5281</v>
      </c>
      <c r="W1158" t="s">
        <v>1716</v>
      </c>
      <c r="X1158" t="s">
        <v>11</v>
      </c>
      <c r="AD1158">
        <v>40000000</v>
      </c>
      <c r="AE1158">
        <v>7.6</v>
      </c>
      <c r="AF1158">
        <v>72306065</v>
      </c>
      <c r="AG1158">
        <f>IFERROR(CORREL(AD1158:$AD$3757, AF1158:$AF$3757), "")</f>
        <v>4.8798023764373637E-5</v>
      </c>
      <c r="AH1158">
        <f t="shared" si="38"/>
        <v>32306065</v>
      </c>
    </row>
    <row r="1159" spans="1:34" x14ac:dyDescent="0.3">
      <c r="A1159" t="s">
        <v>8</v>
      </c>
      <c r="B1159" t="s">
        <v>552</v>
      </c>
      <c r="C1159" t="s">
        <v>3933</v>
      </c>
      <c r="D1159">
        <f t="array" ref="D1159">AVERAGE(IF($B$2:$B$3757=$C1159, $AE$2:$AE$3757))</f>
        <v>6.8</v>
      </c>
      <c r="E1159">
        <f t="shared" si="37"/>
        <v>5.9</v>
      </c>
      <c r="G1159">
        <v>106</v>
      </c>
      <c r="H1159" t="s">
        <v>354</v>
      </c>
      <c r="I1159" t="s">
        <v>897</v>
      </c>
      <c r="J1159" t="s">
        <v>5281</v>
      </c>
      <c r="K1159" t="s">
        <v>2601</v>
      </c>
      <c r="W1159" t="s">
        <v>1717</v>
      </c>
      <c r="X1159" t="s">
        <v>11</v>
      </c>
      <c r="AD1159">
        <v>40000000</v>
      </c>
      <c r="AE1159">
        <v>6.4</v>
      </c>
      <c r="AF1159">
        <v>59068786</v>
      </c>
      <c r="AG1159">
        <f>IFERROR(CORREL(AD1159:$AD$3757, AF1159:$AF$3757), "")</f>
        <v>3.3104406763907252E-5</v>
      </c>
      <c r="AH1159">
        <f t="shared" si="38"/>
        <v>19068786</v>
      </c>
    </row>
    <row r="1160" spans="1:34" x14ac:dyDescent="0.3">
      <c r="A1160" t="s">
        <v>8</v>
      </c>
      <c r="B1160" t="s">
        <v>444</v>
      </c>
      <c r="C1160" t="s">
        <v>3936</v>
      </c>
      <c r="D1160">
        <f t="array" ref="D1160">AVERAGE(IF($B$2:$B$3757=$C1160, $AE$2:$AE$3757))</f>
        <v>5.6</v>
      </c>
      <c r="E1160">
        <f t="shared" si="37"/>
        <v>5.9</v>
      </c>
      <c r="G1160">
        <v>106</v>
      </c>
      <c r="H1160" t="s">
        <v>528</v>
      </c>
      <c r="I1160" t="s">
        <v>897</v>
      </c>
      <c r="J1160" t="s">
        <v>5359</v>
      </c>
      <c r="W1160" t="s">
        <v>1718</v>
      </c>
      <c r="X1160" t="s">
        <v>11</v>
      </c>
      <c r="AD1160">
        <v>50000000</v>
      </c>
      <c r="AE1160">
        <v>6.1</v>
      </c>
      <c r="AF1160">
        <v>57887882</v>
      </c>
      <c r="AG1160">
        <f>IFERROR(CORREL(AD1160:$AD$3757, AF1160:$AF$3757), "")</f>
        <v>2.2381479634330735E-5</v>
      </c>
      <c r="AH1160">
        <f t="shared" si="38"/>
        <v>7887882</v>
      </c>
    </row>
    <row r="1161" spans="1:34" x14ac:dyDescent="0.3">
      <c r="A1161" t="s">
        <v>8</v>
      </c>
      <c r="B1161" t="s">
        <v>748</v>
      </c>
      <c r="C1161" t="s">
        <v>3939</v>
      </c>
      <c r="D1161">
        <f t="array" ref="D1161">AVERAGE(IF($B$2:$B$3757=$C1161, $AE$2:$AE$3757))</f>
        <v>6.5</v>
      </c>
      <c r="E1161">
        <f t="shared" si="37"/>
        <v>5.9</v>
      </c>
      <c r="G1161">
        <v>108</v>
      </c>
      <c r="H1161" t="s">
        <v>354</v>
      </c>
      <c r="I1161" t="s">
        <v>253</v>
      </c>
      <c r="J1161" t="s">
        <v>528</v>
      </c>
      <c r="K1161" t="s">
        <v>5361</v>
      </c>
      <c r="L1161" t="s">
        <v>5358</v>
      </c>
      <c r="W1161" t="s">
        <v>1719</v>
      </c>
      <c r="X1161" t="s">
        <v>11</v>
      </c>
      <c r="AD1161">
        <v>40000000</v>
      </c>
      <c r="AE1161">
        <v>6.1</v>
      </c>
      <c r="AF1161">
        <v>53955614</v>
      </c>
      <c r="AG1161">
        <f>IFERROR(CORREL(AD1161:$AD$3757, AF1161:$AF$3757), "")</f>
        <v>2.7372934336397354E-6</v>
      </c>
      <c r="AH1161">
        <f t="shared" si="38"/>
        <v>13955614</v>
      </c>
    </row>
    <row r="1162" spans="1:34" x14ac:dyDescent="0.3">
      <c r="A1162" t="s">
        <v>8</v>
      </c>
      <c r="B1162" t="s">
        <v>1720</v>
      </c>
      <c r="C1162" t="s">
        <v>3943</v>
      </c>
      <c r="D1162">
        <f t="array" ref="D1162">AVERAGE(IF($B$2:$B$3757=$C1162, $AE$2:$AE$3757))</f>
        <v>5.5</v>
      </c>
      <c r="E1162">
        <f t="shared" si="37"/>
        <v>5.9</v>
      </c>
      <c r="G1162">
        <v>98</v>
      </c>
      <c r="H1162" t="s">
        <v>354</v>
      </c>
      <c r="I1162" t="s">
        <v>1714</v>
      </c>
      <c r="W1162" t="s">
        <v>1721</v>
      </c>
      <c r="X1162" t="s">
        <v>11</v>
      </c>
      <c r="AD1162">
        <v>40000000</v>
      </c>
      <c r="AE1162">
        <v>5.2</v>
      </c>
      <c r="AF1162">
        <v>54967359</v>
      </c>
      <c r="AG1162">
        <f>IFERROR(CORREL(AD1162:$AD$3757, AF1162:$AF$3757), "")</f>
        <v>-6.0799402778012732E-6</v>
      </c>
      <c r="AH1162">
        <f t="shared" si="38"/>
        <v>14967359</v>
      </c>
    </row>
    <row r="1163" spans="1:34" x14ac:dyDescent="0.3">
      <c r="A1163" t="s">
        <v>8</v>
      </c>
      <c r="B1163" t="s">
        <v>141</v>
      </c>
      <c r="C1163" t="s">
        <v>3947</v>
      </c>
      <c r="D1163">
        <f t="array" ref="D1163">AVERAGE(IF($B$2:$B$3757=$C1163, $AE$2:$AE$3757))</f>
        <v>5.2</v>
      </c>
      <c r="E1163">
        <f t="shared" si="37"/>
        <v>5.9</v>
      </c>
      <c r="G1163">
        <v>131</v>
      </c>
      <c r="H1163" t="s">
        <v>354</v>
      </c>
      <c r="I1163" t="s">
        <v>253</v>
      </c>
      <c r="J1163" t="s">
        <v>897</v>
      </c>
      <c r="K1163" t="s">
        <v>5359</v>
      </c>
      <c r="L1163" t="s">
        <v>5281</v>
      </c>
      <c r="W1163" t="s">
        <v>1722</v>
      </c>
      <c r="X1163" t="s">
        <v>11</v>
      </c>
      <c r="AD1163">
        <v>35000000</v>
      </c>
      <c r="AE1163">
        <v>7.7</v>
      </c>
      <c r="AF1163">
        <v>54228104</v>
      </c>
      <c r="AG1163">
        <f>IFERROR(CORREL(AD1163:$AD$3757, AF1163:$AF$3757), "")</f>
        <v>-1.5287201077989574E-5</v>
      </c>
      <c r="AH1163">
        <f t="shared" si="38"/>
        <v>19228104</v>
      </c>
    </row>
    <row r="1164" spans="1:34" x14ac:dyDescent="0.3">
      <c r="A1164" t="s">
        <v>8</v>
      </c>
      <c r="B1164" t="s">
        <v>1723</v>
      </c>
      <c r="C1164" t="s">
        <v>3949</v>
      </c>
      <c r="D1164">
        <f t="array" ref="D1164">AVERAGE(IF($B$2:$B$3757=$C1164, $AE$2:$AE$3757))</f>
        <v>5.7</v>
      </c>
      <c r="E1164">
        <f t="shared" si="37"/>
        <v>5.9</v>
      </c>
      <c r="G1164">
        <v>118</v>
      </c>
      <c r="H1164" t="s">
        <v>5366</v>
      </c>
      <c r="I1164" t="s">
        <v>897</v>
      </c>
      <c r="J1164" t="s">
        <v>5281</v>
      </c>
      <c r="W1164" t="s">
        <v>1724</v>
      </c>
      <c r="X1164" t="s">
        <v>11</v>
      </c>
      <c r="AD1164">
        <v>40000000</v>
      </c>
      <c r="AE1164">
        <v>7.3</v>
      </c>
      <c r="AF1164">
        <v>57981889</v>
      </c>
      <c r="AG1164">
        <f>IFERROR(CORREL(AD1164:$AD$3757, AF1164:$AF$3757), "")</f>
        <v>-2.0167037699031327E-5</v>
      </c>
      <c r="AH1164">
        <f t="shared" si="38"/>
        <v>17981889</v>
      </c>
    </row>
    <row r="1165" spans="1:34" x14ac:dyDescent="0.3">
      <c r="A1165" t="s">
        <v>8</v>
      </c>
      <c r="B1165" t="s">
        <v>1368</v>
      </c>
      <c r="C1165" t="s">
        <v>3952</v>
      </c>
      <c r="D1165">
        <f t="array" ref="D1165">AVERAGE(IF($B$2:$B$3757=$C1165, $AE$2:$AE$3757))</f>
        <v>5.9</v>
      </c>
      <c r="E1165">
        <f t="shared" si="37"/>
        <v>5.9</v>
      </c>
      <c r="G1165">
        <v>113</v>
      </c>
      <c r="H1165" t="s">
        <v>354</v>
      </c>
      <c r="I1165" t="s">
        <v>5363</v>
      </c>
      <c r="J1165" t="s">
        <v>5281</v>
      </c>
      <c r="W1165" t="s">
        <v>1725</v>
      </c>
      <c r="X1165" t="s">
        <v>11</v>
      </c>
      <c r="AD1165">
        <v>30000000</v>
      </c>
      <c r="AE1165">
        <v>6.9</v>
      </c>
      <c r="AF1165">
        <v>61094903</v>
      </c>
      <c r="AG1165">
        <f>IFERROR(CORREL(AD1165:$AD$3757, AF1165:$AF$3757), "")</f>
        <v>-3.0528677404556354E-5</v>
      </c>
      <c r="AH1165">
        <f t="shared" si="38"/>
        <v>31094903</v>
      </c>
    </row>
    <row r="1166" spans="1:34" x14ac:dyDescent="0.3">
      <c r="A1166" t="s">
        <v>8</v>
      </c>
      <c r="B1166" t="s">
        <v>16</v>
      </c>
      <c r="C1166" t="s">
        <v>3955</v>
      </c>
      <c r="D1166">
        <f t="array" ref="D1166">AVERAGE(IF($B$2:$B$3757=$C1166, $AE$2:$AE$3757))</f>
        <v>5.9</v>
      </c>
      <c r="E1166">
        <f t="shared" si="37"/>
        <v>5.9</v>
      </c>
      <c r="G1166">
        <v>130</v>
      </c>
      <c r="H1166" t="s">
        <v>897</v>
      </c>
      <c r="I1166" t="s">
        <v>5363</v>
      </c>
      <c r="J1166" t="s">
        <v>5358</v>
      </c>
      <c r="K1166" t="s">
        <v>5281</v>
      </c>
      <c r="W1166" t="s">
        <v>1726</v>
      </c>
      <c r="X1166" t="s">
        <v>11</v>
      </c>
      <c r="AD1166">
        <v>40000000</v>
      </c>
      <c r="AE1166">
        <v>8.5</v>
      </c>
      <c r="AF1166">
        <v>53082743</v>
      </c>
      <c r="AG1166">
        <f>IFERROR(CORREL(AD1166:$AD$3757, AF1166:$AF$3757), "")</f>
        <v>-3.1600980553815691E-5</v>
      </c>
      <c r="AH1166">
        <f t="shared" si="38"/>
        <v>13082743</v>
      </c>
    </row>
    <row r="1167" spans="1:34" x14ac:dyDescent="0.3">
      <c r="A1167" t="s">
        <v>8</v>
      </c>
      <c r="B1167" t="s">
        <v>1195</v>
      </c>
      <c r="C1167" t="s">
        <v>3960</v>
      </c>
      <c r="D1167">
        <f t="array" ref="D1167">AVERAGE(IF($B$2:$B$3757=$C1167, $AE$2:$AE$3757))</f>
        <v>6.7</v>
      </c>
      <c r="E1167">
        <f t="shared" si="37"/>
        <v>5.9</v>
      </c>
      <c r="G1167">
        <v>116</v>
      </c>
      <c r="H1167" t="s">
        <v>528</v>
      </c>
      <c r="I1167" t="s">
        <v>5366</v>
      </c>
      <c r="W1167" t="s">
        <v>1727</v>
      </c>
      <c r="X1167" t="s">
        <v>11</v>
      </c>
      <c r="AD1167">
        <v>42000000</v>
      </c>
      <c r="AE1167">
        <v>6.3</v>
      </c>
      <c r="AF1167">
        <v>54414716</v>
      </c>
      <c r="AG1167">
        <f>IFERROR(CORREL(AD1167:$AD$3757, AF1167:$AF$3757), "")</f>
        <v>-4.012456334225375E-5</v>
      </c>
      <c r="AH1167">
        <f t="shared" si="38"/>
        <v>12414716</v>
      </c>
    </row>
    <row r="1168" spans="1:34" x14ac:dyDescent="0.3">
      <c r="A1168" t="s">
        <v>8</v>
      </c>
      <c r="B1168" t="s">
        <v>1728</v>
      </c>
      <c r="C1168" t="s">
        <v>3966</v>
      </c>
      <c r="D1168">
        <f t="array" ref="D1168">AVERAGE(IF($B$2:$B$3757=$C1168, $AE$2:$AE$3757))</f>
        <v>6.1</v>
      </c>
      <c r="E1168">
        <f t="shared" si="37"/>
        <v>5.9</v>
      </c>
      <c r="G1168">
        <v>89</v>
      </c>
      <c r="H1168" t="s">
        <v>253</v>
      </c>
      <c r="I1168" t="s">
        <v>5360</v>
      </c>
      <c r="J1168" t="s">
        <v>528</v>
      </c>
      <c r="K1168" t="s">
        <v>5361</v>
      </c>
      <c r="L1168" t="s">
        <v>5358</v>
      </c>
      <c r="W1168" t="s">
        <v>1729</v>
      </c>
      <c r="X1168" t="s">
        <v>11</v>
      </c>
      <c r="AD1168">
        <v>40000000</v>
      </c>
      <c r="AE1168">
        <v>5.9</v>
      </c>
      <c r="AF1168">
        <v>57011847</v>
      </c>
      <c r="AG1168">
        <f>IFERROR(CORREL(AD1168:$AD$3757, AF1168:$AF$3757), "")</f>
        <v>-5.0798526653655674E-5</v>
      </c>
      <c r="AH1168">
        <f t="shared" si="38"/>
        <v>17011847</v>
      </c>
    </row>
    <row r="1169" spans="1:34" x14ac:dyDescent="0.3">
      <c r="A1169" t="s">
        <v>8</v>
      </c>
      <c r="B1169" t="s">
        <v>853</v>
      </c>
      <c r="C1169" t="s">
        <v>3970</v>
      </c>
      <c r="D1169">
        <f t="array" ref="D1169">AVERAGE(IF($B$2:$B$3757=$C1169, $AE$2:$AE$3757))</f>
        <v>5.9</v>
      </c>
      <c r="E1169">
        <f t="shared" si="37"/>
        <v>5.9</v>
      </c>
      <c r="G1169">
        <v>139</v>
      </c>
      <c r="H1169" t="s">
        <v>354</v>
      </c>
      <c r="I1169" t="s">
        <v>253</v>
      </c>
      <c r="J1169" t="s">
        <v>897</v>
      </c>
      <c r="K1169" t="s">
        <v>5281</v>
      </c>
      <c r="W1169" t="s">
        <v>1730</v>
      </c>
      <c r="X1169" t="s">
        <v>1731</v>
      </c>
      <c r="AD1169">
        <v>40000000</v>
      </c>
      <c r="AE1169">
        <v>7.8</v>
      </c>
      <c r="AF1169">
        <v>50859889</v>
      </c>
      <c r="AG1169">
        <f>IFERROR(CORREL(AD1169:$AD$3757, AF1169:$AF$3757), "")</f>
        <v>-6.0826689492481661E-5</v>
      </c>
      <c r="AH1169">
        <f t="shared" si="38"/>
        <v>10859889</v>
      </c>
    </row>
    <row r="1170" spans="1:34" x14ac:dyDescent="0.3">
      <c r="A1170" t="s">
        <v>8</v>
      </c>
      <c r="B1170" t="s">
        <v>1642</v>
      </c>
      <c r="C1170" t="s">
        <v>3972</v>
      </c>
      <c r="D1170">
        <f t="array" ref="D1170">AVERAGE(IF($B$2:$B$3757=$C1170, $AE$2:$AE$3757))</f>
        <v>5.6999999999999993</v>
      </c>
      <c r="E1170">
        <f t="shared" si="37"/>
        <v>5.9</v>
      </c>
      <c r="G1170">
        <v>130</v>
      </c>
      <c r="H1170" t="s">
        <v>354</v>
      </c>
      <c r="I1170" t="s">
        <v>253</v>
      </c>
      <c r="J1170" t="s">
        <v>5281</v>
      </c>
      <c r="W1170" t="s">
        <v>1732</v>
      </c>
      <c r="X1170" t="s">
        <v>11</v>
      </c>
      <c r="AD1170">
        <v>30000000</v>
      </c>
      <c r="AE1170">
        <v>6.7</v>
      </c>
      <c r="AF1170">
        <v>51185897</v>
      </c>
      <c r="AG1170">
        <f>IFERROR(CORREL(AD1170:$AD$3757, AF1170:$AF$3757), "")</f>
        <v>-6.8532240527064642E-5</v>
      </c>
      <c r="AH1170">
        <f t="shared" si="38"/>
        <v>21185897</v>
      </c>
    </row>
    <row r="1171" spans="1:34" x14ac:dyDescent="0.3">
      <c r="A1171" t="s">
        <v>8</v>
      </c>
      <c r="B1171" t="s">
        <v>1733</v>
      </c>
      <c r="C1171" t="s">
        <v>3974</v>
      </c>
      <c r="D1171">
        <f t="array" ref="D1171">AVERAGE(IF($B$2:$B$3757=$C1171, $AE$2:$AE$3757))</f>
        <v>5.9</v>
      </c>
      <c r="E1171">
        <f t="shared" si="37"/>
        <v>5.9</v>
      </c>
      <c r="G1171">
        <v>107</v>
      </c>
      <c r="H1171" t="s">
        <v>354</v>
      </c>
      <c r="I1171" t="s">
        <v>253</v>
      </c>
      <c r="J1171" t="s">
        <v>5358</v>
      </c>
      <c r="K1171" t="s">
        <v>5281</v>
      </c>
      <c r="W1171" t="s">
        <v>1734</v>
      </c>
      <c r="X1171" t="s">
        <v>11</v>
      </c>
      <c r="AD1171">
        <v>40000000</v>
      </c>
      <c r="AE1171">
        <v>6.4</v>
      </c>
      <c r="AF1171">
        <v>52000688</v>
      </c>
      <c r="AG1171">
        <f>IFERROR(CORREL(AD1171:$AD$3757, AF1171:$AF$3757), "")</f>
        <v>-6.9272481160779267E-5</v>
      </c>
      <c r="AH1171">
        <f t="shared" si="38"/>
        <v>12000688</v>
      </c>
    </row>
    <row r="1172" spans="1:34" x14ac:dyDescent="0.3">
      <c r="A1172" t="s">
        <v>8</v>
      </c>
      <c r="B1172" t="s">
        <v>715</v>
      </c>
      <c r="C1172" t="s">
        <v>3978</v>
      </c>
      <c r="D1172">
        <f t="array" ref="D1172">AVERAGE(IF($B$2:$B$3757=$C1172, $AE$2:$AE$3757))</f>
        <v>7.4</v>
      </c>
      <c r="E1172">
        <f t="shared" si="37"/>
        <v>5.9</v>
      </c>
      <c r="G1172">
        <v>116</v>
      </c>
      <c r="H1172" t="s">
        <v>528</v>
      </c>
      <c r="I1172" t="s">
        <v>5366</v>
      </c>
      <c r="J1172" t="s">
        <v>5359</v>
      </c>
      <c r="W1172" t="s">
        <v>1735</v>
      </c>
      <c r="X1172" t="s">
        <v>11</v>
      </c>
      <c r="AD1172">
        <v>40000000</v>
      </c>
      <c r="AE1172">
        <v>5.9</v>
      </c>
      <c r="AF1172">
        <v>49851591</v>
      </c>
      <c r="AG1172">
        <f>IFERROR(CORREL(AD1172:$AD$3757, AF1172:$AF$3757), "")</f>
        <v>-7.7421041097704995E-5</v>
      </c>
      <c r="AH1172">
        <f t="shared" si="38"/>
        <v>9851591</v>
      </c>
    </row>
    <row r="1173" spans="1:34" x14ac:dyDescent="0.3">
      <c r="A1173" t="s">
        <v>8</v>
      </c>
      <c r="B1173" t="s">
        <v>1170</v>
      </c>
      <c r="C1173" t="s">
        <v>3980</v>
      </c>
      <c r="D1173">
        <f t="array" ref="D1173">AVERAGE(IF($B$2:$B$3757=$C1173, $AE$2:$AE$3757))</f>
        <v>7.1</v>
      </c>
      <c r="E1173">
        <f t="shared" si="37"/>
        <v>5.9</v>
      </c>
      <c r="G1173">
        <v>96</v>
      </c>
      <c r="H1173" t="s">
        <v>5363</v>
      </c>
      <c r="I1173" t="s">
        <v>5281</v>
      </c>
      <c r="W1173" t="s">
        <v>1736</v>
      </c>
      <c r="X1173" t="s">
        <v>11</v>
      </c>
      <c r="AD1173">
        <v>40000000</v>
      </c>
      <c r="AE1173">
        <v>6.6</v>
      </c>
      <c r="AF1173">
        <v>47781388</v>
      </c>
      <c r="AG1173">
        <f>IFERROR(CORREL(AD1173:$AD$3757, AF1173:$AF$3757), "")</f>
        <v>-8.4761303730137406E-5</v>
      </c>
      <c r="AH1173">
        <f t="shared" si="38"/>
        <v>7781388</v>
      </c>
    </row>
    <row r="1174" spans="1:34" x14ac:dyDescent="0.3">
      <c r="A1174" t="s">
        <v>8</v>
      </c>
      <c r="B1174" t="s">
        <v>1737</v>
      </c>
      <c r="C1174" t="s">
        <v>3982</v>
      </c>
      <c r="D1174">
        <f t="array" ref="D1174">AVERAGE(IF($B$2:$B$3757=$C1174, $AE$2:$AE$3757))</f>
        <v>7</v>
      </c>
      <c r="E1174">
        <f t="shared" si="37"/>
        <v>5.9</v>
      </c>
      <c r="G1174">
        <v>99</v>
      </c>
      <c r="H1174" t="s">
        <v>897</v>
      </c>
      <c r="I1174" t="s">
        <v>5357</v>
      </c>
      <c r="J1174" t="s">
        <v>5359</v>
      </c>
      <c r="W1174" t="s">
        <v>1738</v>
      </c>
      <c r="X1174" t="s">
        <v>11</v>
      </c>
      <c r="AD1174">
        <v>40000000</v>
      </c>
      <c r="AE1174">
        <v>6.8</v>
      </c>
      <c r="AF1174">
        <v>52320979</v>
      </c>
      <c r="AG1174">
        <f>IFERROR(CORREL(AD1174:$AD$3757, AF1174:$AF$3757), "")</f>
        <v>-9.1322054290881745E-5</v>
      </c>
      <c r="AH1174">
        <f t="shared" si="38"/>
        <v>12320979</v>
      </c>
    </row>
    <row r="1175" spans="1:34" x14ac:dyDescent="0.3">
      <c r="A1175" t="s">
        <v>197</v>
      </c>
      <c r="B1175" t="s">
        <v>1167</v>
      </c>
      <c r="C1175" t="s">
        <v>3986</v>
      </c>
      <c r="D1175">
        <f t="array" ref="D1175">AVERAGE(IF($B$2:$B$3757=$C1175, $AE$2:$AE$3757))</f>
        <v>6.5</v>
      </c>
      <c r="E1175">
        <f t="shared" si="37"/>
        <v>5.9</v>
      </c>
      <c r="G1175">
        <v>104</v>
      </c>
      <c r="H1175" t="s">
        <v>1714</v>
      </c>
      <c r="I1175" t="s">
        <v>5363</v>
      </c>
      <c r="J1175" t="s">
        <v>5281</v>
      </c>
      <c r="W1175" t="s">
        <v>1739</v>
      </c>
      <c r="X1175" t="s">
        <v>11</v>
      </c>
      <c r="AD1175">
        <v>43000000</v>
      </c>
      <c r="AE1175">
        <v>6.5</v>
      </c>
      <c r="AF1175">
        <v>47806295</v>
      </c>
      <c r="AG1175">
        <f>IFERROR(CORREL(AD1175:$AD$3757, AF1175:$AF$3757), "")</f>
        <v>-9.9612435428506261E-5</v>
      </c>
      <c r="AH1175">
        <f t="shared" si="38"/>
        <v>4806295</v>
      </c>
    </row>
    <row r="1176" spans="1:34" x14ac:dyDescent="0.3">
      <c r="A1176" t="s">
        <v>8</v>
      </c>
      <c r="B1176" t="s">
        <v>1740</v>
      </c>
      <c r="C1176" t="s">
        <v>3991</v>
      </c>
      <c r="D1176">
        <f t="array" ref="D1176">AVERAGE(IF($B$2:$B$3757=$C1176, $AE$2:$AE$3757))</f>
        <v>5.5</v>
      </c>
      <c r="E1176">
        <f t="shared" ref="E1176:E1239" si="39">LARGE($D$2:$D$1660, ROW(1175:1175))</f>
        <v>5.9</v>
      </c>
      <c r="G1176">
        <v>105</v>
      </c>
      <c r="H1176" t="s">
        <v>528</v>
      </c>
      <c r="I1176" t="s">
        <v>897</v>
      </c>
      <c r="J1176" t="s">
        <v>5361</v>
      </c>
      <c r="K1176" t="s">
        <v>5357</v>
      </c>
      <c r="W1176" t="s">
        <v>1741</v>
      </c>
      <c r="X1176" t="s">
        <v>11</v>
      </c>
      <c r="AD1176">
        <v>25000000</v>
      </c>
      <c r="AE1176">
        <v>6.6</v>
      </c>
      <c r="AF1176">
        <v>51853450</v>
      </c>
      <c r="AG1176">
        <f>IFERROR(CORREL(AD1176:$AD$3757, AF1176:$AF$3757), "")</f>
        <v>-1.0797965727572284E-4</v>
      </c>
      <c r="AH1176">
        <f t="shared" si="38"/>
        <v>26853450</v>
      </c>
    </row>
    <row r="1177" spans="1:34" x14ac:dyDescent="0.3">
      <c r="A1177" t="s">
        <v>8</v>
      </c>
      <c r="B1177" t="s">
        <v>1742</v>
      </c>
      <c r="C1177" t="s">
        <v>3995</v>
      </c>
      <c r="D1177">
        <f t="array" ref="D1177">AVERAGE(IF($B$2:$B$3757=$C1177, $AE$2:$AE$3757))</f>
        <v>5.2</v>
      </c>
      <c r="E1177">
        <f t="shared" si="39"/>
        <v>5.9</v>
      </c>
      <c r="G1177">
        <v>101</v>
      </c>
      <c r="H1177" t="s">
        <v>528</v>
      </c>
      <c r="I1177" t="s">
        <v>5359</v>
      </c>
      <c r="W1177" t="s">
        <v>1743</v>
      </c>
      <c r="X1177" t="s">
        <v>11</v>
      </c>
      <c r="AD1177">
        <v>40000000</v>
      </c>
      <c r="AE1177">
        <v>5.8</v>
      </c>
      <c r="AF1177">
        <v>46012734</v>
      </c>
      <c r="AG1177">
        <f>IFERROR(CORREL(AD1177:$AD$3757, AF1177:$AF$3757), "")</f>
        <v>-1.0509344401974741E-4</v>
      </c>
      <c r="AH1177">
        <f t="shared" si="38"/>
        <v>6012734</v>
      </c>
    </row>
    <row r="1178" spans="1:34" x14ac:dyDescent="0.3">
      <c r="A1178" t="s">
        <v>8</v>
      </c>
      <c r="B1178" t="s">
        <v>975</v>
      </c>
      <c r="C1178" t="s">
        <v>3997</v>
      </c>
      <c r="D1178">
        <f t="array" ref="D1178">AVERAGE(IF($B$2:$B$3757=$C1178, $AE$2:$AE$3757))</f>
        <v>6.7</v>
      </c>
      <c r="E1178">
        <f t="shared" si="39"/>
        <v>5.9</v>
      </c>
      <c r="G1178">
        <v>134</v>
      </c>
      <c r="H1178" t="s">
        <v>5367</v>
      </c>
      <c r="I1178" t="s">
        <v>897</v>
      </c>
      <c r="J1178" t="s">
        <v>5368</v>
      </c>
      <c r="K1178" t="s">
        <v>5362</v>
      </c>
      <c r="W1178" t="s">
        <v>1744</v>
      </c>
      <c r="X1178" t="s">
        <v>11</v>
      </c>
      <c r="AD1178">
        <v>40000000</v>
      </c>
      <c r="AE1178">
        <v>6.9</v>
      </c>
      <c r="AF1178">
        <v>47034272</v>
      </c>
      <c r="AG1178">
        <f>IFERROR(CORREL(AD1178:$AD$3757, AF1178:$AF$3757), "")</f>
        <v>-1.1100258673331075E-4</v>
      </c>
      <c r="AH1178">
        <f t="shared" si="38"/>
        <v>7034272</v>
      </c>
    </row>
    <row r="1179" spans="1:34" x14ac:dyDescent="0.3">
      <c r="A1179" t="s">
        <v>8</v>
      </c>
      <c r="B1179" t="s">
        <v>1283</v>
      </c>
      <c r="C1179" t="s">
        <v>3999</v>
      </c>
      <c r="D1179">
        <f t="array" ref="D1179">AVERAGE(IF($B$2:$B$3757=$C1179, $AE$2:$AE$3757))</f>
        <v>8.6</v>
      </c>
      <c r="E1179">
        <f t="shared" si="39"/>
        <v>5.9</v>
      </c>
      <c r="G1179">
        <v>135</v>
      </c>
      <c r="H1179" t="s">
        <v>5366</v>
      </c>
      <c r="I1179" t="s">
        <v>897</v>
      </c>
      <c r="J1179" t="s">
        <v>5281</v>
      </c>
      <c r="W1179" t="s">
        <v>1745</v>
      </c>
      <c r="X1179" t="s">
        <v>11</v>
      </c>
      <c r="AD1179">
        <v>40000000</v>
      </c>
      <c r="AE1179">
        <v>7.1</v>
      </c>
      <c r="AF1179">
        <v>45856732</v>
      </c>
      <c r="AG1179">
        <f>IFERROR(CORREL(AD1179:$AD$3757, AF1179:$AF$3757), "")</f>
        <v>-1.1730509066761329E-4</v>
      </c>
      <c r="AH1179">
        <f t="shared" si="38"/>
        <v>5856732</v>
      </c>
    </row>
    <row r="1180" spans="1:34" x14ac:dyDescent="0.3">
      <c r="A1180" t="s">
        <v>8</v>
      </c>
      <c r="B1180" t="s">
        <v>1572</v>
      </c>
      <c r="C1180" t="s">
        <v>4001</v>
      </c>
      <c r="D1180">
        <f t="array" ref="D1180">AVERAGE(IF($B$2:$B$3757=$C1180, $AE$2:$AE$3757))</f>
        <v>6.1</v>
      </c>
      <c r="E1180">
        <f t="shared" si="39"/>
        <v>5.9</v>
      </c>
      <c r="G1180">
        <v>98</v>
      </c>
      <c r="H1180" t="s">
        <v>1714</v>
      </c>
      <c r="I1180" t="s">
        <v>5363</v>
      </c>
      <c r="J1180" t="s">
        <v>5281</v>
      </c>
      <c r="W1180" t="s">
        <v>1746</v>
      </c>
      <c r="X1180" t="s">
        <v>11</v>
      </c>
      <c r="AD1180">
        <v>40000000</v>
      </c>
      <c r="AE1180">
        <v>5.8</v>
      </c>
      <c r="AF1180">
        <v>59588068</v>
      </c>
      <c r="AG1180">
        <f>IFERROR(CORREL(AD1180:$AD$3757, AF1180:$AF$3757), "")</f>
        <v>-1.2316487643264815E-4</v>
      </c>
      <c r="AH1180">
        <f t="shared" si="38"/>
        <v>19588068</v>
      </c>
    </row>
    <row r="1181" spans="1:34" x14ac:dyDescent="0.3">
      <c r="A1181" t="s">
        <v>8</v>
      </c>
      <c r="B1181" t="s">
        <v>106</v>
      </c>
      <c r="C1181" t="s">
        <v>4003</v>
      </c>
      <c r="D1181">
        <f t="array" ref="D1181">AVERAGE(IF($B$2:$B$3757=$C1181, $AE$2:$AE$3757))</f>
        <v>5.8</v>
      </c>
      <c r="E1181">
        <f t="shared" si="39"/>
        <v>5.9</v>
      </c>
      <c r="G1181">
        <v>155</v>
      </c>
      <c r="H1181" t="s">
        <v>897</v>
      </c>
      <c r="I1181" t="s">
        <v>5364</v>
      </c>
      <c r="W1181" t="s">
        <v>1747</v>
      </c>
      <c r="X1181" t="s">
        <v>11</v>
      </c>
      <c r="AD1181">
        <v>36000000</v>
      </c>
      <c r="AE1181">
        <v>7.2</v>
      </c>
      <c r="AF1181">
        <v>44175394</v>
      </c>
      <c r="AG1181">
        <f>IFERROR(CORREL(AD1181:$AD$3757, AF1181:$AF$3757), "")</f>
        <v>-1.3425881691899496E-4</v>
      </c>
      <c r="AH1181">
        <f t="shared" si="38"/>
        <v>8175394</v>
      </c>
    </row>
    <row r="1182" spans="1:34" x14ac:dyDescent="0.3">
      <c r="A1182" t="s">
        <v>8</v>
      </c>
      <c r="B1182" t="s">
        <v>349</v>
      </c>
      <c r="C1182" t="s">
        <v>4005</v>
      </c>
      <c r="D1182">
        <f t="array" ref="D1182">AVERAGE(IF($B$2:$B$3757=$C1182, $AE$2:$AE$3757))</f>
        <v>7.7</v>
      </c>
      <c r="E1182">
        <f t="shared" si="39"/>
        <v>5.9</v>
      </c>
      <c r="G1182">
        <v>106</v>
      </c>
      <c r="H1182" t="s">
        <v>253</v>
      </c>
      <c r="I1182" t="s">
        <v>897</v>
      </c>
      <c r="J1182" t="s">
        <v>5359</v>
      </c>
      <c r="W1182" t="s">
        <v>1748</v>
      </c>
      <c r="X1182" t="s">
        <v>11</v>
      </c>
      <c r="AD1182">
        <v>40000000</v>
      </c>
      <c r="AE1182">
        <v>6</v>
      </c>
      <c r="AF1182">
        <v>45500797</v>
      </c>
      <c r="AG1182">
        <f>IFERROR(CORREL(AD1182:$AD$3757, AF1182:$AF$3757), "")</f>
        <v>-1.3760242440017089E-4</v>
      </c>
      <c r="AH1182">
        <f t="shared" si="38"/>
        <v>5500797</v>
      </c>
    </row>
    <row r="1183" spans="1:34" x14ac:dyDescent="0.3">
      <c r="A1183" t="s">
        <v>8</v>
      </c>
      <c r="B1183" t="s">
        <v>1749</v>
      </c>
      <c r="C1183" t="s">
        <v>4008</v>
      </c>
      <c r="D1183">
        <f t="array" ref="D1183">AVERAGE(IF($B$2:$B$3757=$C1183, $AE$2:$AE$3757))</f>
        <v>5.6</v>
      </c>
      <c r="E1183">
        <f t="shared" si="39"/>
        <v>5.9</v>
      </c>
      <c r="G1183">
        <v>102</v>
      </c>
      <c r="H1183" t="s">
        <v>354</v>
      </c>
      <c r="I1183" t="s">
        <v>1714</v>
      </c>
      <c r="J1183" t="s">
        <v>5358</v>
      </c>
      <c r="K1183" t="s">
        <v>5281</v>
      </c>
      <c r="W1183" t="s">
        <v>1750</v>
      </c>
      <c r="X1183" t="s">
        <v>11</v>
      </c>
      <c r="AD1183">
        <v>40000000</v>
      </c>
      <c r="AE1183">
        <v>4.7</v>
      </c>
      <c r="AF1183">
        <v>41797066</v>
      </c>
      <c r="AG1183">
        <f>IFERROR(CORREL(AD1183:$AD$3757, AF1183:$AF$3757), "")</f>
        <v>-1.433426080214227E-4</v>
      </c>
      <c r="AH1183">
        <f t="shared" si="38"/>
        <v>1797066</v>
      </c>
    </row>
    <row r="1184" spans="1:34" x14ac:dyDescent="0.3">
      <c r="A1184" t="s">
        <v>8</v>
      </c>
      <c r="B1184" t="s">
        <v>1127</v>
      </c>
      <c r="C1184" t="s">
        <v>4010</v>
      </c>
      <c r="D1184">
        <f t="array" ref="D1184">AVERAGE(IF($B$2:$B$3757=$C1184, $AE$2:$AE$3757))</f>
        <v>6.7</v>
      </c>
      <c r="E1184">
        <f t="shared" si="39"/>
        <v>5.9</v>
      </c>
      <c r="G1184">
        <v>95</v>
      </c>
      <c r="H1184" t="s">
        <v>528</v>
      </c>
      <c r="I1184" t="s">
        <v>5361</v>
      </c>
      <c r="W1184" t="s">
        <v>1751</v>
      </c>
      <c r="X1184" t="s">
        <v>11</v>
      </c>
      <c r="AD1184">
        <v>40000000</v>
      </c>
      <c r="AE1184">
        <v>5.2</v>
      </c>
      <c r="AF1184">
        <v>38087756</v>
      </c>
      <c r="AG1184">
        <f>IFERROR(CORREL(AD1184:$AD$3757, AF1184:$AF$3757), "")</f>
        <v>-1.4767625932904984E-4</v>
      </c>
      <c r="AH1184">
        <f t="shared" si="38"/>
        <v>-1912244</v>
      </c>
    </row>
    <row r="1185" spans="1:34" x14ac:dyDescent="0.3">
      <c r="A1185" t="s">
        <v>8</v>
      </c>
      <c r="B1185" t="s">
        <v>1417</v>
      </c>
      <c r="C1185" t="s">
        <v>4013</v>
      </c>
      <c r="D1185">
        <f t="array" ref="D1185">AVERAGE(IF($B$2:$B$3757=$C1185, $AE$2:$AE$3757))</f>
        <v>4.0999999999999996</v>
      </c>
      <c r="E1185">
        <f t="shared" si="39"/>
        <v>5.9</v>
      </c>
      <c r="G1185">
        <v>103</v>
      </c>
      <c r="H1185" t="s">
        <v>897</v>
      </c>
      <c r="I1185" t="s">
        <v>5359</v>
      </c>
      <c r="W1185" t="s">
        <v>1752</v>
      </c>
      <c r="X1185" t="s">
        <v>11</v>
      </c>
      <c r="AD1185">
        <v>40000000</v>
      </c>
      <c r="AE1185">
        <v>5.5</v>
      </c>
      <c r="AF1185">
        <v>37752931</v>
      </c>
      <c r="AG1185">
        <f>IFERROR(CORREL(AD1185:$AD$3757, AF1185:$AF$3757), "")</f>
        <v>-1.5059986552411078E-4</v>
      </c>
      <c r="AH1185">
        <f t="shared" si="38"/>
        <v>-2247069</v>
      </c>
    </row>
    <row r="1186" spans="1:34" x14ac:dyDescent="0.3">
      <c r="A1186" t="s">
        <v>8</v>
      </c>
      <c r="B1186" t="s">
        <v>1753</v>
      </c>
      <c r="C1186" t="s">
        <v>4016</v>
      </c>
      <c r="D1186">
        <f t="array" ref="D1186">AVERAGE(IF($B$2:$B$3757=$C1186, $AE$2:$AE$3757))</f>
        <v>6.4</v>
      </c>
      <c r="E1186">
        <f t="shared" si="39"/>
        <v>5.9</v>
      </c>
      <c r="G1186">
        <v>109</v>
      </c>
      <c r="H1186" t="s">
        <v>253</v>
      </c>
      <c r="I1186" t="s">
        <v>528</v>
      </c>
      <c r="J1186" t="s">
        <v>5358</v>
      </c>
      <c r="W1186" t="s">
        <v>1754</v>
      </c>
      <c r="X1186" t="s">
        <v>11</v>
      </c>
      <c r="AD1186">
        <v>40000000</v>
      </c>
      <c r="AE1186">
        <v>7</v>
      </c>
      <c r="AF1186">
        <v>37371385</v>
      </c>
      <c r="AG1186">
        <f>IFERROR(CORREL(AD1186:$AD$3757, AF1186:$AF$3757), "")</f>
        <v>-1.5339816164685452E-4</v>
      </c>
      <c r="AH1186">
        <f t="shared" si="38"/>
        <v>-2628615</v>
      </c>
    </row>
    <row r="1187" spans="1:34" x14ac:dyDescent="0.3">
      <c r="A1187" t="s">
        <v>8</v>
      </c>
      <c r="B1187" t="s">
        <v>1670</v>
      </c>
      <c r="C1187" t="s">
        <v>4018</v>
      </c>
      <c r="D1187">
        <f t="array" ref="D1187">AVERAGE(IF($B$2:$B$3757=$C1187, $AE$2:$AE$3757))</f>
        <v>7</v>
      </c>
      <c r="E1187">
        <f t="shared" si="39"/>
        <v>5.9</v>
      </c>
      <c r="G1187">
        <v>95</v>
      </c>
      <c r="H1187" t="s">
        <v>528</v>
      </c>
      <c r="I1187" t="s">
        <v>897</v>
      </c>
      <c r="W1187" t="s">
        <v>1755</v>
      </c>
      <c r="X1187" t="s">
        <v>11</v>
      </c>
      <c r="AD1187">
        <v>40000000</v>
      </c>
      <c r="AE1187">
        <v>5.8</v>
      </c>
      <c r="AF1187">
        <v>37101011</v>
      </c>
      <c r="AG1187">
        <f>IFERROR(CORREL(AD1187:$AD$3757, AF1187:$AF$3757), "")</f>
        <v>-1.5605318355938955E-4</v>
      </c>
      <c r="AH1187">
        <f t="shared" si="38"/>
        <v>-2898989</v>
      </c>
    </row>
    <row r="1188" spans="1:34" x14ac:dyDescent="0.3">
      <c r="A1188" t="s">
        <v>8</v>
      </c>
      <c r="B1188" t="s">
        <v>1689</v>
      </c>
      <c r="C1188" t="s">
        <v>4020</v>
      </c>
      <c r="D1188">
        <f t="array" ref="D1188">AVERAGE(IF($B$2:$B$3757=$C1188, $AE$2:$AE$3757))</f>
        <v>5.5</v>
      </c>
      <c r="E1188">
        <f t="shared" si="39"/>
        <v>5.9</v>
      </c>
      <c r="G1188">
        <v>111</v>
      </c>
      <c r="H1188" t="s">
        <v>1714</v>
      </c>
      <c r="I1188" t="s">
        <v>5363</v>
      </c>
      <c r="W1188" t="s">
        <v>1756</v>
      </c>
      <c r="X1188" t="s">
        <v>11</v>
      </c>
      <c r="AD1188">
        <v>40000000</v>
      </c>
      <c r="AE1188">
        <v>6.2</v>
      </c>
      <c r="AF1188">
        <v>38176892</v>
      </c>
      <c r="AG1188">
        <f>IFERROR(CORREL(AD1188:$AD$3757, AF1188:$AF$3757), "")</f>
        <v>-1.5860716764904017E-4</v>
      </c>
      <c r="AH1188">
        <f t="shared" si="38"/>
        <v>-1823108</v>
      </c>
    </row>
    <row r="1189" spans="1:34" x14ac:dyDescent="0.3">
      <c r="A1189" t="s">
        <v>8</v>
      </c>
      <c r="B1189" t="s">
        <v>353</v>
      </c>
      <c r="C1189" t="s">
        <v>4022</v>
      </c>
      <c r="D1189">
        <f t="array" ref="D1189">AVERAGE(IF($B$2:$B$3757=$C1189, $AE$2:$AE$3757))</f>
        <v>6.6</v>
      </c>
      <c r="E1189">
        <f t="shared" si="39"/>
        <v>5.9</v>
      </c>
      <c r="G1189">
        <v>123</v>
      </c>
      <c r="H1189" t="s">
        <v>5363</v>
      </c>
      <c r="I1189" t="s">
        <v>5281</v>
      </c>
      <c r="W1189" t="s">
        <v>1757</v>
      </c>
      <c r="X1189" t="s">
        <v>11</v>
      </c>
      <c r="AD1189">
        <v>40000000</v>
      </c>
      <c r="AE1189">
        <v>6.5</v>
      </c>
      <c r="AF1189">
        <v>36283504</v>
      </c>
      <c r="AG1189">
        <f>IFERROR(CORREL(AD1189:$AD$3757, AF1189:$AF$3757), "")</f>
        <v>-1.6157374360913646E-4</v>
      </c>
      <c r="AH1189">
        <f t="shared" si="38"/>
        <v>-3716496</v>
      </c>
    </row>
    <row r="1190" spans="1:34" x14ac:dyDescent="0.3">
      <c r="A1190" t="s">
        <v>8</v>
      </c>
      <c r="B1190" t="s">
        <v>200</v>
      </c>
      <c r="C1190" t="s">
        <v>4026</v>
      </c>
      <c r="D1190">
        <f t="array" ref="D1190">AVERAGE(IF($B$2:$B$3757=$C1190, $AE$2:$AE$3757))</f>
        <v>7.1</v>
      </c>
      <c r="E1190">
        <f t="shared" si="39"/>
        <v>5.9</v>
      </c>
      <c r="G1190">
        <v>140</v>
      </c>
      <c r="H1190" t="s">
        <v>5367</v>
      </c>
      <c r="I1190" t="s">
        <v>897</v>
      </c>
      <c r="J1190" t="s">
        <v>5368</v>
      </c>
      <c r="K1190" t="s">
        <v>5362</v>
      </c>
      <c r="W1190" t="s">
        <v>1758</v>
      </c>
      <c r="X1190" t="s">
        <v>11</v>
      </c>
      <c r="AD1190">
        <v>38000000</v>
      </c>
      <c r="AE1190">
        <v>7.2</v>
      </c>
      <c r="AF1190">
        <v>35183792</v>
      </c>
      <c r="AG1190">
        <f>IFERROR(CORREL(AD1190:$AD$3757, AF1190:$AF$3757), "")</f>
        <v>-1.6381985210944816E-4</v>
      </c>
      <c r="AH1190">
        <f t="shared" si="38"/>
        <v>-2816208</v>
      </c>
    </row>
    <row r="1191" spans="1:34" x14ac:dyDescent="0.3">
      <c r="A1191" t="s">
        <v>8</v>
      </c>
      <c r="B1191" t="s">
        <v>1759</v>
      </c>
      <c r="C1191" t="s">
        <v>4028</v>
      </c>
      <c r="D1191">
        <f t="array" ref="D1191">AVERAGE(IF($B$2:$B$3757=$C1191, $AE$2:$AE$3757))</f>
        <v>5.6</v>
      </c>
      <c r="E1191">
        <f t="shared" si="39"/>
        <v>5.9</v>
      </c>
      <c r="G1191">
        <v>94</v>
      </c>
      <c r="H1191" t="s">
        <v>528</v>
      </c>
      <c r="W1191" t="s">
        <v>1760</v>
      </c>
      <c r="X1191" t="s">
        <v>11</v>
      </c>
      <c r="AD1191">
        <v>40000000</v>
      </c>
      <c r="AE1191">
        <v>5.0999999999999996</v>
      </c>
      <c r="AF1191">
        <v>38543473</v>
      </c>
      <c r="AG1191">
        <f>IFERROR(CORREL(AD1191:$AD$3757, AF1191:$AF$3757), "")</f>
        <v>-1.6531893442596092E-4</v>
      </c>
      <c r="AH1191">
        <f t="shared" si="38"/>
        <v>-1456527</v>
      </c>
    </row>
    <row r="1192" spans="1:34" x14ac:dyDescent="0.3">
      <c r="A1192" t="s">
        <v>8</v>
      </c>
      <c r="B1192" t="s">
        <v>1762</v>
      </c>
      <c r="C1192" t="s">
        <v>4031</v>
      </c>
      <c r="D1192">
        <f t="array" ref="D1192">AVERAGE(IF($B$2:$B$3757=$C1192, $AE$2:$AE$3757))</f>
        <v>3.3</v>
      </c>
      <c r="E1192">
        <f t="shared" si="39"/>
        <v>5.9</v>
      </c>
      <c r="G1192">
        <v>94</v>
      </c>
      <c r="H1192" t="s">
        <v>528</v>
      </c>
      <c r="I1192" t="s">
        <v>897</v>
      </c>
      <c r="W1192" t="s">
        <v>1763</v>
      </c>
      <c r="X1192" t="s">
        <v>11</v>
      </c>
      <c r="AD1192">
        <v>60000000</v>
      </c>
      <c r="AE1192">
        <v>4.7</v>
      </c>
      <c r="AF1192">
        <v>36037909</v>
      </c>
      <c r="AG1192">
        <f>IFERROR(CORREL(AD1192:$AD$3757, AF1192:$AF$3757), "")</f>
        <v>-1.6843166644295315E-4</v>
      </c>
      <c r="AH1192">
        <f t="shared" si="38"/>
        <v>-23962091</v>
      </c>
    </row>
    <row r="1193" spans="1:34" x14ac:dyDescent="0.3">
      <c r="A1193" t="s">
        <v>8</v>
      </c>
      <c r="B1193" t="s">
        <v>1403</v>
      </c>
      <c r="C1193" t="s">
        <v>4034</v>
      </c>
      <c r="D1193">
        <f t="array" ref="D1193">AVERAGE(IF($B$2:$B$3757=$C1193, $AE$2:$AE$3757))</f>
        <v>4.8</v>
      </c>
      <c r="E1193">
        <f t="shared" si="39"/>
        <v>5.9</v>
      </c>
      <c r="G1193">
        <v>92</v>
      </c>
      <c r="H1193" t="s">
        <v>1714</v>
      </c>
      <c r="W1193" t="s">
        <v>1764</v>
      </c>
      <c r="X1193" t="s">
        <v>11</v>
      </c>
      <c r="AD1193">
        <v>40000000</v>
      </c>
      <c r="AE1193">
        <v>5.9</v>
      </c>
      <c r="AF1193">
        <v>42575718</v>
      </c>
      <c r="AG1193">
        <f>IFERROR(CORREL(AD1193:$AD$3757, AF1193:$AF$3757), "")</f>
        <v>-1.744681841958113E-4</v>
      </c>
      <c r="AH1193">
        <f t="shared" si="38"/>
        <v>2575718</v>
      </c>
    </row>
    <row r="1194" spans="1:34" x14ac:dyDescent="0.3">
      <c r="A1194" t="s">
        <v>8</v>
      </c>
      <c r="B1194" t="s">
        <v>1765</v>
      </c>
      <c r="C1194" t="s">
        <v>4036</v>
      </c>
      <c r="D1194">
        <f t="array" ref="D1194">AVERAGE(IF($B$2:$B$3757=$C1194, $AE$2:$AE$3757))</f>
        <v>5.2</v>
      </c>
      <c r="E1194">
        <f t="shared" si="39"/>
        <v>5.9</v>
      </c>
      <c r="G1194">
        <v>102</v>
      </c>
      <c r="H1194" t="s">
        <v>528</v>
      </c>
      <c r="I1194" t="s">
        <v>5366</v>
      </c>
      <c r="J1194" t="s">
        <v>5359</v>
      </c>
      <c r="W1194" t="s">
        <v>1766</v>
      </c>
      <c r="X1194" t="s">
        <v>11</v>
      </c>
      <c r="AD1194">
        <v>40000000</v>
      </c>
      <c r="AE1194">
        <v>5.8</v>
      </c>
      <c r="AF1194">
        <v>33864342</v>
      </c>
      <c r="AG1194">
        <f>IFERROR(CORREL(AD1194:$AD$3757, AF1194:$AF$3757), "")</f>
        <v>-1.7913107334077298E-4</v>
      </c>
      <c r="AH1194">
        <f t="shared" si="38"/>
        <v>-6135658</v>
      </c>
    </row>
    <row r="1195" spans="1:34" x14ac:dyDescent="0.3">
      <c r="A1195" t="s">
        <v>8</v>
      </c>
      <c r="B1195" t="s">
        <v>680</v>
      </c>
      <c r="C1195" t="s">
        <v>4038</v>
      </c>
      <c r="D1195">
        <f t="array" ref="D1195">AVERAGE(IF($B$2:$B$3757=$C1195, $AE$2:$AE$3757))</f>
        <v>6.85</v>
      </c>
      <c r="E1195">
        <f t="shared" si="39"/>
        <v>5.9</v>
      </c>
      <c r="G1195">
        <v>123</v>
      </c>
      <c r="H1195" t="s">
        <v>897</v>
      </c>
      <c r="W1195" t="s">
        <v>1767</v>
      </c>
      <c r="X1195" t="s">
        <v>11</v>
      </c>
      <c r="AD1195">
        <v>40000000</v>
      </c>
      <c r="AE1195">
        <v>7.2</v>
      </c>
      <c r="AF1195">
        <v>33508922</v>
      </c>
      <c r="AG1195">
        <f>IFERROR(CORREL(AD1195:$AD$3757, AF1195:$AF$3757), "")</f>
        <v>-1.8046279794422027E-4</v>
      </c>
      <c r="AH1195">
        <f t="shared" si="38"/>
        <v>-6491078</v>
      </c>
    </row>
    <row r="1196" spans="1:34" x14ac:dyDescent="0.3">
      <c r="A1196" t="s">
        <v>8</v>
      </c>
      <c r="B1196" t="s">
        <v>923</v>
      </c>
      <c r="C1196" t="s">
        <v>4042</v>
      </c>
      <c r="D1196">
        <f t="array" ref="D1196">AVERAGE(IF($B$2:$B$3757=$C1196, $AE$2:$AE$3757))</f>
        <v>5.7</v>
      </c>
      <c r="E1196">
        <f t="shared" si="39"/>
        <v>5.9</v>
      </c>
      <c r="G1196">
        <v>104</v>
      </c>
      <c r="H1196" t="s">
        <v>528</v>
      </c>
      <c r="I1196" t="s">
        <v>897</v>
      </c>
      <c r="J1196" t="s">
        <v>5359</v>
      </c>
      <c r="K1196" t="s">
        <v>5365</v>
      </c>
      <c r="W1196" t="s">
        <v>1768</v>
      </c>
      <c r="X1196" t="s">
        <v>11</v>
      </c>
      <c r="AD1196">
        <v>30000000</v>
      </c>
      <c r="AE1196">
        <v>6.2</v>
      </c>
      <c r="AF1196">
        <v>42071069</v>
      </c>
      <c r="AG1196">
        <f>IFERROR(CORREL(AD1196:$AD$3757, AF1196:$AF$3757), "")</f>
        <v>-1.816595142756679E-4</v>
      </c>
      <c r="AH1196">
        <f t="shared" si="38"/>
        <v>12071069</v>
      </c>
    </row>
    <row r="1197" spans="1:34" x14ac:dyDescent="0.3">
      <c r="A1197" t="s">
        <v>8</v>
      </c>
      <c r="B1197" t="s">
        <v>736</v>
      </c>
      <c r="C1197" t="s">
        <v>4048</v>
      </c>
      <c r="D1197">
        <f t="array" ref="D1197">AVERAGE(IF($B$2:$B$3757=$C1197, $AE$2:$AE$3757))</f>
        <v>6.5</v>
      </c>
      <c r="E1197">
        <f t="shared" si="39"/>
        <v>5.9</v>
      </c>
      <c r="G1197">
        <v>102</v>
      </c>
      <c r="H1197" t="s">
        <v>528</v>
      </c>
      <c r="I1197" t="s">
        <v>897</v>
      </c>
      <c r="W1197" t="s">
        <v>1769</v>
      </c>
      <c r="X1197" t="s">
        <v>11</v>
      </c>
      <c r="AD1197">
        <v>40000000</v>
      </c>
      <c r="AE1197">
        <v>5.7</v>
      </c>
      <c r="AF1197">
        <v>32853640</v>
      </c>
      <c r="AG1197">
        <f>IFERROR(CORREL(AD1197:$AD$3757, AF1197:$AF$3757), "")</f>
        <v>-1.8212294704715969E-4</v>
      </c>
      <c r="AH1197">
        <f t="shared" si="38"/>
        <v>-7146360</v>
      </c>
    </row>
    <row r="1198" spans="1:34" x14ac:dyDescent="0.3">
      <c r="A1198" t="s">
        <v>8</v>
      </c>
      <c r="B1198" t="s">
        <v>667</v>
      </c>
      <c r="C1198" t="s">
        <v>4050</v>
      </c>
      <c r="D1198">
        <f t="array" ref="D1198">AVERAGE(IF($B$2:$B$3757=$C1198, $AE$2:$AE$3757))</f>
        <v>7.2</v>
      </c>
      <c r="E1198">
        <f t="shared" si="39"/>
        <v>5.9</v>
      </c>
      <c r="G1198">
        <v>136</v>
      </c>
      <c r="H1198" t="s">
        <v>528</v>
      </c>
      <c r="I1198" t="s">
        <v>4337</v>
      </c>
      <c r="W1198" t="s">
        <v>1770</v>
      </c>
      <c r="X1198" t="s">
        <v>11</v>
      </c>
      <c r="AD1198">
        <v>40000000</v>
      </c>
      <c r="AE1198">
        <v>6.1</v>
      </c>
      <c r="AF1198">
        <v>42615685</v>
      </c>
      <c r="AG1198">
        <f>IFERROR(CORREL(AD1198:$AD$3757, AF1198:$AF$3757), "")</f>
        <v>-1.8307147939921378E-4</v>
      </c>
      <c r="AH1198">
        <f t="shared" si="38"/>
        <v>2615685</v>
      </c>
    </row>
    <row r="1199" spans="1:34" x14ac:dyDescent="0.3">
      <c r="A1199" t="s">
        <v>8</v>
      </c>
      <c r="B1199" t="s">
        <v>1553</v>
      </c>
      <c r="C1199" t="s">
        <v>4052</v>
      </c>
      <c r="D1199">
        <f t="array" ref="D1199">AVERAGE(IF($B$2:$B$3757=$C1199, $AE$2:$AE$3757))</f>
        <v>5.3</v>
      </c>
      <c r="E1199">
        <f t="shared" si="39"/>
        <v>5.9</v>
      </c>
      <c r="G1199">
        <v>93</v>
      </c>
      <c r="H1199" t="s">
        <v>354</v>
      </c>
      <c r="I1199" t="s">
        <v>253</v>
      </c>
      <c r="J1199" t="s">
        <v>5366</v>
      </c>
      <c r="K1199" t="s">
        <v>5357</v>
      </c>
      <c r="L1199" t="s">
        <v>5363</v>
      </c>
      <c r="M1199" t="s">
        <v>5281</v>
      </c>
      <c r="W1199" t="s">
        <v>1771</v>
      </c>
      <c r="X1199" t="s">
        <v>11</v>
      </c>
      <c r="AD1199">
        <v>25000000</v>
      </c>
      <c r="AE1199">
        <v>6</v>
      </c>
      <c r="AF1199">
        <v>32055248</v>
      </c>
      <c r="AG1199">
        <f>IFERROR(CORREL(AD1199:$AD$3757, AF1199:$AF$3757), "")</f>
        <v>-1.8776241014698919E-4</v>
      </c>
      <c r="AH1199">
        <f t="shared" si="38"/>
        <v>7055248</v>
      </c>
    </row>
    <row r="1200" spans="1:34" x14ac:dyDescent="0.3">
      <c r="A1200" t="s">
        <v>8</v>
      </c>
      <c r="B1200" t="s">
        <v>1772</v>
      </c>
      <c r="C1200" t="s">
        <v>4056</v>
      </c>
      <c r="D1200">
        <f t="array" ref="D1200">AVERAGE(IF($B$2:$B$3757=$C1200, $AE$2:$AE$3757))</f>
        <v>5.7</v>
      </c>
      <c r="E1200">
        <f t="shared" si="39"/>
        <v>5.9</v>
      </c>
      <c r="G1200">
        <v>129</v>
      </c>
      <c r="H1200" t="s">
        <v>253</v>
      </c>
      <c r="I1200" t="s">
        <v>897</v>
      </c>
      <c r="J1200" t="s">
        <v>5363</v>
      </c>
      <c r="W1200" t="s">
        <v>1773</v>
      </c>
      <c r="X1200" t="s">
        <v>11</v>
      </c>
      <c r="AD1200">
        <v>40000000</v>
      </c>
      <c r="AE1200">
        <v>6.9</v>
      </c>
      <c r="AF1200">
        <v>31836745</v>
      </c>
      <c r="AG1200">
        <f>IFERROR(CORREL(AD1200:$AD$3757, AF1200:$AF$3757), "")</f>
        <v>-1.8754014633071746E-4</v>
      </c>
      <c r="AH1200">
        <f t="shared" si="38"/>
        <v>-8163255</v>
      </c>
    </row>
    <row r="1201" spans="1:34" x14ac:dyDescent="0.3">
      <c r="A1201" t="s">
        <v>8</v>
      </c>
      <c r="B1201" t="s">
        <v>1537</v>
      </c>
      <c r="C1201" t="s">
        <v>3702</v>
      </c>
      <c r="D1201">
        <f t="array" ref="D1201">AVERAGE(IF($B$2:$B$3757=$C1201, $AE$2:$AE$3757))</f>
        <v>6.25</v>
      </c>
      <c r="E1201">
        <f t="shared" si="39"/>
        <v>5.9</v>
      </c>
      <c r="G1201">
        <v>107</v>
      </c>
      <c r="H1201" t="s">
        <v>528</v>
      </c>
      <c r="I1201" t="s">
        <v>897</v>
      </c>
      <c r="J1201" t="s">
        <v>5359</v>
      </c>
      <c r="W1201" t="s">
        <v>1774</v>
      </c>
      <c r="X1201" t="s">
        <v>11</v>
      </c>
      <c r="AD1201">
        <v>40000000</v>
      </c>
      <c r="AE1201">
        <v>6.5</v>
      </c>
      <c r="AF1201">
        <v>30993544</v>
      </c>
      <c r="AG1201">
        <f>IFERROR(CORREL(AD1201:$AD$3757, AF1201:$AF$3757), "")</f>
        <v>-1.8810212929487512E-4</v>
      </c>
      <c r="AH1201">
        <f t="shared" si="38"/>
        <v>-9006456</v>
      </c>
    </row>
    <row r="1202" spans="1:34" x14ac:dyDescent="0.3">
      <c r="A1202" t="s">
        <v>8</v>
      </c>
      <c r="B1202" t="s">
        <v>1456</v>
      </c>
      <c r="C1202" t="s">
        <v>1330</v>
      </c>
      <c r="D1202">
        <f t="array" ref="D1202">AVERAGE(IF($B$2:$B$3757=$C1202, $AE$2:$AE$3757))</f>
        <v>6.6</v>
      </c>
      <c r="E1202">
        <f t="shared" si="39"/>
        <v>5.9</v>
      </c>
      <c r="G1202">
        <v>117</v>
      </c>
      <c r="H1202" t="s">
        <v>5367</v>
      </c>
      <c r="I1202" t="s">
        <v>5366</v>
      </c>
      <c r="J1202" t="s">
        <v>897</v>
      </c>
      <c r="K1202" t="s">
        <v>5368</v>
      </c>
      <c r="W1202" t="s">
        <v>1775</v>
      </c>
      <c r="X1202" t="s">
        <v>11</v>
      </c>
      <c r="AD1202">
        <v>40000000</v>
      </c>
      <c r="AE1202">
        <v>5</v>
      </c>
      <c r="AF1202">
        <v>30981850</v>
      </c>
      <c r="AG1202">
        <f>IFERROR(CORREL(AD1202:$AD$3757, AF1202:$AF$3757), "")</f>
        <v>-1.883413706573453E-4</v>
      </c>
      <c r="AH1202">
        <f t="shared" si="38"/>
        <v>-9018150</v>
      </c>
    </row>
    <row r="1203" spans="1:34" x14ac:dyDescent="0.3">
      <c r="A1203" t="s">
        <v>8</v>
      </c>
      <c r="B1203" t="s">
        <v>1776</v>
      </c>
      <c r="C1203" t="s">
        <v>4061</v>
      </c>
      <c r="D1203">
        <f t="array" ref="D1203">AVERAGE(IF($B$2:$B$3757=$C1203, $AE$2:$AE$3757))</f>
        <v>7.3</v>
      </c>
      <c r="E1203">
        <f t="shared" si="39"/>
        <v>5.9</v>
      </c>
      <c r="G1203">
        <v>116</v>
      </c>
      <c r="H1203" t="s">
        <v>354</v>
      </c>
      <c r="I1203" t="s">
        <v>253</v>
      </c>
      <c r="J1203" t="s">
        <v>5366</v>
      </c>
      <c r="K1203" t="s">
        <v>5281</v>
      </c>
      <c r="W1203" t="s">
        <v>1777</v>
      </c>
      <c r="X1203" t="s">
        <v>11</v>
      </c>
      <c r="AD1203">
        <v>40000000</v>
      </c>
      <c r="AE1203">
        <v>5.7</v>
      </c>
      <c r="AF1203">
        <v>30199105</v>
      </c>
      <c r="AG1203">
        <f>IFERROR(CORREL(AD1203:$AD$3757, AF1203:$AF$3757), "")</f>
        <v>-1.8857631585017493E-4</v>
      </c>
      <c r="AH1203">
        <f t="shared" si="38"/>
        <v>-9800895</v>
      </c>
    </row>
    <row r="1204" spans="1:34" x14ac:dyDescent="0.3">
      <c r="A1204" t="s">
        <v>8</v>
      </c>
      <c r="B1204" t="s">
        <v>333</v>
      </c>
      <c r="C1204" t="s">
        <v>4063</v>
      </c>
      <c r="D1204">
        <f t="array" ref="D1204">AVERAGE(IF($B$2:$B$3757=$C1204, $AE$2:$AE$3757))</f>
        <v>6.2</v>
      </c>
      <c r="E1204">
        <f t="shared" si="39"/>
        <v>5.9</v>
      </c>
      <c r="G1204">
        <v>135</v>
      </c>
      <c r="H1204" t="s">
        <v>897</v>
      </c>
      <c r="I1204" t="s">
        <v>5362</v>
      </c>
      <c r="J1204" t="s">
        <v>5359</v>
      </c>
      <c r="W1204" t="s">
        <v>1778</v>
      </c>
      <c r="X1204" t="s">
        <v>11</v>
      </c>
      <c r="AD1204">
        <v>40000000</v>
      </c>
      <c r="AE1204">
        <v>7</v>
      </c>
      <c r="AF1204">
        <v>29077547</v>
      </c>
      <c r="AG1204">
        <f>IFERROR(CORREL(AD1204:$AD$3757, AF1204:$AF$3757), "")</f>
        <v>-1.8851122645619701E-4</v>
      </c>
      <c r="AH1204">
        <f t="shared" si="38"/>
        <v>-10922453</v>
      </c>
    </row>
    <row r="1205" spans="1:34" x14ac:dyDescent="0.3">
      <c r="A1205" t="s">
        <v>8</v>
      </c>
      <c r="B1205" t="s">
        <v>467</v>
      </c>
      <c r="C1205" t="s">
        <v>4065</v>
      </c>
      <c r="D1205">
        <f t="array" ref="D1205">AVERAGE(IF($B$2:$B$3757=$C1205, $AE$2:$AE$3757))</f>
        <v>6.6</v>
      </c>
      <c r="E1205">
        <f t="shared" si="39"/>
        <v>5.9</v>
      </c>
      <c r="G1205">
        <v>107</v>
      </c>
      <c r="H1205" t="s">
        <v>5366</v>
      </c>
      <c r="I1205" t="s">
        <v>897</v>
      </c>
      <c r="J1205" t="s">
        <v>1714</v>
      </c>
      <c r="K1205" t="s">
        <v>5281</v>
      </c>
      <c r="W1205" t="s">
        <v>1779</v>
      </c>
      <c r="X1205" t="s">
        <v>11</v>
      </c>
      <c r="AD1205">
        <v>40000000</v>
      </c>
      <c r="AE1205">
        <v>5.0999999999999996</v>
      </c>
      <c r="AF1205">
        <v>29374178</v>
      </c>
      <c r="AG1205">
        <f>IFERROR(CORREL(AD1205:$AD$3757, AF1205:$AF$3757), "")</f>
        <v>-1.8801579250457643E-4</v>
      </c>
      <c r="AH1205">
        <f t="shared" si="38"/>
        <v>-10625822</v>
      </c>
    </row>
    <row r="1206" spans="1:34" x14ac:dyDescent="0.3">
      <c r="A1206" t="s">
        <v>8</v>
      </c>
      <c r="B1206" t="s">
        <v>1214</v>
      </c>
      <c r="C1206" t="s">
        <v>4068</v>
      </c>
      <c r="D1206">
        <f t="array" ref="D1206">AVERAGE(IF($B$2:$B$3757=$C1206, $AE$2:$AE$3757))</f>
        <v>3.3</v>
      </c>
      <c r="E1206">
        <f t="shared" si="39"/>
        <v>5.8666666666666671</v>
      </c>
      <c r="G1206">
        <v>90</v>
      </c>
      <c r="H1206" t="s">
        <v>528</v>
      </c>
      <c r="W1206" t="s">
        <v>1780</v>
      </c>
      <c r="X1206" t="s">
        <v>11</v>
      </c>
      <c r="AD1206">
        <v>40000000</v>
      </c>
      <c r="AE1206">
        <v>5.3</v>
      </c>
      <c r="AF1206">
        <v>28535768</v>
      </c>
      <c r="AG1206">
        <f>IFERROR(CORREL(AD1206:$AD$3757, AF1206:$AF$3757), "")</f>
        <v>-1.8763381394911599E-4</v>
      </c>
      <c r="AH1206">
        <f t="shared" si="38"/>
        <v>-11464232</v>
      </c>
    </row>
    <row r="1207" spans="1:34" x14ac:dyDescent="0.3">
      <c r="A1207" t="s">
        <v>8</v>
      </c>
      <c r="B1207" t="s">
        <v>1246</v>
      </c>
      <c r="C1207" t="s">
        <v>4070</v>
      </c>
      <c r="D1207">
        <f t="array" ref="D1207">AVERAGE(IF($B$2:$B$3757=$C1207, $AE$2:$AE$3757))</f>
        <v>3.5</v>
      </c>
      <c r="E1207">
        <f t="shared" si="39"/>
        <v>5.8500000000000005</v>
      </c>
      <c r="G1207">
        <v>99</v>
      </c>
      <c r="H1207" t="s">
        <v>1714</v>
      </c>
      <c r="I1207" t="s">
        <v>5358</v>
      </c>
      <c r="J1207" t="s">
        <v>5281</v>
      </c>
      <c r="W1207" t="s">
        <v>1781</v>
      </c>
      <c r="X1207" t="s">
        <v>11</v>
      </c>
      <c r="AD1207">
        <v>40000000</v>
      </c>
      <c r="AE1207">
        <v>4.4000000000000004</v>
      </c>
      <c r="AF1207">
        <v>27663982</v>
      </c>
      <c r="AG1207">
        <f>IFERROR(CORREL(AD1207:$AD$3757, AF1207:$AF$3757), "")</f>
        <v>-1.8692964466691272E-4</v>
      </c>
      <c r="AH1207">
        <f t="shared" si="38"/>
        <v>-12336018</v>
      </c>
    </row>
    <row r="1208" spans="1:34" x14ac:dyDescent="0.3">
      <c r="A1208" t="s">
        <v>8</v>
      </c>
      <c r="B1208" t="s">
        <v>488</v>
      </c>
      <c r="C1208" t="s">
        <v>4072</v>
      </c>
      <c r="D1208">
        <f t="array" ref="D1208">AVERAGE(IF($B$2:$B$3757=$C1208, $AE$2:$AE$3757))</f>
        <v>5.5</v>
      </c>
      <c r="E1208">
        <f t="shared" si="39"/>
        <v>5.85</v>
      </c>
      <c r="G1208">
        <v>104</v>
      </c>
      <c r="H1208" t="s">
        <v>354</v>
      </c>
      <c r="I1208" t="s">
        <v>253</v>
      </c>
      <c r="J1208" t="s">
        <v>5359</v>
      </c>
      <c r="W1208" t="s">
        <v>1782</v>
      </c>
      <c r="X1208" t="s">
        <v>11</v>
      </c>
      <c r="AD1208">
        <v>40000000</v>
      </c>
      <c r="AE1208">
        <v>4.7</v>
      </c>
      <c r="AF1208">
        <v>27053815</v>
      </c>
      <c r="AG1208">
        <f>IFERROR(CORREL(AD1208:$AD$3757, AF1208:$AF$3757), "")</f>
        <v>-1.8589011577968372E-4</v>
      </c>
      <c r="AH1208">
        <f t="shared" si="38"/>
        <v>-12946185</v>
      </c>
    </row>
    <row r="1209" spans="1:34" x14ac:dyDescent="0.3">
      <c r="A1209" t="s">
        <v>8</v>
      </c>
      <c r="B1209" t="s">
        <v>1783</v>
      </c>
      <c r="C1209" t="s">
        <v>4074</v>
      </c>
      <c r="D1209">
        <f t="array" ref="D1209">AVERAGE(IF($B$2:$B$3757=$C1209, $AE$2:$AE$3757))</f>
        <v>5.9</v>
      </c>
      <c r="E1209">
        <f t="shared" si="39"/>
        <v>5.85</v>
      </c>
      <c r="G1209">
        <v>115</v>
      </c>
      <c r="H1209" t="s">
        <v>5367</v>
      </c>
      <c r="I1209" t="s">
        <v>897</v>
      </c>
      <c r="J1209" t="s">
        <v>5364</v>
      </c>
      <c r="K1209" t="s">
        <v>5359</v>
      </c>
      <c r="W1209" t="s">
        <v>1784</v>
      </c>
      <c r="X1209" t="s">
        <v>11</v>
      </c>
      <c r="AD1209">
        <v>35000000</v>
      </c>
      <c r="AE1209">
        <v>6.7</v>
      </c>
      <c r="AF1209">
        <v>26814957</v>
      </c>
      <c r="AG1209">
        <f>IFERROR(CORREL(AD1209:$AD$3757, AF1209:$AF$3757), "")</f>
        <v>-1.846153620956324E-4</v>
      </c>
      <c r="AH1209">
        <f t="shared" si="38"/>
        <v>-8185043</v>
      </c>
    </row>
    <row r="1210" spans="1:34" x14ac:dyDescent="0.3">
      <c r="A1210" t="s">
        <v>8</v>
      </c>
      <c r="B1210" t="s">
        <v>1785</v>
      </c>
      <c r="C1210" t="s">
        <v>4076</v>
      </c>
      <c r="D1210">
        <f t="array" ref="D1210">AVERAGE(IF($B$2:$B$3757=$C1210, $AE$2:$AE$3757))</f>
        <v>4.7</v>
      </c>
      <c r="E1210">
        <f t="shared" si="39"/>
        <v>5.85</v>
      </c>
      <c r="G1210">
        <v>119</v>
      </c>
      <c r="H1210" t="s">
        <v>897</v>
      </c>
      <c r="I1210" t="s">
        <v>5359</v>
      </c>
      <c r="W1210" t="s">
        <v>1786</v>
      </c>
      <c r="X1210" t="s">
        <v>11</v>
      </c>
      <c r="AD1210">
        <v>40000000</v>
      </c>
      <c r="AE1210">
        <v>6.7</v>
      </c>
      <c r="AF1210">
        <v>25178165</v>
      </c>
      <c r="AG1210">
        <f>IFERROR(CORREL(AD1210:$AD$3757, AF1210:$AF$3757), "")</f>
        <v>-1.8385871568816212E-4</v>
      </c>
      <c r="AH1210">
        <f t="shared" si="38"/>
        <v>-14821835</v>
      </c>
    </row>
    <row r="1211" spans="1:34" x14ac:dyDescent="0.3">
      <c r="A1211" t="s">
        <v>8</v>
      </c>
      <c r="B1211" t="s">
        <v>722</v>
      </c>
      <c r="C1211" t="s">
        <v>4078</v>
      </c>
      <c r="D1211">
        <f t="array" ref="D1211">AVERAGE(IF($B$2:$B$3757=$C1211, $AE$2:$AE$3757))</f>
        <v>3.9</v>
      </c>
      <c r="E1211">
        <f t="shared" si="39"/>
        <v>5.833333333333333</v>
      </c>
      <c r="G1211">
        <v>99</v>
      </c>
      <c r="H1211" t="s">
        <v>1714</v>
      </c>
      <c r="I1211" t="s">
        <v>5281</v>
      </c>
      <c r="W1211" t="s">
        <v>1787</v>
      </c>
      <c r="X1211" t="s">
        <v>11</v>
      </c>
      <c r="AD1211">
        <v>40000000</v>
      </c>
      <c r="AE1211">
        <v>5.7</v>
      </c>
      <c r="AF1211">
        <v>25117498</v>
      </c>
      <c r="AG1211">
        <f>IFERROR(CORREL(AD1211:$AD$3757, AF1211:$AF$3757), "")</f>
        <v>-1.8186122317395958E-4</v>
      </c>
      <c r="AH1211">
        <f t="shared" si="38"/>
        <v>-14882502</v>
      </c>
    </row>
    <row r="1212" spans="1:34" x14ac:dyDescent="0.3">
      <c r="A1212" t="s">
        <v>8</v>
      </c>
      <c r="B1212" t="s">
        <v>130</v>
      </c>
      <c r="C1212" t="s">
        <v>4080</v>
      </c>
      <c r="D1212">
        <f t="array" ref="D1212">AVERAGE(IF($B$2:$B$3757=$C1212, $AE$2:$AE$3757))</f>
        <v>6.1</v>
      </c>
      <c r="E1212">
        <f t="shared" si="39"/>
        <v>5.8250000000000002</v>
      </c>
      <c r="G1212">
        <v>112</v>
      </c>
      <c r="H1212" t="s">
        <v>5366</v>
      </c>
      <c r="I1212" t="s">
        <v>897</v>
      </c>
      <c r="J1212" t="s">
        <v>5359</v>
      </c>
      <c r="K1212" t="s">
        <v>5281</v>
      </c>
      <c r="W1212" t="s">
        <v>1788</v>
      </c>
      <c r="X1212" t="s">
        <v>11</v>
      </c>
      <c r="AD1212">
        <v>500000</v>
      </c>
      <c r="AE1212">
        <v>7.4</v>
      </c>
      <c r="AF1212">
        <v>32645</v>
      </c>
      <c r="AG1212">
        <f>IFERROR(CORREL(AD1212:$AD$3757, AF1212:$AF$3757), "")</f>
        <v>-1.7983882352387459E-4</v>
      </c>
      <c r="AH1212">
        <f t="shared" si="38"/>
        <v>-467355</v>
      </c>
    </row>
    <row r="1213" spans="1:34" x14ac:dyDescent="0.3">
      <c r="A1213" t="s">
        <v>8</v>
      </c>
      <c r="B1213" t="s">
        <v>1502</v>
      </c>
      <c r="C1213" t="s">
        <v>4082</v>
      </c>
      <c r="D1213">
        <f t="array" ref="D1213">AVERAGE(IF($B$2:$B$3757=$C1213, $AE$2:$AE$3757))</f>
        <v>6.7</v>
      </c>
      <c r="E1213">
        <f t="shared" si="39"/>
        <v>5.8000000000000007</v>
      </c>
      <c r="G1213">
        <v>128</v>
      </c>
      <c r="H1213" t="s">
        <v>528</v>
      </c>
      <c r="I1213" t="s">
        <v>897</v>
      </c>
      <c r="W1213" t="s">
        <v>1789</v>
      </c>
      <c r="X1213" t="s">
        <v>11</v>
      </c>
      <c r="AD1213">
        <v>40000000</v>
      </c>
      <c r="AE1213">
        <v>6.1</v>
      </c>
      <c r="AF1213">
        <v>24332324</v>
      </c>
      <c r="AG1213">
        <f>IFERROR(CORREL(AD1213:$AD$3757, AF1213:$AF$3757), "")</f>
        <v>-2.0934674302527793E-4</v>
      </c>
      <c r="AH1213">
        <f t="shared" si="38"/>
        <v>-15667676</v>
      </c>
    </row>
    <row r="1214" spans="1:34" x14ac:dyDescent="0.3">
      <c r="A1214" t="s">
        <v>8</v>
      </c>
      <c r="B1214" t="s">
        <v>1496</v>
      </c>
      <c r="C1214" t="s">
        <v>4085</v>
      </c>
      <c r="D1214">
        <f t="array" ref="D1214">AVERAGE(IF($B$2:$B$3757=$C1214, $AE$2:$AE$3757))</f>
        <v>6.7</v>
      </c>
      <c r="E1214">
        <f t="shared" si="39"/>
        <v>5.8</v>
      </c>
      <c r="G1214">
        <v>112</v>
      </c>
      <c r="H1214" t="s">
        <v>354</v>
      </c>
      <c r="I1214" t="s">
        <v>5366</v>
      </c>
      <c r="J1214" t="s">
        <v>897</v>
      </c>
      <c r="K1214" t="s">
        <v>5281</v>
      </c>
      <c r="W1214" t="s">
        <v>1790</v>
      </c>
      <c r="X1214" t="s">
        <v>11</v>
      </c>
      <c r="AD1214">
        <v>40000000</v>
      </c>
      <c r="AE1214">
        <v>6.4</v>
      </c>
      <c r="AF1214">
        <v>36665854</v>
      </c>
      <c r="AG1214">
        <f>IFERROR(CORREL(AD1214:$AD$3757, AF1214:$AF$3757), "")</f>
        <v>-2.0701836875372284E-4</v>
      </c>
      <c r="AH1214">
        <f t="shared" si="38"/>
        <v>-3334146</v>
      </c>
    </row>
    <row r="1215" spans="1:34" x14ac:dyDescent="0.3">
      <c r="A1215" t="s">
        <v>8</v>
      </c>
      <c r="B1215" t="s">
        <v>1791</v>
      </c>
      <c r="C1215" t="s">
        <v>4090</v>
      </c>
      <c r="D1215">
        <f t="array" ref="D1215">AVERAGE(IF($B$2:$B$3757=$C1215, $AE$2:$AE$3757))</f>
        <v>4.5</v>
      </c>
      <c r="E1215">
        <f t="shared" si="39"/>
        <v>5.8</v>
      </c>
      <c r="G1215">
        <v>86</v>
      </c>
      <c r="H1215" t="s">
        <v>253</v>
      </c>
      <c r="I1215" t="s">
        <v>5360</v>
      </c>
      <c r="J1215" t="s">
        <v>528</v>
      </c>
      <c r="K1215" t="s">
        <v>897</v>
      </c>
      <c r="L1215" t="s">
        <v>5361</v>
      </c>
      <c r="M1215" t="s">
        <v>5357</v>
      </c>
      <c r="N1215" t="s">
        <v>5362</v>
      </c>
      <c r="W1215" t="s">
        <v>1792</v>
      </c>
      <c r="X1215" t="s">
        <v>11</v>
      </c>
      <c r="AD1215">
        <v>40000000</v>
      </c>
      <c r="AE1215">
        <v>6.2</v>
      </c>
      <c r="AF1215">
        <v>22717758</v>
      </c>
      <c r="AG1215">
        <f>IFERROR(CORREL(AD1215:$AD$3757, AF1215:$AF$3757), "")</f>
        <v>-2.0943221125761027E-4</v>
      </c>
      <c r="AH1215">
        <f t="shared" si="38"/>
        <v>-17282242</v>
      </c>
    </row>
    <row r="1216" spans="1:34" x14ac:dyDescent="0.3">
      <c r="A1216" t="s">
        <v>8</v>
      </c>
      <c r="B1216" t="s">
        <v>928</v>
      </c>
      <c r="C1216" t="s">
        <v>4092</v>
      </c>
      <c r="D1216">
        <f t="array" ref="D1216">AVERAGE(IF($B$2:$B$3757=$C1216, $AE$2:$AE$3757))</f>
        <v>7.6</v>
      </c>
      <c r="E1216">
        <f t="shared" si="39"/>
        <v>5.8</v>
      </c>
      <c r="G1216">
        <v>108</v>
      </c>
      <c r="H1216" t="s">
        <v>5366</v>
      </c>
      <c r="I1216" t="s">
        <v>897</v>
      </c>
      <c r="J1216" t="s">
        <v>5363</v>
      </c>
      <c r="K1216" t="s">
        <v>5281</v>
      </c>
      <c r="W1216" t="s">
        <v>1793</v>
      </c>
      <c r="X1216" t="s">
        <v>11</v>
      </c>
      <c r="AD1216">
        <v>60000000</v>
      </c>
      <c r="AE1216">
        <v>6.2</v>
      </c>
      <c r="AF1216">
        <v>22433915</v>
      </c>
      <c r="AG1216">
        <f>IFERROR(CORREL(AD1216:$AD$3757, AF1216:$AF$3757), "")</f>
        <v>-2.0648124157722744E-4</v>
      </c>
      <c r="AH1216">
        <f t="shared" si="38"/>
        <v>-37566085</v>
      </c>
    </row>
    <row r="1217" spans="1:34" x14ac:dyDescent="0.3">
      <c r="A1217" t="s">
        <v>197</v>
      </c>
      <c r="B1217" t="s">
        <v>1794</v>
      </c>
      <c r="C1217" t="s">
        <v>4096</v>
      </c>
      <c r="D1217">
        <f t="array" ref="D1217">AVERAGE(IF($B$2:$B$3757=$C1217, $AE$2:$AE$3757))</f>
        <v>6.9</v>
      </c>
      <c r="E1217">
        <f t="shared" si="39"/>
        <v>5.8</v>
      </c>
      <c r="G1217">
        <v>128</v>
      </c>
      <c r="H1217" t="s">
        <v>897</v>
      </c>
      <c r="I1217" t="s">
        <v>5359</v>
      </c>
      <c r="W1217" t="s">
        <v>1795</v>
      </c>
      <c r="X1217" t="s">
        <v>11</v>
      </c>
      <c r="AD1217">
        <v>60000000</v>
      </c>
      <c r="AE1217">
        <v>5.9</v>
      </c>
      <c r="AF1217">
        <v>22326247</v>
      </c>
      <c r="AG1217">
        <f>IFERROR(CORREL(AD1217:$AD$3757, AF1217:$AF$3757), "")</f>
        <v>-1.9795164079517869E-4</v>
      </c>
      <c r="AH1217">
        <f t="shared" si="38"/>
        <v>-37673753</v>
      </c>
    </row>
    <row r="1218" spans="1:34" x14ac:dyDescent="0.3">
      <c r="A1218" t="s">
        <v>8</v>
      </c>
      <c r="B1218" t="s">
        <v>1796</v>
      </c>
      <c r="C1218" t="s">
        <v>4100</v>
      </c>
      <c r="D1218">
        <f t="array" ref="D1218">AVERAGE(IF($B$2:$B$3757=$C1218, $AE$2:$AE$3757))</f>
        <v>6.6</v>
      </c>
      <c r="E1218">
        <f t="shared" si="39"/>
        <v>5.8</v>
      </c>
      <c r="G1218">
        <v>84</v>
      </c>
      <c r="H1218" t="s">
        <v>354</v>
      </c>
      <c r="I1218" t="s">
        <v>528</v>
      </c>
      <c r="J1218" t="s">
        <v>5366</v>
      </c>
      <c r="W1218" t="s">
        <v>1797</v>
      </c>
      <c r="X1218" t="s">
        <v>11</v>
      </c>
      <c r="AD1218">
        <v>40000000</v>
      </c>
      <c r="AE1218">
        <v>4</v>
      </c>
      <c r="AF1218">
        <v>21176322</v>
      </c>
      <c r="AG1218">
        <f>IFERROR(CORREL(AD1218:$AD$3757, AF1218:$AF$3757), "")</f>
        <v>-1.8929974256146512E-4</v>
      </c>
      <c r="AH1218">
        <f t="shared" si="38"/>
        <v>-18823678</v>
      </c>
    </row>
    <row r="1219" spans="1:34" x14ac:dyDescent="0.3">
      <c r="A1219" t="s">
        <v>8</v>
      </c>
      <c r="B1219" t="s">
        <v>1140</v>
      </c>
      <c r="C1219" t="s">
        <v>4103</v>
      </c>
      <c r="D1219">
        <f t="array" ref="D1219">AVERAGE(IF($B$2:$B$3757=$C1219, $AE$2:$AE$3757))</f>
        <v>7.2666666666666666</v>
      </c>
      <c r="E1219">
        <f t="shared" si="39"/>
        <v>5.8</v>
      </c>
      <c r="G1219">
        <v>111</v>
      </c>
      <c r="H1219" t="s">
        <v>897</v>
      </c>
      <c r="I1219" t="s">
        <v>5281</v>
      </c>
      <c r="W1219" t="s">
        <v>1798</v>
      </c>
      <c r="X1219" t="s">
        <v>11</v>
      </c>
      <c r="AD1219">
        <v>40000000</v>
      </c>
      <c r="AE1219">
        <v>6.2</v>
      </c>
      <c r="AF1219">
        <v>20300000</v>
      </c>
      <c r="AG1219">
        <f>IFERROR(CORREL(AD1219:$AD$3757, AF1219:$AF$3757), "")</f>
        <v>-1.8574316670690109E-4</v>
      </c>
      <c r="AH1219">
        <f t="shared" ref="AH1219:AH1282" si="40" xml:space="preserve"> AF1219 - AD1219</f>
        <v>-19700000</v>
      </c>
    </row>
    <row r="1220" spans="1:34" x14ac:dyDescent="0.3">
      <c r="A1220" t="s">
        <v>8</v>
      </c>
      <c r="B1220" t="s">
        <v>347</v>
      </c>
      <c r="C1220" t="s">
        <v>1004</v>
      </c>
      <c r="D1220">
        <f t="array" ref="D1220">AVERAGE(IF($B$2:$B$3757=$C1220, $AE$2:$AE$3757))</f>
        <v>7.75</v>
      </c>
      <c r="E1220">
        <f t="shared" si="39"/>
        <v>5.8</v>
      </c>
      <c r="G1220">
        <v>131</v>
      </c>
      <c r="H1220" t="s">
        <v>897</v>
      </c>
      <c r="W1220" t="s">
        <v>1799</v>
      </c>
      <c r="X1220" t="s">
        <v>11</v>
      </c>
      <c r="AD1220">
        <v>45000000</v>
      </c>
      <c r="AE1220">
        <v>4.5999999999999996</v>
      </c>
      <c r="AF1220">
        <v>20302961</v>
      </c>
      <c r="AG1220">
        <f>IFERROR(CORREL(AD1220:$AD$3757, AF1220:$AF$3757), "")</f>
        <v>-1.8184583324571532E-4</v>
      </c>
      <c r="AH1220">
        <f t="shared" si="40"/>
        <v>-24697039</v>
      </c>
    </row>
    <row r="1221" spans="1:34" x14ac:dyDescent="0.3">
      <c r="A1221" t="s">
        <v>8</v>
      </c>
      <c r="B1221" t="s">
        <v>1800</v>
      </c>
      <c r="C1221" t="s">
        <v>4110</v>
      </c>
      <c r="D1221">
        <f t="array" ref="D1221">AVERAGE(IF($B$2:$B$3757=$C1221, $AE$2:$AE$3757))</f>
        <v>4.9000000000000004</v>
      </c>
      <c r="E1221">
        <f t="shared" si="39"/>
        <v>5.8</v>
      </c>
      <c r="G1221">
        <v>123</v>
      </c>
      <c r="H1221" t="s">
        <v>5367</v>
      </c>
      <c r="I1221" t="s">
        <v>897</v>
      </c>
      <c r="J1221" t="s">
        <v>5364</v>
      </c>
      <c r="K1221" t="s">
        <v>5359</v>
      </c>
      <c r="W1221" t="s">
        <v>1801</v>
      </c>
      <c r="X1221" t="s">
        <v>11</v>
      </c>
      <c r="AD1221">
        <v>40000000</v>
      </c>
      <c r="AE1221">
        <v>6.4</v>
      </c>
      <c r="AF1221">
        <v>15962471</v>
      </c>
      <c r="AG1221">
        <f>IFERROR(CORREL(AD1221:$AD$3757, AF1221:$AF$3757), "")</f>
        <v>-1.7621123505695121E-4</v>
      </c>
      <c r="AH1221">
        <f t="shared" si="40"/>
        <v>-24037529</v>
      </c>
    </row>
    <row r="1222" spans="1:34" x14ac:dyDescent="0.3">
      <c r="A1222" t="s">
        <v>8</v>
      </c>
      <c r="B1222" t="s">
        <v>1429</v>
      </c>
      <c r="C1222" t="s">
        <v>4114</v>
      </c>
      <c r="D1222">
        <f t="array" ref="D1222">AVERAGE(IF($B$2:$B$3757=$C1222, $AE$2:$AE$3757))</f>
        <v>7</v>
      </c>
      <c r="E1222">
        <f t="shared" si="39"/>
        <v>5.8</v>
      </c>
      <c r="G1222">
        <v>101</v>
      </c>
      <c r="H1222" t="s">
        <v>354</v>
      </c>
      <c r="I1222" t="s">
        <v>5366</v>
      </c>
      <c r="J1222" t="s">
        <v>5281</v>
      </c>
      <c r="W1222" t="s">
        <v>1802</v>
      </c>
      <c r="X1222" t="s">
        <v>11</v>
      </c>
      <c r="AD1222">
        <v>40000000</v>
      </c>
      <c r="AE1222">
        <v>5.9</v>
      </c>
      <c r="AF1222">
        <v>14942422</v>
      </c>
      <c r="AG1222">
        <f>IFERROR(CORREL(AD1222:$AD$3757, AF1222:$AF$3757), "")</f>
        <v>-1.7063310022425384E-4</v>
      </c>
      <c r="AH1222">
        <f t="shared" si="40"/>
        <v>-25057578</v>
      </c>
    </row>
    <row r="1223" spans="1:34" x14ac:dyDescent="0.3">
      <c r="A1223" t="s">
        <v>8</v>
      </c>
      <c r="B1223" t="s">
        <v>1803</v>
      </c>
      <c r="C1223" t="s">
        <v>4120</v>
      </c>
      <c r="D1223">
        <f t="array" ref="D1223">AVERAGE(IF($B$2:$B$3757=$C1223, $AE$2:$AE$3757))</f>
        <v>6.5</v>
      </c>
      <c r="E1223">
        <f t="shared" si="39"/>
        <v>5.8</v>
      </c>
      <c r="G1223">
        <v>102</v>
      </c>
      <c r="H1223" t="s">
        <v>354</v>
      </c>
      <c r="I1223" t="s">
        <v>5366</v>
      </c>
      <c r="J1223" t="s">
        <v>897</v>
      </c>
      <c r="K1223" t="s">
        <v>5281</v>
      </c>
      <c r="W1223" t="s">
        <v>1804</v>
      </c>
      <c r="X1223" t="s">
        <v>11</v>
      </c>
      <c r="AD1223">
        <v>40000000</v>
      </c>
      <c r="AE1223">
        <v>5.0999999999999996</v>
      </c>
      <c r="AF1223">
        <v>14967182</v>
      </c>
      <c r="AG1223">
        <f>IFERROR(CORREL(AD1223:$AD$3757, AF1223:$AF$3757), "")</f>
        <v>-1.6465660088354114E-4</v>
      </c>
      <c r="AH1223">
        <f t="shared" si="40"/>
        <v>-25032818</v>
      </c>
    </row>
    <row r="1224" spans="1:34" x14ac:dyDescent="0.3">
      <c r="A1224" t="s">
        <v>8</v>
      </c>
      <c r="B1224" t="s">
        <v>1805</v>
      </c>
      <c r="C1224" t="s">
        <v>4126</v>
      </c>
      <c r="D1224">
        <f t="array" ref="D1224">AVERAGE(IF($B$2:$B$3757=$C1224, $AE$2:$AE$3757))</f>
        <v>6.6</v>
      </c>
      <c r="E1224">
        <f t="shared" si="39"/>
        <v>5.8</v>
      </c>
      <c r="G1224">
        <v>114</v>
      </c>
      <c r="H1224" t="s">
        <v>897</v>
      </c>
      <c r="I1224" t="s">
        <v>5281</v>
      </c>
      <c r="W1224" t="s">
        <v>1806</v>
      </c>
      <c r="X1224" t="s">
        <v>11</v>
      </c>
      <c r="AD1224">
        <v>45000000</v>
      </c>
      <c r="AE1224">
        <v>7.6</v>
      </c>
      <c r="AF1224">
        <v>18996755</v>
      </c>
      <c r="AG1224">
        <f>IFERROR(CORREL(AD1224:$AD$3757, AF1224:$AF$3757), "")</f>
        <v>-1.586846255998288E-4</v>
      </c>
      <c r="AH1224">
        <f t="shared" si="40"/>
        <v>-26003245</v>
      </c>
    </row>
    <row r="1225" spans="1:34" x14ac:dyDescent="0.3">
      <c r="A1225" t="s">
        <v>8</v>
      </c>
      <c r="B1225" t="s">
        <v>1807</v>
      </c>
      <c r="C1225" t="s">
        <v>4128</v>
      </c>
      <c r="D1225">
        <f t="array" ref="D1225">AVERAGE(IF($B$2:$B$3757=$C1225, $AE$2:$AE$3757))</f>
        <v>6.1</v>
      </c>
      <c r="E1225">
        <f t="shared" si="39"/>
        <v>5.8</v>
      </c>
      <c r="G1225">
        <v>107</v>
      </c>
      <c r="H1225" t="s">
        <v>354</v>
      </c>
      <c r="I1225" t="s">
        <v>253</v>
      </c>
      <c r="J1225" t="s">
        <v>528</v>
      </c>
      <c r="K1225" t="s">
        <v>5368</v>
      </c>
      <c r="L1225" t="s">
        <v>5281</v>
      </c>
      <c r="W1225" t="s">
        <v>1808</v>
      </c>
      <c r="X1225" t="s">
        <v>11</v>
      </c>
      <c r="AD1225">
        <v>51000000</v>
      </c>
      <c r="AE1225">
        <v>4.2</v>
      </c>
      <c r="AF1225">
        <v>14375181</v>
      </c>
      <c r="AG1225">
        <f>IFERROR(CORREL(AD1225:$AD$3757, AF1225:$AF$3757), "")</f>
        <v>-1.5230103498988139E-4</v>
      </c>
      <c r="AH1225">
        <f t="shared" si="40"/>
        <v>-36624819</v>
      </c>
    </row>
    <row r="1226" spans="1:34" x14ac:dyDescent="0.3">
      <c r="A1226" t="s">
        <v>8</v>
      </c>
      <c r="B1226" t="s">
        <v>1443</v>
      </c>
      <c r="C1226" t="s">
        <v>4131</v>
      </c>
      <c r="D1226">
        <f t="array" ref="D1226">AVERAGE(IF($B$2:$B$3757=$C1226, $AE$2:$AE$3757))</f>
        <v>6.2</v>
      </c>
      <c r="E1226">
        <f t="shared" si="39"/>
        <v>5.8</v>
      </c>
      <c r="G1226">
        <v>87</v>
      </c>
      <c r="H1226" t="s">
        <v>253</v>
      </c>
      <c r="I1226" t="s">
        <v>5360</v>
      </c>
      <c r="J1226" t="s">
        <v>528</v>
      </c>
      <c r="K1226" t="s">
        <v>5366</v>
      </c>
      <c r="L1226" t="s">
        <v>5361</v>
      </c>
      <c r="W1226" t="s">
        <v>1809</v>
      </c>
      <c r="X1226" t="s">
        <v>11</v>
      </c>
      <c r="AD1226">
        <v>40000000</v>
      </c>
      <c r="AE1226">
        <v>7.8</v>
      </c>
      <c r="AF1226">
        <v>20999103</v>
      </c>
      <c r="AG1226">
        <f>IFERROR(CORREL(AD1226:$AD$3757, AF1226:$AF$3757), "")</f>
        <v>-1.4002184955931848E-4</v>
      </c>
      <c r="AH1226">
        <f t="shared" si="40"/>
        <v>-19000897</v>
      </c>
    </row>
    <row r="1227" spans="1:34" x14ac:dyDescent="0.3">
      <c r="A1227" t="s">
        <v>8</v>
      </c>
      <c r="B1227" t="s">
        <v>1180</v>
      </c>
      <c r="C1227" t="s">
        <v>4134</v>
      </c>
      <c r="D1227">
        <f t="array" ref="D1227">AVERAGE(IF($B$2:$B$3757=$C1227, $AE$2:$AE$3757))</f>
        <v>7.3</v>
      </c>
      <c r="E1227">
        <f t="shared" si="39"/>
        <v>5.8</v>
      </c>
      <c r="G1227">
        <v>103</v>
      </c>
      <c r="H1227" t="s">
        <v>528</v>
      </c>
      <c r="I1227" t="s">
        <v>5359</v>
      </c>
      <c r="W1227" t="s">
        <v>1810</v>
      </c>
      <c r="X1227" t="s">
        <v>11</v>
      </c>
      <c r="AD1227">
        <v>40000000</v>
      </c>
      <c r="AE1227">
        <v>5.8</v>
      </c>
      <c r="AF1227">
        <v>14448589</v>
      </c>
      <c r="AG1227">
        <f>IFERROR(CORREL(AD1227:$AD$3757, AF1227:$AF$3757), "")</f>
        <v>-1.3636614900953197E-4</v>
      </c>
      <c r="AH1227">
        <f t="shared" si="40"/>
        <v>-25551411</v>
      </c>
    </row>
    <row r="1228" spans="1:34" x14ac:dyDescent="0.3">
      <c r="A1228" t="s">
        <v>8</v>
      </c>
      <c r="B1228" t="s">
        <v>1440</v>
      </c>
      <c r="C1228" t="s">
        <v>4137</v>
      </c>
      <c r="D1228">
        <f t="array" ref="D1228">AVERAGE(IF($B$2:$B$3757=$C1228, $AE$2:$AE$3757))</f>
        <v>4.2</v>
      </c>
      <c r="E1228">
        <f t="shared" si="39"/>
        <v>5.8</v>
      </c>
      <c r="G1228">
        <v>99</v>
      </c>
      <c r="H1228" t="s">
        <v>528</v>
      </c>
      <c r="I1228" t="s">
        <v>5359</v>
      </c>
      <c r="J1228" t="s">
        <v>5358</v>
      </c>
      <c r="K1228" t="s">
        <v>5281</v>
      </c>
      <c r="W1228" t="s">
        <v>1811</v>
      </c>
      <c r="X1228" t="s">
        <v>11</v>
      </c>
      <c r="AD1228">
        <v>40000000</v>
      </c>
      <c r="AE1228">
        <v>5.9</v>
      </c>
      <c r="AF1228">
        <v>14358033</v>
      </c>
      <c r="AG1228">
        <f>IFERROR(CORREL(AD1228:$AD$3757, AF1228:$AF$3757), "")</f>
        <v>-1.3017138241536782E-4</v>
      </c>
      <c r="AH1228">
        <f t="shared" si="40"/>
        <v>-25641967</v>
      </c>
    </row>
    <row r="1229" spans="1:34" x14ac:dyDescent="0.3">
      <c r="A1229" t="s">
        <v>197</v>
      </c>
      <c r="B1229" t="s">
        <v>1110</v>
      </c>
      <c r="C1229" t="s">
        <v>4139</v>
      </c>
      <c r="D1229">
        <f t="array" ref="D1229">AVERAGE(IF($B$2:$B$3757=$C1229, $AE$2:$AE$3757))</f>
        <v>6.5</v>
      </c>
      <c r="E1229">
        <f t="shared" si="39"/>
        <v>5.8</v>
      </c>
      <c r="G1229">
        <v>122</v>
      </c>
      <c r="H1229" t="s">
        <v>528</v>
      </c>
      <c r="I1229" t="s">
        <v>5359</v>
      </c>
      <c r="W1229" t="s">
        <v>1812</v>
      </c>
      <c r="X1229" t="s">
        <v>762</v>
      </c>
      <c r="AD1229">
        <v>77000000</v>
      </c>
      <c r="AE1229">
        <v>8.4</v>
      </c>
      <c r="AF1229">
        <v>33201661</v>
      </c>
      <c r="AG1229">
        <f>IFERROR(CORREL(AD1229:$AD$3757, AF1229:$AF$3757), "")</f>
        <v>-1.2393629456889816E-4</v>
      </c>
      <c r="AH1229">
        <f t="shared" si="40"/>
        <v>-43798339</v>
      </c>
    </row>
    <row r="1230" spans="1:34" x14ac:dyDescent="0.3">
      <c r="A1230" t="s">
        <v>8</v>
      </c>
      <c r="B1230" t="s">
        <v>1813</v>
      </c>
      <c r="C1230" t="s">
        <v>4141</v>
      </c>
      <c r="D1230">
        <f t="array" ref="D1230">AVERAGE(IF($B$2:$B$3757=$C1230, $AE$2:$AE$3757))</f>
        <v>6.5</v>
      </c>
      <c r="E1230">
        <f t="shared" si="39"/>
        <v>5.8</v>
      </c>
      <c r="G1230">
        <v>91</v>
      </c>
      <c r="H1230" t="s">
        <v>528</v>
      </c>
      <c r="I1230" t="s">
        <v>5366</v>
      </c>
      <c r="J1230" t="s">
        <v>5361</v>
      </c>
      <c r="K1230" t="s">
        <v>5359</v>
      </c>
      <c r="W1230" t="s">
        <v>1815</v>
      </c>
      <c r="X1230" t="s">
        <v>11</v>
      </c>
      <c r="AD1230">
        <v>30000000</v>
      </c>
      <c r="AE1230">
        <v>4.8</v>
      </c>
      <c r="AF1230">
        <v>14018364</v>
      </c>
      <c r="AG1230">
        <f>IFERROR(CORREL(AD1230:$AD$3757, AF1230:$AF$3757), "")</f>
        <v>-1.2849138335541686E-4</v>
      </c>
      <c r="AH1230">
        <f t="shared" si="40"/>
        <v>-15981636</v>
      </c>
    </row>
    <row r="1231" spans="1:34" x14ac:dyDescent="0.3">
      <c r="A1231" t="s">
        <v>8</v>
      </c>
      <c r="B1231" t="s">
        <v>1816</v>
      </c>
      <c r="C1231" t="s">
        <v>4143</v>
      </c>
      <c r="D1231">
        <f t="array" ref="D1231">AVERAGE(IF($B$2:$B$3757=$C1231, $AE$2:$AE$3757))</f>
        <v>5.7</v>
      </c>
      <c r="E1231">
        <f t="shared" si="39"/>
        <v>5.8</v>
      </c>
      <c r="G1231">
        <v>103</v>
      </c>
      <c r="H1231" t="s">
        <v>528</v>
      </c>
      <c r="I1231" t="s">
        <v>897</v>
      </c>
      <c r="J1231" t="s">
        <v>5359</v>
      </c>
      <c r="W1231" t="s">
        <v>1817</v>
      </c>
      <c r="X1231" t="s">
        <v>11</v>
      </c>
      <c r="AD1231">
        <v>60000000</v>
      </c>
      <c r="AE1231">
        <v>6.2</v>
      </c>
      <c r="AF1231">
        <v>13395939</v>
      </c>
      <c r="AG1231">
        <f>IFERROR(CORREL(AD1231:$AD$3757, AF1231:$AF$3757), "")</f>
        <v>-1.2775611909886342E-4</v>
      </c>
      <c r="AH1231">
        <f t="shared" si="40"/>
        <v>-46604061</v>
      </c>
    </row>
    <row r="1232" spans="1:34" x14ac:dyDescent="0.3">
      <c r="A1232" t="s">
        <v>8</v>
      </c>
      <c r="B1232" t="s">
        <v>1686</v>
      </c>
      <c r="C1232" t="s">
        <v>4146</v>
      </c>
      <c r="D1232">
        <f t="array" ref="D1232">AVERAGE(IF($B$2:$B$3757=$C1232, $AE$2:$AE$3757))</f>
        <v>6.9</v>
      </c>
      <c r="E1232">
        <f t="shared" si="39"/>
        <v>5.8</v>
      </c>
      <c r="G1232">
        <v>107</v>
      </c>
      <c r="H1232" t="s">
        <v>5367</v>
      </c>
      <c r="I1232" t="s">
        <v>897</v>
      </c>
      <c r="J1232" t="s">
        <v>5359</v>
      </c>
      <c r="W1232" t="s">
        <v>1818</v>
      </c>
      <c r="X1232" t="s">
        <v>11</v>
      </c>
      <c r="AD1232">
        <v>40000000</v>
      </c>
      <c r="AE1232">
        <v>6.5</v>
      </c>
      <c r="AF1232">
        <v>20113965</v>
      </c>
      <c r="AG1232">
        <f>IFERROR(CORREL(AD1232:$AD$3757, AF1232:$AF$3757), "")</f>
        <v>-1.0940292019630284E-4</v>
      </c>
      <c r="AH1232">
        <f t="shared" si="40"/>
        <v>-19886035</v>
      </c>
    </row>
    <row r="1233" spans="1:34" x14ac:dyDescent="0.3">
      <c r="A1233" t="s">
        <v>8</v>
      </c>
      <c r="B1233" t="s">
        <v>1819</v>
      </c>
      <c r="C1233" t="s">
        <v>4148</v>
      </c>
      <c r="D1233">
        <f t="array" ref="D1233">AVERAGE(IF($B$2:$B$3757=$C1233, $AE$2:$AE$3757))</f>
        <v>5</v>
      </c>
      <c r="E1233">
        <f t="shared" si="39"/>
        <v>5.8</v>
      </c>
      <c r="G1233">
        <v>106</v>
      </c>
      <c r="H1233" t="s">
        <v>897</v>
      </c>
      <c r="W1233" t="s">
        <v>1820</v>
      </c>
      <c r="X1233" t="s">
        <v>11</v>
      </c>
      <c r="AD1233">
        <v>40000000</v>
      </c>
      <c r="AE1233">
        <v>6.3</v>
      </c>
      <c r="AF1233">
        <v>13376506</v>
      </c>
      <c r="AG1233">
        <f>IFERROR(CORREL(AD1233:$AD$3757, AF1233:$AF$3757), "")</f>
        <v>-1.0537645990320791E-4</v>
      </c>
      <c r="AH1233">
        <f t="shared" si="40"/>
        <v>-26623494</v>
      </c>
    </row>
    <row r="1234" spans="1:34" x14ac:dyDescent="0.3">
      <c r="A1234" t="s">
        <v>8</v>
      </c>
      <c r="B1234" t="s">
        <v>1821</v>
      </c>
      <c r="C1234" t="s">
        <v>4151</v>
      </c>
      <c r="D1234">
        <f t="array" ref="D1234">AVERAGE(IF($B$2:$B$3757=$C1234, $AE$2:$AE$3757))</f>
        <v>6.5</v>
      </c>
      <c r="E1234">
        <f t="shared" si="39"/>
        <v>5.8</v>
      </c>
      <c r="G1234">
        <v>101</v>
      </c>
      <c r="H1234" t="s">
        <v>5366</v>
      </c>
      <c r="I1234" t="s">
        <v>1714</v>
      </c>
      <c r="J1234" t="s">
        <v>5281</v>
      </c>
      <c r="W1234" t="s">
        <v>1822</v>
      </c>
      <c r="X1234" t="s">
        <v>11</v>
      </c>
      <c r="AD1234">
        <v>42000000</v>
      </c>
      <c r="AE1234">
        <v>3.3</v>
      </c>
      <c r="AF1234">
        <v>13208023</v>
      </c>
      <c r="AG1234">
        <f>IFERROR(CORREL(AD1234:$AD$3757, AF1234:$AF$3757), "")</f>
        <v>-9.8726896134631266E-5</v>
      </c>
      <c r="AH1234">
        <f t="shared" si="40"/>
        <v>-28791977</v>
      </c>
    </row>
    <row r="1235" spans="1:34" x14ac:dyDescent="0.3">
      <c r="A1235" t="s">
        <v>8</v>
      </c>
      <c r="B1235" t="s">
        <v>463</v>
      </c>
      <c r="C1235" t="s">
        <v>3198</v>
      </c>
      <c r="D1235">
        <f t="array" ref="D1235">AVERAGE(IF($B$2:$B$3757=$C1235, $AE$2:$AE$3757))</f>
        <v>2.1</v>
      </c>
      <c r="E1235">
        <f t="shared" si="39"/>
        <v>5.8</v>
      </c>
      <c r="G1235">
        <v>109</v>
      </c>
      <c r="H1235" t="s">
        <v>354</v>
      </c>
      <c r="I1235" t="s">
        <v>253</v>
      </c>
      <c r="J1235" t="s">
        <v>5357</v>
      </c>
      <c r="K1235" t="s">
        <v>5281</v>
      </c>
      <c r="W1235" t="s">
        <v>1823</v>
      </c>
      <c r="X1235" t="s">
        <v>11</v>
      </c>
      <c r="AD1235">
        <v>40000000</v>
      </c>
      <c r="AE1235">
        <v>5.9</v>
      </c>
      <c r="AF1235">
        <v>13838130</v>
      </c>
      <c r="AG1235">
        <f>IFERROR(CORREL(AD1235:$AD$3757, AF1235:$AF$3757), "")</f>
        <v>-9.081922632045619E-5</v>
      </c>
      <c r="AH1235">
        <f t="shared" si="40"/>
        <v>-26161870</v>
      </c>
    </row>
    <row r="1236" spans="1:34" x14ac:dyDescent="0.3">
      <c r="A1236" t="s">
        <v>8</v>
      </c>
      <c r="B1236" t="s">
        <v>1613</v>
      </c>
      <c r="C1236" t="s">
        <v>4156</v>
      </c>
      <c r="D1236">
        <f t="array" ref="D1236">AVERAGE(IF($B$2:$B$3757=$C1236, $AE$2:$AE$3757))</f>
        <v>7.2</v>
      </c>
      <c r="E1236">
        <f t="shared" si="39"/>
        <v>5.8</v>
      </c>
      <c r="G1236">
        <v>110</v>
      </c>
      <c r="H1236" t="s">
        <v>897</v>
      </c>
      <c r="I1236" t="s">
        <v>1714</v>
      </c>
      <c r="J1236" t="s">
        <v>5358</v>
      </c>
      <c r="K1236" t="s">
        <v>5281</v>
      </c>
      <c r="W1236" t="s">
        <v>1614</v>
      </c>
      <c r="X1236" t="s">
        <v>11</v>
      </c>
      <c r="AD1236">
        <v>40000000</v>
      </c>
      <c r="AE1236">
        <v>6</v>
      </c>
      <c r="AF1236">
        <v>5773519</v>
      </c>
      <c r="AG1236">
        <f>IFERROR(CORREL(AD1236:$AD$3757, AF1236:$AF$3757), "")</f>
        <v>-8.4337371377307761E-5</v>
      </c>
      <c r="AH1236">
        <f t="shared" si="40"/>
        <v>-34226481</v>
      </c>
    </row>
    <row r="1237" spans="1:34" x14ac:dyDescent="0.3">
      <c r="A1237" t="s">
        <v>8</v>
      </c>
      <c r="B1237" t="s">
        <v>1470</v>
      </c>
      <c r="C1237" t="s">
        <v>4160</v>
      </c>
      <c r="D1237">
        <f t="array" ref="D1237">AVERAGE(IF($B$2:$B$3757=$C1237, $AE$2:$AE$3757))</f>
        <v>7.9</v>
      </c>
      <c r="E1237">
        <f t="shared" si="39"/>
        <v>5.8</v>
      </c>
      <c r="G1237">
        <v>89</v>
      </c>
      <c r="H1237" t="s">
        <v>528</v>
      </c>
      <c r="W1237" t="s">
        <v>1824</v>
      </c>
      <c r="X1237" t="s">
        <v>11</v>
      </c>
      <c r="AD1237">
        <v>40000000</v>
      </c>
      <c r="AE1237">
        <v>5.8</v>
      </c>
      <c r="AF1237">
        <v>9652000</v>
      </c>
      <c r="AG1237">
        <f>IFERROR(CORREL(AD1237:$AD$3757, AF1237:$AF$3757), "")</f>
        <v>-7.4710125893583733E-5</v>
      </c>
      <c r="AH1237">
        <f t="shared" si="40"/>
        <v>-30348000</v>
      </c>
    </row>
    <row r="1238" spans="1:34" x14ac:dyDescent="0.3">
      <c r="A1238" t="s">
        <v>8</v>
      </c>
      <c r="B1238" t="s">
        <v>1825</v>
      </c>
      <c r="C1238" t="s">
        <v>4165</v>
      </c>
      <c r="D1238">
        <f t="array" ref="D1238">AVERAGE(IF($B$2:$B$3757=$C1238, $AE$2:$AE$3757))</f>
        <v>7.9</v>
      </c>
      <c r="E1238">
        <f t="shared" si="39"/>
        <v>5.8</v>
      </c>
      <c r="G1238">
        <v>119</v>
      </c>
      <c r="H1238" t="s">
        <v>354</v>
      </c>
      <c r="I1238" t="s">
        <v>253</v>
      </c>
      <c r="J1238" t="s">
        <v>897</v>
      </c>
      <c r="K1238" t="s">
        <v>5281</v>
      </c>
      <c r="W1238" t="s">
        <v>1826</v>
      </c>
      <c r="X1238" t="s">
        <v>11</v>
      </c>
      <c r="AD1238">
        <v>36000000</v>
      </c>
      <c r="AE1238">
        <v>4.7</v>
      </c>
      <c r="AF1238">
        <v>7000000</v>
      </c>
      <c r="AG1238">
        <f>IFERROR(CORREL(AD1238:$AD$3757, AF1238:$AF$3757), "")</f>
        <v>-6.6584751077536589E-5</v>
      </c>
      <c r="AH1238">
        <f t="shared" si="40"/>
        <v>-29000000</v>
      </c>
    </row>
    <row r="1239" spans="1:34" x14ac:dyDescent="0.3">
      <c r="A1239" t="s">
        <v>8</v>
      </c>
      <c r="B1239" t="s">
        <v>1827</v>
      </c>
      <c r="C1239" t="s">
        <v>4169</v>
      </c>
      <c r="D1239">
        <f t="array" ref="D1239">AVERAGE(IF($B$2:$B$3757=$C1239, $AE$2:$AE$3757))</f>
        <v>3.5</v>
      </c>
      <c r="E1239">
        <f t="shared" si="39"/>
        <v>5.7999999999999989</v>
      </c>
      <c r="G1239">
        <v>83</v>
      </c>
      <c r="H1239" t="s">
        <v>354</v>
      </c>
      <c r="I1239" t="s">
        <v>5358</v>
      </c>
      <c r="W1239" t="s">
        <v>1828</v>
      </c>
      <c r="X1239" t="s">
        <v>11</v>
      </c>
      <c r="AD1239">
        <v>24000000</v>
      </c>
      <c r="AE1239">
        <v>4.0999999999999996</v>
      </c>
      <c r="AF1239">
        <v>10431220</v>
      </c>
      <c r="AG1239">
        <f>IFERROR(CORREL(AD1239:$AD$3757, AF1239:$AF$3757), "")</f>
        <v>-6.0650474615101754E-5</v>
      </c>
      <c r="AH1239">
        <f t="shared" si="40"/>
        <v>-13568780</v>
      </c>
    </row>
    <row r="1240" spans="1:34" x14ac:dyDescent="0.3">
      <c r="A1240" t="s">
        <v>8</v>
      </c>
      <c r="B1240" t="s">
        <v>1829</v>
      </c>
      <c r="C1240" t="s">
        <v>4171</v>
      </c>
      <c r="D1240">
        <f t="array" ref="D1240">AVERAGE(IF($B$2:$B$3757=$C1240, $AE$2:$AE$3757))</f>
        <v>7.6</v>
      </c>
      <c r="E1240">
        <f t="shared" ref="E1240:E1303" si="41">LARGE($D$2:$D$1660, ROW(1239:1239))</f>
        <v>5.7818181818181822</v>
      </c>
      <c r="G1240">
        <v>108</v>
      </c>
      <c r="H1240" t="s">
        <v>354</v>
      </c>
      <c r="I1240" t="s">
        <v>1714</v>
      </c>
      <c r="J1240" t="s">
        <v>5363</v>
      </c>
      <c r="K1240" t="s">
        <v>5358</v>
      </c>
      <c r="L1240" t="s">
        <v>5281</v>
      </c>
      <c r="W1240" t="s">
        <v>1830</v>
      </c>
      <c r="X1240" t="s">
        <v>11</v>
      </c>
      <c r="AD1240">
        <v>33000000</v>
      </c>
      <c r="AE1240">
        <v>6.8</v>
      </c>
      <c r="AF1240">
        <v>10326062</v>
      </c>
      <c r="AG1240">
        <f>IFERROR(CORREL(AD1240:$AD$3757, AF1240:$AF$3757), "")</f>
        <v>-6.3862016610528768E-5</v>
      </c>
      <c r="AH1240">
        <f t="shared" si="40"/>
        <v>-22673938</v>
      </c>
    </row>
    <row r="1241" spans="1:34" x14ac:dyDescent="0.3">
      <c r="A1241" t="s">
        <v>8</v>
      </c>
      <c r="B1241" t="s">
        <v>1379</v>
      </c>
      <c r="C1241" t="s">
        <v>4174</v>
      </c>
      <c r="D1241">
        <f t="array" ref="D1241">AVERAGE(IF($B$2:$B$3757=$C1241, $AE$2:$AE$3757))</f>
        <v>5.6</v>
      </c>
      <c r="E1241">
        <f t="shared" si="41"/>
        <v>5.7799999999999994</v>
      </c>
      <c r="G1241">
        <v>102</v>
      </c>
      <c r="H1241" t="s">
        <v>897</v>
      </c>
      <c r="I1241" t="s">
        <v>5363</v>
      </c>
      <c r="J1241" t="s">
        <v>5358</v>
      </c>
      <c r="K1241" t="s">
        <v>5281</v>
      </c>
      <c r="W1241" t="s">
        <v>1831</v>
      </c>
      <c r="X1241" t="s">
        <v>11</v>
      </c>
      <c r="AD1241">
        <v>40000000</v>
      </c>
      <c r="AE1241">
        <v>6.2</v>
      </c>
      <c r="AF1241">
        <v>6114237</v>
      </c>
      <c r="AG1241">
        <f>IFERROR(CORREL(AD1241:$AD$3757, AF1241:$AF$3757), "")</f>
        <v>-6.0844103827733143E-5</v>
      </c>
      <c r="AH1241">
        <f t="shared" si="40"/>
        <v>-33885763</v>
      </c>
    </row>
    <row r="1242" spans="1:34" x14ac:dyDescent="0.3">
      <c r="A1242" t="s">
        <v>8</v>
      </c>
      <c r="B1242" t="s">
        <v>1776</v>
      </c>
      <c r="C1242" t="s">
        <v>4177</v>
      </c>
      <c r="D1242">
        <f t="array" ref="D1242">AVERAGE(IF($B$2:$B$3757=$C1242, $AE$2:$AE$3757))</f>
        <v>5.2</v>
      </c>
      <c r="E1242">
        <f t="shared" si="41"/>
        <v>5.7666666666666666</v>
      </c>
      <c r="G1242">
        <v>93</v>
      </c>
      <c r="H1242" t="s">
        <v>354</v>
      </c>
      <c r="I1242" t="s">
        <v>253</v>
      </c>
      <c r="J1242" t="s">
        <v>5281</v>
      </c>
      <c r="W1242" t="s">
        <v>1832</v>
      </c>
      <c r="X1242" t="s">
        <v>11</v>
      </c>
      <c r="AD1242">
        <v>40000000</v>
      </c>
      <c r="AE1242">
        <v>4.5</v>
      </c>
      <c r="AF1242">
        <v>4835968</v>
      </c>
      <c r="AG1242">
        <f>IFERROR(CORREL(AD1242:$AD$3757, AF1242:$AF$3757), "")</f>
        <v>-5.1318592181300956E-5</v>
      </c>
      <c r="AH1242">
        <f t="shared" si="40"/>
        <v>-35164032</v>
      </c>
    </row>
    <row r="1243" spans="1:34" x14ac:dyDescent="0.3">
      <c r="A1243" t="s">
        <v>8</v>
      </c>
      <c r="B1243" t="s">
        <v>1833</v>
      </c>
      <c r="C1243" t="s">
        <v>4179</v>
      </c>
      <c r="D1243">
        <f t="array" ref="D1243">AVERAGE(IF($B$2:$B$3757=$C1243, $AE$2:$AE$3757))</f>
        <v>6.1</v>
      </c>
      <c r="E1243">
        <f t="shared" si="41"/>
        <v>5.7666666666666657</v>
      </c>
      <c r="G1243">
        <v>84</v>
      </c>
      <c r="H1243" t="s">
        <v>528</v>
      </c>
      <c r="I1243" t="s">
        <v>5357</v>
      </c>
      <c r="J1243" t="s">
        <v>5358</v>
      </c>
      <c r="W1243" t="s">
        <v>1834</v>
      </c>
      <c r="X1243" t="s">
        <v>11</v>
      </c>
      <c r="AD1243">
        <v>40000000</v>
      </c>
      <c r="AE1243">
        <v>5.8</v>
      </c>
      <c r="AF1243">
        <v>4777007</v>
      </c>
      <c r="AG1243">
        <f>IFERROR(CORREL(AD1243:$AD$3757, AF1243:$AF$3757), "")</f>
        <v>-4.1285523914284842E-5</v>
      </c>
      <c r="AH1243">
        <f t="shared" si="40"/>
        <v>-35222993</v>
      </c>
    </row>
    <row r="1244" spans="1:34" x14ac:dyDescent="0.3">
      <c r="A1244" t="s">
        <v>8</v>
      </c>
      <c r="B1244" t="s">
        <v>1420</v>
      </c>
      <c r="C1244" t="s">
        <v>4182</v>
      </c>
      <c r="D1244">
        <f t="array" ref="D1244">AVERAGE(IF($B$2:$B$3757=$C1244, $AE$2:$AE$3757))</f>
        <v>6.8</v>
      </c>
      <c r="E1244">
        <f t="shared" si="41"/>
        <v>5.76</v>
      </c>
      <c r="G1244">
        <v>107</v>
      </c>
      <c r="H1244" t="s">
        <v>253</v>
      </c>
      <c r="I1244" t="s">
        <v>5358</v>
      </c>
      <c r="J1244" t="s">
        <v>5281</v>
      </c>
      <c r="W1244" t="s">
        <v>1835</v>
      </c>
      <c r="X1244" t="s">
        <v>11</v>
      </c>
      <c r="AD1244">
        <v>26000000</v>
      </c>
      <c r="AE1244">
        <v>7.3</v>
      </c>
      <c r="AF1244">
        <v>3675072</v>
      </c>
      <c r="AG1244">
        <f>IFERROR(CORREL(AD1244:$AD$3757, AF1244:$AF$3757), "")</f>
        <v>-3.1219984868881375E-5</v>
      </c>
      <c r="AH1244">
        <f t="shared" si="40"/>
        <v>-22324928</v>
      </c>
    </row>
    <row r="1245" spans="1:34" x14ac:dyDescent="0.3">
      <c r="A1245" t="s">
        <v>8</v>
      </c>
      <c r="B1245" t="s">
        <v>1085</v>
      </c>
      <c r="C1245" t="s">
        <v>4187</v>
      </c>
      <c r="D1245">
        <f t="array" ref="D1245">AVERAGE(IF($B$2:$B$3757=$C1245, $AE$2:$AE$3757))</f>
        <v>5.6</v>
      </c>
      <c r="E1245">
        <f t="shared" si="41"/>
        <v>5.75</v>
      </c>
      <c r="G1245">
        <v>91</v>
      </c>
      <c r="H1245" t="s">
        <v>528</v>
      </c>
      <c r="I1245" t="s">
        <v>897</v>
      </c>
      <c r="W1245" t="s">
        <v>1837</v>
      </c>
      <c r="X1245" t="s">
        <v>11</v>
      </c>
      <c r="AD1245">
        <v>40000000</v>
      </c>
      <c r="AE1245">
        <v>5.9</v>
      </c>
      <c r="AF1245">
        <v>18438149</v>
      </c>
      <c r="AG1245">
        <f>IFERROR(CORREL(AD1245:$AD$3757, AF1245:$AF$3757), "")</f>
        <v>-3.3657842158333832E-5</v>
      </c>
      <c r="AH1245">
        <f t="shared" si="40"/>
        <v>-21561851</v>
      </c>
    </row>
    <row r="1246" spans="1:34" x14ac:dyDescent="0.3">
      <c r="A1246" t="s">
        <v>8</v>
      </c>
      <c r="B1246" t="s">
        <v>1838</v>
      </c>
      <c r="C1246" t="s">
        <v>4189</v>
      </c>
      <c r="D1246">
        <f t="array" ref="D1246">AVERAGE(IF($B$2:$B$3757=$C1246, $AE$2:$AE$3757))</f>
        <v>7.6</v>
      </c>
      <c r="E1246">
        <f t="shared" si="41"/>
        <v>5.7466666666666661</v>
      </c>
      <c r="G1246">
        <v>94</v>
      </c>
      <c r="H1246" t="s">
        <v>253</v>
      </c>
      <c r="I1246" t="s">
        <v>5360</v>
      </c>
      <c r="J1246" t="s">
        <v>528</v>
      </c>
      <c r="K1246" t="s">
        <v>5357</v>
      </c>
      <c r="L1246" t="s">
        <v>5359</v>
      </c>
      <c r="W1246" t="s">
        <v>1839</v>
      </c>
      <c r="X1246" t="s">
        <v>11</v>
      </c>
      <c r="AD1246">
        <v>40000000</v>
      </c>
      <c r="AE1246">
        <v>4.4000000000000004</v>
      </c>
      <c r="AF1246">
        <v>511920</v>
      </c>
      <c r="AG1246">
        <f>IFERROR(CORREL(AD1246:$AD$3757, AF1246:$AF$3757), "")</f>
        <v>-2.891534087870667E-5</v>
      </c>
      <c r="AH1246">
        <f t="shared" si="40"/>
        <v>-39488080</v>
      </c>
    </row>
    <row r="1247" spans="1:34" x14ac:dyDescent="0.3">
      <c r="A1247" t="s">
        <v>8</v>
      </c>
      <c r="B1247" t="s">
        <v>1319</v>
      </c>
      <c r="C1247" t="s">
        <v>4192</v>
      </c>
      <c r="D1247">
        <f t="array" ref="D1247">AVERAGE(IF($B$2:$B$3757=$C1247, $AE$2:$AE$3757))</f>
        <v>6.3</v>
      </c>
      <c r="E1247">
        <f t="shared" si="41"/>
        <v>5.7333333333333334</v>
      </c>
      <c r="G1247">
        <v>115</v>
      </c>
      <c r="H1247" t="s">
        <v>354</v>
      </c>
      <c r="I1247" t="s">
        <v>5366</v>
      </c>
      <c r="J1247" t="s">
        <v>897</v>
      </c>
      <c r="K1247" t="s">
        <v>5363</v>
      </c>
      <c r="L1247" t="s">
        <v>5281</v>
      </c>
      <c r="W1247" t="s">
        <v>1840</v>
      </c>
      <c r="X1247" t="s">
        <v>11</v>
      </c>
      <c r="AD1247">
        <v>40000000</v>
      </c>
      <c r="AE1247">
        <v>5.8</v>
      </c>
      <c r="AF1247">
        <v>10640645</v>
      </c>
      <c r="AG1247">
        <f>IFERROR(CORREL(AD1247:$AD$3757, AF1247:$AF$3757), "")</f>
        <v>-1.7163196325657911E-5</v>
      </c>
      <c r="AH1247">
        <f t="shared" si="40"/>
        <v>-29359355</v>
      </c>
    </row>
    <row r="1248" spans="1:34" x14ac:dyDescent="0.3">
      <c r="A1248" t="s">
        <v>8</v>
      </c>
      <c r="B1248" t="s">
        <v>1841</v>
      </c>
      <c r="C1248" t="s">
        <v>4194</v>
      </c>
      <c r="D1248">
        <f t="array" ref="D1248">AVERAGE(IF($B$2:$B$3757=$C1248, $AE$2:$AE$3757))</f>
        <v>6.6750000000000007</v>
      </c>
      <c r="E1248">
        <f t="shared" si="41"/>
        <v>5.7333333333333325</v>
      </c>
      <c r="G1248">
        <v>93</v>
      </c>
      <c r="H1248" t="s">
        <v>354</v>
      </c>
      <c r="I1248" t="s">
        <v>253</v>
      </c>
      <c r="J1248" t="s">
        <v>5361</v>
      </c>
      <c r="K1248" t="s">
        <v>5281</v>
      </c>
      <c r="W1248" t="s">
        <v>1842</v>
      </c>
      <c r="X1248" t="s">
        <v>11</v>
      </c>
      <c r="AD1248">
        <v>40000000</v>
      </c>
      <c r="AE1248">
        <v>5.0999999999999996</v>
      </c>
      <c r="AF1248">
        <v>652526</v>
      </c>
      <c r="AG1248">
        <f>IFERROR(CORREL(AD1248:$AD$3757, AF1248:$AF$3757), "")</f>
        <v>-9.3603064047795176E-6</v>
      </c>
      <c r="AH1248">
        <f t="shared" si="40"/>
        <v>-39347474</v>
      </c>
    </row>
    <row r="1249" spans="1:34" x14ac:dyDescent="0.3">
      <c r="A1249" t="s">
        <v>8</v>
      </c>
      <c r="B1249" t="s">
        <v>699</v>
      </c>
      <c r="C1249" t="s">
        <v>4200</v>
      </c>
      <c r="D1249">
        <f t="array" ref="D1249">AVERAGE(IF($B$2:$B$3757=$C1249, $AE$2:$AE$3757))</f>
        <v>5.3</v>
      </c>
      <c r="E1249">
        <f t="shared" si="41"/>
        <v>5.7</v>
      </c>
      <c r="G1249">
        <v>105</v>
      </c>
      <c r="H1249" t="s">
        <v>897</v>
      </c>
      <c r="I1249" t="s">
        <v>5363</v>
      </c>
      <c r="J1249" t="s">
        <v>5281</v>
      </c>
      <c r="W1249" t="s">
        <v>1843</v>
      </c>
      <c r="X1249" t="s">
        <v>11</v>
      </c>
      <c r="AD1249">
        <v>20000000</v>
      </c>
      <c r="AE1249">
        <v>6.9</v>
      </c>
      <c r="AF1249">
        <v>80050171</v>
      </c>
      <c r="AG1249">
        <f>IFERROR(CORREL(AD1249:$AD$3757, AF1249:$AF$3757), "")</f>
        <v>2.3576416137920145E-6</v>
      </c>
      <c r="AH1249">
        <f t="shared" si="40"/>
        <v>60050171</v>
      </c>
    </row>
    <row r="1250" spans="1:34" x14ac:dyDescent="0.3">
      <c r="A1250" t="s">
        <v>8</v>
      </c>
      <c r="B1250" t="s">
        <v>1167</v>
      </c>
      <c r="C1250" t="s">
        <v>4202</v>
      </c>
      <c r="D1250">
        <f t="array" ref="D1250">AVERAGE(IF($B$2:$B$3757=$C1250, $AE$2:$AE$3757))</f>
        <v>7.3</v>
      </c>
      <c r="E1250">
        <f t="shared" si="41"/>
        <v>5.7</v>
      </c>
      <c r="G1250">
        <v>107</v>
      </c>
      <c r="H1250" t="s">
        <v>528</v>
      </c>
      <c r="I1250" t="s">
        <v>5366</v>
      </c>
      <c r="J1250" t="s">
        <v>897</v>
      </c>
      <c r="K1250" t="s">
        <v>5281</v>
      </c>
      <c r="W1250" t="s">
        <v>1844</v>
      </c>
      <c r="X1250" t="s">
        <v>11</v>
      </c>
      <c r="AD1250">
        <v>20000000</v>
      </c>
      <c r="AE1250">
        <v>6.2</v>
      </c>
      <c r="AF1250">
        <v>7564000</v>
      </c>
      <c r="AG1250">
        <f>IFERROR(CORREL(AD1250:$AD$3757, AF1250:$AF$3757), "")</f>
        <v>1.7011780134352403E-5</v>
      </c>
      <c r="AH1250">
        <f t="shared" si="40"/>
        <v>-12436000</v>
      </c>
    </row>
    <row r="1251" spans="1:34" x14ac:dyDescent="0.3">
      <c r="A1251" t="s">
        <v>8</v>
      </c>
      <c r="B1251" t="s">
        <v>1845</v>
      </c>
      <c r="C1251" t="s">
        <v>4205</v>
      </c>
      <c r="D1251">
        <f t="array" ref="D1251">AVERAGE(IF($B$2:$B$3757=$C1251, $AE$2:$AE$3757))</f>
        <v>7.1</v>
      </c>
      <c r="E1251">
        <f t="shared" si="41"/>
        <v>5.7</v>
      </c>
      <c r="G1251">
        <v>101</v>
      </c>
      <c r="H1251" t="s">
        <v>253</v>
      </c>
      <c r="I1251" t="s">
        <v>528</v>
      </c>
      <c r="J1251" t="s">
        <v>897</v>
      </c>
      <c r="K1251" t="s">
        <v>5359</v>
      </c>
      <c r="L1251" t="s">
        <v>5281</v>
      </c>
      <c r="M1251" t="s">
        <v>2601</v>
      </c>
      <c r="W1251" t="s">
        <v>1846</v>
      </c>
      <c r="X1251" t="s">
        <v>11</v>
      </c>
      <c r="AD1251">
        <v>25000000</v>
      </c>
      <c r="AE1251">
        <v>6.9</v>
      </c>
      <c r="AF1251">
        <v>876671</v>
      </c>
      <c r="AG1251">
        <f>IFERROR(CORREL(AD1251:$AD$3757, AF1251:$AF$3757), "")</f>
        <v>1.0183209278886295E-5</v>
      </c>
      <c r="AH1251">
        <f t="shared" si="40"/>
        <v>-24123329</v>
      </c>
    </row>
    <row r="1252" spans="1:34" x14ac:dyDescent="0.3">
      <c r="A1252" t="s">
        <v>197</v>
      </c>
      <c r="B1252" t="s">
        <v>1134</v>
      </c>
      <c r="C1252" t="s">
        <v>4209</v>
      </c>
      <c r="D1252">
        <f t="array" ref="D1252">AVERAGE(IF($B$2:$B$3757=$C1252, $AE$2:$AE$3757))</f>
        <v>7.2</v>
      </c>
      <c r="E1252">
        <f t="shared" si="41"/>
        <v>5.7</v>
      </c>
      <c r="G1252">
        <v>111</v>
      </c>
      <c r="H1252" t="s">
        <v>528</v>
      </c>
      <c r="I1252" t="s">
        <v>5357</v>
      </c>
      <c r="W1252" t="s">
        <v>1847</v>
      </c>
      <c r="X1252" t="s">
        <v>11</v>
      </c>
      <c r="AD1252">
        <v>30000000</v>
      </c>
      <c r="AE1252">
        <v>7.3</v>
      </c>
      <c r="AF1252">
        <v>2869369</v>
      </c>
      <c r="AG1252">
        <f>IFERROR(CORREL(AD1252:$AD$3757, AF1252:$AF$3757), "")</f>
        <v>6.4779377657360165E-6</v>
      </c>
      <c r="AH1252">
        <f t="shared" si="40"/>
        <v>-27130631</v>
      </c>
    </row>
    <row r="1253" spans="1:34" x14ac:dyDescent="0.3">
      <c r="A1253" t="s">
        <v>8</v>
      </c>
      <c r="B1253" t="s">
        <v>1848</v>
      </c>
      <c r="C1253" t="s">
        <v>4213</v>
      </c>
      <c r="D1253">
        <f t="array" ref="D1253">AVERAGE(IF($B$2:$B$3757=$C1253, $AE$2:$AE$3757))</f>
        <v>7.5500000000000007</v>
      </c>
      <c r="E1253">
        <f t="shared" si="41"/>
        <v>5.7</v>
      </c>
      <c r="G1253">
        <v>113</v>
      </c>
      <c r="H1253" t="s">
        <v>354</v>
      </c>
      <c r="I1253" t="s">
        <v>897</v>
      </c>
      <c r="J1253" t="s">
        <v>5364</v>
      </c>
      <c r="K1253" t="s">
        <v>5359</v>
      </c>
      <c r="L1253" t="s">
        <v>2601</v>
      </c>
      <c r="W1253" t="s">
        <v>1849</v>
      </c>
      <c r="X1253" t="s">
        <v>521</v>
      </c>
      <c r="AD1253">
        <v>40000000</v>
      </c>
      <c r="AE1253">
        <v>7.1</v>
      </c>
      <c r="AF1253">
        <v>128978</v>
      </c>
      <c r="AG1253">
        <f>IFERROR(CORREL(AD1253:$AD$3757, AF1253:$AF$3757), "")</f>
        <v>7.7907036204424602E-6</v>
      </c>
      <c r="AH1253">
        <f t="shared" si="40"/>
        <v>-39871022</v>
      </c>
    </row>
    <row r="1254" spans="1:34" x14ac:dyDescent="0.3">
      <c r="A1254" t="s">
        <v>8</v>
      </c>
      <c r="B1254" t="s">
        <v>542</v>
      </c>
      <c r="C1254" t="s">
        <v>4215</v>
      </c>
      <c r="D1254">
        <f t="array" ref="D1254">AVERAGE(IF($B$2:$B$3757=$C1254, $AE$2:$AE$3757))</f>
        <v>7.7</v>
      </c>
      <c r="E1254">
        <f t="shared" si="41"/>
        <v>5.7</v>
      </c>
      <c r="G1254">
        <v>112</v>
      </c>
      <c r="H1254" t="s">
        <v>897</v>
      </c>
      <c r="I1254" t="s">
        <v>5364</v>
      </c>
      <c r="J1254" t="s">
        <v>2601</v>
      </c>
      <c r="W1254" t="s">
        <v>1850</v>
      </c>
      <c r="X1254" t="s">
        <v>1851</v>
      </c>
      <c r="AD1254">
        <v>25000000</v>
      </c>
      <c r="AE1254">
        <v>6</v>
      </c>
      <c r="AF1254">
        <v>77231</v>
      </c>
      <c r="AG1254">
        <f>IFERROR(CORREL(AD1254:$AD$3757, AF1254:$AF$3757), "")</f>
        <v>1.9728719194836038E-5</v>
      </c>
      <c r="AH1254">
        <f t="shared" si="40"/>
        <v>-24922769</v>
      </c>
    </row>
    <row r="1255" spans="1:34" x14ac:dyDescent="0.3">
      <c r="A1255" t="s">
        <v>8</v>
      </c>
      <c r="B1255" t="s">
        <v>1852</v>
      </c>
      <c r="C1255" t="s">
        <v>4217</v>
      </c>
      <c r="D1255">
        <f t="array" ref="D1255">AVERAGE(IF($B$2:$B$3757=$C1255, $AE$2:$AE$3757))</f>
        <v>7.65</v>
      </c>
      <c r="E1255">
        <f t="shared" si="41"/>
        <v>5.7</v>
      </c>
      <c r="G1255">
        <v>126</v>
      </c>
      <c r="H1255" t="s">
        <v>354</v>
      </c>
      <c r="I1255" t="s">
        <v>897</v>
      </c>
      <c r="J1255" t="s">
        <v>5358</v>
      </c>
      <c r="K1255" t="s">
        <v>5281</v>
      </c>
      <c r="W1255" t="s">
        <v>1853</v>
      </c>
      <c r="X1255" t="s">
        <v>11</v>
      </c>
      <c r="AD1255">
        <v>39200000</v>
      </c>
      <c r="AE1255">
        <v>7</v>
      </c>
      <c r="AF1255">
        <v>4563029</v>
      </c>
      <c r="AG1255">
        <f>IFERROR(CORREL(AD1255:$AD$3757, AF1255:$AF$3757), "")</f>
        <v>1.5923161293276867E-5</v>
      </c>
      <c r="AH1255">
        <f t="shared" si="40"/>
        <v>-34636971</v>
      </c>
    </row>
    <row r="1256" spans="1:34" x14ac:dyDescent="0.3">
      <c r="A1256" t="s">
        <v>8</v>
      </c>
      <c r="B1256" t="s">
        <v>278</v>
      </c>
      <c r="C1256" t="s">
        <v>4219</v>
      </c>
      <c r="D1256">
        <f t="array" ref="D1256">AVERAGE(IF($B$2:$B$3757=$C1256, $AE$2:$AE$3757))</f>
        <v>6.5</v>
      </c>
      <c r="E1256">
        <f t="shared" si="41"/>
        <v>5.7</v>
      </c>
      <c r="G1256">
        <v>98</v>
      </c>
      <c r="H1256" t="s">
        <v>354</v>
      </c>
      <c r="I1256" t="s">
        <v>897</v>
      </c>
      <c r="J1256" t="s">
        <v>5357</v>
      </c>
      <c r="W1256" t="s">
        <v>1854</v>
      </c>
      <c r="X1256" t="s">
        <v>11</v>
      </c>
      <c r="AD1256">
        <v>23000000</v>
      </c>
      <c r="AE1256">
        <v>7.6</v>
      </c>
      <c r="AF1256">
        <v>50693162</v>
      </c>
      <c r="AG1256">
        <f>IFERROR(CORREL(AD1256:$AD$3757, AF1256:$AF$3757), "")</f>
        <v>2.5421895090748915E-5</v>
      </c>
      <c r="AH1256">
        <f t="shared" si="40"/>
        <v>27693162</v>
      </c>
    </row>
    <row r="1257" spans="1:34" x14ac:dyDescent="0.3">
      <c r="A1257" t="s">
        <v>8</v>
      </c>
      <c r="B1257" t="s">
        <v>335</v>
      </c>
      <c r="C1257" t="s">
        <v>4221</v>
      </c>
      <c r="D1257">
        <f t="array" ref="D1257">AVERAGE(IF($B$2:$B$3757=$C1257, $AE$2:$AE$3757))</f>
        <v>6.4</v>
      </c>
      <c r="E1257">
        <f t="shared" si="41"/>
        <v>5.7</v>
      </c>
      <c r="G1257">
        <v>107</v>
      </c>
      <c r="H1257" t="s">
        <v>897</v>
      </c>
      <c r="I1257" t="s">
        <v>5357</v>
      </c>
      <c r="J1257" t="s">
        <v>5359</v>
      </c>
      <c r="K1257" t="s">
        <v>5358</v>
      </c>
      <c r="W1257" t="s">
        <v>1855</v>
      </c>
      <c r="X1257" t="s">
        <v>11</v>
      </c>
      <c r="AD1257">
        <v>39000000</v>
      </c>
      <c r="AE1257">
        <v>7.1</v>
      </c>
      <c r="AF1257">
        <v>63411478</v>
      </c>
      <c r="AG1257">
        <f>IFERROR(CORREL(AD1257:$AD$3757, AF1257:$AF$3757), "")</f>
        <v>2.9296074377381412E-5</v>
      </c>
      <c r="AH1257">
        <f t="shared" si="40"/>
        <v>24411478</v>
      </c>
    </row>
    <row r="1258" spans="1:34" x14ac:dyDescent="0.3">
      <c r="A1258" t="s">
        <v>8</v>
      </c>
      <c r="B1258" t="s">
        <v>133</v>
      </c>
      <c r="C1258" t="s">
        <v>4223</v>
      </c>
      <c r="D1258">
        <f t="array" ref="D1258">AVERAGE(IF($B$2:$B$3757=$C1258, $AE$2:$AE$3757))</f>
        <v>5.6</v>
      </c>
      <c r="E1258">
        <f t="shared" si="41"/>
        <v>5.7</v>
      </c>
      <c r="G1258">
        <v>106</v>
      </c>
      <c r="H1258" t="s">
        <v>354</v>
      </c>
      <c r="I1258" t="s">
        <v>5366</v>
      </c>
      <c r="J1258" t="s">
        <v>5281</v>
      </c>
      <c r="W1258" t="s">
        <v>176</v>
      </c>
      <c r="X1258" t="s">
        <v>11</v>
      </c>
      <c r="AD1258">
        <v>38000000</v>
      </c>
      <c r="AE1258">
        <v>6.7</v>
      </c>
      <c r="AF1258">
        <v>144512310</v>
      </c>
      <c r="AG1258">
        <f>IFERROR(CORREL(AD1258:$AD$3757, AF1258:$AF$3757), "")</f>
        <v>1.7594861054429541E-5</v>
      </c>
      <c r="AH1258">
        <f t="shared" si="40"/>
        <v>106512310</v>
      </c>
    </row>
    <row r="1259" spans="1:34" x14ac:dyDescent="0.3">
      <c r="A1259" t="s">
        <v>197</v>
      </c>
      <c r="B1259" t="s">
        <v>68</v>
      </c>
      <c r="C1259" t="s">
        <v>4225</v>
      </c>
      <c r="D1259">
        <f t="array" ref="D1259">AVERAGE(IF($B$2:$B$3757=$C1259, $AE$2:$AE$3757))</f>
        <v>6.8</v>
      </c>
      <c r="E1259">
        <f t="shared" si="41"/>
        <v>5.7</v>
      </c>
      <c r="G1259">
        <v>87</v>
      </c>
      <c r="H1259" t="s">
        <v>5360</v>
      </c>
      <c r="I1259" t="s">
        <v>528</v>
      </c>
      <c r="J1259" t="s">
        <v>5361</v>
      </c>
      <c r="K1259" t="s">
        <v>1714</v>
      </c>
      <c r="L1259" t="s">
        <v>5358</v>
      </c>
      <c r="W1259" t="s">
        <v>1856</v>
      </c>
      <c r="X1259" t="s">
        <v>11</v>
      </c>
      <c r="AD1259">
        <v>39000000</v>
      </c>
      <c r="AE1259">
        <v>7</v>
      </c>
      <c r="AF1259">
        <v>35287788</v>
      </c>
      <c r="AG1259">
        <f>IFERROR(CORREL(AD1259:$AD$3757, AF1259:$AF$3757), "")</f>
        <v>-1.9216402473768719E-5</v>
      </c>
      <c r="AH1259">
        <f t="shared" si="40"/>
        <v>-3712212</v>
      </c>
    </row>
    <row r="1260" spans="1:34" x14ac:dyDescent="0.3">
      <c r="A1260" t="s">
        <v>8</v>
      </c>
      <c r="B1260" t="s">
        <v>25</v>
      </c>
      <c r="C1260" t="s">
        <v>1474</v>
      </c>
      <c r="D1260">
        <f t="array" ref="D1260">AVERAGE(IF($B$2:$B$3757=$C1260, $AE$2:$AE$3757))</f>
        <v>5.5</v>
      </c>
      <c r="E1260">
        <f t="shared" si="41"/>
        <v>5.7</v>
      </c>
      <c r="G1260">
        <v>119</v>
      </c>
      <c r="H1260" t="s">
        <v>354</v>
      </c>
      <c r="I1260" t="s">
        <v>253</v>
      </c>
      <c r="J1260" t="s">
        <v>5358</v>
      </c>
      <c r="K1260" t="s">
        <v>5281</v>
      </c>
      <c r="W1260" t="s">
        <v>1857</v>
      </c>
      <c r="X1260" t="s">
        <v>11</v>
      </c>
      <c r="AD1260">
        <v>40000000</v>
      </c>
      <c r="AE1260">
        <v>8</v>
      </c>
      <c r="AF1260">
        <v>25335935</v>
      </c>
      <c r="AG1260">
        <f>IFERROR(CORREL(AD1260:$AD$3757, AF1260:$AF$3757), "")</f>
        <v>-2.0897082446132657E-5</v>
      </c>
      <c r="AH1260">
        <f t="shared" si="40"/>
        <v>-14664065</v>
      </c>
    </row>
    <row r="1261" spans="1:34" x14ac:dyDescent="0.3">
      <c r="A1261" t="s">
        <v>8</v>
      </c>
      <c r="B1261" t="s">
        <v>1242</v>
      </c>
      <c r="C1261" t="s">
        <v>4229</v>
      </c>
      <c r="D1261">
        <f t="array" ref="D1261">AVERAGE(IF($B$2:$B$3757=$C1261, $AE$2:$AE$3757))</f>
        <v>6</v>
      </c>
      <c r="E1261">
        <f t="shared" si="41"/>
        <v>5.7</v>
      </c>
      <c r="G1261">
        <v>110</v>
      </c>
      <c r="H1261" t="s">
        <v>5367</v>
      </c>
      <c r="I1261" t="s">
        <v>897</v>
      </c>
      <c r="J1261" t="s">
        <v>5359</v>
      </c>
      <c r="K1261" t="s">
        <v>5365</v>
      </c>
      <c r="W1261" t="s">
        <v>1858</v>
      </c>
      <c r="X1261" t="s">
        <v>11</v>
      </c>
      <c r="AD1261">
        <v>39000000</v>
      </c>
      <c r="AE1261">
        <v>5.3</v>
      </c>
      <c r="AF1261">
        <v>5881504</v>
      </c>
      <c r="AG1261">
        <f>IFERROR(CORREL(AD1261:$AD$3757, AF1261:$AF$3757), "")</f>
        <v>-1.8832810100160214E-5</v>
      </c>
      <c r="AH1261">
        <f t="shared" si="40"/>
        <v>-33118496</v>
      </c>
    </row>
    <row r="1262" spans="1:34" x14ac:dyDescent="0.3">
      <c r="A1262" t="s">
        <v>8</v>
      </c>
      <c r="B1262" t="s">
        <v>1287</v>
      </c>
      <c r="C1262" t="s">
        <v>4231</v>
      </c>
      <c r="D1262">
        <f t="array" ref="D1262">AVERAGE(IF($B$2:$B$3757=$C1262, $AE$2:$AE$3757))</f>
        <v>6.4</v>
      </c>
      <c r="E1262">
        <f t="shared" si="41"/>
        <v>5.7</v>
      </c>
      <c r="G1262">
        <v>125</v>
      </c>
      <c r="H1262" t="s">
        <v>354</v>
      </c>
      <c r="I1262" t="s">
        <v>528</v>
      </c>
      <c r="J1262" t="s">
        <v>5358</v>
      </c>
      <c r="W1262" t="s">
        <v>1859</v>
      </c>
      <c r="X1262" t="s">
        <v>11</v>
      </c>
      <c r="AD1262">
        <v>39000000</v>
      </c>
      <c r="AE1262">
        <v>4.9000000000000004</v>
      </c>
      <c r="AF1262">
        <v>60000000</v>
      </c>
      <c r="AG1262">
        <f>IFERROR(CORREL(AD1262:$AD$3757, AF1262:$AF$3757), "")</f>
        <v>-9.9764208743217717E-6</v>
      </c>
      <c r="AH1262">
        <f t="shared" si="40"/>
        <v>21000000</v>
      </c>
    </row>
    <row r="1263" spans="1:34" x14ac:dyDescent="0.3">
      <c r="A1263" t="s">
        <v>8</v>
      </c>
      <c r="B1263" t="s">
        <v>659</v>
      </c>
      <c r="C1263" t="s">
        <v>4233</v>
      </c>
      <c r="D1263">
        <f t="array" ref="D1263">AVERAGE(IF($B$2:$B$3757=$C1263, $AE$2:$AE$3757))</f>
        <v>7.666666666666667</v>
      </c>
      <c r="E1263">
        <f t="shared" si="41"/>
        <v>5.7</v>
      </c>
      <c r="G1263">
        <v>113</v>
      </c>
      <c r="H1263" t="s">
        <v>528</v>
      </c>
      <c r="I1263" t="s">
        <v>5365</v>
      </c>
      <c r="W1263" t="s">
        <v>1860</v>
      </c>
      <c r="X1263" t="s">
        <v>11</v>
      </c>
      <c r="AD1263">
        <v>40000000</v>
      </c>
      <c r="AE1263">
        <v>6.4</v>
      </c>
      <c r="AF1263">
        <v>29802761</v>
      </c>
      <c r="AG1263">
        <f>IFERROR(CORREL(AD1263:$AD$3757, AF1263:$AF$3757), "")</f>
        <v>-2.0518452469824282E-5</v>
      </c>
      <c r="AH1263">
        <f t="shared" si="40"/>
        <v>-10197239</v>
      </c>
    </row>
    <row r="1264" spans="1:34" x14ac:dyDescent="0.3">
      <c r="A1264" t="s">
        <v>8</v>
      </c>
      <c r="B1264" t="s">
        <v>358</v>
      </c>
      <c r="C1264" t="s">
        <v>4236</v>
      </c>
      <c r="D1264">
        <f t="array" ref="D1264">AVERAGE(IF($B$2:$B$3757=$C1264, $AE$2:$AE$3757))</f>
        <v>6.9</v>
      </c>
      <c r="E1264">
        <f t="shared" si="41"/>
        <v>5.7</v>
      </c>
      <c r="G1264">
        <v>150</v>
      </c>
      <c r="H1264" t="s">
        <v>354</v>
      </c>
      <c r="I1264" t="s">
        <v>253</v>
      </c>
      <c r="J1264" t="s">
        <v>897</v>
      </c>
      <c r="K1264" t="s">
        <v>5364</v>
      </c>
      <c r="L1264" t="s">
        <v>2601</v>
      </c>
      <c r="W1264" t="s">
        <v>1861</v>
      </c>
      <c r="X1264" t="s">
        <v>521</v>
      </c>
      <c r="AD1264">
        <v>553632000</v>
      </c>
      <c r="AE1264">
        <v>7.4</v>
      </c>
      <c r="AF1264">
        <v>626809</v>
      </c>
      <c r="AG1264">
        <f>IFERROR(CORREL(AD1264:$AD$3757, AF1264:$AF$3757), "")</f>
        <v>-2.0207784935923681E-5</v>
      </c>
      <c r="AH1264">
        <f t="shared" si="40"/>
        <v>-553005191</v>
      </c>
    </row>
    <row r="1265" spans="1:34" x14ac:dyDescent="0.3">
      <c r="A1265" t="s">
        <v>8</v>
      </c>
      <c r="B1265" t="s">
        <v>825</v>
      </c>
      <c r="C1265" t="s">
        <v>4238</v>
      </c>
      <c r="D1265">
        <f t="array" ref="D1265">AVERAGE(IF($B$2:$B$3757=$C1265, $AE$2:$AE$3757))</f>
        <v>6.5</v>
      </c>
      <c r="E1265">
        <f t="shared" si="41"/>
        <v>5.7</v>
      </c>
      <c r="G1265">
        <v>108</v>
      </c>
      <c r="H1265" t="s">
        <v>528</v>
      </c>
      <c r="I1265" t="s">
        <v>5359</v>
      </c>
      <c r="W1265" t="s">
        <v>1862</v>
      </c>
      <c r="X1265" t="s">
        <v>11</v>
      </c>
      <c r="AD1265">
        <v>38000000</v>
      </c>
      <c r="AE1265">
        <v>6.1</v>
      </c>
      <c r="AF1265">
        <v>127214072</v>
      </c>
      <c r="AG1265">
        <f>IFERROR(CORREL(AD1265:$AD$3757, AF1265:$AF$3757), "")</f>
        <v>5.2267990226900274E-4</v>
      </c>
      <c r="AH1265">
        <f t="shared" si="40"/>
        <v>89214072</v>
      </c>
    </row>
    <row r="1266" spans="1:34" x14ac:dyDescent="0.3">
      <c r="A1266" t="s">
        <v>8</v>
      </c>
      <c r="B1266" t="s">
        <v>815</v>
      </c>
      <c r="C1266" t="s">
        <v>4242</v>
      </c>
      <c r="D1266">
        <f t="array" ref="D1266">AVERAGE(IF($B$2:$B$3757=$C1266, $AE$2:$AE$3757))</f>
        <v>6.7</v>
      </c>
      <c r="E1266">
        <f t="shared" si="41"/>
        <v>5.7</v>
      </c>
      <c r="G1266">
        <v>96</v>
      </c>
      <c r="H1266" t="s">
        <v>528</v>
      </c>
      <c r="I1266" t="s">
        <v>5359</v>
      </c>
      <c r="W1266" t="s">
        <v>1863</v>
      </c>
      <c r="X1266" t="s">
        <v>11</v>
      </c>
      <c r="AD1266">
        <v>38000000</v>
      </c>
      <c r="AE1266">
        <v>6.5</v>
      </c>
      <c r="AF1266">
        <v>88915214</v>
      </c>
      <c r="AG1266">
        <f>IFERROR(CORREL(AD1266:$AD$3757, AF1266:$AF$3757), "")</f>
        <v>4.911185356645659E-4</v>
      </c>
      <c r="AH1266">
        <f t="shared" si="40"/>
        <v>50915214</v>
      </c>
    </row>
    <row r="1267" spans="1:34" x14ac:dyDescent="0.3">
      <c r="A1267" t="s">
        <v>8</v>
      </c>
      <c r="B1267" t="s">
        <v>1864</v>
      </c>
      <c r="C1267" t="s">
        <v>4245</v>
      </c>
      <c r="D1267">
        <f t="array" ref="D1267">AVERAGE(IF($B$2:$B$3757=$C1267, $AE$2:$AE$3757))</f>
        <v>5.5666666666666673</v>
      </c>
      <c r="E1267">
        <f t="shared" si="41"/>
        <v>5.7</v>
      </c>
      <c r="G1267">
        <v>93</v>
      </c>
      <c r="H1267" t="s">
        <v>528</v>
      </c>
      <c r="W1267" t="s">
        <v>1865</v>
      </c>
      <c r="X1267" t="s">
        <v>11</v>
      </c>
      <c r="AD1267">
        <v>39000000</v>
      </c>
      <c r="AE1267">
        <v>5.7</v>
      </c>
      <c r="AF1267">
        <v>30400000</v>
      </c>
      <c r="AG1267">
        <f>IFERROR(CORREL(AD1267:$AD$3757, AF1267:$AF$3757), "")</f>
        <v>4.7189994892483722E-4</v>
      </c>
      <c r="AH1267">
        <f t="shared" si="40"/>
        <v>-8600000</v>
      </c>
    </row>
    <row r="1268" spans="1:34" x14ac:dyDescent="0.3">
      <c r="A1268" t="s">
        <v>8</v>
      </c>
      <c r="B1268" t="s">
        <v>1299</v>
      </c>
      <c r="C1268" t="s">
        <v>4248</v>
      </c>
      <c r="D1268">
        <f t="array" ref="D1268">AVERAGE(IF($B$2:$B$3757=$C1268, $AE$2:$AE$3757))</f>
        <v>6</v>
      </c>
      <c r="E1268">
        <f t="shared" si="41"/>
        <v>5.7</v>
      </c>
      <c r="G1268">
        <v>100</v>
      </c>
      <c r="H1268" t="s">
        <v>354</v>
      </c>
      <c r="I1268" t="s">
        <v>253</v>
      </c>
      <c r="J1268" t="s">
        <v>528</v>
      </c>
      <c r="K1268" t="s">
        <v>5361</v>
      </c>
      <c r="L1268" t="s">
        <v>5358</v>
      </c>
      <c r="W1268" t="s">
        <v>1866</v>
      </c>
      <c r="X1268" t="s">
        <v>11</v>
      </c>
      <c r="AD1268">
        <v>38000000</v>
      </c>
      <c r="AE1268">
        <v>5.0999999999999996</v>
      </c>
      <c r="AF1268">
        <v>85570368</v>
      </c>
      <c r="AG1268">
        <f>IFERROR(CORREL(AD1268:$AD$3757, AF1268:$AF$3757), "")</f>
        <v>4.7195260787883124E-4</v>
      </c>
      <c r="AH1268">
        <f t="shared" si="40"/>
        <v>47570368</v>
      </c>
    </row>
    <row r="1269" spans="1:34" x14ac:dyDescent="0.3">
      <c r="A1269" t="s">
        <v>8</v>
      </c>
      <c r="B1269" t="s">
        <v>1867</v>
      </c>
      <c r="C1269" t="s">
        <v>4251</v>
      </c>
      <c r="D1269">
        <f t="array" ref="D1269">AVERAGE(IF($B$2:$B$3757=$C1269, $AE$2:$AE$3757))</f>
        <v>6</v>
      </c>
      <c r="E1269">
        <f t="shared" si="41"/>
        <v>5.7</v>
      </c>
      <c r="G1269">
        <v>118</v>
      </c>
      <c r="H1269" t="s">
        <v>354</v>
      </c>
      <c r="I1269" t="s">
        <v>253</v>
      </c>
      <c r="J1269" t="s">
        <v>5363</v>
      </c>
      <c r="K1269" t="s">
        <v>5358</v>
      </c>
      <c r="L1269" t="s">
        <v>5281</v>
      </c>
      <c r="W1269" t="s">
        <v>1868</v>
      </c>
      <c r="X1269" t="s">
        <v>11</v>
      </c>
      <c r="AD1269">
        <v>35000000</v>
      </c>
      <c r="AE1269">
        <v>6.6</v>
      </c>
      <c r="AF1269">
        <v>75668868</v>
      </c>
      <c r="AG1269">
        <f>IFERROR(CORREL(AD1269:$AD$3757, AF1269:$AF$3757), "")</f>
        <v>4.5379004996381263E-4</v>
      </c>
      <c r="AH1269">
        <f t="shared" si="40"/>
        <v>40668868</v>
      </c>
    </row>
    <row r="1270" spans="1:34" x14ac:dyDescent="0.3">
      <c r="A1270" t="s">
        <v>8</v>
      </c>
      <c r="B1270" t="s">
        <v>1869</v>
      </c>
      <c r="C1270" t="s">
        <v>4253</v>
      </c>
      <c r="D1270">
        <f t="array" ref="D1270">AVERAGE(IF($B$2:$B$3757=$C1270, $AE$2:$AE$3757))</f>
        <v>3.1</v>
      </c>
      <c r="E1270">
        <f t="shared" si="41"/>
        <v>5.7</v>
      </c>
      <c r="G1270">
        <v>122</v>
      </c>
      <c r="H1270" t="s">
        <v>354</v>
      </c>
      <c r="I1270" t="s">
        <v>5367</v>
      </c>
      <c r="J1270" t="s">
        <v>897</v>
      </c>
      <c r="W1270" t="s">
        <v>1870</v>
      </c>
      <c r="X1270" t="s">
        <v>521</v>
      </c>
      <c r="AD1270">
        <v>38600000</v>
      </c>
      <c r="AE1270">
        <v>6.5</v>
      </c>
      <c r="AF1270">
        <v>6594136</v>
      </c>
      <c r="AG1270">
        <f>IFERROR(CORREL(AD1270:$AD$3757, AF1270:$AF$3757), "")</f>
        <v>4.4353422893166842E-4</v>
      </c>
      <c r="AH1270">
        <f t="shared" si="40"/>
        <v>-32005864</v>
      </c>
    </row>
    <row r="1271" spans="1:34" x14ac:dyDescent="0.3">
      <c r="A1271" t="s">
        <v>8</v>
      </c>
      <c r="B1271" t="s">
        <v>181</v>
      </c>
      <c r="C1271" t="s">
        <v>4257</v>
      </c>
      <c r="D1271">
        <f t="array" ref="D1271">AVERAGE(IF($B$2:$B$3757=$C1271, $AE$2:$AE$3757))</f>
        <v>6.95</v>
      </c>
      <c r="E1271">
        <f t="shared" si="41"/>
        <v>5.6999999999999993</v>
      </c>
      <c r="G1271">
        <v>120</v>
      </c>
      <c r="H1271" t="s">
        <v>897</v>
      </c>
      <c r="I1271" t="s">
        <v>5359</v>
      </c>
      <c r="W1271" t="s">
        <v>1871</v>
      </c>
      <c r="X1271" t="s">
        <v>11</v>
      </c>
      <c r="AD1271">
        <v>38000000</v>
      </c>
      <c r="AE1271">
        <v>6.9</v>
      </c>
      <c r="AF1271">
        <v>58700247</v>
      </c>
      <c r="AG1271">
        <f>IFERROR(CORREL(AD1271:$AD$3757, AF1271:$AF$3757), "")</f>
        <v>4.5202690078448093E-4</v>
      </c>
      <c r="AH1271">
        <f t="shared" si="40"/>
        <v>20700247</v>
      </c>
    </row>
    <row r="1272" spans="1:34" x14ac:dyDescent="0.3">
      <c r="A1272" t="s">
        <v>197</v>
      </c>
      <c r="B1272" t="s">
        <v>1872</v>
      </c>
      <c r="C1272" t="s">
        <v>4259</v>
      </c>
      <c r="D1272">
        <f t="array" ref="D1272">AVERAGE(IF($B$2:$B$3757=$C1272, $AE$2:$AE$3757))</f>
        <v>8</v>
      </c>
      <c r="E1272">
        <f t="shared" si="41"/>
        <v>5.6999999999999993</v>
      </c>
      <c r="G1272">
        <v>146</v>
      </c>
      <c r="H1272" t="s">
        <v>5367</v>
      </c>
      <c r="I1272" t="s">
        <v>897</v>
      </c>
      <c r="J1272" t="s">
        <v>5365</v>
      </c>
      <c r="W1272" t="s">
        <v>1873</v>
      </c>
      <c r="X1272" t="s">
        <v>11</v>
      </c>
      <c r="AD1272">
        <v>38000000</v>
      </c>
      <c r="AE1272">
        <v>7.6</v>
      </c>
      <c r="AF1272">
        <v>50668906</v>
      </c>
      <c r="AG1272">
        <f>IFERROR(CORREL(AD1272:$AD$3757, AF1272:$AF$3757), "")</f>
        <v>4.4266772255688444E-4</v>
      </c>
      <c r="AH1272">
        <f t="shared" si="40"/>
        <v>12668906</v>
      </c>
    </row>
    <row r="1273" spans="1:34" x14ac:dyDescent="0.3">
      <c r="A1273" t="s">
        <v>8</v>
      </c>
      <c r="B1273" t="s">
        <v>195</v>
      </c>
      <c r="C1273" t="s">
        <v>4262</v>
      </c>
      <c r="D1273">
        <f t="array" ref="D1273">AVERAGE(IF($B$2:$B$3757=$C1273, $AE$2:$AE$3757))</f>
        <v>7.2</v>
      </c>
      <c r="E1273">
        <f t="shared" si="41"/>
        <v>5.6999999999999993</v>
      </c>
      <c r="G1273">
        <v>115</v>
      </c>
      <c r="H1273" t="s">
        <v>5366</v>
      </c>
      <c r="I1273" t="s">
        <v>897</v>
      </c>
      <c r="J1273" t="s">
        <v>5281</v>
      </c>
      <c r="W1273" t="s">
        <v>1874</v>
      </c>
      <c r="X1273" t="s">
        <v>11</v>
      </c>
      <c r="AD1273">
        <v>38000000</v>
      </c>
      <c r="AE1273">
        <v>5.6</v>
      </c>
      <c r="AF1273">
        <v>39177215</v>
      </c>
      <c r="AG1273">
        <f>IFERROR(CORREL(AD1273:$AD$3757, AF1273:$AF$3757), "")</f>
        <v>4.3595986631050611E-4</v>
      </c>
      <c r="AH1273">
        <f t="shared" si="40"/>
        <v>1177215</v>
      </c>
    </row>
    <row r="1274" spans="1:34" x14ac:dyDescent="0.3">
      <c r="A1274" t="s">
        <v>8</v>
      </c>
      <c r="B1274" t="s">
        <v>1875</v>
      </c>
      <c r="C1274" t="s">
        <v>4264</v>
      </c>
      <c r="D1274">
        <f t="array" ref="D1274">AVERAGE(IF($B$2:$B$3757=$C1274, $AE$2:$AE$3757))</f>
        <v>3.5</v>
      </c>
      <c r="E1274">
        <f t="shared" si="41"/>
        <v>5.6999999999999993</v>
      </c>
      <c r="G1274">
        <v>123</v>
      </c>
      <c r="H1274" t="s">
        <v>528</v>
      </c>
      <c r="I1274" t="s">
        <v>5366</v>
      </c>
      <c r="J1274" t="s">
        <v>5359</v>
      </c>
      <c r="W1274" t="s">
        <v>1876</v>
      </c>
      <c r="X1274" t="s">
        <v>11</v>
      </c>
      <c r="AD1274">
        <v>35000000</v>
      </c>
      <c r="AE1274">
        <v>6.2</v>
      </c>
      <c r="AF1274">
        <v>40334024</v>
      </c>
      <c r="AG1274">
        <f>IFERROR(CORREL(AD1274:$AD$3757, AF1274:$AF$3757), "")</f>
        <v>4.3306536136144793E-4</v>
      </c>
      <c r="AH1274">
        <f t="shared" si="40"/>
        <v>5334024</v>
      </c>
    </row>
    <row r="1275" spans="1:34" x14ac:dyDescent="0.3">
      <c r="A1275" t="s">
        <v>8</v>
      </c>
      <c r="B1275" t="s">
        <v>1370</v>
      </c>
      <c r="C1275" t="s">
        <v>4267</v>
      </c>
      <c r="D1275">
        <f t="array" ref="D1275">AVERAGE(IF($B$2:$B$3757=$C1275, $AE$2:$AE$3757))</f>
        <v>7.0250000000000004</v>
      </c>
      <c r="E1275">
        <f t="shared" si="41"/>
        <v>5.6999999999999993</v>
      </c>
      <c r="G1275">
        <v>94</v>
      </c>
      <c r="H1275" t="s">
        <v>354</v>
      </c>
      <c r="I1275" t="s">
        <v>528</v>
      </c>
      <c r="J1275" t="s">
        <v>5366</v>
      </c>
      <c r="W1275" t="s">
        <v>1877</v>
      </c>
      <c r="X1275" t="s">
        <v>11</v>
      </c>
      <c r="AD1275">
        <v>30000000</v>
      </c>
      <c r="AE1275">
        <v>4.4000000000000004</v>
      </c>
      <c r="AF1275">
        <v>71038190</v>
      </c>
      <c r="AG1275">
        <f>IFERROR(CORREL(AD1275:$AD$3757, AF1275:$AF$3757), "")</f>
        <v>4.3080455061418637E-4</v>
      </c>
      <c r="AH1275">
        <f t="shared" si="40"/>
        <v>41038190</v>
      </c>
    </row>
    <row r="1276" spans="1:34" x14ac:dyDescent="0.3">
      <c r="A1276" t="s">
        <v>8</v>
      </c>
      <c r="B1276" t="s">
        <v>1878</v>
      </c>
      <c r="C1276" t="s">
        <v>4281</v>
      </c>
      <c r="D1276">
        <f t="array" ref="D1276">AVERAGE(IF($B$2:$B$3757=$C1276, $AE$2:$AE$3757))</f>
        <v>6.8</v>
      </c>
      <c r="E1276">
        <f t="shared" si="41"/>
        <v>5.6923076923076925</v>
      </c>
      <c r="G1276">
        <v>102</v>
      </c>
      <c r="H1276" t="s">
        <v>897</v>
      </c>
      <c r="I1276" t="s">
        <v>5359</v>
      </c>
      <c r="W1276" t="s">
        <v>1879</v>
      </c>
      <c r="X1276" t="s">
        <v>11</v>
      </c>
      <c r="AD1276">
        <v>38000000</v>
      </c>
      <c r="AE1276">
        <v>5.6</v>
      </c>
      <c r="AF1276">
        <v>24044532</v>
      </c>
      <c r="AG1276">
        <f>IFERROR(CORREL(AD1276:$AD$3757, AF1276:$AF$3757), "")</f>
        <v>4.2855889318100772E-4</v>
      </c>
      <c r="AH1276">
        <f t="shared" si="40"/>
        <v>-13955468</v>
      </c>
    </row>
    <row r="1277" spans="1:34" x14ac:dyDescent="0.3">
      <c r="A1277" t="s">
        <v>8</v>
      </c>
      <c r="B1277" t="s">
        <v>1118</v>
      </c>
      <c r="C1277" t="s">
        <v>4286</v>
      </c>
      <c r="D1277">
        <f t="array" ref="D1277">AVERAGE(IF($B$2:$B$3757=$C1277, $AE$2:$AE$3757))</f>
        <v>4</v>
      </c>
      <c r="E1277">
        <f t="shared" si="41"/>
        <v>5.6750000000000007</v>
      </c>
      <c r="G1277">
        <v>98</v>
      </c>
      <c r="H1277" t="s">
        <v>528</v>
      </c>
      <c r="I1277" t="s">
        <v>897</v>
      </c>
      <c r="W1277" t="s">
        <v>1880</v>
      </c>
      <c r="X1277" t="s">
        <v>11</v>
      </c>
      <c r="AD1277">
        <v>38000000</v>
      </c>
      <c r="AE1277">
        <v>5.5</v>
      </c>
      <c r="AF1277">
        <v>22770864</v>
      </c>
      <c r="AG1277">
        <f>IFERROR(CORREL(AD1277:$AD$3757, AF1277:$AF$3757), "")</f>
        <v>4.307071565444482E-4</v>
      </c>
      <c r="AH1277">
        <f t="shared" si="40"/>
        <v>-15229136</v>
      </c>
    </row>
    <row r="1278" spans="1:34" x14ac:dyDescent="0.3">
      <c r="A1278" t="s">
        <v>8</v>
      </c>
      <c r="B1278" t="s">
        <v>1008</v>
      </c>
      <c r="C1278" t="s">
        <v>4294</v>
      </c>
      <c r="D1278">
        <f t="array" ref="D1278">AVERAGE(IF($B$2:$B$3757=$C1278, $AE$2:$AE$3757))</f>
        <v>7.1</v>
      </c>
      <c r="E1278">
        <f t="shared" si="41"/>
        <v>5.6749999999999998</v>
      </c>
      <c r="G1278">
        <v>133</v>
      </c>
      <c r="H1278" t="s">
        <v>5363</v>
      </c>
      <c r="I1278" t="s">
        <v>5281</v>
      </c>
      <c r="W1278" t="s">
        <v>1881</v>
      </c>
      <c r="X1278" t="s">
        <v>11</v>
      </c>
      <c r="AD1278">
        <v>38000000</v>
      </c>
      <c r="AE1278">
        <v>6.7</v>
      </c>
      <c r="AF1278">
        <v>18653746</v>
      </c>
      <c r="AG1278">
        <f>IFERROR(CORREL(AD1278:$AD$3757, AF1278:$AF$3757), "")</f>
        <v>4.332836924867914E-4</v>
      </c>
      <c r="AH1278">
        <f t="shared" si="40"/>
        <v>-19346254</v>
      </c>
    </row>
    <row r="1279" spans="1:34" x14ac:dyDescent="0.3">
      <c r="A1279" t="s">
        <v>8</v>
      </c>
      <c r="B1279" t="s">
        <v>195</v>
      </c>
      <c r="C1279" t="s">
        <v>4297</v>
      </c>
      <c r="D1279">
        <f t="array" ref="D1279">AVERAGE(IF($B$2:$B$3757=$C1279, $AE$2:$AE$3757))</f>
        <v>7.6</v>
      </c>
      <c r="E1279">
        <f t="shared" si="41"/>
        <v>5.666666666666667</v>
      </c>
      <c r="G1279">
        <v>118</v>
      </c>
      <c r="H1279" t="s">
        <v>5366</v>
      </c>
      <c r="I1279" t="s">
        <v>897</v>
      </c>
      <c r="J1279" t="s">
        <v>5363</v>
      </c>
      <c r="K1279" t="s">
        <v>5281</v>
      </c>
      <c r="W1279" t="s">
        <v>1882</v>
      </c>
      <c r="X1279" t="s">
        <v>11</v>
      </c>
      <c r="AD1279">
        <v>38000000</v>
      </c>
      <c r="AE1279">
        <v>6.1</v>
      </c>
      <c r="AF1279">
        <v>17305211</v>
      </c>
      <c r="AG1279">
        <f>IFERROR(CORREL(AD1279:$AD$3757, AF1279:$AF$3757), "")</f>
        <v>4.3724273741623264E-4</v>
      </c>
      <c r="AH1279">
        <f t="shared" si="40"/>
        <v>-20694789</v>
      </c>
    </row>
    <row r="1280" spans="1:34" x14ac:dyDescent="0.3">
      <c r="A1280" t="s">
        <v>8</v>
      </c>
      <c r="B1280" t="s">
        <v>1180</v>
      </c>
      <c r="C1280" t="s">
        <v>4301</v>
      </c>
      <c r="D1280">
        <f t="array" ref="D1280">AVERAGE(IF($B$2:$B$3757=$C1280, $AE$2:$AE$3757))</f>
        <v>6.45</v>
      </c>
      <c r="E1280">
        <f t="shared" si="41"/>
        <v>5.6625000000000005</v>
      </c>
      <c r="G1280">
        <v>105</v>
      </c>
      <c r="H1280" t="s">
        <v>897</v>
      </c>
      <c r="I1280" t="s">
        <v>5368</v>
      </c>
      <c r="W1280" t="s">
        <v>1883</v>
      </c>
      <c r="X1280" t="s">
        <v>11</v>
      </c>
      <c r="AD1280">
        <v>57000000</v>
      </c>
      <c r="AE1280">
        <v>6.2</v>
      </c>
      <c r="AF1280">
        <v>16991902</v>
      </c>
      <c r="AG1280">
        <f>IFERROR(CORREL(AD1280:$AD$3757, AF1280:$AF$3757), "")</f>
        <v>4.4165781229704135E-4</v>
      </c>
      <c r="AH1280">
        <f t="shared" si="40"/>
        <v>-40008098</v>
      </c>
    </row>
    <row r="1281" spans="1:34" x14ac:dyDescent="0.3">
      <c r="A1281" t="s">
        <v>8</v>
      </c>
      <c r="B1281" t="s">
        <v>1884</v>
      </c>
      <c r="C1281" t="s">
        <v>4305</v>
      </c>
      <c r="D1281">
        <f t="array" ref="D1281">AVERAGE(IF($B$2:$B$3757=$C1281, $AE$2:$AE$3757))</f>
        <v>6.2</v>
      </c>
      <c r="E1281">
        <f t="shared" si="41"/>
        <v>5.65</v>
      </c>
      <c r="G1281">
        <v>109</v>
      </c>
      <c r="H1281" t="s">
        <v>897</v>
      </c>
      <c r="W1281" t="s">
        <v>1885</v>
      </c>
      <c r="X1281" t="s">
        <v>11</v>
      </c>
      <c r="AD1281">
        <v>10000000</v>
      </c>
      <c r="AE1281">
        <v>7.3</v>
      </c>
      <c r="AF1281">
        <v>47536959</v>
      </c>
      <c r="AG1281">
        <f>IFERROR(CORREL(AD1281:$AD$3757, AF1281:$AF$3757), "")</f>
        <v>4.5505073173232006E-4</v>
      </c>
      <c r="AH1281">
        <f t="shared" si="40"/>
        <v>37536959</v>
      </c>
    </row>
    <row r="1282" spans="1:34" x14ac:dyDescent="0.3">
      <c r="A1282" t="s">
        <v>8</v>
      </c>
      <c r="B1282" t="s">
        <v>50</v>
      </c>
      <c r="C1282" t="s">
        <v>4307</v>
      </c>
      <c r="D1282">
        <f t="array" ref="D1282">AVERAGE(IF($B$2:$B$3757=$C1282, $AE$2:$AE$3757))</f>
        <v>6.5</v>
      </c>
      <c r="E1282">
        <f t="shared" si="41"/>
        <v>5.65</v>
      </c>
      <c r="G1282">
        <v>129</v>
      </c>
      <c r="H1282" t="s">
        <v>253</v>
      </c>
      <c r="I1282" t="s">
        <v>897</v>
      </c>
      <c r="W1282" t="s">
        <v>1886</v>
      </c>
      <c r="X1282" t="s">
        <v>11</v>
      </c>
      <c r="AD1282">
        <v>38000000</v>
      </c>
      <c r="AE1282">
        <v>6.6</v>
      </c>
      <c r="AF1282">
        <v>10300000</v>
      </c>
      <c r="AG1282">
        <f>IFERROR(CORREL(AD1282:$AD$3757, AF1282:$AF$3757), "")</f>
        <v>4.6586570960030878E-4</v>
      </c>
      <c r="AH1282">
        <f t="shared" si="40"/>
        <v>-27700000</v>
      </c>
    </row>
    <row r="1283" spans="1:34" x14ac:dyDescent="0.3">
      <c r="A1283" t="s">
        <v>8</v>
      </c>
      <c r="B1283" t="s">
        <v>1440</v>
      </c>
      <c r="C1283" t="s">
        <v>4311</v>
      </c>
      <c r="D1283">
        <f t="array" ref="D1283">AVERAGE(IF($B$2:$B$3757=$C1283, $AE$2:$AE$3757))</f>
        <v>6.3</v>
      </c>
      <c r="E1283">
        <f t="shared" si="41"/>
        <v>5.65</v>
      </c>
      <c r="G1283">
        <v>109</v>
      </c>
      <c r="H1283" t="s">
        <v>1714</v>
      </c>
      <c r="I1283" t="s">
        <v>5363</v>
      </c>
      <c r="J1283" t="s">
        <v>5358</v>
      </c>
      <c r="W1283" t="s">
        <v>1887</v>
      </c>
      <c r="X1283" t="s">
        <v>11</v>
      </c>
      <c r="AD1283">
        <v>15000000</v>
      </c>
      <c r="AE1283">
        <v>8.1999999999999993</v>
      </c>
      <c r="AF1283">
        <v>13782838</v>
      </c>
      <c r="AG1283">
        <f>IFERROR(CORREL(AD1283:$AD$3757, AF1283:$AF$3757), "")</f>
        <v>4.7264418640230747E-4</v>
      </c>
      <c r="AH1283">
        <f t="shared" ref="AH1283:AH1346" si="42" xml:space="preserve"> AF1283 - AD1283</f>
        <v>-1217162</v>
      </c>
    </row>
    <row r="1284" spans="1:34" x14ac:dyDescent="0.3">
      <c r="A1284" t="s">
        <v>8</v>
      </c>
      <c r="B1284" t="s">
        <v>372</v>
      </c>
      <c r="C1284" t="s">
        <v>4313</v>
      </c>
      <c r="D1284">
        <f t="array" ref="D1284">AVERAGE(IF($B$2:$B$3757=$C1284, $AE$2:$AE$3757))</f>
        <v>5.7666666666666657</v>
      </c>
      <c r="E1284">
        <f t="shared" si="41"/>
        <v>5.65</v>
      </c>
      <c r="G1284">
        <v>127</v>
      </c>
      <c r="H1284" t="s">
        <v>354</v>
      </c>
      <c r="I1284" t="s">
        <v>5358</v>
      </c>
      <c r="J1284" t="s">
        <v>5281</v>
      </c>
      <c r="W1284" t="s">
        <v>1888</v>
      </c>
      <c r="X1284" t="s">
        <v>11</v>
      </c>
      <c r="AD1284">
        <v>38000000</v>
      </c>
      <c r="AE1284">
        <v>6.4</v>
      </c>
      <c r="AF1284">
        <v>41997790</v>
      </c>
      <c r="AG1284">
        <f>IFERROR(CORREL(AD1284:$AD$3757, AF1284:$AF$3757), "")</f>
        <v>4.6496063538106248E-4</v>
      </c>
      <c r="AH1284">
        <f t="shared" si="42"/>
        <v>3997790</v>
      </c>
    </row>
    <row r="1285" spans="1:34" x14ac:dyDescent="0.3">
      <c r="A1285" t="s">
        <v>8</v>
      </c>
      <c r="B1285" t="s">
        <v>1889</v>
      </c>
      <c r="C1285" t="s">
        <v>4316</v>
      </c>
      <c r="D1285">
        <f t="array" ref="D1285">AVERAGE(IF($B$2:$B$3757=$C1285, $AE$2:$AE$3757))</f>
        <v>7.5</v>
      </c>
      <c r="E1285">
        <f t="shared" si="41"/>
        <v>5.65</v>
      </c>
      <c r="G1285">
        <v>118</v>
      </c>
      <c r="H1285" t="s">
        <v>5366</v>
      </c>
      <c r="I1285" t="s">
        <v>5363</v>
      </c>
      <c r="J1285" t="s">
        <v>5281</v>
      </c>
      <c r="W1285" t="s">
        <v>1890</v>
      </c>
      <c r="X1285" t="s">
        <v>11</v>
      </c>
      <c r="AD1285">
        <v>37000000</v>
      </c>
      <c r="AE1285">
        <v>6.4</v>
      </c>
      <c r="AF1285">
        <v>6482195</v>
      </c>
      <c r="AG1285">
        <f>IFERROR(CORREL(AD1285:$AD$3757, AF1285:$AF$3757), "")</f>
        <v>4.6111815644618359E-4</v>
      </c>
      <c r="AH1285">
        <f t="shared" si="42"/>
        <v>-30517805</v>
      </c>
    </row>
    <row r="1286" spans="1:34" x14ac:dyDescent="0.3">
      <c r="A1286" t="s">
        <v>8</v>
      </c>
      <c r="B1286" t="s">
        <v>1891</v>
      </c>
      <c r="C1286" t="s">
        <v>4318</v>
      </c>
      <c r="D1286">
        <f t="array" ref="D1286">AVERAGE(IF($B$2:$B$3757=$C1286, $AE$2:$AE$3757))</f>
        <v>6.5</v>
      </c>
      <c r="E1286">
        <f t="shared" si="41"/>
        <v>5.65</v>
      </c>
      <c r="G1286">
        <v>110</v>
      </c>
      <c r="H1286" t="s">
        <v>354</v>
      </c>
      <c r="I1286" t="s">
        <v>253</v>
      </c>
      <c r="J1286" t="s">
        <v>897</v>
      </c>
      <c r="K1286" t="s">
        <v>5281</v>
      </c>
      <c r="L1286" t="s">
        <v>4337</v>
      </c>
      <c r="W1286" t="s">
        <v>1892</v>
      </c>
      <c r="X1286" t="s">
        <v>11</v>
      </c>
      <c r="AD1286">
        <v>38000000</v>
      </c>
      <c r="AE1286">
        <v>5.2</v>
      </c>
      <c r="AF1286">
        <v>623374</v>
      </c>
      <c r="AG1286">
        <f>IFERROR(CORREL(AD1286:$AD$3757, AF1286:$AF$3757), "")</f>
        <v>4.6835887418679765E-4</v>
      </c>
      <c r="AH1286">
        <f t="shared" si="42"/>
        <v>-37376626</v>
      </c>
    </row>
    <row r="1287" spans="1:34" x14ac:dyDescent="0.3">
      <c r="A1287" t="s">
        <v>8</v>
      </c>
      <c r="B1287" t="s">
        <v>819</v>
      </c>
      <c r="C1287" t="s">
        <v>4321</v>
      </c>
      <c r="D1287">
        <f t="array" ref="D1287">AVERAGE(IF($B$2:$B$3757=$C1287, $AE$2:$AE$3757))</f>
        <v>6.3</v>
      </c>
      <c r="E1287">
        <f t="shared" si="41"/>
        <v>5.6333333333333329</v>
      </c>
      <c r="G1287">
        <v>90</v>
      </c>
      <c r="H1287" t="s">
        <v>253</v>
      </c>
      <c r="I1287" t="s">
        <v>5361</v>
      </c>
      <c r="J1287" t="s">
        <v>5357</v>
      </c>
      <c r="K1287" t="s">
        <v>5358</v>
      </c>
      <c r="W1287" t="s">
        <v>1893</v>
      </c>
      <c r="X1287" t="s">
        <v>11</v>
      </c>
      <c r="AD1287">
        <v>55000000</v>
      </c>
      <c r="AE1287">
        <v>6.5</v>
      </c>
      <c r="AF1287">
        <v>7871693</v>
      </c>
      <c r="AG1287">
        <f>IFERROR(CORREL(AD1287:$AD$3757, AF1287:$AF$3757), "")</f>
        <v>4.7841741277685699E-4</v>
      </c>
      <c r="AH1287">
        <f t="shared" si="42"/>
        <v>-47128307</v>
      </c>
    </row>
    <row r="1288" spans="1:34" x14ac:dyDescent="0.3">
      <c r="A1288" t="s">
        <v>8</v>
      </c>
      <c r="B1288" t="s">
        <v>1894</v>
      </c>
      <c r="C1288" t="s">
        <v>4325</v>
      </c>
      <c r="D1288">
        <f t="array" ref="D1288">AVERAGE(IF($B$2:$B$3757=$C1288, $AE$2:$AE$3757))</f>
        <v>2.2999999999999998</v>
      </c>
      <c r="E1288">
        <f t="shared" si="41"/>
        <v>5.6333333333333329</v>
      </c>
      <c r="G1288">
        <v>144</v>
      </c>
      <c r="H1288" t="s">
        <v>897</v>
      </c>
      <c r="W1288" t="s">
        <v>1895</v>
      </c>
      <c r="X1288" t="s">
        <v>11</v>
      </c>
      <c r="AD1288">
        <v>32000000</v>
      </c>
      <c r="AE1288">
        <v>7.1</v>
      </c>
      <c r="AF1288">
        <v>16377274</v>
      </c>
      <c r="AG1288">
        <f>IFERROR(CORREL(AD1288:$AD$3757, AF1288:$AF$3757), "")</f>
        <v>4.9935665736787612E-4</v>
      </c>
      <c r="AH1288">
        <f t="shared" si="42"/>
        <v>-15622726</v>
      </c>
    </row>
    <row r="1289" spans="1:34" x14ac:dyDescent="0.3">
      <c r="A1289" t="s">
        <v>197</v>
      </c>
      <c r="B1289" t="s">
        <v>1379</v>
      </c>
      <c r="C1289" t="s">
        <v>4327</v>
      </c>
      <c r="D1289">
        <f t="array" ref="D1289">AVERAGE(IF($B$2:$B$3757=$C1289, $AE$2:$AE$3757))</f>
        <v>7.1</v>
      </c>
      <c r="E1289">
        <f t="shared" si="41"/>
        <v>5.6333333333333329</v>
      </c>
      <c r="G1289">
        <v>130</v>
      </c>
      <c r="H1289" t="s">
        <v>5367</v>
      </c>
      <c r="I1289" t="s">
        <v>897</v>
      </c>
      <c r="J1289" t="s">
        <v>5365</v>
      </c>
      <c r="W1289" t="s">
        <v>1896</v>
      </c>
      <c r="X1289" t="s">
        <v>11</v>
      </c>
      <c r="AD1289">
        <v>40000000</v>
      </c>
      <c r="AE1289">
        <v>7.3</v>
      </c>
      <c r="AF1289">
        <v>9589875</v>
      </c>
      <c r="AG1289">
        <f>IFERROR(CORREL(AD1289:$AD$3757, AF1289:$AF$3757), "")</f>
        <v>5.0117840864087387E-4</v>
      </c>
      <c r="AH1289">
        <f t="shared" si="42"/>
        <v>-30410125</v>
      </c>
    </row>
    <row r="1290" spans="1:34" x14ac:dyDescent="0.3">
      <c r="A1290" t="s">
        <v>8</v>
      </c>
      <c r="B1290" t="s">
        <v>1897</v>
      </c>
      <c r="C1290" t="s">
        <v>4329</v>
      </c>
      <c r="D1290">
        <f t="array" ref="D1290">AVERAGE(IF($B$2:$B$3757=$C1290, $AE$2:$AE$3757))</f>
        <v>6.7</v>
      </c>
      <c r="E1290">
        <f t="shared" si="41"/>
        <v>5.625</v>
      </c>
      <c r="G1290">
        <v>112</v>
      </c>
      <c r="H1290" t="s">
        <v>354</v>
      </c>
      <c r="I1290" t="s">
        <v>253</v>
      </c>
      <c r="J1290" t="s">
        <v>5358</v>
      </c>
      <c r="K1290" t="s">
        <v>5281</v>
      </c>
      <c r="W1290" t="s">
        <v>1898</v>
      </c>
      <c r="X1290" t="s">
        <v>11</v>
      </c>
      <c r="AD1290">
        <v>38000000</v>
      </c>
      <c r="AE1290">
        <v>5.2</v>
      </c>
      <c r="AF1290">
        <v>34912982</v>
      </c>
      <c r="AG1290">
        <f>IFERROR(CORREL(AD1290:$AD$3757, AF1290:$AF$3757), "")</f>
        <v>5.0968156665656043E-4</v>
      </c>
      <c r="AH1290">
        <f t="shared" si="42"/>
        <v>-3087018</v>
      </c>
    </row>
    <row r="1291" spans="1:34" x14ac:dyDescent="0.3">
      <c r="A1291" t="s">
        <v>8</v>
      </c>
      <c r="B1291" t="s">
        <v>1899</v>
      </c>
      <c r="C1291" t="s">
        <v>4332</v>
      </c>
      <c r="D1291">
        <f t="array" ref="D1291">AVERAGE(IF($B$2:$B$3757=$C1291, $AE$2:$AE$3757))</f>
        <v>5.9</v>
      </c>
      <c r="E1291">
        <f t="shared" si="41"/>
        <v>5.6000000000000005</v>
      </c>
      <c r="G1291">
        <v>133</v>
      </c>
      <c r="H1291" t="s">
        <v>897</v>
      </c>
      <c r="I1291" t="s">
        <v>5365</v>
      </c>
      <c r="W1291" t="s">
        <v>1900</v>
      </c>
      <c r="X1291" t="s">
        <v>11</v>
      </c>
      <c r="AD1291">
        <v>35000000</v>
      </c>
      <c r="AE1291">
        <v>7.7</v>
      </c>
      <c r="AF1291">
        <v>109712885</v>
      </c>
      <c r="AG1291">
        <f>IFERROR(CORREL(AD1291:$AD$3757, AF1291:$AF$3757), "")</f>
        <v>5.0821382798251174E-4</v>
      </c>
      <c r="AH1291">
        <f t="shared" si="42"/>
        <v>74712885</v>
      </c>
    </row>
    <row r="1292" spans="1:34" x14ac:dyDescent="0.3">
      <c r="A1292" t="s">
        <v>8</v>
      </c>
      <c r="B1292" t="s">
        <v>1600</v>
      </c>
      <c r="C1292" t="s">
        <v>4334</v>
      </c>
      <c r="D1292">
        <f t="array" ref="D1292">AVERAGE(IF($B$2:$B$3757=$C1292, $AE$2:$AE$3757))</f>
        <v>6</v>
      </c>
      <c r="E1292">
        <f t="shared" si="41"/>
        <v>5.6</v>
      </c>
      <c r="G1292">
        <v>150</v>
      </c>
      <c r="H1292" t="s">
        <v>5366</v>
      </c>
      <c r="I1292" t="s">
        <v>897</v>
      </c>
      <c r="J1292" t="s">
        <v>5281</v>
      </c>
      <c r="W1292" t="s">
        <v>1901</v>
      </c>
      <c r="X1292" t="s">
        <v>11</v>
      </c>
      <c r="AD1292">
        <v>37000000</v>
      </c>
      <c r="AE1292">
        <v>7.6</v>
      </c>
      <c r="AF1292">
        <v>92173235</v>
      </c>
      <c r="AG1292">
        <f>IFERROR(CORREL(AD1292:$AD$3757, AF1292:$AF$3757), "")</f>
        <v>4.9017587861699288E-4</v>
      </c>
      <c r="AH1292">
        <f t="shared" si="42"/>
        <v>55173235</v>
      </c>
    </row>
    <row r="1293" spans="1:34" x14ac:dyDescent="0.3">
      <c r="A1293" t="s">
        <v>8</v>
      </c>
      <c r="B1293" t="s">
        <v>1902</v>
      </c>
      <c r="C1293" t="s">
        <v>613</v>
      </c>
      <c r="D1293">
        <f t="array" ref="D1293">AVERAGE(IF($B$2:$B$3757=$C1293, $AE$2:$AE$3757))</f>
        <v>6.9</v>
      </c>
      <c r="E1293">
        <f t="shared" si="41"/>
        <v>5.6</v>
      </c>
      <c r="G1293">
        <v>110</v>
      </c>
      <c r="H1293" t="s">
        <v>528</v>
      </c>
      <c r="I1293" t="s">
        <v>897</v>
      </c>
      <c r="J1293" t="s">
        <v>5359</v>
      </c>
      <c r="W1293" t="s">
        <v>1903</v>
      </c>
      <c r="X1293" t="s">
        <v>11</v>
      </c>
      <c r="AD1293">
        <v>40000000</v>
      </c>
      <c r="AE1293">
        <v>5.7</v>
      </c>
      <c r="AF1293">
        <v>41102171</v>
      </c>
      <c r="AG1293">
        <f>IFERROR(CORREL(AD1293:$AD$3757, AF1293:$AF$3757), "")</f>
        <v>4.717729907848994E-4</v>
      </c>
      <c r="AH1293">
        <f t="shared" si="42"/>
        <v>1102171</v>
      </c>
    </row>
    <row r="1294" spans="1:34" x14ac:dyDescent="0.3">
      <c r="A1294" t="s">
        <v>8</v>
      </c>
      <c r="B1294" t="s">
        <v>1904</v>
      </c>
      <c r="C1294" t="s">
        <v>4340</v>
      </c>
      <c r="D1294">
        <f t="array" ref="D1294">AVERAGE(IF($B$2:$B$3757=$C1294, $AE$2:$AE$3757))</f>
        <v>7</v>
      </c>
      <c r="E1294">
        <f t="shared" si="41"/>
        <v>5.6</v>
      </c>
      <c r="G1294">
        <v>96</v>
      </c>
      <c r="H1294" t="s">
        <v>528</v>
      </c>
      <c r="I1294" t="s">
        <v>897</v>
      </c>
      <c r="W1294" t="s">
        <v>1905</v>
      </c>
      <c r="X1294" t="s">
        <v>11</v>
      </c>
      <c r="AD1294">
        <v>37000000</v>
      </c>
      <c r="AE1294">
        <v>7</v>
      </c>
      <c r="AF1294">
        <v>60338891</v>
      </c>
      <c r="AG1294">
        <f>IFERROR(CORREL(AD1294:$AD$3757, AF1294:$AF$3757), "")</f>
        <v>4.6746801308521208E-4</v>
      </c>
      <c r="AH1294">
        <f t="shared" si="42"/>
        <v>23338891</v>
      </c>
    </row>
    <row r="1295" spans="1:34" x14ac:dyDescent="0.3">
      <c r="A1295" t="s">
        <v>8</v>
      </c>
      <c r="B1295" t="s">
        <v>1906</v>
      </c>
      <c r="C1295" t="s">
        <v>4342</v>
      </c>
      <c r="D1295">
        <f t="array" ref="D1295">AVERAGE(IF($B$2:$B$3757=$C1295, $AE$2:$AE$3757))</f>
        <v>6.4</v>
      </c>
      <c r="E1295">
        <f t="shared" si="41"/>
        <v>5.6</v>
      </c>
      <c r="G1295">
        <v>96</v>
      </c>
      <c r="H1295" t="s">
        <v>253</v>
      </c>
      <c r="I1295" t="s">
        <v>528</v>
      </c>
      <c r="J1295" t="s">
        <v>5361</v>
      </c>
      <c r="K1295" t="s">
        <v>5357</v>
      </c>
      <c r="W1295" t="s">
        <v>1907</v>
      </c>
      <c r="X1295" t="s">
        <v>11</v>
      </c>
      <c r="AD1295">
        <v>37000000</v>
      </c>
      <c r="AE1295">
        <v>6</v>
      </c>
      <c r="AF1295">
        <v>48006503</v>
      </c>
      <c r="AG1295">
        <f>IFERROR(CORREL(AD1295:$AD$3757, AF1295:$AF$3757), "")</f>
        <v>4.5849245870713273E-4</v>
      </c>
      <c r="AH1295">
        <f t="shared" si="42"/>
        <v>11006503</v>
      </c>
    </row>
    <row r="1296" spans="1:34" x14ac:dyDescent="0.3">
      <c r="A1296" t="s">
        <v>8</v>
      </c>
      <c r="B1296" t="s">
        <v>222</v>
      </c>
      <c r="C1296" t="s">
        <v>4344</v>
      </c>
      <c r="D1296">
        <f t="array" ref="D1296">AVERAGE(IF($B$2:$B$3757=$C1296, $AE$2:$AE$3757))</f>
        <v>5.6</v>
      </c>
      <c r="E1296">
        <f t="shared" si="41"/>
        <v>5.6</v>
      </c>
      <c r="G1296">
        <v>123</v>
      </c>
      <c r="H1296" t="s">
        <v>354</v>
      </c>
      <c r="I1296" t="s">
        <v>5367</v>
      </c>
      <c r="J1296" t="s">
        <v>897</v>
      </c>
      <c r="K1296" t="s">
        <v>5365</v>
      </c>
      <c r="W1296" t="s">
        <v>1908</v>
      </c>
      <c r="X1296" t="s">
        <v>11</v>
      </c>
      <c r="AD1296">
        <v>38000000</v>
      </c>
      <c r="AE1296">
        <v>8.1</v>
      </c>
      <c r="AF1296">
        <v>26903709</v>
      </c>
      <c r="AG1296">
        <f>IFERROR(CORREL(AD1296:$AD$3757, AF1296:$AF$3757), "")</f>
        <v>4.5320592737838934E-4</v>
      </c>
      <c r="AH1296">
        <f t="shared" si="42"/>
        <v>-11096291</v>
      </c>
    </row>
    <row r="1297" spans="1:34" x14ac:dyDescent="0.3">
      <c r="A1297" t="s">
        <v>8</v>
      </c>
      <c r="B1297" t="s">
        <v>1894</v>
      </c>
      <c r="C1297" t="s">
        <v>4351</v>
      </c>
      <c r="D1297">
        <f t="array" ref="D1297">AVERAGE(IF($B$2:$B$3757=$C1297, $AE$2:$AE$3757))</f>
        <v>6.3</v>
      </c>
      <c r="E1297">
        <f t="shared" si="41"/>
        <v>5.6</v>
      </c>
      <c r="G1297">
        <v>188</v>
      </c>
      <c r="H1297" t="s">
        <v>897</v>
      </c>
      <c r="W1297" t="s">
        <v>1909</v>
      </c>
      <c r="X1297" t="s">
        <v>11</v>
      </c>
      <c r="AD1297">
        <v>37000000</v>
      </c>
      <c r="AE1297">
        <v>8</v>
      </c>
      <c r="AF1297">
        <v>22450975</v>
      </c>
      <c r="AG1297">
        <f>IFERROR(CORREL(AD1297:$AD$3757, AF1297:$AF$3757), "")</f>
        <v>4.54404064892386E-4</v>
      </c>
      <c r="AH1297">
        <f t="shared" si="42"/>
        <v>-14549025</v>
      </c>
    </row>
    <row r="1298" spans="1:34" x14ac:dyDescent="0.3">
      <c r="A1298" t="s">
        <v>8</v>
      </c>
      <c r="B1298" t="s">
        <v>1910</v>
      </c>
      <c r="C1298" t="s">
        <v>4354</v>
      </c>
      <c r="D1298">
        <f t="array" ref="D1298">AVERAGE(IF($B$2:$B$3757=$C1298, $AE$2:$AE$3757))</f>
        <v>6.8</v>
      </c>
      <c r="E1298">
        <f t="shared" si="41"/>
        <v>5.6</v>
      </c>
      <c r="G1298">
        <v>107</v>
      </c>
      <c r="H1298" t="s">
        <v>354</v>
      </c>
      <c r="I1298" t="s">
        <v>528</v>
      </c>
      <c r="J1298" t="s">
        <v>5366</v>
      </c>
      <c r="W1298" t="s">
        <v>1911</v>
      </c>
      <c r="X1298" t="s">
        <v>11</v>
      </c>
      <c r="AD1298">
        <v>37000000</v>
      </c>
      <c r="AE1298">
        <v>5.6</v>
      </c>
      <c r="AF1298">
        <v>44867349</v>
      </c>
      <c r="AG1298">
        <f>IFERROR(CORREL(AD1298:$AD$3757, AF1298:$AF$3757), "")</f>
        <v>4.5682965401966862E-4</v>
      </c>
      <c r="AH1298">
        <f t="shared" si="42"/>
        <v>7867349</v>
      </c>
    </row>
    <row r="1299" spans="1:34" x14ac:dyDescent="0.3">
      <c r="A1299" t="s">
        <v>8</v>
      </c>
      <c r="B1299" t="s">
        <v>1912</v>
      </c>
      <c r="C1299" t="s">
        <v>4360</v>
      </c>
      <c r="D1299">
        <f t="array" ref="D1299">AVERAGE(IF($B$2:$B$3757=$C1299, $AE$2:$AE$3757))</f>
        <v>3.6</v>
      </c>
      <c r="E1299">
        <f t="shared" si="41"/>
        <v>5.6</v>
      </c>
      <c r="G1299">
        <v>110</v>
      </c>
      <c r="H1299" t="s">
        <v>528</v>
      </c>
      <c r="I1299" t="s">
        <v>5359</v>
      </c>
      <c r="W1299" t="s">
        <v>1913</v>
      </c>
      <c r="X1299" t="s">
        <v>11</v>
      </c>
      <c r="AD1299">
        <v>38000000</v>
      </c>
      <c r="AE1299">
        <v>6.1</v>
      </c>
      <c r="AF1299">
        <v>46813366</v>
      </c>
      <c r="AG1299">
        <f>IFERROR(CORREL(AD1299:$AD$3757, AF1299:$AF$3757), "")</f>
        <v>4.5248037626331272E-4</v>
      </c>
      <c r="AH1299">
        <f t="shared" si="42"/>
        <v>8813366</v>
      </c>
    </row>
    <row r="1300" spans="1:34" x14ac:dyDescent="0.3">
      <c r="A1300" t="s">
        <v>8</v>
      </c>
      <c r="B1300" t="s">
        <v>1914</v>
      </c>
      <c r="C1300" t="s">
        <v>4362</v>
      </c>
      <c r="D1300">
        <f t="array" ref="D1300">AVERAGE(IF($B$2:$B$3757=$C1300, $AE$2:$AE$3757))</f>
        <v>7.7</v>
      </c>
      <c r="E1300">
        <f t="shared" si="41"/>
        <v>5.6</v>
      </c>
      <c r="G1300">
        <v>113</v>
      </c>
      <c r="H1300" t="s">
        <v>897</v>
      </c>
      <c r="I1300" t="s">
        <v>5361</v>
      </c>
      <c r="W1300" t="s">
        <v>1915</v>
      </c>
      <c r="X1300" t="s">
        <v>11</v>
      </c>
      <c r="AD1300">
        <v>37000000</v>
      </c>
      <c r="AE1300">
        <v>6.9</v>
      </c>
      <c r="AF1300">
        <v>72279690</v>
      </c>
      <c r="AG1300">
        <f>IFERROR(CORREL(AD1300:$AD$3757, AF1300:$AF$3757), "")</f>
        <v>4.4697433060668173E-4</v>
      </c>
      <c r="AH1300">
        <f t="shared" si="42"/>
        <v>35279690</v>
      </c>
    </row>
    <row r="1301" spans="1:34" x14ac:dyDescent="0.3">
      <c r="A1301" t="s">
        <v>8</v>
      </c>
      <c r="B1301" t="s">
        <v>1644</v>
      </c>
      <c r="C1301" t="s">
        <v>4366</v>
      </c>
      <c r="D1301">
        <f t="array" ref="D1301">AVERAGE(IF($B$2:$B$3757=$C1301, $AE$2:$AE$3757))</f>
        <v>6.6</v>
      </c>
      <c r="E1301">
        <f t="shared" si="41"/>
        <v>5.6</v>
      </c>
      <c r="G1301">
        <v>122</v>
      </c>
      <c r="H1301" t="s">
        <v>897</v>
      </c>
      <c r="I1301" t="s">
        <v>5357</v>
      </c>
      <c r="J1301" t="s">
        <v>5359</v>
      </c>
      <c r="W1301" t="s">
        <v>1916</v>
      </c>
      <c r="X1301" t="s">
        <v>11</v>
      </c>
      <c r="AD1301">
        <v>37000000</v>
      </c>
      <c r="AE1301">
        <v>5.2</v>
      </c>
      <c r="AF1301">
        <v>191449475</v>
      </c>
      <c r="AG1301">
        <f>IFERROR(CORREL(AD1301:$AD$3757, AF1301:$AF$3757), "")</f>
        <v>4.3438817447080907E-4</v>
      </c>
      <c r="AH1301">
        <f t="shared" si="42"/>
        <v>154449475</v>
      </c>
    </row>
    <row r="1302" spans="1:34" x14ac:dyDescent="0.3">
      <c r="A1302" t="s">
        <v>8</v>
      </c>
      <c r="B1302" t="s">
        <v>1712</v>
      </c>
      <c r="C1302" t="s">
        <v>4368</v>
      </c>
      <c r="D1302">
        <f t="array" ref="D1302">AVERAGE(IF($B$2:$B$3757=$C1302, $AE$2:$AE$3757))</f>
        <v>6.9</v>
      </c>
      <c r="E1302">
        <f t="shared" si="41"/>
        <v>5.6</v>
      </c>
      <c r="G1302">
        <v>116</v>
      </c>
      <c r="H1302" t="s">
        <v>5366</v>
      </c>
      <c r="I1302" t="s">
        <v>897</v>
      </c>
      <c r="J1302" t="s">
        <v>5281</v>
      </c>
      <c r="W1302" t="s">
        <v>1917</v>
      </c>
      <c r="X1302" t="s">
        <v>11</v>
      </c>
      <c r="AD1302">
        <v>36000000</v>
      </c>
      <c r="AE1302">
        <v>7</v>
      </c>
      <c r="AF1302">
        <v>71026631</v>
      </c>
      <c r="AG1302">
        <f>IFERROR(CORREL(AD1302:$AD$3757, AF1302:$AF$3757), "")</f>
        <v>3.8670774104893128E-4</v>
      </c>
      <c r="AH1302">
        <f t="shared" si="42"/>
        <v>35026631</v>
      </c>
    </row>
    <row r="1303" spans="1:34" x14ac:dyDescent="0.3">
      <c r="A1303" t="s">
        <v>8</v>
      </c>
      <c r="B1303" t="s">
        <v>705</v>
      </c>
      <c r="C1303" t="s">
        <v>4371</v>
      </c>
      <c r="D1303">
        <f t="array" ref="D1303">AVERAGE(IF($B$2:$B$3757=$C1303, $AE$2:$AE$3757))</f>
        <v>7.2</v>
      </c>
      <c r="E1303">
        <f t="shared" si="41"/>
        <v>5.6</v>
      </c>
      <c r="G1303">
        <v>93</v>
      </c>
      <c r="H1303" t="s">
        <v>354</v>
      </c>
      <c r="I1303" t="s">
        <v>528</v>
      </c>
      <c r="J1303" t="s">
        <v>5366</v>
      </c>
      <c r="K1303" t="s">
        <v>5281</v>
      </c>
      <c r="W1303" t="s">
        <v>1918</v>
      </c>
      <c r="X1303" t="s">
        <v>11</v>
      </c>
      <c r="AD1303">
        <v>65000000</v>
      </c>
      <c r="AE1303">
        <v>6.3</v>
      </c>
      <c r="AF1303">
        <v>68208190</v>
      </c>
      <c r="AG1303">
        <f>IFERROR(CORREL(AD1303:$AD$3757, AF1303:$AF$3757), "")</f>
        <v>3.7582597799043271E-4</v>
      </c>
      <c r="AH1303">
        <f t="shared" si="42"/>
        <v>3208190</v>
      </c>
    </row>
    <row r="1304" spans="1:34" x14ac:dyDescent="0.3">
      <c r="A1304" t="s">
        <v>8</v>
      </c>
      <c r="B1304" t="s">
        <v>1346</v>
      </c>
      <c r="C1304" t="s">
        <v>4375</v>
      </c>
      <c r="D1304">
        <f t="array" ref="D1304">AVERAGE(IF($B$2:$B$3757=$C1304, $AE$2:$AE$3757))</f>
        <v>7.7</v>
      </c>
      <c r="E1304">
        <f t="shared" ref="E1304:E1367" si="43">LARGE($D$2:$D$1660, ROW(1303:1303))</f>
        <v>5.6</v>
      </c>
      <c r="G1304">
        <v>118</v>
      </c>
      <c r="H1304" t="s">
        <v>528</v>
      </c>
      <c r="I1304" t="s">
        <v>5366</v>
      </c>
      <c r="W1304" t="s">
        <v>1919</v>
      </c>
      <c r="X1304" t="s">
        <v>11</v>
      </c>
      <c r="AD1304">
        <v>37000000</v>
      </c>
      <c r="AE1304">
        <v>7</v>
      </c>
      <c r="AF1304">
        <v>150368971</v>
      </c>
      <c r="AG1304">
        <f>IFERROR(CORREL(AD1304:$AD$3757, AF1304:$AF$3757), "")</f>
        <v>3.2750702811968458E-4</v>
      </c>
      <c r="AH1304">
        <f t="shared" si="42"/>
        <v>113368971</v>
      </c>
    </row>
    <row r="1305" spans="1:34" x14ac:dyDescent="0.3">
      <c r="A1305" t="s">
        <v>8</v>
      </c>
      <c r="B1305" t="s">
        <v>170</v>
      </c>
      <c r="C1305" t="s">
        <v>4382</v>
      </c>
      <c r="D1305">
        <f t="array" ref="D1305">AVERAGE(IF($B$2:$B$3757=$C1305, $AE$2:$AE$3757))</f>
        <v>8.1999999999999993</v>
      </c>
      <c r="E1305">
        <f t="shared" si="43"/>
        <v>5.6</v>
      </c>
      <c r="G1305">
        <v>93</v>
      </c>
      <c r="H1305" t="s">
        <v>354</v>
      </c>
      <c r="I1305" t="s">
        <v>5366</v>
      </c>
      <c r="J1305" t="s">
        <v>897</v>
      </c>
      <c r="K1305" t="s">
        <v>5363</v>
      </c>
      <c r="L1305" t="s">
        <v>5281</v>
      </c>
      <c r="W1305" t="s">
        <v>1920</v>
      </c>
      <c r="X1305" t="s">
        <v>11</v>
      </c>
      <c r="AD1305">
        <v>36000000</v>
      </c>
      <c r="AE1305">
        <v>6.9</v>
      </c>
      <c r="AF1305">
        <v>50129186</v>
      </c>
      <c r="AG1305">
        <f>IFERROR(CORREL(AD1305:$AD$3757, AF1305:$AF$3757), "")</f>
        <v>2.91388575512971E-4</v>
      </c>
      <c r="AH1305">
        <f t="shared" si="42"/>
        <v>14129186</v>
      </c>
    </row>
    <row r="1306" spans="1:34" x14ac:dyDescent="0.3">
      <c r="A1306" t="s">
        <v>8</v>
      </c>
      <c r="B1306" t="s">
        <v>1921</v>
      </c>
      <c r="C1306" t="s">
        <v>4384</v>
      </c>
      <c r="D1306">
        <f t="array" ref="D1306">AVERAGE(IF($B$2:$B$3757=$C1306, $AE$2:$AE$3757))</f>
        <v>7.8</v>
      </c>
      <c r="E1306">
        <f t="shared" si="43"/>
        <v>5.6</v>
      </c>
      <c r="G1306">
        <v>121</v>
      </c>
      <c r="H1306" t="s">
        <v>354</v>
      </c>
      <c r="I1306" t="s">
        <v>253</v>
      </c>
      <c r="J1306" t="s">
        <v>5281</v>
      </c>
      <c r="W1306" t="s">
        <v>1922</v>
      </c>
      <c r="X1306" t="s">
        <v>11</v>
      </c>
      <c r="AD1306">
        <v>36000000</v>
      </c>
      <c r="AE1306">
        <v>6.2</v>
      </c>
      <c r="AF1306">
        <v>55500000</v>
      </c>
      <c r="AG1306">
        <f>IFERROR(CORREL(AD1306:$AD$3757, AF1306:$AF$3757), "")</f>
        <v>2.860308460638088E-4</v>
      </c>
      <c r="AH1306">
        <f t="shared" si="42"/>
        <v>19500000</v>
      </c>
    </row>
    <row r="1307" spans="1:34" x14ac:dyDescent="0.3">
      <c r="A1307" t="s">
        <v>8</v>
      </c>
      <c r="B1307" t="s">
        <v>1923</v>
      </c>
      <c r="C1307" t="s">
        <v>4387</v>
      </c>
      <c r="D1307">
        <f t="array" ref="D1307">AVERAGE(IF($B$2:$B$3757=$C1307, $AE$2:$AE$3757))</f>
        <v>7.6</v>
      </c>
      <c r="E1307">
        <f t="shared" si="43"/>
        <v>5.6</v>
      </c>
      <c r="G1307">
        <v>101</v>
      </c>
      <c r="H1307" t="s">
        <v>528</v>
      </c>
      <c r="I1307" t="s">
        <v>5358</v>
      </c>
      <c r="W1307" t="s">
        <v>1924</v>
      </c>
      <c r="X1307" t="s">
        <v>11</v>
      </c>
      <c r="AD1307">
        <v>36000000</v>
      </c>
      <c r="AE1307">
        <v>6.4</v>
      </c>
      <c r="AF1307">
        <v>50213619</v>
      </c>
      <c r="AG1307">
        <f>IFERROR(CORREL(AD1307:$AD$3757, AF1307:$AF$3757), "")</f>
        <v>2.7922164921553166E-4</v>
      </c>
      <c r="AH1307">
        <f t="shared" si="42"/>
        <v>14213619</v>
      </c>
    </row>
    <row r="1308" spans="1:34" x14ac:dyDescent="0.3">
      <c r="A1308" t="s">
        <v>8</v>
      </c>
      <c r="B1308" t="s">
        <v>1914</v>
      </c>
      <c r="C1308" t="s">
        <v>4390</v>
      </c>
      <c r="D1308">
        <f t="array" ref="D1308">AVERAGE(IF($B$2:$B$3757=$C1308, $AE$2:$AE$3757))</f>
        <v>6.3</v>
      </c>
      <c r="E1308">
        <f t="shared" si="43"/>
        <v>5.6</v>
      </c>
      <c r="G1308">
        <v>107</v>
      </c>
      <c r="H1308" t="s">
        <v>897</v>
      </c>
      <c r="I1308" t="s">
        <v>5361</v>
      </c>
      <c r="W1308" t="s">
        <v>1925</v>
      </c>
      <c r="X1308" t="s">
        <v>11</v>
      </c>
      <c r="AD1308">
        <v>36000000</v>
      </c>
      <c r="AE1308">
        <v>6.4</v>
      </c>
      <c r="AF1308">
        <v>42019483</v>
      </c>
      <c r="AG1308">
        <f>IFERROR(CORREL(AD1308:$AD$3757, AF1308:$AF$3757), "")</f>
        <v>2.7383064076087884E-4</v>
      </c>
      <c r="AH1308">
        <f t="shared" si="42"/>
        <v>6019483</v>
      </c>
    </row>
    <row r="1309" spans="1:34" x14ac:dyDescent="0.3">
      <c r="A1309" t="s">
        <v>8</v>
      </c>
      <c r="B1309" t="s">
        <v>1246</v>
      </c>
      <c r="C1309" t="s">
        <v>4397</v>
      </c>
      <c r="D1309">
        <f t="array" ref="D1309">AVERAGE(IF($B$2:$B$3757=$C1309, $AE$2:$AE$3757))</f>
        <v>6.9</v>
      </c>
      <c r="E1309">
        <f t="shared" si="43"/>
        <v>5.6</v>
      </c>
      <c r="G1309">
        <v>124</v>
      </c>
      <c r="H1309" t="s">
        <v>354</v>
      </c>
      <c r="I1309" t="s">
        <v>253</v>
      </c>
      <c r="J1309" t="s">
        <v>5366</v>
      </c>
      <c r="K1309" t="s">
        <v>897</v>
      </c>
      <c r="L1309" t="s">
        <v>5361</v>
      </c>
      <c r="M1309" t="s">
        <v>5357</v>
      </c>
      <c r="N1309" t="s">
        <v>5359</v>
      </c>
      <c r="O1309" t="s">
        <v>5281</v>
      </c>
      <c r="W1309" t="s">
        <v>1926</v>
      </c>
      <c r="X1309" t="s">
        <v>11</v>
      </c>
      <c r="AD1309">
        <v>34000000</v>
      </c>
      <c r="AE1309">
        <v>5.7</v>
      </c>
      <c r="AF1309">
        <v>23360779</v>
      </c>
      <c r="AG1309">
        <f>IFERROR(CORREL(AD1309:$AD$3757, AF1309:$AF$3757), "")</f>
        <v>2.7064759410284618E-4</v>
      </c>
      <c r="AH1309">
        <f t="shared" si="42"/>
        <v>-10639221</v>
      </c>
    </row>
    <row r="1310" spans="1:34" x14ac:dyDescent="0.3">
      <c r="A1310" t="s">
        <v>8</v>
      </c>
      <c r="B1310" t="s">
        <v>810</v>
      </c>
      <c r="C1310" t="s">
        <v>4402</v>
      </c>
      <c r="D1310">
        <f t="array" ref="D1310">AVERAGE(IF($B$2:$B$3757=$C1310, $AE$2:$AE$3757))</f>
        <v>2.9</v>
      </c>
      <c r="E1310">
        <f t="shared" si="43"/>
        <v>5.6</v>
      </c>
      <c r="G1310">
        <v>109</v>
      </c>
      <c r="H1310" t="s">
        <v>354</v>
      </c>
      <c r="I1310" t="s">
        <v>5366</v>
      </c>
      <c r="J1310" t="s">
        <v>897</v>
      </c>
      <c r="K1310" t="s">
        <v>5281</v>
      </c>
      <c r="W1310" t="s">
        <v>1927</v>
      </c>
      <c r="X1310" t="s">
        <v>11</v>
      </c>
      <c r="AD1310">
        <v>36000000</v>
      </c>
      <c r="AE1310">
        <v>6.1</v>
      </c>
      <c r="AF1310">
        <v>26183197</v>
      </c>
      <c r="AG1310">
        <f>IFERROR(CORREL(AD1310:$AD$3757, AF1310:$AF$3757), "")</f>
        <v>2.720377334648399E-4</v>
      </c>
      <c r="AH1310">
        <f t="shared" si="42"/>
        <v>-9816803</v>
      </c>
    </row>
    <row r="1311" spans="1:34" x14ac:dyDescent="0.3">
      <c r="A1311" t="s">
        <v>8</v>
      </c>
      <c r="B1311" t="s">
        <v>879</v>
      </c>
      <c r="C1311" t="s">
        <v>4406</v>
      </c>
      <c r="D1311">
        <f t="array" ref="D1311">AVERAGE(IF($B$2:$B$3757=$C1311, $AE$2:$AE$3757))</f>
        <v>6.1</v>
      </c>
      <c r="E1311">
        <f t="shared" si="43"/>
        <v>5.6</v>
      </c>
      <c r="G1311">
        <v>105</v>
      </c>
      <c r="H1311" t="s">
        <v>528</v>
      </c>
      <c r="I1311" t="s">
        <v>897</v>
      </c>
      <c r="J1311" t="s">
        <v>5359</v>
      </c>
      <c r="W1311" t="s">
        <v>1928</v>
      </c>
      <c r="X1311" t="s">
        <v>11</v>
      </c>
      <c r="AD1311">
        <v>37000000</v>
      </c>
      <c r="AE1311">
        <v>5.4</v>
      </c>
      <c r="AF1311">
        <v>20991497</v>
      </c>
      <c r="AG1311">
        <f>IFERROR(CORREL(AD1311:$AD$3757, AF1311:$AF$3757), "")</f>
        <v>2.731430523371755E-4</v>
      </c>
      <c r="AH1311">
        <f t="shared" si="42"/>
        <v>-16008503</v>
      </c>
    </row>
    <row r="1312" spans="1:34" x14ac:dyDescent="0.3">
      <c r="A1312" t="s">
        <v>8</v>
      </c>
      <c r="B1312" t="s">
        <v>1027</v>
      </c>
      <c r="C1312" t="s">
        <v>4408</v>
      </c>
      <c r="D1312">
        <f t="array" ref="D1312">AVERAGE(IF($B$2:$B$3757=$C1312, $AE$2:$AE$3757))</f>
        <v>7.7</v>
      </c>
      <c r="E1312">
        <f t="shared" si="43"/>
        <v>5.6</v>
      </c>
      <c r="G1312">
        <v>130</v>
      </c>
      <c r="H1312" t="s">
        <v>897</v>
      </c>
      <c r="I1312" t="s">
        <v>5364</v>
      </c>
      <c r="W1312" t="s">
        <v>1929</v>
      </c>
      <c r="X1312" t="s">
        <v>11</v>
      </c>
      <c r="AD1312">
        <v>36000000</v>
      </c>
      <c r="AE1312">
        <v>6.7</v>
      </c>
      <c r="AF1312">
        <v>13052741</v>
      </c>
      <c r="AG1312">
        <f>IFERROR(CORREL(AD1312:$AD$3757, AF1312:$AF$3757), "")</f>
        <v>2.7598288704673899E-4</v>
      </c>
      <c r="AH1312">
        <f t="shared" si="42"/>
        <v>-22947259</v>
      </c>
    </row>
    <row r="1313" spans="1:34" x14ac:dyDescent="0.3">
      <c r="A1313" t="s">
        <v>8</v>
      </c>
      <c r="B1313" t="s">
        <v>1930</v>
      </c>
      <c r="C1313" t="s">
        <v>4410</v>
      </c>
      <c r="D1313">
        <f t="array" ref="D1313">AVERAGE(IF($B$2:$B$3757=$C1313, $AE$2:$AE$3757))</f>
        <v>5.2</v>
      </c>
      <c r="E1313">
        <f t="shared" si="43"/>
        <v>5.6</v>
      </c>
      <c r="G1313">
        <v>127</v>
      </c>
      <c r="H1313" t="s">
        <v>897</v>
      </c>
      <c r="I1313" t="s">
        <v>5363</v>
      </c>
      <c r="J1313" t="s">
        <v>5359</v>
      </c>
      <c r="K1313" t="s">
        <v>5281</v>
      </c>
      <c r="W1313" t="s">
        <v>1931</v>
      </c>
      <c r="X1313" t="s">
        <v>11</v>
      </c>
      <c r="AD1313">
        <v>36000000</v>
      </c>
      <c r="AE1313">
        <v>6.8</v>
      </c>
      <c r="AF1313">
        <v>14378353</v>
      </c>
      <c r="AG1313">
        <f>IFERROR(CORREL(AD1313:$AD$3757, AF1313:$AF$3757), "")</f>
        <v>2.8066380497585101E-4</v>
      </c>
      <c r="AH1313">
        <f t="shared" si="42"/>
        <v>-21621647</v>
      </c>
    </row>
    <row r="1314" spans="1:34" x14ac:dyDescent="0.3">
      <c r="A1314" t="s">
        <v>8</v>
      </c>
      <c r="B1314" t="s">
        <v>930</v>
      </c>
      <c r="C1314" t="s">
        <v>4413</v>
      </c>
      <c r="D1314">
        <f t="array" ref="D1314">AVERAGE(IF($B$2:$B$3757=$C1314, $AE$2:$AE$3757))</f>
        <v>7</v>
      </c>
      <c r="E1314">
        <f t="shared" si="43"/>
        <v>5.6</v>
      </c>
      <c r="G1314">
        <v>114</v>
      </c>
      <c r="H1314" t="s">
        <v>897</v>
      </c>
      <c r="I1314" t="s">
        <v>1714</v>
      </c>
      <c r="J1314" t="s">
        <v>5363</v>
      </c>
      <c r="K1314" t="s">
        <v>5281</v>
      </c>
      <c r="W1314" t="s">
        <v>1932</v>
      </c>
      <c r="X1314" t="s">
        <v>11</v>
      </c>
      <c r="AD1314">
        <v>37000000</v>
      </c>
      <c r="AE1314">
        <v>6</v>
      </c>
      <c r="AF1314">
        <v>33037754</v>
      </c>
      <c r="AG1314">
        <f>IFERROR(CORREL(AD1314:$AD$3757, AF1314:$AF$3757), "")</f>
        <v>2.8498744656624058E-4</v>
      </c>
      <c r="AH1314">
        <f t="shared" si="42"/>
        <v>-3962246</v>
      </c>
    </row>
    <row r="1315" spans="1:34" x14ac:dyDescent="0.3">
      <c r="A1315" t="s">
        <v>8</v>
      </c>
      <c r="B1315" t="s">
        <v>1435</v>
      </c>
      <c r="C1315" t="s">
        <v>4415</v>
      </c>
      <c r="D1315">
        <f t="array" ref="D1315">AVERAGE(IF($B$2:$B$3757=$C1315, $AE$2:$AE$3757))</f>
        <v>5.9</v>
      </c>
      <c r="E1315">
        <f t="shared" si="43"/>
        <v>5.6</v>
      </c>
      <c r="G1315">
        <v>106</v>
      </c>
      <c r="H1315" t="s">
        <v>897</v>
      </c>
      <c r="I1315" t="s">
        <v>5358</v>
      </c>
      <c r="J1315" t="s">
        <v>5281</v>
      </c>
      <c r="W1315" t="s">
        <v>1933</v>
      </c>
      <c r="X1315" t="s">
        <v>11</v>
      </c>
      <c r="AD1315">
        <v>36000000</v>
      </c>
      <c r="AE1315">
        <v>7.8</v>
      </c>
      <c r="AF1315">
        <v>12339633</v>
      </c>
      <c r="AG1315">
        <f>IFERROR(CORREL(AD1315:$AD$3757, AF1315:$AF$3757), "")</f>
        <v>2.8414109145666848E-4</v>
      </c>
      <c r="AH1315">
        <f t="shared" si="42"/>
        <v>-23660367</v>
      </c>
    </row>
    <row r="1316" spans="1:34" x14ac:dyDescent="0.3">
      <c r="A1316" t="s">
        <v>8</v>
      </c>
      <c r="B1316" t="s">
        <v>1425</v>
      </c>
      <c r="C1316" t="s">
        <v>4417</v>
      </c>
      <c r="D1316">
        <f t="array" ref="D1316">AVERAGE(IF($B$2:$B$3757=$C1316, $AE$2:$AE$3757))</f>
        <v>7.1</v>
      </c>
      <c r="E1316">
        <f t="shared" si="43"/>
        <v>5.6</v>
      </c>
      <c r="G1316">
        <v>95</v>
      </c>
      <c r="H1316" t="s">
        <v>5367</v>
      </c>
      <c r="I1316" t="s">
        <v>528</v>
      </c>
      <c r="J1316" t="s">
        <v>5359</v>
      </c>
      <c r="W1316" t="s">
        <v>1934</v>
      </c>
      <c r="X1316" t="s">
        <v>11</v>
      </c>
      <c r="AD1316">
        <v>36000000</v>
      </c>
      <c r="AE1316">
        <v>5.3</v>
      </c>
      <c r="AF1316">
        <v>2954405</v>
      </c>
      <c r="AG1316">
        <f>IFERROR(CORREL(AD1316:$AD$3757, AF1316:$AF$3757), "")</f>
        <v>2.8902661292003515E-4</v>
      </c>
      <c r="AH1316">
        <f t="shared" si="42"/>
        <v>-33045595</v>
      </c>
    </row>
    <row r="1317" spans="1:34" x14ac:dyDescent="0.3">
      <c r="A1317" t="s">
        <v>8</v>
      </c>
      <c r="B1317" t="s">
        <v>388</v>
      </c>
      <c r="C1317" t="s">
        <v>4419</v>
      </c>
      <c r="D1317">
        <f t="array" ref="D1317">AVERAGE(IF($B$2:$B$3757=$C1317, $AE$2:$AE$3757))</f>
        <v>5.5</v>
      </c>
      <c r="E1317">
        <f t="shared" si="43"/>
        <v>5.6</v>
      </c>
      <c r="G1317">
        <v>81</v>
      </c>
      <c r="H1317" t="s">
        <v>253</v>
      </c>
      <c r="I1317" t="s">
        <v>5360</v>
      </c>
      <c r="J1317" t="s">
        <v>528</v>
      </c>
      <c r="K1317" t="s">
        <v>5361</v>
      </c>
      <c r="L1317" t="s">
        <v>5358</v>
      </c>
      <c r="W1317" t="s">
        <v>1935</v>
      </c>
      <c r="X1317" t="s">
        <v>11</v>
      </c>
      <c r="AD1317">
        <v>37000000</v>
      </c>
      <c r="AE1317">
        <v>4.5</v>
      </c>
      <c r="AF1317">
        <v>30105968</v>
      </c>
      <c r="AG1317">
        <f>IFERROR(CORREL(AD1317:$AD$3757, AF1317:$AF$3757), "")</f>
        <v>2.9648301533236586E-4</v>
      </c>
      <c r="AH1317">
        <f t="shared" si="42"/>
        <v>-6894032</v>
      </c>
    </row>
    <row r="1318" spans="1:34" x14ac:dyDescent="0.3">
      <c r="A1318" t="s">
        <v>8</v>
      </c>
      <c r="B1318" t="s">
        <v>1936</v>
      </c>
      <c r="C1318" t="s">
        <v>4421</v>
      </c>
      <c r="D1318">
        <f t="array" ref="D1318">AVERAGE(IF($B$2:$B$3757=$C1318, $AE$2:$AE$3757))</f>
        <v>7.4</v>
      </c>
      <c r="E1318">
        <f t="shared" si="43"/>
        <v>5.6</v>
      </c>
      <c r="G1318">
        <v>95</v>
      </c>
      <c r="H1318" t="s">
        <v>528</v>
      </c>
      <c r="W1318" t="s">
        <v>1937</v>
      </c>
      <c r="X1318" t="s">
        <v>11</v>
      </c>
      <c r="AD1318">
        <v>35200000</v>
      </c>
      <c r="AE1318">
        <v>5.4</v>
      </c>
      <c r="AF1318">
        <v>37788228</v>
      </c>
      <c r="AG1318">
        <f>IFERROR(CORREL(AD1318:$AD$3757, AF1318:$AF$3757), "")</f>
        <v>2.9654049681136909E-4</v>
      </c>
      <c r="AH1318">
        <f t="shared" si="42"/>
        <v>2588228</v>
      </c>
    </row>
    <row r="1319" spans="1:34" x14ac:dyDescent="0.3">
      <c r="A1319" t="s">
        <v>8</v>
      </c>
      <c r="B1319" t="s">
        <v>675</v>
      </c>
      <c r="C1319" t="s">
        <v>4423</v>
      </c>
      <c r="D1319">
        <f t="array" ref="D1319">AVERAGE(IF($B$2:$B$3757=$C1319, $AE$2:$AE$3757))</f>
        <v>7.3</v>
      </c>
      <c r="E1319">
        <f t="shared" si="43"/>
        <v>5.6</v>
      </c>
      <c r="G1319">
        <v>108</v>
      </c>
      <c r="H1319" t="s">
        <v>528</v>
      </c>
      <c r="W1319" t="s">
        <v>1938</v>
      </c>
      <c r="X1319" t="s">
        <v>11</v>
      </c>
      <c r="AD1319">
        <v>35000000</v>
      </c>
      <c r="AE1319">
        <v>7.8</v>
      </c>
      <c r="AF1319">
        <v>277313371</v>
      </c>
      <c r="AG1319">
        <f>IFERROR(CORREL(AD1319:$AD$3757, AF1319:$AF$3757), "")</f>
        <v>2.9471118576194637E-4</v>
      </c>
      <c r="AH1319">
        <f t="shared" si="42"/>
        <v>242313371</v>
      </c>
    </row>
    <row r="1320" spans="1:34" x14ac:dyDescent="0.3">
      <c r="A1320" t="s">
        <v>8</v>
      </c>
      <c r="B1320" t="s">
        <v>1939</v>
      </c>
      <c r="C1320" t="s">
        <v>4425</v>
      </c>
      <c r="D1320">
        <f t="array" ref="D1320">AVERAGE(IF($B$2:$B$3757=$C1320, $AE$2:$AE$3757))</f>
        <v>4.5999999999999996</v>
      </c>
      <c r="E1320">
        <f t="shared" si="43"/>
        <v>5.6</v>
      </c>
      <c r="G1320">
        <v>105</v>
      </c>
      <c r="H1320" t="s">
        <v>354</v>
      </c>
      <c r="I1320" t="s">
        <v>5367</v>
      </c>
      <c r="J1320" t="s">
        <v>897</v>
      </c>
      <c r="K1320" t="s">
        <v>5364</v>
      </c>
      <c r="W1320" t="s">
        <v>1940</v>
      </c>
      <c r="X1320" t="s">
        <v>1941</v>
      </c>
      <c r="AD1320">
        <v>36000000</v>
      </c>
      <c r="AE1320">
        <v>7.2</v>
      </c>
      <c r="AF1320">
        <v>2126511</v>
      </c>
      <c r="AG1320">
        <f>IFERROR(CORREL(AD1320:$AD$3757, AF1320:$AF$3757), "")</f>
        <v>2.3770041741756002E-4</v>
      </c>
      <c r="AH1320">
        <f t="shared" si="42"/>
        <v>-33873489</v>
      </c>
    </row>
    <row r="1321" spans="1:34" x14ac:dyDescent="0.3">
      <c r="A1321" t="s">
        <v>8</v>
      </c>
      <c r="B1321" t="s">
        <v>527</v>
      </c>
      <c r="C1321" t="s">
        <v>4428</v>
      </c>
      <c r="D1321">
        <f t="array" ref="D1321">AVERAGE(IF($B$2:$B$3757=$C1321, $AE$2:$AE$3757))</f>
        <v>5.0999999999999996</v>
      </c>
      <c r="E1321">
        <f t="shared" si="43"/>
        <v>5.6</v>
      </c>
      <c r="G1321">
        <v>95</v>
      </c>
      <c r="H1321" t="s">
        <v>354</v>
      </c>
      <c r="I1321" t="s">
        <v>253</v>
      </c>
      <c r="J1321" t="s">
        <v>528</v>
      </c>
      <c r="K1321" t="s">
        <v>5366</v>
      </c>
      <c r="W1321" t="s">
        <v>1942</v>
      </c>
      <c r="X1321" t="s">
        <v>11</v>
      </c>
      <c r="AD1321">
        <v>33000000</v>
      </c>
      <c r="AE1321">
        <v>6.6</v>
      </c>
      <c r="AF1321">
        <v>205399422</v>
      </c>
      <c r="AG1321">
        <f>IFERROR(CORREL(AD1321:$AD$3757, AF1321:$AF$3757), "")</f>
        <v>2.4541996684273177E-4</v>
      </c>
      <c r="AH1321">
        <f t="shared" si="42"/>
        <v>172399422</v>
      </c>
    </row>
    <row r="1322" spans="1:34" x14ac:dyDescent="0.3">
      <c r="A1322" t="s">
        <v>8</v>
      </c>
      <c r="B1322" t="s">
        <v>68</v>
      </c>
      <c r="C1322" t="s">
        <v>4430</v>
      </c>
      <c r="D1322">
        <f t="array" ref="D1322">AVERAGE(IF($B$2:$B$3757=$C1322, $AE$2:$AE$3757))</f>
        <v>7.15</v>
      </c>
      <c r="E1322">
        <f t="shared" si="43"/>
        <v>5.6</v>
      </c>
      <c r="G1322">
        <v>126</v>
      </c>
      <c r="H1322" t="s">
        <v>354</v>
      </c>
      <c r="I1322" t="s">
        <v>253</v>
      </c>
      <c r="W1322" t="s">
        <v>1943</v>
      </c>
      <c r="X1322" t="s">
        <v>11</v>
      </c>
      <c r="AD1322">
        <v>35000000</v>
      </c>
      <c r="AE1322">
        <v>7.6</v>
      </c>
      <c r="AF1322">
        <v>251188924</v>
      </c>
      <c r="AG1322">
        <f>IFERROR(CORREL(AD1322:$AD$3757, AF1322:$AF$3757), "")</f>
        <v>2.1654573399637267E-4</v>
      </c>
      <c r="AH1322">
        <f t="shared" si="42"/>
        <v>216188924</v>
      </c>
    </row>
    <row r="1323" spans="1:34" x14ac:dyDescent="0.3">
      <c r="A1323" t="s">
        <v>8</v>
      </c>
      <c r="B1323" t="s">
        <v>1462</v>
      </c>
      <c r="C1323" t="s">
        <v>4432</v>
      </c>
      <c r="D1323">
        <f t="array" ref="D1323">AVERAGE(IF($B$2:$B$3757=$C1323, $AE$2:$AE$3757))</f>
        <v>5.3</v>
      </c>
      <c r="E1323">
        <f t="shared" si="43"/>
        <v>5.6</v>
      </c>
      <c r="G1323">
        <v>102</v>
      </c>
      <c r="H1323" t="s">
        <v>5367</v>
      </c>
      <c r="I1323" t="s">
        <v>897</v>
      </c>
      <c r="J1323" t="s">
        <v>2601</v>
      </c>
      <c r="W1323" t="s">
        <v>1944</v>
      </c>
      <c r="X1323" t="s">
        <v>11</v>
      </c>
      <c r="AD1323">
        <v>36000000</v>
      </c>
      <c r="AE1323">
        <v>5.9</v>
      </c>
      <c r="AF1323">
        <v>1068392</v>
      </c>
      <c r="AG1323">
        <f>IFERROR(CORREL(AD1323:$AD$3757, AF1323:$AF$3757), "")</f>
        <v>1.6436397337365094E-4</v>
      </c>
      <c r="AH1323">
        <f t="shared" si="42"/>
        <v>-34931608</v>
      </c>
    </row>
    <row r="1324" spans="1:34" x14ac:dyDescent="0.3">
      <c r="A1324" t="s">
        <v>8</v>
      </c>
      <c r="B1324" t="s">
        <v>282</v>
      </c>
      <c r="C1324" t="s">
        <v>4434</v>
      </c>
      <c r="D1324">
        <f t="array" ref="D1324">AVERAGE(IF($B$2:$B$3757=$C1324, $AE$2:$AE$3757))</f>
        <v>7.1000000000000005</v>
      </c>
      <c r="E1324">
        <f t="shared" si="43"/>
        <v>5.6</v>
      </c>
      <c r="G1324">
        <v>121</v>
      </c>
      <c r="H1324" t="s">
        <v>354</v>
      </c>
      <c r="I1324" t="s">
        <v>5366</v>
      </c>
      <c r="J1324" t="s">
        <v>5281</v>
      </c>
      <c r="W1324" t="s">
        <v>1945</v>
      </c>
      <c r="X1324" t="s">
        <v>11</v>
      </c>
      <c r="AD1324">
        <v>35000000</v>
      </c>
      <c r="AE1324">
        <v>6.7</v>
      </c>
      <c r="AF1324">
        <v>144731527</v>
      </c>
      <c r="AG1324">
        <f>IFERROR(CORREL(AD1324:$AD$3757, AF1324:$AF$3757), "")</f>
        <v>1.7240947961760496E-4</v>
      </c>
      <c r="AH1324">
        <f t="shared" si="42"/>
        <v>109731527</v>
      </c>
    </row>
    <row r="1325" spans="1:34" x14ac:dyDescent="0.3">
      <c r="A1325" t="s">
        <v>8</v>
      </c>
      <c r="B1325" t="s">
        <v>554</v>
      </c>
      <c r="C1325" t="s">
        <v>4437</v>
      </c>
      <c r="D1325">
        <f t="array" ref="D1325">AVERAGE(IF($B$2:$B$3757=$C1325, $AE$2:$AE$3757))</f>
        <v>7.2</v>
      </c>
      <c r="E1325">
        <f t="shared" si="43"/>
        <v>5.6</v>
      </c>
      <c r="G1325">
        <v>129</v>
      </c>
      <c r="H1325" t="s">
        <v>5367</v>
      </c>
      <c r="I1325" t="s">
        <v>897</v>
      </c>
      <c r="J1325" t="s">
        <v>5365</v>
      </c>
      <c r="W1325" t="s">
        <v>1946</v>
      </c>
      <c r="X1325" t="s">
        <v>11</v>
      </c>
      <c r="AD1325">
        <v>29000000</v>
      </c>
      <c r="AE1325">
        <v>7.7</v>
      </c>
      <c r="AF1325">
        <v>255950375</v>
      </c>
      <c r="AG1325">
        <f>IFERROR(CORREL(AD1325:$AD$3757, AF1325:$AF$3757), "")</f>
        <v>1.4489461576080604E-4</v>
      </c>
      <c r="AH1325">
        <f t="shared" si="42"/>
        <v>226950375</v>
      </c>
    </row>
    <row r="1326" spans="1:34" x14ac:dyDescent="0.3">
      <c r="A1326" t="s">
        <v>8</v>
      </c>
      <c r="B1326" t="s">
        <v>1299</v>
      </c>
      <c r="C1326" t="s">
        <v>4439</v>
      </c>
      <c r="D1326">
        <f t="array" ref="D1326">AVERAGE(IF($B$2:$B$3757=$C1326, $AE$2:$AE$3757))</f>
        <v>5.8</v>
      </c>
      <c r="E1326">
        <f t="shared" si="43"/>
        <v>5.6</v>
      </c>
      <c r="G1326">
        <v>88</v>
      </c>
      <c r="H1326" t="s">
        <v>354</v>
      </c>
      <c r="I1326" t="s">
        <v>253</v>
      </c>
      <c r="J1326" t="s">
        <v>528</v>
      </c>
      <c r="K1326" t="s">
        <v>5361</v>
      </c>
      <c r="L1326" t="s">
        <v>5358</v>
      </c>
      <c r="W1326" t="s">
        <v>1947</v>
      </c>
      <c r="X1326" t="s">
        <v>11</v>
      </c>
      <c r="AD1326">
        <v>35000000</v>
      </c>
      <c r="AE1326">
        <v>5.4</v>
      </c>
      <c r="AF1326">
        <v>112692062</v>
      </c>
      <c r="AG1326">
        <f>IFERROR(CORREL(AD1326:$AD$3757, AF1326:$AF$3757), "")</f>
        <v>1.3906111891838995E-4</v>
      </c>
      <c r="AH1326">
        <f t="shared" si="42"/>
        <v>77692062</v>
      </c>
    </row>
    <row r="1327" spans="1:34" x14ac:dyDescent="0.3">
      <c r="A1327" t="s">
        <v>8</v>
      </c>
      <c r="B1327" t="s">
        <v>690</v>
      </c>
      <c r="C1327" t="s">
        <v>4442</v>
      </c>
      <c r="D1327">
        <f t="array" ref="D1327">AVERAGE(IF($B$2:$B$3757=$C1327, $AE$2:$AE$3757))</f>
        <v>3.8</v>
      </c>
      <c r="E1327">
        <f t="shared" si="43"/>
        <v>5.6</v>
      </c>
      <c r="G1327">
        <v>106</v>
      </c>
      <c r="H1327" t="s">
        <v>528</v>
      </c>
      <c r="I1327" t="s">
        <v>5366</v>
      </c>
      <c r="W1327" t="s">
        <v>1948</v>
      </c>
      <c r="X1327" t="s">
        <v>11</v>
      </c>
      <c r="AD1327">
        <v>35000000</v>
      </c>
      <c r="AE1327">
        <v>6.9</v>
      </c>
      <c r="AF1327">
        <v>117528646</v>
      </c>
      <c r="AG1327">
        <f>IFERROR(CORREL(AD1327:$AD$3757, AF1327:$AF$3757), "")</f>
        <v>1.1897427745269803E-4</v>
      </c>
      <c r="AH1327">
        <f t="shared" si="42"/>
        <v>82528646</v>
      </c>
    </row>
    <row r="1328" spans="1:34" x14ac:dyDescent="0.3">
      <c r="A1328" t="s">
        <v>8</v>
      </c>
      <c r="B1328" t="s">
        <v>1904</v>
      </c>
      <c r="C1328" t="s">
        <v>4444</v>
      </c>
      <c r="D1328">
        <f t="array" ref="D1328">AVERAGE(IF($B$2:$B$3757=$C1328, $AE$2:$AE$3757))</f>
        <v>5.7</v>
      </c>
      <c r="E1328">
        <f t="shared" si="43"/>
        <v>5.6</v>
      </c>
      <c r="G1328">
        <v>110</v>
      </c>
      <c r="H1328" t="s">
        <v>253</v>
      </c>
      <c r="I1328" t="s">
        <v>897</v>
      </c>
      <c r="J1328" t="s">
        <v>4337</v>
      </c>
      <c r="W1328" t="s">
        <v>1949</v>
      </c>
      <c r="X1328" t="s">
        <v>11</v>
      </c>
      <c r="AD1328">
        <v>38000000</v>
      </c>
      <c r="AE1328">
        <v>7.7</v>
      </c>
      <c r="AF1328">
        <v>171031347</v>
      </c>
      <c r="AG1328">
        <f>IFERROR(CORREL(AD1328:$AD$3757, AF1328:$AF$3757), "")</f>
        <v>9.7666136150118018E-5</v>
      </c>
      <c r="AH1328">
        <f t="shared" si="42"/>
        <v>133031347</v>
      </c>
    </row>
    <row r="1329" spans="1:34" x14ac:dyDescent="0.3">
      <c r="A1329" t="s">
        <v>8</v>
      </c>
      <c r="B1329" t="s">
        <v>1039</v>
      </c>
      <c r="C1329" t="s">
        <v>2164</v>
      </c>
      <c r="D1329">
        <f t="array" ref="D1329">AVERAGE(IF($B$2:$B$3757=$C1329, $AE$2:$AE$3757))</f>
        <v>6.2</v>
      </c>
      <c r="E1329">
        <f t="shared" si="43"/>
        <v>5.6</v>
      </c>
      <c r="G1329">
        <v>109</v>
      </c>
      <c r="H1329" t="s">
        <v>528</v>
      </c>
      <c r="I1329" t="s">
        <v>897</v>
      </c>
      <c r="J1329" t="s">
        <v>5359</v>
      </c>
      <c r="W1329" t="s">
        <v>1950</v>
      </c>
      <c r="X1329" t="s">
        <v>11</v>
      </c>
      <c r="AD1329">
        <v>35000000</v>
      </c>
      <c r="AE1329">
        <v>6.8</v>
      </c>
      <c r="AF1329">
        <v>124732962</v>
      </c>
      <c r="AG1329">
        <f>IFERROR(CORREL(AD1329:$AD$3757, AF1329:$AF$3757), "")</f>
        <v>4.8126275743976534E-5</v>
      </c>
      <c r="AH1329">
        <f t="shared" si="42"/>
        <v>89732962</v>
      </c>
    </row>
    <row r="1330" spans="1:34" x14ac:dyDescent="0.3">
      <c r="A1330" t="s">
        <v>8</v>
      </c>
      <c r="B1330" t="s">
        <v>1951</v>
      </c>
      <c r="C1330" t="s">
        <v>4449</v>
      </c>
      <c r="D1330">
        <f t="array" ref="D1330">AVERAGE(IF($B$2:$B$3757=$C1330, $AE$2:$AE$3757))</f>
        <v>4.7</v>
      </c>
      <c r="E1330">
        <f t="shared" si="43"/>
        <v>5.6</v>
      </c>
      <c r="G1330">
        <v>143</v>
      </c>
      <c r="H1330" t="s">
        <v>253</v>
      </c>
      <c r="I1330" t="s">
        <v>5363</v>
      </c>
      <c r="J1330" t="s">
        <v>5358</v>
      </c>
      <c r="W1330" t="s">
        <v>1952</v>
      </c>
      <c r="X1330" t="s">
        <v>11</v>
      </c>
      <c r="AD1330">
        <v>35000000</v>
      </c>
      <c r="AE1330">
        <v>6.4</v>
      </c>
      <c r="AF1330">
        <v>82300000</v>
      </c>
      <c r="AG1330">
        <f>IFERROR(CORREL(AD1330:$AD$3757, AF1330:$AF$3757), "")</f>
        <v>2.4874251629336497E-5</v>
      </c>
      <c r="AH1330">
        <f t="shared" si="42"/>
        <v>47300000</v>
      </c>
    </row>
    <row r="1331" spans="1:34" x14ac:dyDescent="0.3">
      <c r="A1331" t="s">
        <v>8</v>
      </c>
      <c r="B1331" t="s">
        <v>690</v>
      </c>
      <c r="C1331" t="s">
        <v>4452</v>
      </c>
      <c r="D1331">
        <f t="array" ref="D1331">AVERAGE(IF($B$2:$B$3757=$C1331, $AE$2:$AE$3757))</f>
        <v>7.1</v>
      </c>
      <c r="E1331">
        <f t="shared" si="43"/>
        <v>5.5666666666666673</v>
      </c>
      <c r="G1331">
        <v>120</v>
      </c>
      <c r="H1331" t="s">
        <v>528</v>
      </c>
      <c r="I1331" t="s">
        <v>5366</v>
      </c>
      <c r="W1331" t="s">
        <v>1953</v>
      </c>
      <c r="X1331" t="s">
        <v>11</v>
      </c>
      <c r="AD1331">
        <v>35000000</v>
      </c>
      <c r="AE1331">
        <v>5.7</v>
      </c>
      <c r="AF1331">
        <v>134455175</v>
      </c>
      <c r="AG1331">
        <f>IFERROR(CORREL(AD1331:$AD$3757, AF1331:$AF$3757), "")</f>
        <v>1.1973604893013403E-5</v>
      </c>
      <c r="AH1331">
        <f t="shared" si="42"/>
        <v>99455175</v>
      </c>
    </row>
    <row r="1332" spans="1:34" x14ac:dyDescent="0.3">
      <c r="A1332" t="s">
        <v>8</v>
      </c>
      <c r="B1332" t="s">
        <v>130</v>
      </c>
      <c r="C1332" t="s">
        <v>4454</v>
      </c>
      <c r="D1332">
        <f t="array" ref="D1332">AVERAGE(IF($B$2:$B$3757=$C1332, $AE$2:$AE$3757))</f>
        <v>7.1</v>
      </c>
      <c r="E1332">
        <f t="shared" si="43"/>
        <v>5.5600000000000005</v>
      </c>
      <c r="G1332">
        <v>128</v>
      </c>
      <c r="H1332" t="s">
        <v>5366</v>
      </c>
      <c r="I1332" t="s">
        <v>5281</v>
      </c>
      <c r="W1332" t="s">
        <v>1954</v>
      </c>
      <c r="X1332" t="s">
        <v>11</v>
      </c>
      <c r="AD1332">
        <v>35000000</v>
      </c>
      <c r="AE1332">
        <v>7.3</v>
      </c>
      <c r="AF1332">
        <v>79100000</v>
      </c>
      <c r="AG1332">
        <f>IFERROR(CORREL(AD1332:$AD$3757, AF1332:$AF$3757), "")</f>
        <v>-1.3779321120555393E-5</v>
      </c>
      <c r="AH1332">
        <f t="shared" si="42"/>
        <v>44100000</v>
      </c>
    </row>
    <row r="1333" spans="1:34" x14ac:dyDescent="0.3">
      <c r="A1333" t="s">
        <v>8</v>
      </c>
      <c r="B1333" t="s">
        <v>815</v>
      </c>
      <c r="C1333" t="s">
        <v>4456</v>
      </c>
      <c r="D1333">
        <f t="array" ref="D1333">AVERAGE(IF($B$2:$B$3757=$C1333, $AE$2:$AE$3757))</f>
        <v>7.1</v>
      </c>
      <c r="E1333">
        <f t="shared" si="43"/>
        <v>5.5600000000000005</v>
      </c>
      <c r="G1333">
        <v>123</v>
      </c>
      <c r="H1333" t="s">
        <v>5366</v>
      </c>
      <c r="I1333" t="s">
        <v>897</v>
      </c>
      <c r="J1333" t="s">
        <v>5281</v>
      </c>
      <c r="W1333">
        <v>21</v>
      </c>
      <c r="X1333" t="s">
        <v>11</v>
      </c>
      <c r="AD1333">
        <v>35000000</v>
      </c>
      <c r="AE1333">
        <v>6.8</v>
      </c>
      <c r="AF1333">
        <v>81159365</v>
      </c>
      <c r="AG1333">
        <f>IFERROR(CORREL(AD1333:$AD$3757, AF1333:$AF$3757), "")</f>
        <v>-2.5951837795191663E-5</v>
      </c>
      <c r="AH1333">
        <f t="shared" si="42"/>
        <v>46159365</v>
      </c>
    </row>
    <row r="1334" spans="1:34" x14ac:dyDescent="0.3">
      <c r="A1334" t="s">
        <v>8</v>
      </c>
      <c r="B1334" t="s">
        <v>847</v>
      </c>
      <c r="C1334" t="s">
        <v>4464</v>
      </c>
      <c r="D1334">
        <f t="array" ref="D1334">AVERAGE(IF($B$2:$B$3757=$C1334, $AE$2:$AE$3757))</f>
        <v>5.6</v>
      </c>
      <c r="E1334">
        <f t="shared" si="43"/>
        <v>5.5500000000000007</v>
      </c>
      <c r="G1334">
        <v>129</v>
      </c>
      <c r="H1334" t="s">
        <v>528</v>
      </c>
      <c r="I1334" t="s">
        <v>5359</v>
      </c>
      <c r="W1334" t="s">
        <v>1955</v>
      </c>
      <c r="X1334" t="s">
        <v>11</v>
      </c>
      <c r="AD1334">
        <v>35000000</v>
      </c>
      <c r="AE1334">
        <v>6.3</v>
      </c>
      <c r="AF1334">
        <v>110008260</v>
      </c>
      <c r="AG1334">
        <f>IFERROR(CORREL(AD1334:$AD$3757, AF1334:$AF$3757), "")</f>
        <v>-3.8649937190624147E-5</v>
      </c>
      <c r="AH1334">
        <f t="shared" si="42"/>
        <v>75008260</v>
      </c>
    </row>
    <row r="1335" spans="1:34" x14ac:dyDescent="0.3">
      <c r="A1335" t="s">
        <v>8</v>
      </c>
      <c r="B1335" t="s">
        <v>1956</v>
      </c>
      <c r="C1335" t="s">
        <v>18</v>
      </c>
      <c r="D1335">
        <f t="array" ref="D1335">AVERAGE(IF($B$2:$B$3757=$C1335, $AE$2:$AE$3757))</f>
        <v>6.6</v>
      </c>
      <c r="E1335">
        <f t="shared" si="43"/>
        <v>5.55</v>
      </c>
      <c r="G1335">
        <v>105</v>
      </c>
      <c r="H1335" t="s">
        <v>528</v>
      </c>
      <c r="I1335" t="s">
        <v>5359</v>
      </c>
      <c r="W1335" t="s">
        <v>1957</v>
      </c>
      <c r="X1335" t="s">
        <v>11</v>
      </c>
      <c r="AD1335">
        <v>35000000</v>
      </c>
      <c r="AE1335">
        <v>5.9</v>
      </c>
      <c r="AF1335">
        <v>67962333</v>
      </c>
      <c r="AG1335">
        <f>IFERROR(CORREL(AD1335:$AD$3757, AF1335:$AF$3757), "")</f>
        <v>-5.8506829887269831E-5</v>
      </c>
      <c r="AH1335">
        <f t="shared" si="42"/>
        <v>32962333</v>
      </c>
    </row>
    <row r="1336" spans="1:34" x14ac:dyDescent="0.3">
      <c r="A1336" t="s">
        <v>8</v>
      </c>
      <c r="B1336" t="s">
        <v>701</v>
      </c>
      <c r="C1336" t="s">
        <v>4470</v>
      </c>
      <c r="D1336">
        <f t="array" ref="D1336">AVERAGE(IF($B$2:$B$3757=$C1336, $AE$2:$AE$3757))</f>
        <v>7.9</v>
      </c>
      <c r="E1336">
        <f t="shared" si="43"/>
        <v>5.55</v>
      </c>
      <c r="G1336">
        <v>162</v>
      </c>
      <c r="H1336" t="s">
        <v>897</v>
      </c>
      <c r="I1336" t="s">
        <v>5359</v>
      </c>
      <c r="J1336" t="s">
        <v>2601</v>
      </c>
      <c r="W1336" t="s">
        <v>1958</v>
      </c>
      <c r="X1336" t="s">
        <v>11</v>
      </c>
      <c r="AD1336">
        <v>27000000</v>
      </c>
      <c r="AE1336">
        <v>7.4</v>
      </c>
      <c r="AF1336">
        <v>78651430</v>
      </c>
      <c r="AG1336">
        <f>IFERROR(CORREL(AD1336:$AD$3757, AF1336:$AF$3757), "")</f>
        <v>-6.7985653594957812E-5</v>
      </c>
      <c r="AH1336">
        <f t="shared" si="42"/>
        <v>51651430</v>
      </c>
    </row>
    <row r="1337" spans="1:34" x14ac:dyDescent="0.3">
      <c r="A1337" t="s">
        <v>8</v>
      </c>
      <c r="B1337" t="s">
        <v>1302</v>
      </c>
      <c r="C1337" t="s">
        <v>4472</v>
      </c>
      <c r="D1337">
        <f t="array" ref="D1337">AVERAGE(IF($B$2:$B$3757=$C1337, $AE$2:$AE$3757))</f>
        <v>6.7</v>
      </c>
      <c r="E1337">
        <f t="shared" si="43"/>
        <v>5.5333333333333341</v>
      </c>
      <c r="G1337">
        <v>138</v>
      </c>
      <c r="H1337" t="s">
        <v>5366</v>
      </c>
      <c r="I1337" t="s">
        <v>897</v>
      </c>
      <c r="J1337" t="s">
        <v>5363</v>
      </c>
      <c r="K1337" t="s">
        <v>5281</v>
      </c>
      <c r="W1337" t="s">
        <v>1959</v>
      </c>
      <c r="X1337" t="s">
        <v>11</v>
      </c>
      <c r="AD1337">
        <v>35000000</v>
      </c>
      <c r="AE1337">
        <v>8.3000000000000007</v>
      </c>
      <c r="AF1337">
        <v>64604977</v>
      </c>
      <c r="AG1337">
        <f>IFERROR(CORREL(AD1337:$AD$3757, AF1337:$AF$3757), "")</f>
        <v>-6.5995147474100702E-5</v>
      </c>
      <c r="AH1337">
        <f t="shared" si="42"/>
        <v>29604977</v>
      </c>
    </row>
    <row r="1338" spans="1:34" x14ac:dyDescent="0.3">
      <c r="A1338" t="s">
        <v>8</v>
      </c>
      <c r="B1338" t="s">
        <v>158</v>
      </c>
      <c r="C1338" t="s">
        <v>4474</v>
      </c>
      <c r="D1338">
        <f t="array" ref="D1338">AVERAGE(IF($B$2:$B$3757=$C1338, $AE$2:$AE$3757))</f>
        <v>6.6</v>
      </c>
      <c r="E1338">
        <f t="shared" si="43"/>
        <v>5.5333333333333341</v>
      </c>
      <c r="G1338">
        <v>100</v>
      </c>
      <c r="H1338" t="s">
        <v>253</v>
      </c>
      <c r="I1338" t="s">
        <v>528</v>
      </c>
      <c r="J1338" t="s">
        <v>5361</v>
      </c>
      <c r="K1338" t="s">
        <v>5358</v>
      </c>
      <c r="W1338" t="s">
        <v>1960</v>
      </c>
      <c r="X1338" t="s">
        <v>11</v>
      </c>
      <c r="AD1338">
        <v>35000000</v>
      </c>
      <c r="AE1338">
        <v>6.2</v>
      </c>
      <c r="AF1338">
        <v>63939454</v>
      </c>
      <c r="AG1338">
        <f>IFERROR(CORREL(AD1338:$AD$3757, AF1338:$AF$3757), "")</f>
        <v>-7.4660359845086447E-5</v>
      </c>
      <c r="AH1338">
        <f t="shared" si="42"/>
        <v>28939454</v>
      </c>
    </row>
    <row r="1339" spans="1:34" x14ac:dyDescent="0.3">
      <c r="A1339" t="s">
        <v>8</v>
      </c>
      <c r="B1339" t="s">
        <v>524</v>
      </c>
      <c r="C1339" t="s">
        <v>4477</v>
      </c>
      <c r="D1339">
        <f t="array" ref="D1339">AVERAGE(IF($B$2:$B$3757=$C1339, $AE$2:$AE$3757))</f>
        <v>5.25</v>
      </c>
      <c r="E1339">
        <f t="shared" si="43"/>
        <v>5.52</v>
      </c>
      <c r="G1339">
        <v>90</v>
      </c>
      <c r="H1339" t="s">
        <v>528</v>
      </c>
      <c r="W1339" t="s">
        <v>1961</v>
      </c>
      <c r="X1339" t="s">
        <v>11</v>
      </c>
      <c r="AD1339">
        <v>35000000</v>
      </c>
      <c r="AE1339">
        <v>6.3</v>
      </c>
      <c r="AF1339">
        <v>63826569</v>
      </c>
      <c r="AG1339">
        <f>IFERROR(CORREL(AD1339:$AD$3757, AF1339:$AF$3757), "")</f>
        <v>-8.3170356130078042E-5</v>
      </c>
      <c r="AH1339">
        <f t="shared" si="42"/>
        <v>28826569</v>
      </c>
    </row>
    <row r="1340" spans="1:34" x14ac:dyDescent="0.3">
      <c r="A1340" t="s">
        <v>8</v>
      </c>
      <c r="B1340" t="s">
        <v>395</v>
      </c>
      <c r="C1340" t="s">
        <v>4479</v>
      </c>
      <c r="D1340">
        <f t="array" ref="D1340">AVERAGE(IF($B$2:$B$3757=$C1340, $AE$2:$AE$3757))</f>
        <v>7.2</v>
      </c>
      <c r="E1340">
        <f t="shared" si="43"/>
        <v>5.5166666666666657</v>
      </c>
      <c r="G1340">
        <v>108</v>
      </c>
      <c r="H1340" t="s">
        <v>354</v>
      </c>
      <c r="I1340" t="s">
        <v>1714</v>
      </c>
      <c r="J1340" t="s">
        <v>5358</v>
      </c>
      <c r="K1340" t="s">
        <v>5281</v>
      </c>
      <c r="W1340" t="s">
        <v>1962</v>
      </c>
      <c r="X1340" t="s">
        <v>11</v>
      </c>
      <c r="AD1340">
        <v>35000000</v>
      </c>
      <c r="AE1340">
        <v>5.8</v>
      </c>
      <c r="AF1340">
        <v>60054449</v>
      </c>
      <c r="AG1340">
        <f>IFERROR(CORREL(AD1340:$AD$3757, AF1340:$AF$3757), "")</f>
        <v>-9.1661827586008202E-5</v>
      </c>
      <c r="AH1340">
        <f t="shared" si="42"/>
        <v>25054449</v>
      </c>
    </row>
    <row r="1341" spans="1:34" x14ac:dyDescent="0.3">
      <c r="A1341" t="s">
        <v>8</v>
      </c>
      <c r="B1341" t="s">
        <v>1689</v>
      </c>
      <c r="C1341" t="s">
        <v>4481</v>
      </c>
      <c r="D1341">
        <f t="array" ref="D1341">AVERAGE(IF($B$2:$B$3757=$C1341, $AE$2:$AE$3757))</f>
        <v>6.1</v>
      </c>
      <c r="E1341">
        <f t="shared" si="43"/>
        <v>5.5</v>
      </c>
      <c r="G1341">
        <v>101</v>
      </c>
      <c r="H1341" t="s">
        <v>1714</v>
      </c>
      <c r="W1341" t="s">
        <v>1963</v>
      </c>
      <c r="X1341" t="s">
        <v>11</v>
      </c>
      <c r="AD1341">
        <v>1800000</v>
      </c>
      <c r="AE1341">
        <v>7.5</v>
      </c>
      <c r="AF1341">
        <v>26505000</v>
      </c>
      <c r="AG1341">
        <f>IFERROR(CORREL(AD1341:$AD$3757, AF1341:$AF$3757), "")</f>
        <v>-9.9226449712844521E-5</v>
      </c>
      <c r="AH1341">
        <f t="shared" si="42"/>
        <v>24705000</v>
      </c>
    </row>
    <row r="1342" spans="1:34" x14ac:dyDescent="0.3">
      <c r="A1342" t="s">
        <v>8</v>
      </c>
      <c r="B1342" t="s">
        <v>653</v>
      </c>
      <c r="C1342" t="s">
        <v>4483</v>
      </c>
      <c r="D1342">
        <f t="array" ref="D1342">AVERAGE(IF($B$2:$B$3757=$C1342, $AE$2:$AE$3757))</f>
        <v>5.3</v>
      </c>
      <c r="E1342">
        <f t="shared" si="43"/>
        <v>5.5</v>
      </c>
      <c r="G1342">
        <v>109</v>
      </c>
      <c r="H1342" t="s">
        <v>1714</v>
      </c>
      <c r="I1342" t="s">
        <v>5358</v>
      </c>
      <c r="J1342" t="s">
        <v>5281</v>
      </c>
      <c r="W1342" t="s">
        <v>1964</v>
      </c>
      <c r="X1342" t="s">
        <v>11</v>
      </c>
      <c r="AD1342">
        <v>33000000</v>
      </c>
      <c r="AE1342">
        <v>6.3</v>
      </c>
      <c r="AF1342">
        <v>61280963</v>
      </c>
      <c r="AG1342">
        <f>IFERROR(CORREL(AD1342:$AD$3757, AF1342:$AF$3757), "")</f>
        <v>-1.0207693237597973E-4</v>
      </c>
      <c r="AH1342">
        <f t="shared" si="42"/>
        <v>28280963</v>
      </c>
    </row>
    <row r="1343" spans="1:34" x14ac:dyDescent="0.3">
      <c r="A1343" t="s">
        <v>8</v>
      </c>
      <c r="B1343" t="s">
        <v>884</v>
      </c>
      <c r="C1343" t="s">
        <v>4488</v>
      </c>
      <c r="D1343">
        <f t="array" ref="D1343">AVERAGE(IF($B$2:$B$3757=$C1343, $AE$2:$AE$3757))</f>
        <v>7.6</v>
      </c>
      <c r="E1343">
        <f t="shared" si="43"/>
        <v>5.5</v>
      </c>
      <c r="G1343">
        <v>132</v>
      </c>
      <c r="H1343" t="s">
        <v>354</v>
      </c>
      <c r="I1343" t="s">
        <v>253</v>
      </c>
      <c r="W1343" t="s">
        <v>1965</v>
      </c>
      <c r="X1343" t="s">
        <v>11</v>
      </c>
      <c r="AD1343">
        <v>35000000</v>
      </c>
      <c r="AE1343">
        <v>6.4</v>
      </c>
      <c r="AF1343">
        <v>56876365</v>
      </c>
      <c r="AG1343">
        <f>IFERROR(CORREL(AD1343:$AD$3757, AF1343:$AF$3757), "")</f>
        <v>-1.0765302474989889E-4</v>
      </c>
      <c r="AH1343">
        <f t="shared" si="42"/>
        <v>21876365</v>
      </c>
    </row>
    <row r="1344" spans="1:34" x14ac:dyDescent="0.3">
      <c r="A1344" t="s">
        <v>8</v>
      </c>
      <c r="B1344" t="s">
        <v>884</v>
      </c>
      <c r="C1344" t="s">
        <v>4492</v>
      </c>
      <c r="D1344">
        <f t="array" ref="D1344">AVERAGE(IF($B$2:$B$3757=$C1344, $AE$2:$AE$3757))</f>
        <v>7.3</v>
      </c>
      <c r="E1344">
        <f t="shared" si="43"/>
        <v>5.5</v>
      </c>
      <c r="G1344">
        <v>123</v>
      </c>
      <c r="H1344" t="s">
        <v>5367</v>
      </c>
      <c r="I1344" t="s">
        <v>897</v>
      </c>
      <c r="J1344" t="s">
        <v>5361</v>
      </c>
      <c r="K1344" t="s">
        <v>5364</v>
      </c>
      <c r="L1344" t="s">
        <v>5365</v>
      </c>
      <c r="W1344" t="s">
        <v>1966</v>
      </c>
      <c r="X1344" t="s">
        <v>11</v>
      </c>
      <c r="AD1344">
        <v>35000000</v>
      </c>
      <c r="AE1344">
        <v>7.2</v>
      </c>
      <c r="AF1344">
        <v>59699513</v>
      </c>
      <c r="AG1344">
        <f>IFERROR(CORREL(AD1344:$AD$3757, AF1344:$AF$3757), "")</f>
        <v>-1.1443230499603658E-4</v>
      </c>
      <c r="AH1344">
        <f t="shared" si="42"/>
        <v>24699513</v>
      </c>
    </row>
    <row r="1345" spans="1:34" x14ac:dyDescent="0.3">
      <c r="A1345" t="s">
        <v>8</v>
      </c>
      <c r="B1345" t="s">
        <v>1967</v>
      </c>
      <c r="C1345" t="s">
        <v>4495</v>
      </c>
      <c r="D1345">
        <f t="array" ref="D1345">AVERAGE(IF($B$2:$B$3757=$C1345, $AE$2:$AE$3757))</f>
        <v>6.9</v>
      </c>
      <c r="E1345">
        <f t="shared" si="43"/>
        <v>5.5</v>
      </c>
      <c r="G1345">
        <v>87</v>
      </c>
      <c r="H1345" t="s">
        <v>354</v>
      </c>
      <c r="I1345" t="s">
        <v>253</v>
      </c>
      <c r="J1345" t="s">
        <v>5360</v>
      </c>
      <c r="K1345" t="s">
        <v>528</v>
      </c>
      <c r="L1345" t="s">
        <v>5361</v>
      </c>
      <c r="M1345" t="s">
        <v>5357</v>
      </c>
      <c r="N1345" t="s">
        <v>5358</v>
      </c>
      <c r="W1345" t="s">
        <v>1968</v>
      </c>
      <c r="X1345" t="s">
        <v>11</v>
      </c>
      <c r="AD1345">
        <v>34000000</v>
      </c>
      <c r="AE1345">
        <v>6.3</v>
      </c>
      <c r="AF1345">
        <v>54132596</v>
      </c>
      <c r="AG1345">
        <f>IFERROR(CORREL(AD1345:$AD$3757, AF1345:$AF$3757), "")</f>
        <v>-1.2191925574378889E-4</v>
      </c>
      <c r="AH1345">
        <f t="shared" si="42"/>
        <v>20132596</v>
      </c>
    </row>
    <row r="1346" spans="1:34" x14ac:dyDescent="0.3">
      <c r="A1346" t="s">
        <v>8</v>
      </c>
      <c r="B1346" t="s">
        <v>1969</v>
      </c>
      <c r="C1346" t="s">
        <v>4497</v>
      </c>
      <c r="D1346">
        <f t="array" ref="D1346">AVERAGE(IF($B$2:$B$3757=$C1346, $AE$2:$AE$3757))</f>
        <v>5.1999999999999993</v>
      </c>
      <c r="E1346">
        <f t="shared" si="43"/>
        <v>5.5</v>
      </c>
      <c r="G1346">
        <v>109</v>
      </c>
      <c r="H1346" t="s">
        <v>5367</v>
      </c>
      <c r="I1346" t="s">
        <v>897</v>
      </c>
      <c r="J1346" t="s">
        <v>5365</v>
      </c>
      <c r="W1346" t="s">
        <v>1970</v>
      </c>
      <c r="X1346" t="s">
        <v>11</v>
      </c>
      <c r="AD1346">
        <v>35000000</v>
      </c>
      <c r="AE1346">
        <v>6.9</v>
      </c>
      <c r="AF1346">
        <v>52277485</v>
      </c>
      <c r="AG1346">
        <f>IFERROR(CORREL(AD1346:$AD$3757, AF1346:$AF$3757), "")</f>
        <v>-1.2714294111357426E-4</v>
      </c>
      <c r="AH1346">
        <f t="shared" si="42"/>
        <v>17277485</v>
      </c>
    </row>
    <row r="1347" spans="1:34" x14ac:dyDescent="0.3">
      <c r="A1347" t="s">
        <v>8</v>
      </c>
      <c r="B1347" t="s">
        <v>986</v>
      </c>
      <c r="C1347" t="s">
        <v>4499</v>
      </c>
      <c r="D1347">
        <f t="array" ref="D1347">AVERAGE(IF($B$2:$B$3757=$C1347, $AE$2:$AE$3757))</f>
        <v>4.4000000000000004</v>
      </c>
      <c r="E1347">
        <f t="shared" si="43"/>
        <v>5.5</v>
      </c>
      <c r="G1347">
        <v>109</v>
      </c>
      <c r="H1347" t="s">
        <v>528</v>
      </c>
      <c r="I1347" t="s">
        <v>5359</v>
      </c>
      <c r="W1347" t="s">
        <v>1971</v>
      </c>
      <c r="X1347" t="s">
        <v>11</v>
      </c>
      <c r="AD1347">
        <v>35000000</v>
      </c>
      <c r="AE1347">
        <v>6.6</v>
      </c>
      <c r="AF1347">
        <v>55802754</v>
      </c>
      <c r="AG1347">
        <f>IFERROR(CORREL(AD1347:$AD$3757, AF1347:$AF$3757), "")</f>
        <v>-1.3279982899875757E-4</v>
      </c>
      <c r="AH1347">
        <f t="shared" ref="AH1347:AH1410" si="44" xml:space="preserve"> AF1347 - AD1347</f>
        <v>20802754</v>
      </c>
    </row>
    <row r="1348" spans="1:34" x14ac:dyDescent="0.3">
      <c r="A1348" t="s">
        <v>8</v>
      </c>
      <c r="B1348" t="s">
        <v>1972</v>
      </c>
      <c r="C1348" t="s">
        <v>4502</v>
      </c>
      <c r="D1348">
        <f t="array" ref="D1348">AVERAGE(IF($B$2:$B$3757=$C1348, $AE$2:$AE$3757))</f>
        <v>7.6</v>
      </c>
      <c r="E1348">
        <f t="shared" si="43"/>
        <v>5.5</v>
      </c>
      <c r="G1348">
        <v>92</v>
      </c>
      <c r="H1348" t="s">
        <v>528</v>
      </c>
      <c r="W1348" t="s">
        <v>1973</v>
      </c>
      <c r="X1348" t="s">
        <v>11</v>
      </c>
      <c r="AD1348">
        <v>35000000</v>
      </c>
      <c r="AE1348">
        <v>6</v>
      </c>
      <c r="AF1348">
        <v>55291815</v>
      </c>
      <c r="AG1348">
        <f>IFERROR(CORREL(AD1348:$AD$3757, AF1348:$AF$3757), "")</f>
        <v>-1.3933839237877541E-4</v>
      </c>
      <c r="AH1348">
        <f t="shared" si="44"/>
        <v>20291815</v>
      </c>
    </row>
    <row r="1349" spans="1:34" x14ac:dyDescent="0.3">
      <c r="A1349" t="s">
        <v>8</v>
      </c>
      <c r="B1349" t="s">
        <v>554</v>
      </c>
      <c r="C1349" t="s">
        <v>4505</v>
      </c>
      <c r="D1349">
        <f t="array" ref="D1349">AVERAGE(IF($B$2:$B$3757=$C1349, $AE$2:$AE$3757))</f>
        <v>6.8</v>
      </c>
      <c r="E1349">
        <f t="shared" si="43"/>
        <v>5.5</v>
      </c>
      <c r="G1349">
        <v>125</v>
      </c>
      <c r="H1349" t="s">
        <v>5367</v>
      </c>
      <c r="I1349" t="s">
        <v>528</v>
      </c>
      <c r="J1349" t="s">
        <v>897</v>
      </c>
      <c r="K1349" t="s">
        <v>5364</v>
      </c>
      <c r="L1349" t="s">
        <v>5368</v>
      </c>
      <c r="W1349" t="s">
        <v>1974</v>
      </c>
      <c r="X1349" t="s">
        <v>11</v>
      </c>
      <c r="AD1349">
        <v>35000000</v>
      </c>
      <c r="AE1349">
        <v>7.5</v>
      </c>
      <c r="AF1349">
        <v>83299761</v>
      </c>
      <c r="AG1349">
        <f>IFERROR(CORREL(AD1349:$AD$3757, AF1349:$AF$3757), "")</f>
        <v>-1.4575637132274526E-4</v>
      </c>
      <c r="AH1349">
        <f t="shared" si="44"/>
        <v>48299761</v>
      </c>
    </row>
    <row r="1350" spans="1:34" x14ac:dyDescent="0.3">
      <c r="A1350" t="s">
        <v>8</v>
      </c>
      <c r="B1350" t="s">
        <v>1351</v>
      </c>
      <c r="C1350" t="s">
        <v>4508</v>
      </c>
      <c r="D1350">
        <f t="array" ref="D1350">AVERAGE(IF($B$2:$B$3757=$C1350, $AE$2:$AE$3757))</f>
        <v>7.3</v>
      </c>
      <c r="E1350">
        <f t="shared" si="43"/>
        <v>5.5</v>
      </c>
      <c r="G1350">
        <v>202</v>
      </c>
      <c r="H1350" t="s">
        <v>5367</v>
      </c>
      <c r="I1350" t="s">
        <v>897</v>
      </c>
      <c r="J1350" t="s">
        <v>5364</v>
      </c>
      <c r="K1350" t="s">
        <v>5359</v>
      </c>
      <c r="W1350" t="s">
        <v>1975</v>
      </c>
      <c r="X1350" t="s">
        <v>11</v>
      </c>
      <c r="AD1350">
        <v>33000000</v>
      </c>
      <c r="AE1350">
        <v>7.7</v>
      </c>
      <c r="AF1350">
        <v>48169908</v>
      </c>
      <c r="AG1350">
        <f>IFERROR(CORREL(AD1350:$AD$3757, AF1350:$AF$3757), "")</f>
        <v>-1.5916941645181557E-4</v>
      </c>
      <c r="AH1350">
        <f t="shared" si="44"/>
        <v>15169908</v>
      </c>
    </row>
    <row r="1351" spans="1:34" x14ac:dyDescent="0.3">
      <c r="A1351" t="s">
        <v>8</v>
      </c>
      <c r="B1351" t="s">
        <v>847</v>
      </c>
      <c r="C1351" t="s">
        <v>4510</v>
      </c>
      <c r="D1351">
        <f t="array" ref="D1351">AVERAGE(IF($B$2:$B$3757=$C1351, $AE$2:$AE$3757))</f>
        <v>5</v>
      </c>
      <c r="E1351">
        <f t="shared" si="43"/>
        <v>5.5</v>
      </c>
      <c r="G1351">
        <v>134</v>
      </c>
      <c r="H1351" t="s">
        <v>528</v>
      </c>
      <c r="W1351" t="s">
        <v>1976</v>
      </c>
      <c r="X1351" t="s">
        <v>11</v>
      </c>
      <c r="AD1351">
        <v>35000000</v>
      </c>
      <c r="AE1351">
        <v>6.2</v>
      </c>
      <c r="AF1351">
        <v>67523385</v>
      </c>
      <c r="AG1351">
        <f>IFERROR(CORREL(AD1351:$AD$3757, AF1351:$AF$3757), "")</f>
        <v>-1.6247889582766649E-4</v>
      </c>
      <c r="AH1351">
        <f t="shared" si="44"/>
        <v>32523385</v>
      </c>
    </row>
    <row r="1352" spans="1:34" x14ac:dyDescent="0.3">
      <c r="A1352" t="s">
        <v>8</v>
      </c>
      <c r="B1352" t="s">
        <v>579</v>
      </c>
      <c r="C1352" t="s">
        <v>4513</v>
      </c>
      <c r="D1352">
        <f t="array" ref="D1352">AVERAGE(IF($B$2:$B$3757=$C1352, $AE$2:$AE$3757))</f>
        <v>5.2</v>
      </c>
      <c r="E1352">
        <f t="shared" si="43"/>
        <v>5.5</v>
      </c>
      <c r="G1352">
        <v>88</v>
      </c>
      <c r="H1352" t="s">
        <v>528</v>
      </c>
      <c r="I1352" t="s">
        <v>5361</v>
      </c>
      <c r="W1352" t="s">
        <v>1977</v>
      </c>
      <c r="X1352" t="s">
        <v>11</v>
      </c>
      <c r="AD1352">
        <v>35000000</v>
      </c>
      <c r="AE1352">
        <v>5.4</v>
      </c>
      <c r="AF1352">
        <v>49474048</v>
      </c>
      <c r="AG1352">
        <f>IFERROR(CORREL(AD1352:$AD$3757, AF1352:$AF$3757), "")</f>
        <v>-1.7197217961864293E-4</v>
      </c>
      <c r="AH1352">
        <f t="shared" si="44"/>
        <v>14474048</v>
      </c>
    </row>
    <row r="1353" spans="1:34" x14ac:dyDescent="0.3">
      <c r="A1353" t="s">
        <v>8</v>
      </c>
      <c r="B1353" t="s">
        <v>1978</v>
      </c>
      <c r="C1353" t="s">
        <v>4516</v>
      </c>
      <c r="D1353">
        <f t="array" ref="D1353">AVERAGE(IF($B$2:$B$3757=$C1353, $AE$2:$AE$3757))</f>
        <v>6.5</v>
      </c>
      <c r="E1353">
        <f t="shared" si="43"/>
        <v>5.5</v>
      </c>
      <c r="G1353">
        <v>92</v>
      </c>
      <c r="H1353" t="s">
        <v>354</v>
      </c>
      <c r="I1353" t="s">
        <v>253</v>
      </c>
      <c r="J1353" t="s">
        <v>5357</v>
      </c>
      <c r="K1353" t="s">
        <v>5358</v>
      </c>
      <c r="L1353" t="s">
        <v>5281</v>
      </c>
      <c r="W1353" t="s">
        <v>1979</v>
      </c>
      <c r="X1353" t="s">
        <v>11</v>
      </c>
      <c r="AD1353">
        <v>35000000</v>
      </c>
      <c r="AE1353">
        <v>6.6</v>
      </c>
      <c r="AF1353">
        <v>45802315</v>
      </c>
      <c r="AG1353">
        <f>IFERROR(CORREL(AD1353:$AD$3757, AF1353:$AF$3757), "")</f>
        <v>-1.7697010740468105E-4</v>
      </c>
      <c r="AH1353">
        <f t="shared" si="44"/>
        <v>10802315</v>
      </c>
    </row>
    <row r="1354" spans="1:34" x14ac:dyDescent="0.3">
      <c r="A1354" t="s">
        <v>8</v>
      </c>
      <c r="B1354" t="s">
        <v>1686</v>
      </c>
      <c r="C1354" t="s">
        <v>1761</v>
      </c>
      <c r="D1354">
        <f t="array" ref="D1354">AVERAGE(IF($B$2:$B$3757=$C1354, $AE$2:$AE$3757))</f>
        <v>7.4</v>
      </c>
      <c r="E1354">
        <f t="shared" si="43"/>
        <v>5.5</v>
      </c>
      <c r="G1354">
        <v>91</v>
      </c>
      <c r="H1354" t="s">
        <v>528</v>
      </c>
      <c r="I1354" t="s">
        <v>5359</v>
      </c>
      <c r="W1354" t="s">
        <v>1980</v>
      </c>
      <c r="X1354" t="s">
        <v>11</v>
      </c>
      <c r="AD1354">
        <v>35000000</v>
      </c>
      <c r="AE1354">
        <v>5.3</v>
      </c>
      <c r="AF1354">
        <v>43792641</v>
      </c>
      <c r="AG1354">
        <f>IFERROR(CORREL(AD1354:$AD$3757, AF1354:$AF$3757), "")</f>
        <v>-1.8105725137168249E-4</v>
      </c>
      <c r="AH1354">
        <f t="shared" si="44"/>
        <v>8792641</v>
      </c>
    </row>
    <row r="1355" spans="1:34" x14ac:dyDescent="0.3">
      <c r="A1355" t="s">
        <v>8</v>
      </c>
      <c r="B1355" t="s">
        <v>582</v>
      </c>
      <c r="C1355" t="s">
        <v>4521</v>
      </c>
      <c r="D1355">
        <f t="array" ref="D1355">AVERAGE(IF($B$2:$B$3757=$C1355, $AE$2:$AE$3757))</f>
        <v>5.0999999999999996</v>
      </c>
      <c r="E1355">
        <f t="shared" si="43"/>
        <v>5.5</v>
      </c>
      <c r="G1355">
        <v>75</v>
      </c>
      <c r="H1355" t="s">
        <v>528</v>
      </c>
      <c r="I1355" t="s">
        <v>5359</v>
      </c>
      <c r="J1355" t="s">
        <v>5365</v>
      </c>
      <c r="W1355" t="s">
        <v>1981</v>
      </c>
      <c r="X1355" t="s">
        <v>11</v>
      </c>
      <c r="AD1355">
        <v>33000000</v>
      </c>
      <c r="AE1355">
        <v>5.6</v>
      </c>
      <c r="AF1355">
        <v>57651794</v>
      </c>
      <c r="AG1355">
        <f>IFERROR(CORREL(AD1355:$AD$3757, AF1355:$AF$3757), "")</f>
        <v>-1.8464702261373231E-4</v>
      </c>
      <c r="AH1355">
        <f t="shared" si="44"/>
        <v>24651794</v>
      </c>
    </row>
    <row r="1356" spans="1:34" x14ac:dyDescent="0.3">
      <c r="A1356" t="s">
        <v>8</v>
      </c>
      <c r="B1356" t="s">
        <v>1982</v>
      </c>
      <c r="C1356" t="s">
        <v>4523</v>
      </c>
      <c r="D1356">
        <f t="array" ref="D1356">AVERAGE(IF($B$2:$B$3757=$C1356, $AE$2:$AE$3757))</f>
        <v>5</v>
      </c>
      <c r="E1356">
        <f t="shared" si="43"/>
        <v>5.5</v>
      </c>
      <c r="G1356">
        <v>98</v>
      </c>
      <c r="H1356" t="s">
        <v>528</v>
      </c>
      <c r="I1356" t="s">
        <v>5359</v>
      </c>
      <c r="W1356" t="s">
        <v>1983</v>
      </c>
      <c r="X1356" t="s">
        <v>11</v>
      </c>
      <c r="AD1356">
        <v>30000000</v>
      </c>
      <c r="AE1356">
        <v>5.9</v>
      </c>
      <c r="AF1356">
        <v>43894863</v>
      </c>
      <c r="AG1356">
        <f>IFERROR(CORREL(AD1356:$AD$3757, AF1356:$AF$3757), "")</f>
        <v>-1.8966058301659157E-4</v>
      </c>
      <c r="AH1356">
        <f t="shared" si="44"/>
        <v>13894863</v>
      </c>
    </row>
    <row r="1357" spans="1:34" x14ac:dyDescent="0.3">
      <c r="A1357" t="s">
        <v>8</v>
      </c>
      <c r="B1357" t="s">
        <v>101</v>
      </c>
      <c r="C1357" t="s">
        <v>449</v>
      </c>
      <c r="D1357">
        <f t="array" ref="D1357">AVERAGE(IF($B$2:$B$3757=$C1357, $AE$2:$AE$3757))</f>
        <v>7.2</v>
      </c>
      <c r="E1357">
        <f t="shared" si="43"/>
        <v>5.5</v>
      </c>
      <c r="G1357">
        <v>147</v>
      </c>
      <c r="H1357" t="s">
        <v>5367</v>
      </c>
      <c r="I1357" t="s">
        <v>5366</v>
      </c>
      <c r="J1357" t="s">
        <v>897</v>
      </c>
      <c r="W1357" t="s">
        <v>1984</v>
      </c>
      <c r="X1357" t="s">
        <v>11</v>
      </c>
      <c r="AD1357">
        <v>35000000</v>
      </c>
      <c r="AE1357">
        <v>7.8</v>
      </c>
      <c r="AF1357">
        <v>41954997</v>
      </c>
      <c r="AG1357">
        <f>IFERROR(CORREL(AD1357:$AD$3757, AF1357:$AF$3757), "")</f>
        <v>-1.906612894554923E-4</v>
      </c>
      <c r="AH1357">
        <f t="shared" si="44"/>
        <v>6954997</v>
      </c>
    </row>
    <row r="1358" spans="1:34" x14ac:dyDescent="0.3">
      <c r="A1358" t="s">
        <v>8</v>
      </c>
      <c r="B1358" t="s">
        <v>622</v>
      </c>
      <c r="C1358" t="s">
        <v>4526</v>
      </c>
      <c r="D1358">
        <f t="array" ref="D1358">AVERAGE(IF($B$2:$B$3757=$C1358, $AE$2:$AE$3757))</f>
        <v>6.4</v>
      </c>
      <c r="E1358">
        <f t="shared" si="43"/>
        <v>5.5</v>
      </c>
      <c r="G1358">
        <v>100</v>
      </c>
      <c r="H1358" t="s">
        <v>354</v>
      </c>
      <c r="I1358" t="s">
        <v>1714</v>
      </c>
      <c r="J1358" t="s">
        <v>5358</v>
      </c>
      <c r="W1358" t="s">
        <v>1985</v>
      </c>
      <c r="X1358" t="s">
        <v>11</v>
      </c>
      <c r="AD1358">
        <v>33000000</v>
      </c>
      <c r="AE1358">
        <v>6.7</v>
      </c>
      <c r="AF1358">
        <v>39532308</v>
      </c>
      <c r="AG1358">
        <f>IFERROR(CORREL(AD1358:$AD$3757, AF1358:$AF$3757), "")</f>
        <v>-1.9380225427350549E-4</v>
      </c>
      <c r="AH1358">
        <f t="shared" si="44"/>
        <v>6532308</v>
      </c>
    </row>
    <row r="1359" spans="1:34" x14ac:dyDescent="0.3">
      <c r="A1359" t="s">
        <v>8</v>
      </c>
      <c r="B1359" t="s">
        <v>1986</v>
      </c>
      <c r="C1359" t="s">
        <v>4528</v>
      </c>
      <c r="D1359">
        <f t="array" ref="D1359">AVERAGE(IF($B$2:$B$3757=$C1359, $AE$2:$AE$3757))</f>
        <v>5.6</v>
      </c>
      <c r="E1359">
        <f t="shared" si="43"/>
        <v>5.5</v>
      </c>
      <c r="G1359">
        <v>120</v>
      </c>
      <c r="H1359" t="s">
        <v>5357</v>
      </c>
      <c r="I1359" t="s">
        <v>1714</v>
      </c>
      <c r="W1359" t="s">
        <v>1987</v>
      </c>
      <c r="X1359" t="s">
        <v>11</v>
      </c>
      <c r="AD1359">
        <v>10700000</v>
      </c>
      <c r="AE1359">
        <v>7.4</v>
      </c>
      <c r="AF1359">
        <v>76600000</v>
      </c>
      <c r="AG1359">
        <f>IFERROR(CORREL(AD1359:$AD$3757, AF1359:$AF$3757), "")</f>
        <v>-1.956064313468162E-4</v>
      </c>
      <c r="AH1359">
        <f t="shared" si="44"/>
        <v>65900000</v>
      </c>
    </row>
    <row r="1360" spans="1:34" x14ac:dyDescent="0.3">
      <c r="A1360" t="s">
        <v>8</v>
      </c>
      <c r="B1360" t="s">
        <v>1904</v>
      </c>
      <c r="C1360" t="s">
        <v>4533</v>
      </c>
      <c r="D1360">
        <f t="array" ref="D1360">AVERAGE(IF($B$2:$B$3757=$C1360, $AE$2:$AE$3757))</f>
        <v>7.3</v>
      </c>
      <c r="E1360">
        <f t="shared" si="43"/>
        <v>5.5</v>
      </c>
      <c r="G1360">
        <v>104</v>
      </c>
      <c r="H1360" t="s">
        <v>528</v>
      </c>
      <c r="I1360" t="s">
        <v>5366</v>
      </c>
      <c r="J1360" t="s">
        <v>5281</v>
      </c>
      <c r="W1360" t="s">
        <v>1988</v>
      </c>
      <c r="X1360" t="s">
        <v>11</v>
      </c>
      <c r="AD1360">
        <v>35000000</v>
      </c>
      <c r="AE1360">
        <v>6.2</v>
      </c>
      <c r="AF1360">
        <v>39692139</v>
      </c>
      <c r="AG1360">
        <f>IFERROR(CORREL(AD1360:$AD$3757, AF1360:$AF$3757), "")</f>
        <v>-1.6599797762702602E-4</v>
      </c>
      <c r="AH1360">
        <f t="shared" si="44"/>
        <v>4692139</v>
      </c>
    </row>
    <row r="1361" spans="1:34" x14ac:dyDescent="0.3">
      <c r="A1361" t="s">
        <v>8</v>
      </c>
      <c r="B1361" t="s">
        <v>552</v>
      </c>
      <c r="C1361" t="s">
        <v>4535</v>
      </c>
      <c r="D1361">
        <f t="array" ref="D1361">AVERAGE(IF($B$2:$B$3757=$C1361, $AE$2:$AE$3757))</f>
        <v>4.5</v>
      </c>
      <c r="E1361">
        <f t="shared" si="43"/>
        <v>5.5</v>
      </c>
      <c r="G1361">
        <v>103</v>
      </c>
      <c r="H1361" t="s">
        <v>354</v>
      </c>
      <c r="I1361" t="s">
        <v>5366</v>
      </c>
      <c r="J1361" t="s">
        <v>897</v>
      </c>
      <c r="K1361" t="s">
        <v>5363</v>
      </c>
      <c r="L1361" t="s">
        <v>5281</v>
      </c>
      <c r="W1361" t="s">
        <v>1989</v>
      </c>
      <c r="X1361" t="s">
        <v>11</v>
      </c>
      <c r="AD1361">
        <v>35000000</v>
      </c>
      <c r="AE1361">
        <v>5.4</v>
      </c>
      <c r="AF1361">
        <v>40687294</v>
      </c>
      <c r="AG1361">
        <f>IFERROR(CORREL(AD1361:$AD$3757, AF1361:$AF$3757), "")</f>
        <v>-1.6858145188007292E-4</v>
      </c>
      <c r="AH1361">
        <f t="shared" si="44"/>
        <v>5687294</v>
      </c>
    </row>
    <row r="1362" spans="1:34" x14ac:dyDescent="0.3">
      <c r="A1362" t="s">
        <v>8</v>
      </c>
      <c r="B1362" t="s">
        <v>1435</v>
      </c>
      <c r="C1362" t="s">
        <v>3808</v>
      </c>
      <c r="D1362">
        <f t="array" ref="D1362">AVERAGE(IF($B$2:$B$3757=$C1362, $AE$2:$AE$3757))</f>
        <v>5.3</v>
      </c>
      <c r="E1362">
        <f t="shared" si="43"/>
        <v>5.5</v>
      </c>
      <c r="G1362">
        <v>109</v>
      </c>
      <c r="H1362" t="s">
        <v>354</v>
      </c>
      <c r="I1362" t="s">
        <v>5358</v>
      </c>
      <c r="J1362" t="s">
        <v>5281</v>
      </c>
      <c r="W1362" t="s">
        <v>1990</v>
      </c>
      <c r="X1362" t="s">
        <v>11</v>
      </c>
      <c r="AD1362">
        <v>40000000</v>
      </c>
      <c r="AE1362">
        <v>6.7</v>
      </c>
      <c r="AF1362">
        <v>37553932</v>
      </c>
      <c r="AG1362">
        <f>IFERROR(CORREL(AD1362:$AD$3757, AF1362:$AF$3757), "")</f>
        <v>-1.7141535610923413E-4</v>
      </c>
      <c r="AH1362">
        <f t="shared" si="44"/>
        <v>-2446068</v>
      </c>
    </row>
    <row r="1363" spans="1:34" x14ac:dyDescent="0.3">
      <c r="A1363" t="s">
        <v>8</v>
      </c>
      <c r="B1363" t="s">
        <v>1991</v>
      </c>
      <c r="C1363" t="s">
        <v>4539</v>
      </c>
      <c r="D1363">
        <f t="array" ref="D1363">AVERAGE(IF($B$2:$B$3757=$C1363, $AE$2:$AE$3757))</f>
        <v>4.9000000000000004</v>
      </c>
      <c r="E1363">
        <f t="shared" si="43"/>
        <v>5.5</v>
      </c>
      <c r="G1363">
        <v>104</v>
      </c>
      <c r="H1363" t="s">
        <v>528</v>
      </c>
      <c r="I1363" t="s">
        <v>5359</v>
      </c>
      <c r="W1363" t="s">
        <v>1992</v>
      </c>
      <c r="X1363" t="s">
        <v>11</v>
      </c>
      <c r="AD1363">
        <v>35000000</v>
      </c>
      <c r="AE1363">
        <v>5.3</v>
      </c>
      <c r="AF1363">
        <v>37481242</v>
      </c>
      <c r="AG1363">
        <f>IFERROR(CORREL(AD1363:$AD$3757, AF1363:$AF$3757), "")</f>
        <v>-1.7495720501526036E-4</v>
      </c>
      <c r="AH1363">
        <f t="shared" si="44"/>
        <v>2481242</v>
      </c>
    </row>
    <row r="1364" spans="1:34" x14ac:dyDescent="0.3">
      <c r="A1364" t="s">
        <v>8</v>
      </c>
      <c r="B1364" t="s">
        <v>1993</v>
      </c>
      <c r="C1364" t="s">
        <v>4543</v>
      </c>
      <c r="D1364">
        <f t="array" ref="D1364">AVERAGE(IF($B$2:$B$3757=$C1364, $AE$2:$AE$3757))</f>
        <v>3.8</v>
      </c>
      <c r="E1364">
        <f t="shared" si="43"/>
        <v>5.5</v>
      </c>
      <c r="G1364">
        <v>112</v>
      </c>
      <c r="H1364" t="s">
        <v>528</v>
      </c>
      <c r="I1364" t="s">
        <v>897</v>
      </c>
      <c r="J1364" t="s">
        <v>5359</v>
      </c>
      <c r="W1364" t="s">
        <v>1994</v>
      </c>
      <c r="X1364" t="s">
        <v>11</v>
      </c>
      <c r="AD1364">
        <v>35000000</v>
      </c>
      <c r="AE1364">
        <v>5.9</v>
      </c>
      <c r="AF1364">
        <v>39026186</v>
      </c>
      <c r="AG1364">
        <f>IFERROR(CORREL(AD1364:$AD$3757, AF1364:$AF$3757), "")</f>
        <v>-1.7699608692388528E-4</v>
      </c>
      <c r="AH1364">
        <f t="shared" si="44"/>
        <v>4026186</v>
      </c>
    </row>
    <row r="1365" spans="1:34" x14ac:dyDescent="0.3">
      <c r="A1365" t="s">
        <v>8</v>
      </c>
      <c r="B1365" t="s">
        <v>1995</v>
      </c>
      <c r="C1365" t="s">
        <v>4547</v>
      </c>
      <c r="D1365">
        <f t="array" ref="D1365">AVERAGE(IF($B$2:$B$3757=$C1365, $AE$2:$AE$3757))</f>
        <v>6.2</v>
      </c>
      <c r="E1365">
        <f t="shared" si="43"/>
        <v>5.5</v>
      </c>
      <c r="G1365">
        <v>95</v>
      </c>
      <c r="H1365" t="s">
        <v>253</v>
      </c>
      <c r="I1365" t="s">
        <v>528</v>
      </c>
      <c r="J1365" t="s">
        <v>5357</v>
      </c>
      <c r="W1365" t="s">
        <v>1996</v>
      </c>
      <c r="X1365" t="s">
        <v>11</v>
      </c>
      <c r="AD1365">
        <v>50000000</v>
      </c>
      <c r="AE1365">
        <v>4.8</v>
      </c>
      <c r="AF1365">
        <v>33422806</v>
      </c>
      <c r="AG1365">
        <f>IFERROR(CORREL(AD1365:$AD$3757, AF1365:$AF$3757), "")</f>
        <v>-1.7942254924247322E-4</v>
      </c>
      <c r="AH1365">
        <f t="shared" si="44"/>
        <v>-16577194</v>
      </c>
    </row>
    <row r="1366" spans="1:34" x14ac:dyDescent="0.3">
      <c r="A1366" t="s">
        <v>8</v>
      </c>
      <c r="B1366" t="s">
        <v>1997</v>
      </c>
      <c r="C1366" t="s">
        <v>4550</v>
      </c>
      <c r="D1366">
        <f t="array" ref="D1366">AVERAGE(IF($B$2:$B$3757=$C1366, $AE$2:$AE$3757))</f>
        <v>6.3</v>
      </c>
      <c r="E1366">
        <f t="shared" si="43"/>
        <v>5.4666666666666659</v>
      </c>
      <c r="G1366">
        <v>102</v>
      </c>
      <c r="H1366" t="s">
        <v>354</v>
      </c>
      <c r="I1366" t="s">
        <v>253</v>
      </c>
      <c r="J1366" t="s">
        <v>528</v>
      </c>
      <c r="K1366" t="s">
        <v>5281</v>
      </c>
      <c r="W1366" t="s">
        <v>1998</v>
      </c>
      <c r="X1366" t="s">
        <v>11</v>
      </c>
      <c r="AD1366">
        <v>35000000</v>
      </c>
      <c r="AE1366">
        <v>3.8</v>
      </c>
      <c r="AF1366">
        <v>33423521</v>
      </c>
      <c r="AG1366">
        <f>IFERROR(CORREL(AD1366:$AD$3757, AF1366:$AF$3757), "")</f>
        <v>-1.8268341498274942E-4</v>
      </c>
      <c r="AH1366">
        <f t="shared" si="44"/>
        <v>-1576479</v>
      </c>
    </row>
    <row r="1367" spans="1:34" x14ac:dyDescent="0.3">
      <c r="A1367" t="s">
        <v>197</v>
      </c>
      <c r="B1367" t="s">
        <v>1008</v>
      </c>
      <c r="C1367" t="s">
        <v>4552</v>
      </c>
      <c r="D1367">
        <f t="array" ref="D1367">AVERAGE(IF($B$2:$B$3757=$C1367, $AE$2:$AE$3757))</f>
        <v>5.2</v>
      </c>
      <c r="E1367">
        <f t="shared" si="43"/>
        <v>5.45</v>
      </c>
      <c r="G1367">
        <v>150</v>
      </c>
      <c r="H1367" t="s">
        <v>5367</v>
      </c>
      <c r="I1367" t="s">
        <v>897</v>
      </c>
      <c r="J1367" t="s">
        <v>2601</v>
      </c>
      <c r="W1367" t="s">
        <v>1999</v>
      </c>
      <c r="X1367" t="s">
        <v>11</v>
      </c>
      <c r="AD1367">
        <v>35000000</v>
      </c>
      <c r="AE1367">
        <v>8.5</v>
      </c>
      <c r="AF1367">
        <v>32519322</v>
      </c>
      <c r="AG1367">
        <f>IFERROR(CORREL(AD1367:$AD$3757, AF1367:$AF$3757), "")</f>
        <v>-1.8371440643336634E-4</v>
      </c>
      <c r="AH1367">
        <f t="shared" si="44"/>
        <v>-2480678</v>
      </c>
    </row>
    <row r="1368" spans="1:34" x14ac:dyDescent="0.3">
      <c r="A1368" t="s">
        <v>8</v>
      </c>
      <c r="B1368" t="s">
        <v>703</v>
      </c>
      <c r="C1368" t="s">
        <v>4554</v>
      </c>
      <c r="D1368">
        <f t="array" ref="D1368">AVERAGE(IF($B$2:$B$3757=$C1368, $AE$2:$AE$3757))</f>
        <v>6.9</v>
      </c>
      <c r="E1368">
        <f t="shared" ref="E1368:E1431" si="45">LARGE($D$2:$D$1660, ROW(1367:1367))</f>
        <v>5.45</v>
      </c>
      <c r="G1368">
        <v>122</v>
      </c>
      <c r="H1368" t="s">
        <v>1714</v>
      </c>
      <c r="I1368" t="s">
        <v>5363</v>
      </c>
      <c r="J1368" t="s">
        <v>5281</v>
      </c>
      <c r="W1368" t="s">
        <v>1545</v>
      </c>
      <c r="X1368" t="s">
        <v>11</v>
      </c>
      <c r="AD1368">
        <v>35000000</v>
      </c>
      <c r="AE1368">
        <v>6.8</v>
      </c>
      <c r="AF1368">
        <v>31598308</v>
      </c>
      <c r="AG1368">
        <f>IFERROR(CORREL(AD1368:$AD$3757, AF1368:$AF$3757), "")</f>
        <v>-1.8452015887775178E-4</v>
      </c>
      <c r="AH1368">
        <f t="shared" si="44"/>
        <v>-3401692</v>
      </c>
    </row>
    <row r="1369" spans="1:34" x14ac:dyDescent="0.3">
      <c r="A1369" t="s">
        <v>8</v>
      </c>
      <c r="B1369" t="s">
        <v>1644</v>
      </c>
      <c r="C1369" t="s">
        <v>1354</v>
      </c>
      <c r="D1369">
        <f t="array" ref="D1369">AVERAGE(IF($B$2:$B$3757=$C1369, $AE$2:$AE$3757))</f>
        <v>6.1</v>
      </c>
      <c r="E1369">
        <f t="shared" si="45"/>
        <v>5.45</v>
      </c>
      <c r="G1369">
        <v>101</v>
      </c>
      <c r="H1369" t="s">
        <v>897</v>
      </c>
      <c r="I1369" t="s">
        <v>5361</v>
      </c>
      <c r="J1369" t="s">
        <v>5357</v>
      </c>
      <c r="W1369" t="s">
        <v>2000</v>
      </c>
      <c r="X1369" t="s">
        <v>11</v>
      </c>
      <c r="AD1369">
        <v>30000000</v>
      </c>
      <c r="AE1369">
        <v>6.8</v>
      </c>
      <c r="AF1369">
        <v>37617947</v>
      </c>
      <c r="AG1369">
        <f>IFERROR(CORREL(AD1369:$AD$3757, AF1369:$AF$3757), "")</f>
        <v>-1.8509621776391925E-4</v>
      </c>
      <c r="AH1369">
        <f t="shared" si="44"/>
        <v>7617947</v>
      </c>
    </row>
    <row r="1370" spans="1:34" x14ac:dyDescent="0.3">
      <c r="A1370" t="s">
        <v>8</v>
      </c>
      <c r="B1370" t="s">
        <v>1368</v>
      </c>
      <c r="C1370" t="s">
        <v>4558</v>
      </c>
      <c r="D1370">
        <f t="array" ref="D1370">AVERAGE(IF($B$2:$B$3757=$C1370, $AE$2:$AE$3757))</f>
        <v>5.9</v>
      </c>
      <c r="E1370">
        <f t="shared" si="45"/>
        <v>5.45</v>
      </c>
      <c r="G1370">
        <v>108</v>
      </c>
      <c r="H1370" t="s">
        <v>1714</v>
      </c>
      <c r="W1370" t="s">
        <v>2001</v>
      </c>
      <c r="X1370" t="s">
        <v>11</v>
      </c>
      <c r="AD1370">
        <v>30000000</v>
      </c>
      <c r="AE1370">
        <v>5.3</v>
      </c>
      <c r="AF1370">
        <v>32048809</v>
      </c>
      <c r="AG1370">
        <f>IFERROR(CORREL(AD1370:$AD$3757, AF1370:$AF$3757), "")</f>
        <v>-1.8567796863820359E-4</v>
      </c>
      <c r="AH1370">
        <f t="shared" si="44"/>
        <v>2048809</v>
      </c>
    </row>
    <row r="1371" spans="1:34" x14ac:dyDescent="0.3">
      <c r="A1371" t="s">
        <v>8</v>
      </c>
      <c r="B1371" t="s">
        <v>806</v>
      </c>
      <c r="C1371" t="s">
        <v>4560</v>
      </c>
      <c r="D1371">
        <f t="array" ref="D1371">AVERAGE(IF($B$2:$B$3757=$C1371, $AE$2:$AE$3757))</f>
        <v>6.9</v>
      </c>
      <c r="E1371">
        <f t="shared" si="45"/>
        <v>5.45</v>
      </c>
      <c r="G1371">
        <v>98</v>
      </c>
      <c r="H1371" t="s">
        <v>897</v>
      </c>
      <c r="I1371" t="s">
        <v>5359</v>
      </c>
      <c r="W1371" t="s">
        <v>2002</v>
      </c>
      <c r="X1371" t="s">
        <v>11</v>
      </c>
      <c r="AD1371">
        <v>27000000</v>
      </c>
      <c r="AE1371">
        <v>7.3</v>
      </c>
      <c r="AF1371">
        <v>33987757</v>
      </c>
      <c r="AG1371">
        <f>IFERROR(CORREL(AD1371:$AD$3757, AF1371:$AF$3757), "")</f>
        <v>-1.858704943191627E-4</v>
      </c>
      <c r="AH1371">
        <f t="shared" si="44"/>
        <v>6987757</v>
      </c>
    </row>
    <row r="1372" spans="1:34" x14ac:dyDescent="0.3">
      <c r="A1372" t="s">
        <v>8</v>
      </c>
      <c r="B1372" t="s">
        <v>975</v>
      </c>
      <c r="C1372" t="s">
        <v>4562</v>
      </c>
      <c r="D1372">
        <f t="array" ref="D1372">AVERAGE(IF($B$2:$B$3757=$C1372, $AE$2:$AE$3757))</f>
        <v>7.7</v>
      </c>
      <c r="E1372">
        <f t="shared" si="45"/>
        <v>5.45</v>
      </c>
      <c r="G1372">
        <v>137</v>
      </c>
      <c r="H1372" t="s">
        <v>5367</v>
      </c>
      <c r="I1372" t="s">
        <v>5366</v>
      </c>
      <c r="J1372" t="s">
        <v>897</v>
      </c>
      <c r="W1372" t="s">
        <v>2003</v>
      </c>
      <c r="X1372" t="s">
        <v>11</v>
      </c>
      <c r="AD1372">
        <v>35000000</v>
      </c>
      <c r="AE1372">
        <v>6.6</v>
      </c>
      <c r="AF1372">
        <v>37304950</v>
      </c>
      <c r="AG1372">
        <f>IFERROR(CORREL(AD1372:$AD$3757, AF1372:$AF$3757), "")</f>
        <v>-1.8569014610376878E-4</v>
      </c>
      <c r="AH1372">
        <f t="shared" si="44"/>
        <v>2304950</v>
      </c>
    </row>
    <row r="1373" spans="1:34" x14ac:dyDescent="0.3">
      <c r="A1373" t="s">
        <v>8</v>
      </c>
      <c r="B1373" t="s">
        <v>2004</v>
      </c>
      <c r="C1373" t="s">
        <v>4564</v>
      </c>
      <c r="D1373">
        <f t="array" ref="D1373">AVERAGE(IF($B$2:$B$3757=$C1373, $AE$2:$AE$3757))</f>
        <v>5.3</v>
      </c>
      <c r="E1373">
        <f t="shared" si="45"/>
        <v>5.45</v>
      </c>
      <c r="G1373">
        <v>112</v>
      </c>
      <c r="H1373" t="s">
        <v>1714</v>
      </c>
      <c r="I1373" t="s">
        <v>5363</v>
      </c>
      <c r="W1373" t="s">
        <v>2005</v>
      </c>
      <c r="X1373" t="s">
        <v>11</v>
      </c>
      <c r="AD1373">
        <v>35000000</v>
      </c>
      <c r="AE1373">
        <v>6.2</v>
      </c>
      <c r="AF1373">
        <v>30691439</v>
      </c>
      <c r="AG1373">
        <f>IFERROR(CORREL(AD1373:$AD$3757, AF1373:$AF$3757), "")</f>
        <v>-1.876973229423334E-4</v>
      </c>
      <c r="AH1373">
        <f t="shared" si="44"/>
        <v>-4308561</v>
      </c>
    </row>
    <row r="1374" spans="1:34" x14ac:dyDescent="0.3">
      <c r="A1374" t="s">
        <v>8</v>
      </c>
      <c r="B1374" t="s">
        <v>2006</v>
      </c>
      <c r="C1374" t="s">
        <v>4566</v>
      </c>
      <c r="D1374">
        <f t="array" ref="D1374">AVERAGE(IF($B$2:$B$3757=$C1374, $AE$2:$AE$3757))</f>
        <v>7</v>
      </c>
      <c r="E1374">
        <f t="shared" si="45"/>
        <v>5.4499999999999993</v>
      </c>
      <c r="G1374">
        <v>101</v>
      </c>
      <c r="H1374" t="s">
        <v>897</v>
      </c>
      <c r="I1374" t="s">
        <v>5357</v>
      </c>
      <c r="J1374" t="s">
        <v>1714</v>
      </c>
      <c r="W1374" t="s">
        <v>2007</v>
      </c>
      <c r="X1374" t="s">
        <v>11</v>
      </c>
      <c r="AD1374">
        <v>35000000</v>
      </c>
      <c r="AE1374">
        <v>5.2</v>
      </c>
      <c r="AF1374">
        <v>30307804</v>
      </c>
      <c r="AG1374">
        <f>IFERROR(CORREL(AD1374:$AD$3757, AF1374:$AF$3757), "")</f>
        <v>-1.8804968520199231E-4</v>
      </c>
      <c r="AH1374">
        <f t="shared" si="44"/>
        <v>-4692196</v>
      </c>
    </row>
    <row r="1375" spans="1:34" x14ac:dyDescent="0.3">
      <c r="A1375" t="s">
        <v>8</v>
      </c>
      <c r="B1375" t="s">
        <v>722</v>
      </c>
      <c r="C1375" t="s">
        <v>4568</v>
      </c>
      <c r="D1375">
        <f t="array" ref="D1375">AVERAGE(IF($B$2:$B$3757=$C1375, $AE$2:$AE$3757))</f>
        <v>6.6</v>
      </c>
      <c r="E1375">
        <f t="shared" si="45"/>
        <v>5.4499999999999993</v>
      </c>
      <c r="G1375">
        <v>103</v>
      </c>
      <c r="H1375" t="s">
        <v>354</v>
      </c>
      <c r="I1375" t="s">
        <v>1714</v>
      </c>
      <c r="J1375" t="s">
        <v>5358</v>
      </c>
      <c r="W1375" t="s">
        <v>2008</v>
      </c>
      <c r="X1375" t="s">
        <v>11</v>
      </c>
      <c r="AD1375">
        <v>35000000</v>
      </c>
      <c r="AE1375">
        <v>6.2</v>
      </c>
      <c r="AF1375">
        <v>30669413</v>
      </c>
      <c r="AG1375">
        <f>IFERROR(CORREL(AD1375:$AD$3757, AF1375:$AF$3757), "")</f>
        <v>-1.8830627342739502E-4</v>
      </c>
      <c r="AH1375">
        <f t="shared" si="44"/>
        <v>-4330587</v>
      </c>
    </row>
    <row r="1376" spans="1:34" x14ac:dyDescent="0.3">
      <c r="A1376" t="s">
        <v>8</v>
      </c>
      <c r="B1376" t="s">
        <v>914</v>
      </c>
      <c r="C1376" t="s">
        <v>4573</v>
      </c>
      <c r="D1376">
        <f t="array" ref="D1376">AVERAGE(IF($B$2:$B$3757=$C1376, $AE$2:$AE$3757))</f>
        <v>7.2</v>
      </c>
      <c r="E1376">
        <f t="shared" si="45"/>
        <v>5.4</v>
      </c>
      <c r="G1376">
        <v>101</v>
      </c>
      <c r="H1376" t="s">
        <v>5366</v>
      </c>
      <c r="I1376" t="s">
        <v>897</v>
      </c>
      <c r="J1376" t="s">
        <v>5281</v>
      </c>
      <c r="W1376" t="s">
        <v>2009</v>
      </c>
      <c r="X1376" t="s">
        <v>11</v>
      </c>
      <c r="AD1376">
        <v>35000000</v>
      </c>
      <c r="AE1376">
        <v>6.2</v>
      </c>
      <c r="AF1376">
        <v>28687835</v>
      </c>
      <c r="AG1376">
        <f>IFERROR(CORREL(AD1376:$AD$3757, AF1376:$AF$3757), "")</f>
        <v>-1.8865366937197102E-4</v>
      </c>
      <c r="AH1376">
        <f t="shared" si="44"/>
        <v>-6312165</v>
      </c>
    </row>
    <row r="1377" spans="1:34" x14ac:dyDescent="0.3">
      <c r="A1377" t="s">
        <v>8</v>
      </c>
      <c r="B1377" t="s">
        <v>2010</v>
      </c>
      <c r="C1377" t="s">
        <v>4575</v>
      </c>
      <c r="D1377">
        <f t="array" ref="D1377">AVERAGE(IF($B$2:$B$3757=$C1377, $AE$2:$AE$3757))</f>
        <v>6.8</v>
      </c>
      <c r="E1377">
        <f t="shared" si="45"/>
        <v>5.4</v>
      </c>
      <c r="G1377">
        <v>112</v>
      </c>
      <c r="H1377" t="s">
        <v>528</v>
      </c>
      <c r="I1377" t="s">
        <v>897</v>
      </c>
      <c r="J1377" t="s">
        <v>5359</v>
      </c>
      <c r="K1377" t="s">
        <v>5358</v>
      </c>
      <c r="W1377" t="s">
        <v>2011</v>
      </c>
      <c r="X1377" t="s">
        <v>11</v>
      </c>
      <c r="AD1377">
        <v>35000000</v>
      </c>
      <c r="AE1377">
        <v>6.6</v>
      </c>
      <c r="AF1377">
        <v>26494611</v>
      </c>
      <c r="AG1377">
        <f>IFERROR(CORREL(AD1377:$AD$3757, AF1377:$AF$3757), "")</f>
        <v>-1.8850478700937635E-4</v>
      </c>
      <c r="AH1377">
        <f t="shared" si="44"/>
        <v>-8505389</v>
      </c>
    </row>
    <row r="1378" spans="1:34" x14ac:dyDescent="0.3">
      <c r="A1378" t="s">
        <v>8</v>
      </c>
      <c r="B1378" t="s">
        <v>1910</v>
      </c>
      <c r="C1378" t="s">
        <v>4579</v>
      </c>
      <c r="D1378">
        <f t="array" ref="D1378">AVERAGE(IF($B$2:$B$3757=$C1378, $AE$2:$AE$3757))</f>
        <v>6.4</v>
      </c>
      <c r="E1378">
        <f t="shared" si="45"/>
        <v>5.4</v>
      </c>
      <c r="G1378">
        <v>102</v>
      </c>
      <c r="H1378" t="s">
        <v>528</v>
      </c>
      <c r="I1378" t="s">
        <v>897</v>
      </c>
      <c r="J1378" t="s">
        <v>5359</v>
      </c>
      <c r="W1378" t="s">
        <v>2012</v>
      </c>
      <c r="X1378" t="s">
        <v>11</v>
      </c>
      <c r="AD1378">
        <v>35000000</v>
      </c>
      <c r="AE1378">
        <v>6.2</v>
      </c>
      <c r="AF1378">
        <v>25266129</v>
      </c>
      <c r="AG1378">
        <f>IFERROR(CORREL(AD1378:$AD$3757, AF1378:$AF$3757), "")</f>
        <v>-1.8780614990267602E-4</v>
      </c>
      <c r="AH1378">
        <f t="shared" si="44"/>
        <v>-9733871</v>
      </c>
    </row>
    <row r="1379" spans="1:34" x14ac:dyDescent="0.3">
      <c r="A1379" t="s">
        <v>8</v>
      </c>
      <c r="B1379" t="s">
        <v>133</v>
      </c>
      <c r="C1379" t="s">
        <v>4584</v>
      </c>
      <c r="D1379">
        <f t="array" ref="D1379">AVERAGE(IF($B$2:$B$3757=$C1379, $AE$2:$AE$3757))</f>
        <v>7.1</v>
      </c>
      <c r="E1379">
        <f t="shared" si="45"/>
        <v>5.4</v>
      </c>
      <c r="G1379">
        <v>101</v>
      </c>
      <c r="H1379" t="s">
        <v>354</v>
      </c>
      <c r="I1379" t="s">
        <v>5366</v>
      </c>
      <c r="J1379" t="s">
        <v>5363</v>
      </c>
      <c r="K1379" t="s">
        <v>5281</v>
      </c>
      <c r="W1379" t="s">
        <v>2013</v>
      </c>
      <c r="X1379" t="s">
        <v>11</v>
      </c>
      <c r="AD1379">
        <v>35000000</v>
      </c>
      <c r="AE1379">
        <v>5.0999999999999996</v>
      </c>
      <c r="AF1379">
        <v>25863915</v>
      </c>
      <c r="AG1379">
        <f>IFERROR(CORREL(AD1379:$AD$3757, AF1379:$AF$3757), "")</f>
        <v>-1.8679902684234933E-4</v>
      </c>
      <c r="AH1379">
        <f t="shared" si="44"/>
        <v>-9136085</v>
      </c>
    </row>
    <row r="1380" spans="1:34" x14ac:dyDescent="0.3">
      <c r="A1380" t="s">
        <v>8</v>
      </c>
      <c r="B1380" t="s">
        <v>975</v>
      </c>
      <c r="C1380" t="s">
        <v>4587</v>
      </c>
      <c r="D1380">
        <f t="array" ref="D1380">AVERAGE(IF($B$2:$B$3757=$C1380, $AE$2:$AE$3757))</f>
        <v>6.55</v>
      </c>
      <c r="E1380">
        <f t="shared" si="45"/>
        <v>5.4</v>
      </c>
      <c r="G1380">
        <v>155</v>
      </c>
      <c r="H1380" t="s">
        <v>5366</v>
      </c>
      <c r="I1380" t="s">
        <v>897</v>
      </c>
      <c r="J1380" t="s">
        <v>5363</v>
      </c>
      <c r="K1380" t="s">
        <v>5281</v>
      </c>
      <c r="W1380" t="s">
        <v>2014</v>
      </c>
      <c r="X1380" t="s">
        <v>11</v>
      </c>
      <c r="AD1380">
        <v>30000000</v>
      </c>
      <c r="AE1380">
        <v>6.6</v>
      </c>
      <c r="AF1380">
        <v>25078937</v>
      </c>
      <c r="AG1380">
        <f>IFERROR(CORREL(AD1380:$AD$3757, AF1380:$AF$3757), "")</f>
        <v>-1.8594093232671412E-4</v>
      </c>
      <c r="AH1380">
        <f t="shared" si="44"/>
        <v>-4921063</v>
      </c>
    </row>
    <row r="1381" spans="1:34" x14ac:dyDescent="0.3">
      <c r="A1381" t="s">
        <v>8</v>
      </c>
      <c r="B1381" t="s">
        <v>2015</v>
      </c>
      <c r="C1381" t="s">
        <v>4589</v>
      </c>
      <c r="D1381">
        <f t="array" ref="D1381">AVERAGE(IF($B$2:$B$3757=$C1381, $AE$2:$AE$3757))</f>
        <v>7.1</v>
      </c>
      <c r="E1381">
        <f t="shared" si="45"/>
        <v>5.4</v>
      </c>
      <c r="G1381">
        <v>109</v>
      </c>
      <c r="H1381" t="s">
        <v>528</v>
      </c>
      <c r="I1381" t="s">
        <v>5361</v>
      </c>
      <c r="J1381" t="s">
        <v>5357</v>
      </c>
      <c r="W1381" t="s">
        <v>2016</v>
      </c>
      <c r="X1381" t="s">
        <v>11</v>
      </c>
      <c r="AD1381">
        <v>35000000</v>
      </c>
      <c r="AE1381">
        <v>6.1</v>
      </c>
      <c r="AF1381">
        <v>28995450</v>
      </c>
      <c r="AG1381">
        <f>IFERROR(CORREL(AD1381:$AD$3757, AF1381:$AF$3757), "")</f>
        <v>-1.8564433233820714E-4</v>
      </c>
      <c r="AH1381">
        <f t="shared" si="44"/>
        <v>-6004550</v>
      </c>
    </row>
    <row r="1382" spans="1:34" x14ac:dyDescent="0.3">
      <c r="A1382" t="s">
        <v>8</v>
      </c>
      <c r="B1382" t="s">
        <v>1470</v>
      </c>
      <c r="C1382" t="s">
        <v>4593</v>
      </c>
      <c r="D1382">
        <f t="array" ref="D1382">AVERAGE(IF($B$2:$B$3757=$C1382, $AE$2:$AE$3757))</f>
        <v>7.3</v>
      </c>
      <c r="E1382">
        <f t="shared" si="45"/>
        <v>5.4</v>
      </c>
      <c r="G1382">
        <v>140</v>
      </c>
      <c r="H1382" t="s">
        <v>5367</v>
      </c>
      <c r="I1382" t="s">
        <v>5366</v>
      </c>
      <c r="J1382" t="s">
        <v>897</v>
      </c>
      <c r="W1382" t="s">
        <v>2018</v>
      </c>
      <c r="X1382" t="s">
        <v>11</v>
      </c>
      <c r="AD1382">
        <v>35000000</v>
      </c>
      <c r="AE1382">
        <v>6.6</v>
      </c>
      <c r="AF1382">
        <v>24276500</v>
      </c>
      <c r="AG1382">
        <f>IFERROR(CORREL(AD1382:$AD$3757, AF1382:$AF$3757), "")</f>
        <v>-1.8557080817012371E-4</v>
      </c>
      <c r="AH1382">
        <f t="shared" si="44"/>
        <v>-10723500</v>
      </c>
    </row>
    <row r="1383" spans="1:34" x14ac:dyDescent="0.3">
      <c r="A1383" t="s">
        <v>8</v>
      </c>
      <c r="B1383" t="s">
        <v>2019</v>
      </c>
      <c r="C1383" t="s">
        <v>4595</v>
      </c>
      <c r="D1383">
        <f t="array" ref="D1383">AVERAGE(IF($B$2:$B$3757=$C1383, $AE$2:$AE$3757))</f>
        <v>6.35</v>
      </c>
      <c r="E1383">
        <f t="shared" si="45"/>
        <v>5.4</v>
      </c>
      <c r="G1383">
        <v>108</v>
      </c>
      <c r="H1383" t="s">
        <v>897</v>
      </c>
      <c r="I1383" t="s">
        <v>5363</v>
      </c>
      <c r="J1383" t="s">
        <v>5358</v>
      </c>
      <c r="K1383" t="s">
        <v>5281</v>
      </c>
      <c r="W1383" t="s">
        <v>2020</v>
      </c>
      <c r="X1383" t="s">
        <v>11</v>
      </c>
      <c r="AD1383">
        <v>30000000</v>
      </c>
      <c r="AE1383">
        <v>5.9</v>
      </c>
      <c r="AF1383">
        <v>20981633</v>
      </c>
      <c r="AG1383">
        <f>IFERROR(CORREL(AD1383:$AD$3757, AF1383:$AF$3757), "")</f>
        <v>-1.8431269250079039E-4</v>
      </c>
      <c r="AH1383">
        <f t="shared" si="44"/>
        <v>-9018367</v>
      </c>
    </row>
    <row r="1384" spans="1:34" x14ac:dyDescent="0.3">
      <c r="A1384" t="s">
        <v>8</v>
      </c>
      <c r="B1384" t="s">
        <v>2021</v>
      </c>
      <c r="C1384" t="s">
        <v>4598</v>
      </c>
      <c r="D1384">
        <f t="array" ref="D1384">AVERAGE(IF($B$2:$B$3757=$C1384, $AE$2:$AE$3757))</f>
        <v>3.3</v>
      </c>
      <c r="E1384">
        <f t="shared" si="45"/>
        <v>5.4</v>
      </c>
      <c r="G1384">
        <v>96</v>
      </c>
      <c r="H1384" t="s">
        <v>528</v>
      </c>
      <c r="I1384" t="s">
        <v>5361</v>
      </c>
      <c r="J1384" t="s">
        <v>5357</v>
      </c>
      <c r="K1384" t="s">
        <v>5359</v>
      </c>
      <c r="W1384" t="s">
        <v>2022</v>
      </c>
      <c r="X1384" t="s">
        <v>11</v>
      </c>
      <c r="AD1384">
        <v>35000000</v>
      </c>
      <c r="AE1384">
        <v>6.3</v>
      </c>
      <c r="AF1384">
        <v>22913677</v>
      </c>
      <c r="AG1384">
        <f>IFERROR(CORREL(AD1384:$AD$3757, AF1384:$AF$3757), "")</f>
        <v>-1.8372573753372223E-4</v>
      </c>
      <c r="AH1384">
        <f t="shared" si="44"/>
        <v>-12086323</v>
      </c>
    </row>
    <row r="1385" spans="1:34" x14ac:dyDescent="0.3">
      <c r="A1385" t="s">
        <v>8</v>
      </c>
      <c r="B1385" t="s">
        <v>2023</v>
      </c>
      <c r="C1385" t="s">
        <v>4600</v>
      </c>
      <c r="D1385">
        <f t="array" ref="D1385">AVERAGE(IF($B$2:$B$3757=$C1385, $AE$2:$AE$3757))</f>
        <v>7.4</v>
      </c>
      <c r="E1385">
        <f t="shared" si="45"/>
        <v>5.4</v>
      </c>
      <c r="G1385">
        <v>123</v>
      </c>
      <c r="H1385" t="s">
        <v>5367</v>
      </c>
      <c r="I1385" t="s">
        <v>897</v>
      </c>
      <c r="J1385" t="s">
        <v>5365</v>
      </c>
      <c r="W1385" t="s">
        <v>2024</v>
      </c>
      <c r="X1385" t="s">
        <v>11</v>
      </c>
      <c r="AD1385">
        <v>35000000</v>
      </c>
      <c r="AE1385">
        <v>7.1</v>
      </c>
      <c r="AF1385">
        <v>34531832</v>
      </c>
      <c r="AG1385">
        <f>IFERROR(CORREL(AD1385:$AD$3757, AF1385:$AF$3757), "")</f>
        <v>-1.8212341500075305E-4</v>
      </c>
      <c r="AH1385">
        <f t="shared" si="44"/>
        <v>-468168</v>
      </c>
    </row>
    <row r="1386" spans="1:34" x14ac:dyDescent="0.3">
      <c r="A1386" t="s">
        <v>8</v>
      </c>
      <c r="B1386" t="s">
        <v>773</v>
      </c>
      <c r="C1386" t="s">
        <v>4607</v>
      </c>
      <c r="D1386">
        <f t="array" ref="D1386">AVERAGE(IF($B$2:$B$3757=$C1386, $AE$2:$AE$3757))</f>
        <v>6.7</v>
      </c>
      <c r="E1386">
        <f t="shared" si="45"/>
        <v>5.4</v>
      </c>
      <c r="G1386">
        <v>106</v>
      </c>
      <c r="H1386" t="s">
        <v>354</v>
      </c>
      <c r="I1386" t="s">
        <v>5363</v>
      </c>
      <c r="J1386" t="s">
        <v>5281</v>
      </c>
      <c r="W1386" t="s">
        <v>2025</v>
      </c>
      <c r="X1386" t="s">
        <v>11</v>
      </c>
      <c r="AD1386">
        <v>35000000</v>
      </c>
      <c r="AE1386">
        <v>5</v>
      </c>
      <c r="AF1386">
        <v>28064226</v>
      </c>
      <c r="AG1386">
        <f>IFERROR(CORREL(AD1386:$AD$3757, AF1386:$AF$3757), "")</f>
        <v>-1.8344001322819531E-4</v>
      </c>
      <c r="AH1386">
        <f t="shared" si="44"/>
        <v>-6935774</v>
      </c>
    </row>
    <row r="1387" spans="1:34" x14ac:dyDescent="0.3">
      <c r="A1387" t="s">
        <v>8</v>
      </c>
      <c r="B1387" t="s">
        <v>2026</v>
      </c>
      <c r="C1387" t="s">
        <v>4611</v>
      </c>
      <c r="D1387">
        <f t="array" ref="D1387">AVERAGE(IF($B$2:$B$3757=$C1387, $AE$2:$AE$3757))</f>
        <v>7.2</v>
      </c>
      <c r="E1387">
        <f t="shared" si="45"/>
        <v>5.4</v>
      </c>
      <c r="G1387">
        <v>76</v>
      </c>
      <c r="H1387" t="s">
        <v>253</v>
      </c>
      <c r="I1387" t="s">
        <v>5360</v>
      </c>
      <c r="J1387" t="s">
        <v>528</v>
      </c>
      <c r="K1387" t="s">
        <v>5361</v>
      </c>
      <c r="L1387" t="s">
        <v>2601</v>
      </c>
      <c r="W1387" t="s">
        <v>2027</v>
      </c>
      <c r="X1387" t="s">
        <v>11</v>
      </c>
      <c r="AD1387">
        <v>35000000</v>
      </c>
      <c r="AE1387">
        <v>5.6</v>
      </c>
      <c r="AF1387">
        <v>19447478</v>
      </c>
      <c r="AG1387">
        <f>IFERROR(CORREL(AD1387:$AD$3757, AF1387:$AF$3757), "")</f>
        <v>-1.8313063261679959E-4</v>
      </c>
      <c r="AH1387">
        <f t="shared" si="44"/>
        <v>-15552522</v>
      </c>
    </row>
    <row r="1388" spans="1:34" x14ac:dyDescent="0.3">
      <c r="A1388" t="s">
        <v>8</v>
      </c>
      <c r="B1388" t="s">
        <v>1302</v>
      </c>
      <c r="C1388" t="s">
        <v>4613</v>
      </c>
      <c r="D1388">
        <f t="array" ref="D1388">AVERAGE(IF($B$2:$B$3757=$C1388, $AE$2:$AE$3757))</f>
        <v>5.9</v>
      </c>
      <c r="E1388">
        <f t="shared" si="45"/>
        <v>5.4</v>
      </c>
      <c r="G1388">
        <v>107</v>
      </c>
      <c r="H1388" t="s">
        <v>528</v>
      </c>
      <c r="I1388" t="s">
        <v>897</v>
      </c>
      <c r="W1388" t="s">
        <v>2028</v>
      </c>
      <c r="X1388" t="s">
        <v>11</v>
      </c>
      <c r="AD1388">
        <v>55000000</v>
      </c>
      <c r="AE1388">
        <v>7.4</v>
      </c>
      <c r="AF1388">
        <v>19389454</v>
      </c>
      <c r="AG1388">
        <f>IFERROR(CORREL(AD1388:$AD$3757, AF1388:$AF$3757), "")</f>
        <v>-1.8065516929330929E-4</v>
      </c>
      <c r="AH1388">
        <f t="shared" si="44"/>
        <v>-35610546</v>
      </c>
    </row>
    <row r="1389" spans="1:34" x14ac:dyDescent="0.3">
      <c r="A1389" t="s">
        <v>8</v>
      </c>
      <c r="B1389" t="s">
        <v>2029</v>
      </c>
      <c r="C1389" t="s">
        <v>4620</v>
      </c>
      <c r="D1389">
        <f t="array" ref="D1389">AVERAGE(IF($B$2:$B$3757=$C1389, $AE$2:$AE$3757))</f>
        <v>7.2</v>
      </c>
      <c r="E1389">
        <f t="shared" si="45"/>
        <v>5.4</v>
      </c>
      <c r="G1389">
        <v>82</v>
      </c>
      <c r="H1389" t="s">
        <v>354</v>
      </c>
      <c r="I1389" t="s">
        <v>528</v>
      </c>
      <c r="J1389" t="s">
        <v>5358</v>
      </c>
      <c r="K1389" t="s">
        <v>5281</v>
      </c>
      <c r="W1389" t="s">
        <v>2030</v>
      </c>
      <c r="X1389" t="s">
        <v>11</v>
      </c>
      <c r="AD1389">
        <v>35000000</v>
      </c>
      <c r="AE1389">
        <v>4.5</v>
      </c>
      <c r="AF1389">
        <v>25871834</v>
      </c>
      <c r="AG1389">
        <f>IFERROR(CORREL(AD1389:$AD$3757, AF1389:$AF$3757), "")</f>
        <v>-1.7101143223723401E-4</v>
      </c>
      <c r="AH1389">
        <f t="shared" si="44"/>
        <v>-9128166</v>
      </c>
    </row>
    <row r="1390" spans="1:34" x14ac:dyDescent="0.3">
      <c r="A1390" t="s">
        <v>8</v>
      </c>
      <c r="B1390" t="s">
        <v>2031</v>
      </c>
      <c r="C1390" t="s">
        <v>4623</v>
      </c>
      <c r="D1390">
        <f t="array" ref="D1390">AVERAGE(IF($B$2:$B$3757=$C1390, $AE$2:$AE$3757))</f>
        <v>7.8</v>
      </c>
      <c r="E1390">
        <f t="shared" si="45"/>
        <v>5.4</v>
      </c>
      <c r="G1390">
        <v>109</v>
      </c>
      <c r="H1390" t="s">
        <v>5366</v>
      </c>
      <c r="I1390" t="s">
        <v>897</v>
      </c>
      <c r="J1390" t="s">
        <v>5281</v>
      </c>
      <c r="W1390" t="s">
        <v>2032</v>
      </c>
      <c r="X1390" t="s">
        <v>11</v>
      </c>
      <c r="AD1390">
        <v>35000000</v>
      </c>
      <c r="AE1390">
        <v>6.2</v>
      </c>
      <c r="AF1390">
        <v>19692608</v>
      </c>
      <c r="AG1390">
        <f>IFERROR(CORREL(AD1390:$AD$3757, AF1390:$AF$3757), "")</f>
        <v>-1.7014651317561865E-4</v>
      </c>
      <c r="AH1390">
        <f t="shared" si="44"/>
        <v>-15307392</v>
      </c>
    </row>
    <row r="1391" spans="1:34" x14ac:dyDescent="0.3">
      <c r="A1391" t="s">
        <v>8</v>
      </c>
      <c r="B1391" t="s">
        <v>1689</v>
      </c>
      <c r="C1391" t="s">
        <v>4625</v>
      </c>
      <c r="D1391">
        <f t="array" ref="D1391">AVERAGE(IF($B$2:$B$3757=$C1391, $AE$2:$AE$3757))</f>
        <v>6.8</v>
      </c>
      <c r="E1391">
        <f t="shared" si="45"/>
        <v>5.4</v>
      </c>
      <c r="G1391">
        <v>99</v>
      </c>
      <c r="H1391" t="s">
        <v>528</v>
      </c>
      <c r="I1391" t="s">
        <v>1714</v>
      </c>
      <c r="W1391" t="s">
        <v>2033</v>
      </c>
      <c r="X1391" t="s">
        <v>11</v>
      </c>
      <c r="AD1391">
        <v>35000000</v>
      </c>
      <c r="AE1391">
        <v>5</v>
      </c>
      <c r="AF1391">
        <v>19294901</v>
      </c>
      <c r="AG1391">
        <f>IFERROR(CORREL(AD1391:$AD$3757, AF1391:$AF$3757), "")</f>
        <v>-1.6772395270648813E-4</v>
      </c>
      <c r="AH1391">
        <f t="shared" si="44"/>
        <v>-15705099</v>
      </c>
    </row>
    <row r="1392" spans="1:34" x14ac:dyDescent="0.3">
      <c r="A1392" t="s">
        <v>8</v>
      </c>
      <c r="B1392" t="s">
        <v>1170</v>
      </c>
      <c r="C1392" t="s">
        <v>4628</v>
      </c>
      <c r="D1392">
        <f t="array" ref="D1392">AVERAGE(IF($B$2:$B$3757=$C1392, $AE$2:$AE$3757))</f>
        <v>6.5</v>
      </c>
      <c r="E1392">
        <f t="shared" si="45"/>
        <v>5.4</v>
      </c>
      <c r="G1392">
        <v>91</v>
      </c>
      <c r="H1392" t="s">
        <v>354</v>
      </c>
      <c r="I1392" t="s">
        <v>5366</v>
      </c>
      <c r="J1392" t="s">
        <v>5281</v>
      </c>
      <c r="W1392" t="s">
        <v>2034</v>
      </c>
      <c r="X1392" t="s">
        <v>11</v>
      </c>
      <c r="AD1392">
        <v>35000000</v>
      </c>
      <c r="AE1392">
        <v>6.5</v>
      </c>
      <c r="AF1392">
        <v>20275446</v>
      </c>
      <c r="AG1392">
        <f>IFERROR(CORREL(AD1392:$AD$3757, AF1392:$AF$3757), "")</f>
        <v>-1.6519909019674866E-4</v>
      </c>
      <c r="AH1392">
        <f t="shared" si="44"/>
        <v>-14724554</v>
      </c>
    </row>
    <row r="1393" spans="1:34" x14ac:dyDescent="0.3">
      <c r="A1393" t="s">
        <v>8</v>
      </c>
      <c r="B1393" t="s">
        <v>1670</v>
      </c>
      <c r="C1393" t="s">
        <v>4630</v>
      </c>
      <c r="D1393">
        <f t="array" ref="D1393">AVERAGE(IF($B$2:$B$3757=$C1393, $AE$2:$AE$3757))</f>
        <v>7.3</v>
      </c>
      <c r="E1393">
        <f t="shared" si="45"/>
        <v>5.4</v>
      </c>
      <c r="G1393">
        <v>87</v>
      </c>
      <c r="H1393" t="s">
        <v>354</v>
      </c>
      <c r="I1393" t="s">
        <v>528</v>
      </c>
      <c r="J1393" t="s">
        <v>5366</v>
      </c>
      <c r="W1393" t="s">
        <v>2035</v>
      </c>
      <c r="X1393" t="s">
        <v>11</v>
      </c>
      <c r="AD1393">
        <v>35000000</v>
      </c>
      <c r="AE1393">
        <v>5.0999999999999996</v>
      </c>
      <c r="AF1393">
        <v>34507079</v>
      </c>
      <c r="AG1393">
        <f>IFERROR(CORREL(AD1393:$AD$3757, AF1393:$AF$3757), "")</f>
        <v>-1.6291919548520477E-4</v>
      </c>
      <c r="AH1393">
        <f t="shared" si="44"/>
        <v>-492921</v>
      </c>
    </row>
    <row r="1394" spans="1:34" x14ac:dyDescent="0.3">
      <c r="A1394" t="s">
        <v>8</v>
      </c>
      <c r="B1394" t="s">
        <v>1265</v>
      </c>
      <c r="C1394" t="s">
        <v>4632</v>
      </c>
      <c r="D1394">
        <f t="array" ref="D1394">AVERAGE(IF($B$2:$B$3757=$C1394, $AE$2:$AE$3757))</f>
        <v>5.9</v>
      </c>
      <c r="E1394">
        <f t="shared" si="45"/>
        <v>5.4</v>
      </c>
      <c r="G1394">
        <v>125</v>
      </c>
      <c r="H1394" t="s">
        <v>253</v>
      </c>
      <c r="I1394" t="s">
        <v>897</v>
      </c>
      <c r="J1394" t="s">
        <v>5359</v>
      </c>
      <c r="K1394" t="s">
        <v>2601</v>
      </c>
      <c r="W1394" t="s">
        <v>2036</v>
      </c>
      <c r="X1394" t="s">
        <v>11</v>
      </c>
      <c r="AD1394">
        <v>35000000</v>
      </c>
      <c r="AE1394">
        <v>6.5</v>
      </c>
      <c r="AF1394">
        <v>18306166</v>
      </c>
      <c r="AG1394">
        <f>IFERROR(CORREL(AD1394:$AD$3757, AF1394:$AF$3757), "")</f>
        <v>-1.6423049805861808E-4</v>
      </c>
      <c r="AH1394">
        <f t="shared" si="44"/>
        <v>-16693834</v>
      </c>
    </row>
    <row r="1395" spans="1:34" x14ac:dyDescent="0.3">
      <c r="A1395" t="s">
        <v>8</v>
      </c>
      <c r="B1395" t="s">
        <v>997</v>
      </c>
      <c r="C1395" t="s">
        <v>4635</v>
      </c>
      <c r="D1395">
        <f t="array" ref="D1395">AVERAGE(IF($B$2:$B$3757=$C1395, $AE$2:$AE$3757))</f>
        <v>6.1</v>
      </c>
      <c r="E1395">
        <f t="shared" si="45"/>
        <v>5.4</v>
      </c>
      <c r="G1395">
        <v>118</v>
      </c>
      <c r="H1395" t="s">
        <v>354</v>
      </c>
      <c r="I1395" t="s">
        <v>5366</v>
      </c>
      <c r="J1395" t="s">
        <v>5359</v>
      </c>
      <c r="K1395" t="s">
        <v>5281</v>
      </c>
      <c r="W1395" t="s">
        <v>2037</v>
      </c>
      <c r="X1395" t="s">
        <v>11</v>
      </c>
      <c r="AD1395">
        <v>35000000</v>
      </c>
      <c r="AE1395">
        <v>6.2</v>
      </c>
      <c r="AF1395">
        <v>17609982</v>
      </c>
      <c r="AG1395">
        <f>IFERROR(CORREL(AD1395:$AD$3757, AF1395:$AF$3757), "")</f>
        <v>-1.6145143221050242E-4</v>
      </c>
      <c r="AH1395">
        <f t="shared" si="44"/>
        <v>-17390018</v>
      </c>
    </row>
    <row r="1396" spans="1:34" x14ac:dyDescent="0.3">
      <c r="A1396" t="s">
        <v>8</v>
      </c>
      <c r="B1396" t="s">
        <v>1391</v>
      </c>
      <c r="C1396" t="s">
        <v>4645</v>
      </c>
      <c r="D1396">
        <f t="array" ref="D1396">AVERAGE(IF($B$2:$B$3757=$C1396, $AE$2:$AE$3757))</f>
        <v>6.7</v>
      </c>
      <c r="E1396">
        <f t="shared" si="45"/>
        <v>5.4</v>
      </c>
      <c r="G1396">
        <v>98</v>
      </c>
      <c r="H1396" t="s">
        <v>528</v>
      </c>
      <c r="I1396" t="s">
        <v>5359</v>
      </c>
      <c r="J1396" t="s">
        <v>5365</v>
      </c>
      <c r="W1396" t="s">
        <v>2038</v>
      </c>
      <c r="X1396" t="s">
        <v>11</v>
      </c>
      <c r="AD1396">
        <v>31000000</v>
      </c>
      <c r="AE1396">
        <v>6.3</v>
      </c>
      <c r="AF1396">
        <v>16831505</v>
      </c>
      <c r="AG1396">
        <f>IFERROR(CORREL(AD1396:$AD$3757, AF1396:$AF$3757), "")</f>
        <v>-1.5849425751479016E-4</v>
      </c>
      <c r="AH1396">
        <f t="shared" si="44"/>
        <v>-14168495</v>
      </c>
    </row>
    <row r="1397" spans="1:34" x14ac:dyDescent="0.3">
      <c r="A1397" t="s">
        <v>8</v>
      </c>
      <c r="B1397" t="s">
        <v>1619</v>
      </c>
      <c r="C1397" t="s">
        <v>4648</v>
      </c>
      <c r="D1397">
        <f t="array" ref="D1397">AVERAGE(IF($B$2:$B$3757=$C1397, $AE$2:$AE$3757))</f>
        <v>5.6</v>
      </c>
      <c r="E1397">
        <f t="shared" si="45"/>
        <v>5.4</v>
      </c>
      <c r="G1397">
        <v>92</v>
      </c>
      <c r="H1397" t="s">
        <v>528</v>
      </c>
      <c r="I1397" t="s">
        <v>5361</v>
      </c>
      <c r="W1397" t="s">
        <v>2039</v>
      </c>
      <c r="X1397" t="s">
        <v>11</v>
      </c>
      <c r="AD1397">
        <v>35000000</v>
      </c>
      <c r="AE1397">
        <v>3.8</v>
      </c>
      <c r="AF1397">
        <v>17596256</v>
      </c>
      <c r="AG1397">
        <f>IFERROR(CORREL(AD1397:$AD$3757, AF1397:$AF$3757), "")</f>
        <v>-1.5714133073477016E-4</v>
      </c>
      <c r="AH1397">
        <f t="shared" si="44"/>
        <v>-17403744</v>
      </c>
    </row>
    <row r="1398" spans="1:34" x14ac:dyDescent="0.3">
      <c r="A1398" t="s">
        <v>8</v>
      </c>
      <c r="B1398" t="s">
        <v>1069</v>
      </c>
      <c r="C1398" t="s">
        <v>4650</v>
      </c>
      <c r="D1398">
        <f t="array" ref="D1398">AVERAGE(IF($B$2:$B$3757=$C1398, $AE$2:$AE$3757))</f>
        <v>6.5</v>
      </c>
      <c r="E1398">
        <f t="shared" si="45"/>
        <v>5.4</v>
      </c>
      <c r="G1398">
        <v>92</v>
      </c>
      <c r="H1398" t="s">
        <v>897</v>
      </c>
      <c r="I1398" t="s">
        <v>5281</v>
      </c>
      <c r="J1398" t="s">
        <v>2601</v>
      </c>
      <c r="W1398" t="s">
        <v>2040</v>
      </c>
      <c r="X1398" t="s">
        <v>11</v>
      </c>
      <c r="AD1398">
        <v>35000000</v>
      </c>
      <c r="AE1398">
        <v>6.2</v>
      </c>
      <c r="AF1398">
        <v>14998070</v>
      </c>
      <c r="AG1398">
        <f>IFERROR(CORREL(AD1398:$AD$3757, AF1398:$AF$3757), "")</f>
        <v>-1.5417613206437016E-4</v>
      </c>
      <c r="AH1398">
        <f t="shared" si="44"/>
        <v>-20001930</v>
      </c>
    </row>
    <row r="1399" spans="1:34" x14ac:dyDescent="0.3">
      <c r="A1399" t="s">
        <v>8</v>
      </c>
      <c r="B1399" t="s">
        <v>608</v>
      </c>
      <c r="C1399" t="s">
        <v>4653</v>
      </c>
      <c r="D1399">
        <f t="array" ref="D1399">AVERAGE(IF($B$2:$B$3757=$C1399, $AE$2:$AE$3757))</f>
        <v>7.1</v>
      </c>
      <c r="E1399">
        <f t="shared" si="45"/>
        <v>5.4</v>
      </c>
      <c r="G1399">
        <v>115</v>
      </c>
      <c r="H1399" t="s">
        <v>354</v>
      </c>
      <c r="I1399" t="s">
        <v>897</v>
      </c>
      <c r="J1399" t="s">
        <v>5281</v>
      </c>
      <c r="K1399" t="s">
        <v>2601</v>
      </c>
      <c r="W1399" t="s">
        <v>2041</v>
      </c>
      <c r="X1399" t="s">
        <v>11</v>
      </c>
      <c r="AD1399">
        <v>35000000</v>
      </c>
      <c r="AE1399">
        <v>5.7</v>
      </c>
      <c r="AF1399">
        <v>14587732</v>
      </c>
      <c r="AG1399">
        <f>IFERROR(CORREL(AD1399:$AD$3757, AF1399:$AF$3757), "")</f>
        <v>-1.505520905295148E-4</v>
      </c>
      <c r="AH1399">
        <f t="shared" si="44"/>
        <v>-20412268</v>
      </c>
    </row>
    <row r="1400" spans="1:34" x14ac:dyDescent="0.3">
      <c r="A1400" t="s">
        <v>8</v>
      </c>
      <c r="B1400" t="s">
        <v>1759</v>
      </c>
      <c r="C1400" t="s">
        <v>4656</v>
      </c>
      <c r="D1400">
        <f t="array" ref="D1400">AVERAGE(IF($B$2:$B$3757=$C1400, $AE$2:$AE$3757))</f>
        <v>4</v>
      </c>
      <c r="E1400">
        <f t="shared" si="45"/>
        <v>5.4</v>
      </c>
      <c r="G1400">
        <v>120</v>
      </c>
      <c r="H1400" t="s">
        <v>528</v>
      </c>
      <c r="I1400" t="s">
        <v>5368</v>
      </c>
      <c r="W1400" t="s">
        <v>2042</v>
      </c>
      <c r="X1400" t="s">
        <v>11</v>
      </c>
      <c r="AD1400">
        <v>35000000</v>
      </c>
      <c r="AE1400">
        <v>6.7</v>
      </c>
      <c r="AF1400">
        <v>18317151</v>
      </c>
      <c r="AG1400">
        <f>IFERROR(CORREL(AD1400:$AD$3757, AF1400:$AF$3757), "")</f>
        <v>-1.4682112315667314E-4</v>
      </c>
      <c r="AH1400">
        <f t="shared" si="44"/>
        <v>-16682849</v>
      </c>
    </row>
    <row r="1401" spans="1:34" x14ac:dyDescent="0.3">
      <c r="A1401" t="s">
        <v>8</v>
      </c>
      <c r="B1401" t="s">
        <v>2043</v>
      </c>
      <c r="C1401" t="s">
        <v>4660</v>
      </c>
      <c r="D1401">
        <f t="array" ref="D1401">AVERAGE(IF($B$2:$B$3757=$C1401, $AE$2:$AE$3757))</f>
        <v>4.3</v>
      </c>
      <c r="E1401">
        <f t="shared" si="45"/>
        <v>5.4</v>
      </c>
      <c r="G1401">
        <v>111</v>
      </c>
      <c r="H1401" t="s">
        <v>897</v>
      </c>
      <c r="W1401" t="s">
        <v>2044</v>
      </c>
      <c r="X1401" t="s">
        <v>11</v>
      </c>
      <c r="AD1401">
        <v>35000000</v>
      </c>
      <c r="AE1401">
        <v>6.8</v>
      </c>
      <c r="AF1401">
        <v>11405825</v>
      </c>
      <c r="AG1401">
        <f>IFERROR(CORREL(AD1401:$AD$3757, AF1401:$AF$3757), "")</f>
        <v>-1.4402969254392184E-4</v>
      </c>
      <c r="AH1401">
        <f t="shared" si="44"/>
        <v>-23594175</v>
      </c>
    </row>
    <row r="1402" spans="1:34" x14ac:dyDescent="0.3">
      <c r="A1402" t="s">
        <v>8</v>
      </c>
      <c r="B1402" t="s">
        <v>705</v>
      </c>
      <c r="C1402" t="s">
        <v>4664</v>
      </c>
      <c r="D1402">
        <f t="array" ref="D1402">AVERAGE(IF($B$2:$B$3757=$C1402, $AE$2:$AE$3757))</f>
        <v>5.9</v>
      </c>
      <c r="E1402">
        <f t="shared" si="45"/>
        <v>5.4</v>
      </c>
      <c r="G1402">
        <v>94</v>
      </c>
      <c r="H1402" t="s">
        <v>354</v>
      </c>
      <c r="I1402" t="s">
        <v>4337</v>
      </c>
      <c r="W1402" t="s">
        <v>2045</v>
      </c>
      <c r="X1402" t="s">
        <v>11</v>
      </c>
      <c r="AD1402">
        <v>35000000</v>
      </c>
      <c r="AE1402">
        <v>6</v>
      </c>
      <c r="AF1402">
        <v>13264986</v>
      </c>
      <c r="AG1402">
        <f>IFERROR(CORREL(AD1402:$AD$3757, AF1402:$AF$3757), "")</f>
        <v>-1.3948796014227535E-4</v>
      </c>
      <c r="AH1402">
        <f t="shared" si="44"/>
        <v>-21735014</v>
      </c>
    </row>
    <row r="1403" spans="1:34" x14ac:dyDescent="0.3">
      <c r="A1403" t="s">
        <v>8</v>
      </c>
      <c r="B1403" t="s">
        <v>2046</v>
      </c>
      <c r="C1403" t="s">
        <v>4667</v>
      </c>
      <c r="D1403">
        <f t="array" ref="D1403">AVERAGE(IF($B$2:$B$3757=$C1403, $AE$2:$AE$3757))</f>
        <v>4.9000000000000004</v>
      </c>
      <c r="E1403">
        <f t="shared" si="45"/>
        <v>5.3999999999999995</v>
      </c>
      <c r="G1403">
        <v>100</v>
      </c>
      <c r="H1403" t="s">
        <v>5367</v>
      </c>
      <c r="I1403" t="s">
        <v>897</v>
      </c>
      <c r="J1403" t="s">
        <v>5364</v>
      </c>
      <c r="K1403" t="s">
        <v>5359</v>
      </c>
      <c r="W1403" t="s">
        <v>2047</v>
      </c>
      <c r="X1403" t="s">
        <v>11</v>
      </c>
      <c r="AD1403">
        <v>35000000</v>
      </c>
      <c r="AE1403">
        <v>7.3</v>
      </c>
      <c r="AF1403">
        <v>10991381</v>
      </c>
      <c r="AG1403">
        <f>IFERROR(CORREL(AD1403:$AD$3757, AF1403:$AF$3757), "")</f>
        <v>-1.3541229079532159E-4</v>
      </c>
      <c r="AH1403">
        <f t="shared" si="44"/>
        <v>-24008619</v>
      </c>
    </row>
    <row r="1404" spans="1:34" x14ac:dyDescent="0.3">
      <c r="A1404" t="s">
        <v>8</v>
      </c>
      <c r="B1404" t="s">
        <v>447</v>
      </c>
      <c r="C1404" t="s">
        <v>4669</v>
      </c>
      <c r="D1404">
        <f t="array" ref="D1404">AVERAGE(IF($B$2:$B$3757=$C1404, $AE$2:$AE$3757))</f>
        <v>6.6</v>
      </c>
      <c r="E1404">
        <f t="shared" si="45"/>
        <v>5.3999999999999995</v>
      </c>
      <c r="G1404">
        <v>101</v>
      </c>
      <c r="H1404" t="s">
        <v>354</v>
      </c>
      <c r="I1404" t="s">
        <v>5366</v>
      </c>
      <c r="J1404" t="s">
        <v>5363</v>
      </c>
      <c r="K1404" t="s">
        <v>5281</v>
      </c>
      <c r="W1404" t="s">
        <v>2048</v>
      </c>
      <c r="X1404" t="s">
        <v>11</v>
      </c>
      <c r="AD1404">
        <v>35000000</v>
      </c>
      <c r="AE1404">
        <v>5.5</v>
      </c>
      <c r="AF1404">
        <v>10268846</v>
      </c>
      <c r="AG1404">
        <f>IFERROR(CORREL(AD1404:$AD$3757, AF1404:$AF$3757), "")</f>
        <v>-1.3075750354864932E-4</v>
      </c>
      <c r="AH1404">
        <f t="shared" si="44"/>
        <v>-24731154</v>
      </c>
    </row>
    <row r="1405" spans="1:34" x14ac:dyDescent="0.3">
      <c r="A1405" t="s">
        <v>8</v>
      </c>
      <c r="B1405" t="s">
        <v>1312</v>
      </c>
      <c r="C1405" t="s">
        <v>4671</v>
      </c>
      <c r="D1405">
        <f t="array" ref="D1405">AVERAGE(IF($B$2:$B$3757=$C1405, $AE$2:$AE$3757))</f>
        <v>6.7</v>
      </c>
      <c r="E1405">
        <f t="shared" si="45"/>
        <v>5.35</v>
      </c>
      <c r="G1405">
        <v>139</v>
      </c>
      <c r="H1405" t="s">
        <v>897</v>
      </c>
      <c r="I1405" t="s">
        <v>5357</v>
      </c>
      <c r="W1405" t="s">
        <v>2049</v>
      </c>
      <c r="X1405" t="s">
        <v>11</v>
      </c>
      <c r="AD1405">
        <v>32000000</v>
      </c>
      <c r="AE1405">
        <v>6.7</v>
      </c>
      <c r="AF1405">
        <v>13303319</v>
      </c>
      <c r="AG1405">
        <f>IFERROR(CORREL(AD1405:$AD$3757, AF1405:$AF$3757), "")</f>
        <v>-1.2591545111558073E-4</v>
      </c>
      <c r="AH1405">
        <f t="shared" si="44"/>
        <v>-18696681</v>
      </c>
    </row>
    <row r="1406" spans="1:34" x14ac:dyDescent="0.3">
      <c r="A1406" t="s">
        <v>8</v>
      </c>
      <c r="B1406" t="s">
        <v>2050</v>
      </c>
      <c r="C1406" t="s">
        <v>4674</v>
      </c>
      <c r="D1406">
        <f t="array" ref="D1406">AVERAGE(IF($B$2:$B$3757=$C1406, $AE$2:$AE$3757))</f>
        <v>2.7</v>
      </c>
      <c r="E1406">
        <f t="shared" si="45"/>
        <v>5.35</v>
      </c>
      <c r="G1406">
        <v>91</v>
      </c>
      <c r="H1406" t="s">
        <v>354</v>
      </c>
      <c r="I1406" t="s">
        <v>528</v>
      </c>
      <c r="J1406" t="s">
        <v>5281</v>
      </c>
      <c r="W1406" t="s">
        <v>2051</v>
      </c>
      <c r="X1406" t="s">
        <v>11</v>
      </c>
      <c r="AD1406">
        <v>35000000</v>
      </c>
      <c r="AE1406">
        <v>4.8</v>
      </c>
      <c r="AF1406">
        <v>10076136</v>
      </c>
      <c r="AG1406">
        <f>IFERROR(CORREL(AD1406:$AD$3757, AF1406:$AF$3757), "")</f>
        <v>-1.235788315930251E-4</v>
      </c>
      <c r="AH1406">
        <f t="shared" si="44"/>
        <v>-24923864</v>
      </c>
    </row>
    <row r="1407" spans="1:34" x14ac:dyDescent="0.3">
      <c r="A1407" t="s">
        <v>8</v>
      </c>
      <c r="B1407" t="s">
        <v>135</v>
      </c>
      <c r="C1407" t="s">
        <v>4679</v>
      </c>
      <c r="D1407">
        <f t="array" ref="D1407">AVERAGE(IF($B$2:$B$3757=$C1407, $AE$2:$AE$3757))</f>
        <v>5.8</v>
      </c>
      <c r="E1407">
        <f t="shared" si="45"/>
        <v>5.35</v>
      </c>
      <c r="G1407">
        <v>109</v>
      </c>
      <c r="H1407" t="s">
        <v>354</v>
      </c>
      <c r="I1407" t="s">
        <v>5366</v>
      </c>
      <c r="J1407" t="s">
        <v>897</v>
      </c>
      <c r="K1407" t="s">
        <v>5281</v>
      </c>
      <c r="W1407" t="s">
        <v>2052</v>
      </c>
      <c r="X1407" t="s">
        <v>11</v>
      </c>
      <c r="AD1407">
        <v>35000000</v>
      </c>
      <c r="AE1407">
        <v>5.7</v>
      </c>
      <c r="AF1407">
        <v>10499968</v>
      </c>
      <c r="AG1407">
        <f>IFERROR(CORREL(AD1407:$AD$3757, AF1407:$AF$3757), "")</f>
        <v>-1.1868022976036698E-4</v>
      </c>
      <c r="AH1407">
        <f t="shared" si="44"/>
        <v>-24500032</v>
      </c>
    </row>
    <row r="1408" spans="1:34" x14ac:dyDescent="0.3">
      <c r="A1408" t="s">
        <v>8</v>
      </c>
      <c r="B1408" t="s">
        <v>1353</v>
      </c>
      <c r="C1408" t="s">
        <v>4682</v>
      </c>
      <c r="D1408">
        <f t="array" ref="D1408">AVERAGE(IF($B$2:$B$3757=$C1408, $AE$2:$AE$3757))</f>
        <v>6.9</v>
      </c>
      <c r="E1408">
        <f t="shared" si="45"/>
        <v>5.34</v>
      </c>
      <c r="G1408">
        <v>102</v>
      </c>
      <c r="H1408" t="s">
        <v>354</v>
      </c>
      <c r="I1408" t="s">
        <v>5363</v>
      </c>
      <c r="J1408" t="s">
        <v>5281</v>
      </c>
      <c r="W1408" t="s">
        <v>2053</v>
      </c>
      <c r="X1408" t="s">
        <v>11</v>
      </c>
      <c r="AD1408">
        <v>38000000</v>
      </c>
      <c r="AE1408">
        <v>5.0999999999999996</v>
      </c>
      <c r="AF1408">
        <v>7659747</v>
      </c>
      <c r="AG1408">
        <f>IFERROR(CORREL(AD1408:$AD$3757, AF1408:$AF$3757), "")</f>
        <v>-1.1388446612597218E-4</v>
      </c>
      <c r="AH1408">
        <f t="shared" si="44"/>
        <v>-30340253</v>
      </c>
    </row>
    <row r="1409" spans="1:34" x14ac:dyDescent="0.3">
      <c r="A1409" t="s">
        <v>8</v>
      </c>
      <c r="B1409" t="s">
        <v>2054</v>
      </c>
      <c r="C1409" t="s">
        <v>4684</v>
      </c>
      <c r="D1409">
        <f t="array" ref="D1409">AVERAGE(IF($B$2:$B$3757=$C1409, $AE$2:$AE$3757))</f>
        <v>6.9</v>
      </c>
      <c r="E1409">
        <f t="shared" si="45"/>
        <v>5.3000000000000007</v>
      </c>
      <c r="G1409">
        <v>103</v>
      </c>
      <c r="H1409" t="s">
        <v>354</v>
      </c>
      <c r="I1409" t="s">
        <v>5366</v>
      </c>
      <c r="J1409" t="s">
        <v>897</v>
      </c>
      <c r="K1409" t="s">
        <v>5281</v>
      </c>
      <c r="W1409" t="s">
        <v>2055</v>
      </c>
      <c r="X1409" t="s">
        <v>11</v>
      </c>
      <c r="AD1409">
        <v>35000000</v>
      </c>
      <c r="AE1409">
        <v>6</v>
      </c>
      <c r="AF1409">
        <v>7948159</v>
      </c>
      <c r="AG1409">
        <f>IFERROR(CORREL(AD1409:$AD$3757, AF1409:$AF$3757), "")</f>
        <v>-1.0600859571915684E-4</v>
      </c>
      <c r="AH1409">
        <f t="shared" si="44"/>
        <v>-27051841</v>
      </c>
    </row>
    <row r="1410" spans="1:34" x14ac:dyDescent="0.3">
      <c r="A1410" t="s">
        <v>8</v>
      </c>
      <c r="B1410" t="s">
        <v>1361</v>
      </c>
      <c r="C1410" t="s">
        <v>4686</v>
      </c>
      <c r="D1410">
        <f t="array" ref="D1410">AVERAGE(IF($B$2:$B$3757=$C1410, $AE$2:$AE$3757))</f>
        <v>8.5</v>
      </c>
      <c r="E1410">
        <f t="shared" si="45"/>
        <v>5.3000000000000007</v>
      </c>
      <c r="G1410">
        <v>83</v>
      </c>
      <c r="H1410" t="s">
        <v>354</v>
      </c>
      <c r="I1410" t="s">
        <v>253</v>
      </c>
      <c r="J1410" t="s">
        <v>5361</v>
      </c>
      <c r="K1410" t="s">
        <v>5358</v>
      </c>
      <c r="W1410" t="s">
        <v>2056</v>
      </c>
      <c r="X1410" t="s">
        <v>11</v>
      </c>
      <c r="AD1410">
        <v>35000000</v>
      </c>
      <c r="AE1410">
        <v>4.2</v>
      </c>
      <c r="AF1410">
        <v>11631245</v>
      </c>
      <c r="AG1410">
        <f>IFERROR(CORREL(AD1410:$AD$3757, AF1410:$AF$3757), "")</f>
        <v>-1.0055466784876598E-4</v>
      </c>
      <c r="AH1410">
        <f t="shared" si="44"/>
        <v>-23368755</v>
      </c>
    </row>
    <row r="1411" spans="1:34" x14ac:dyDescent="0.3">
      <c r="A1411" t="s">
        <v>8</v>
      </c>
      <c r="B1411" t="s">
        <v>117</v>
      </c>
      <c r="C1411" t="s">
        <v>4689</v>
      </c>
      <c r="D1411">
        <f t="array" ref="D1411">AVERAGE(IF($B$2:$B$3757=$C1411, $AE$2:$AE$3757))</f>
        <v>4.8</v>
      </c>
      <c r="E1411">
        <f t="shared" si="45"/>
        <v>5.3</v>
      </c>
      <c r="G1411">
        <v>123</v>
      </c>
      <c r="H1411" t="s">
        <v>253</v>
      </c>
      <c r="I1411" t="s">
        <v>5367</v>
      </c>
      <c r="J1411" t="s">
        <v>897</v>
      </c>
      <c r="K1411" t="s">
        <v>5281</v>
      </c>
      <c r="W1411" t="s">
        <v>2057</v>
      </c>
      <c r="X1411" t="s">
        <v>11</v>
      </c>
      <c r="AD1411">
        <v>35000000</v>
      </c>
      <c r="AE1411">
        <v>7.4</v>
      </c>
      <c r="AF1411">
        <v>10137502</v>
      </c>
      <c r="AG1411">
        <f>IFERROR(CORREL(AD1411:$AD$3757, AF1411:$AF$3757), "")</f>
        <v>-9.6031022040142853E-5</v>
      </c>
      <c r="AH1411">
        <f t="shared" ref="AH1411:AH1474" si="46" xml:space="preserve"> AF1411 - AD1411</f>
        <v>-24862498</v>
      </c>
    </row>
    <row r="1412" spans="1:34" x14ac:dyDescent="0.3">
      <c r="A1412" t="s">
        <v>8</v>
      </c>
      <c r="B1412" t="s">
        <v>2058</v>
      </c>
      <c r="C1412" t="s">
        <v>4691</v>
      </c>
      <c r="D1412">
        <f t="array" ref="D1412">AVERAGE(IF($B$2:$B$3757=$C1412, $AE$2:$AE$3757))</f>
        <v>7</v>
      </c>
      <c r="E1412">
        <f t="shared" si="45"/>
        <v>5.3</v>
      </c>
      <c r="G1412">
        <v>101</v>
      </c>
      <c r="H1412" t="s">
        <v>354</v>
      </c>
      <c r="I1412" t="s">
        <v>253</v>
      </c>
      <c r="J1412" t="s">
        <v>5357</v>
      </c>
      <c r="W1412" t="s">
        <v>2059</v>
      </c>
      <c r="X1412" t="s">
        <v>11</v>
      </c>
      <c r="AD1412">
        <v>35000000</v>
      </c>
      <c r="AE1412">
        <v>4.5999999999999996</v>
      </c>
      <c r="AF1412">
        <v>6448817</v>
      </c>
      <c r="AG1412">
        <f>IFERROR(CORREL(AD1412:$AD$3757, AF1412:$AF$3757), "")</f>
        <v>-9.1123503194823715E-5</v>
      </c>
      <c r="AH1412">
        <f t="shared" si="46"/>
        <v>-28551183</v>
      </c>
    </row>
    <row r="1413" spans="1:34" x14ac:dyDescent="0.3">
      <c r="A1413" t="s">
        <v>8</v>
      </c>
      <c r="B1413" t="s">
        <v>50</v>
      </c>
      <c r="C1413" t="s">
        <v>4695</v>
      </c>
      <c r="D1413">
        <f t="array" ref="D1413">AVERAGE(IF($B$2:$B$3757=$C1413, $AE$2:$AE$3757))</f>
        <v>6.6</v>
      </c>
      <c r="E1413">
        <f t="shared" si="45"/>
        <v>5.3</v>
      </c>
      <c r="G1413">
        <v>117</v>
      </c>
      <c r="H1413" t="s">
        <v>528</v>
      </c>
      <c r="I1413" t="s">
        <v>897</v>
      </c>
      <c r="J1413" t="s">
        <v>5359</v>
      </c>
      <c r="W1413" t="s">
        <v>2060</v>
      </c>
      <c r="X1413" t="s">
        <v>11</v>
      </c>
      <c r="AD1413">
        <v>35000000</v>
      </c>
      <c r="AE1413">
        <v>6.9</v>
      </c>
      <c r="AF1413">
        <v>7458269</v>
      </c>
      <c r="AG1413">
        <f>IFERROR(CORREL(AD1413:$AD$3757, AF1413:$AF$3757), "")</f>
        <v>-8.527344624462248E-5</v>
      </c>
      <c r="AH1413">
        <f t="shared" si="46"/>
        <v>-27541731</v>
      </c>
    </row>
    <row r="1414" spans="1:34" x14ac:dyDescent="0.3">
      <c r="A1414" t="s">
        <v>8</v>
      </c>
      <c r="B1414" t="s">
        <v>282</v>
      </c>
      <c r="C1414" t="s">
        <v>4698</v>
      </c>
      <c r="D1414">
        <f t="array" ref="D1414">AVERAGE(IF($B$2:$B$3757=$C1414, $AE$2:$AE$3757))</f>
        <v>6.3</v>
      </c>
      <c r="E1414">
        <f t="shared" si="45"/>
        <v>5.3</v>
      </c>
      <c r="G1414">
        <v>114</v>
      </c>
      <c r="H1414" t="s">
        <v>897</v>
      </c>
      <c r="W1414" t="s">
        <v>2061</v>
      </c>
      <c r="X1414" t="s">
        <v>11</v>
      </c>
      <c r="AD1414">
        <v>35000000</v>
      </c>
      <c r="AE1414">
        <v>6.9</v>
      </c>
      <c r="AF1414">
        <v>4651977</v>
      </c>
      <c r="AG1414">
        <f>IFERROR(CORREL(AD1414:$AD$3757, AF1414:$AF$3757), "")</f>
        <v>-7.967444721547007E-5</v>
      </c>
      <c r="AH1414">
        <f t="shared" si="46"/>
        <v>-30348023</v>
      </c>
    </row>
    <row r="1415" spans="1:34" x14ac:dyDescent="0.3">
      <c r="A1415" t="s">
        <v>8</v>
      </c>
      <c r="B1415" t="s">
        <v>997</v>
      </c>
      <c r="C1415" t="s">
        <v>4701</v>
      </c>
      <c r="D1415">
        <f t="array" ref="D1415">AVERAGE(IF($B$2:$B$3757=$C1415, $AE$2:$AE$3757))</f>
        <v>7</v>
      </c>
      <c r="E1415">
        <f t="shared" si="45"/>
        <v>5.3</v>
      </c>
      <c r="G1415">
        <v>330</v>
      </c>
      <c r="H1415" t="s">
        <v>5366</v>
      </c>
      <c r="I1415" t="s">
        <v>897</v>
      </c>
      <c r="W1415" t="s">
        <v>2062</v>
      </c>
      <c r="X1415" t="s">
        <v>11</v>
      </c>
      <c r="AD1415">
        <v>35000000</v>
      </c>
      <c r="AE1415">
        <v>8</v>
      </c>
      <c r="AF1415">
        <v>4496583</v>
      </c>
      <c r="AG1415">
        <f>IFERROR(CORREL(AD1415:$AD$3757, AF1415:$AF$3757), "")</f>
        <v>-7.3355697567992361E-5</v>
      </c>
      <c r="AH1415">
        <f t="shared" si="46"/>
        <v>-30503417</v>
      </c>
    </row>
    <row r="1416" spans="1:34" x14ac:dyDescent="0.3">
      <c r="A1416" t="s">
        <v>8</v>
      </c>
      <c r="B1416" t="s">
        <v>2063</v>
      </c>
      <c r="C1416" t="s">
        <v>4705</v>
      </c>
      <c r="D1416">
        <f t="array" ref="D1416">AVERAGE(IF($B$2:$B$3757=$C1416, $AE$2:$AE$3757))</f>
        <v>7.7</v>
      </c>
      <c r="E1416">
        <f t="shared" si="45"/>
        <v>5.3</v>
      </c>
      <c r="G1416">
        <v>121</v>
      </c>
      <c r="H1416" t="s">
        <v>354</v>
      </c>
      <c r="I1416" t="s">
        <v>897</v>
      </c>
      <c r="J1416" t="s">
        <v>5358</v>
      </c>
      <c r="K1416" t="s">
        <v>5281</v>
      </c>
      <c r="W1416" t="s">
        <v>2064</v>
      </c>
      <c r="X1416" t="s">
        <v>11</v>
      </c>
      <c r="AD1416">
        <v>35000000</v>
      </c>
      <c r="AE1416">
        <v>6.4</v>
      </c>
      <c r="AF1416">
        <v>2221994</v>
      </c>
      <c r="AG1416">
        <f>IFERROR(CORREL(AD1416:$AD$3757, AF1416:$AF$3757), "")</f>
        <v>-6.6991028029388309E-5</v>
      </c>
      <c r="AH1416">
        <f t="shared" si="46"/>
        <v>-32778006</v>
      </c>
    </row>
    <row r="1417" spans="1:34" x14ac:dyDescent="0.3">
      <c r="A1417" t="s">
        <v>8</v>
      </c>
      <c r="B1417" t="s">
        <v>598</v>
      </c>
      <c r="C1417" t="s">
        <v>4707</v>
      </c>
      <c r="D1417">
        <f t="array" ref="D1417">AVERAGE(IF($B$2:$B$3757=$C1417, $AE$2:$AE$3757))</f>
        <v>6.5</v>
      </c>
      <c r="E1417">
        <f t="shared" si="45"/>
        <v>5.3</v>
      </c>
      <c r="G1417">
        <v>114</v>
      </c>
      <c r="H1417" t="s">
        <v>5366</v>
      </c>
      <c r="I1417" t="s">
        <v>897</v>
      </c>
      <c r="J1417" t="s">
        <v>5363</v>
      </c>
      <c r="K1417" t="s">
        <v>5281</v>
      </c>
      <c r="W1417" t="s">
        <v>2065</v>
      </c>
      <c r="X1417" t="s">
        <v>11</v>
      </c>
      <c r="AD1417">
        <v>35000000</v>
      </c>
      <c r="AE1417">
        <v>6.3</v>
      </c>
      <c r="AF1417">
        <v>6592103</v>
      </c>
      <c r="AG1417">
        <f>IFERROR(CORREL(AD1417:$AD$3757, AF1417:$AF$3757), "")</f>
        <v>-6.0040306782138831E-5</v>
      </c>
      <c r="AH1417">
        <f t="shared" si="46"/>
        <v>-28407897</v>
      </c>
    </row>
    <row r="1418" spans="1:34" x14ac:dyDescent="0.3">
      <c r="A1418" t="s">
        <v>8</v>
      </c>
      <c r="B1418" t="s">
        <v>284</v>
      </c>
      <c r="C1418" t="s">
        <v>4710</v>
      </c>
      <c r="D1418">
        <f t="array" ref="D1418">AVERAGE(IF($B$2:$B$3757=$C1418, $AE$2:$AE$3757))</f>
        <v>6.1</v>
      </c>
      <c r="E1418">
        <f t="shared" si="45"/>
        <v>5.3</v>
      </c>
      <c r="G1418">
        <v>148</v>
      </c>
      <c r="H1418" t="s">
        <v>897</v>
      </c>
      <c r="I1418" t="s">
        <v>5359</v>
      </c>
      <c r="J1418" t="s">
        <v>2601</v>
      </c>
      <c r="K1418" t="s">
        <v>4337</v>
      </c>
      <c r="W1418" t="s">
        <v>2066</v>
      </c>
      <c r="X1418" t="s">
        <v>11</v>
      </c>
      <c r="AD1418">
        <v>35000000</v>
      </c>
      <c r="AE1418">
        <v>6.8</v>
      </c>
      <c r="AF1418">
        <v>630779</v>
      </c>
      <c r="AG1418">
        <f>IFERROR(CORREL(AD1418:$AD$3757, AF1418:$AF$3757), "")</f>
        <v>-5.4196861461466053E-5</v>
      </c>
      <c r="AH1418">
        <f t="shared" si="46"/>
        <v>-34369221</v>
      </c>
    </row>
    <row r="1419" spans="1:34" x14ac:dyDescent="0.3">
      <c r="A1419" t="s">
        <v>8</v>
      </c>
      <c r="B1419" t="s">
        <v>1062</v>
      </c>
      <c r="C1419" t="s">
        <v>4712</v>
      </c>
      <c r="D1419">
        <f t="array" ref="D1419">AVERAGE(IF($B$2:$B$3757=$C1419, $AE$2:$AE$3757))</f>
        <v>8.1499999999999986</v>
      </c>
      <c r="E1419">
        <f t="shared" si="45"/>
        <v>5.3</v>
      </c>
      <c r="G1419">
        <v>113</v>
      </c>
      <c r="H1419" t="s">
        <v>354</v>
      </c>
      <c r="I1419" t="s">
        <v>5363</v>
      </c>
      <c r="J1419" t="s">
        <v>5358</v>
      </c>
      <c r="K1419" t="s">
        <v>5281</v>
      </c>
      <c r="W1419" t="s">
        <v>2067</v>
      </c>
      <c r="X1419" t="s">
        <v>11</v>
      </c>
      <c r="AD1419">
        <v>34000000</v>
      </c>
      <c r="AE1419">
        <v>6.8</v>
      </c>
      <c r="AF1419">
        <v>102413606</v>
      </c>
      <c r="AG1419">
        <f>IFERROR(CORREL(AD1419:$AD$3757, AF1419:$AF$3757), "")</f>
        <v>-4.6826480577837997E-5</v>
      </c>
      <c r="AH1419">
        <f t="shared" si="46"/>
        <v>68413606</v>
      </c>
    </row>
    <row r="1420" spans="1:34" x14ac:dyDescent="0.3">
      <c r="A1420" t="s">
        <v>8</v>
      </c>
      <c r="B1420" t="s">
        <v>2068</v>
      </c>
      <c r="C1420" t="s">
        <v>4714</v>
      </c>
      <c r="D1420">
        <f t="array" ref="D1420">AVERAGE(IF($B$2:$B$3757=$C1420, $AE$2:$AE$3757))</f>
        <v>6</v>
      </c>
      <c r="E1420">
        <f t="shared" si="45"/>
        <v>5.3</v>
      </c>
      <c r="G1420">
        <v>91</v>
      </c>
      <c r="H1420" t="s">
        <v>528</v>
      </c>
      <c r="W1420" t="s">
        <v>2069</v>
      </c>
      <c r="X1420" t="s">
        <v>11</v>
      </c>
      <c r="AD1420">
        <v>35000000</v>
      </c>
      <c r="AE1420">
        <v>5.4</v>
      </c>
      <c r="AF1420">
        <v>10214013</v>
      </c>
      <c r="AG1420">
        <f>IFERROR(CORREL(AD1420:$AD$3757, AF1420:$AF$3757), "")</f>
        <v>-6.2865987993096761E-5</v>
      </c>
      <c r="AH1420">
        <f t="shared" si="46"/>
        <v>-24785987</v>
      </c>
    </row>
    <row r="1421" spans="1:34" x14ac:dyDescent="0.3">
      <c r="A1421" t="s">
        <v>8</v>
      </c>
      <c r="B1421" t="s">
        <v>130</v>
      </c>
      <c r="C1421" t="s">
        <v>4716</v>
      </c>
      <c r="D1421">
        <f t="array" ref="D1421">AVERAGE(IF($B$2:$B$3757=$C1421, $AE$2:$AE$3757))</f>
        <v>6.8</v>
      </c>
      <c r="E1421">
        <f t="shared" si="45"/>
        <v>5.3</v>
      </c>
      <c r="G1421">
        <v>139</v>
      </c>
      <c r="H1421" t="s">
        <v>897</v>
      </c>
      <c r="I1421" t="s">
        <v>5359</v>
      </c>
      <c r="W1421" t="s">
        <v>2070</v>
      </c>
      <c r="X1421" t="s">
        <v>11</v>
      </c>
      <c r="AD1421">
        <v>30000000</v>
      </c>
      <c r="AE1421">
        <v>7.2</v>
      </c>
      <c r="AF1421">
        <v>32000000</v>
      </c>
      <c r="AG1421">
        <f>IFERROR(CORREL(AD1421:$AD$3757, AF1421:$AF$3757), "")</f>
        <v>-5.7938780171060303E-5</v>
      </c>
      <c r="AH1421">
        <f t="shared" si="46"/>
        <v>2000000</v>
      </c>
    </row>
    <row r="1422" spans="1:34" x14ac:dyDescent="0.3">
      <c r="A1422" t="s">
        <v>8</v>
      </c>
      <c r="B1422" t="s">
        <v>322</v>
      </c>
      <c r="C1422" t="s">
        <v>4718</v>
      </c>
      <c r="D1422">
        <f t="array" ref="D1422">AVERAGE(IF($B$2:$B$3757=$C1422, $AE$2:$AE$3757))</f>
        <v>7</v>
      </c>
      <c r="E1422">
        <f t="shared" si="45"/>
        <v>5.3</v>
      </c>
      <c r="G1422">
        <v>96</v>
      </c>
      <c r="H1422" t="s">
        <v>897</v>
      </c>
      <c r="I1422" t="s">
        <v>5358</v>
      </c>
      <c r="W1422" t="s">
        <v>2071</v>
      </c>
      <c r="X1422" t="s">
        <v>11</v>
      </c>
      <c r="AD1422">
        <v>35000000</v>
      </c>
      <c r="AE1422">
        <v>7.3</v>
      </c>
      <c r="AF1422">
        <v>10139254</v>
      </c>
      <c r="AG1422">
        <f>IFERROR(CORREL(AD1422:$AD$3757, AF1422:$AF$3757), "")</f>
        <v>-5.8127546987353396E-5</v>
      </c>
      <c r="AH1422">
        <f t="shared" si="46"/>
        <v>-24860746</v>
      </c>
    </row>
    <row r="1423" spans="1:34" x14ac:dyDescent="0.3">
      <c r="A1423" t="s">
        <v>8</v>
      </c>
      <c r="B1423" t="s">
        <v>2072</v>
      </c>
      <c r="C1423" t="s">
        <v>4720</v>
      </c>
      <c r="D1423">
        <f t="array" ref="D1423">AVERAGE(IF($B$2:$B$3757=$C1423, $AE$2:$AE$3757))</f>
        <v>6.8</v>
      </c>
      <c r="E1423">
        <f t="shared" si="45"/>
        <v>5.3</v>
      </c>
      <c r="G1423">
        <v>102</v>
      </c>
      <c r="H1423" t="s">
        <v>354</v>
      </c>
      <c r="I1423" t="s">
        <v>253</v>
      </c>
      <c r="J1423" t="s">
        <v>528</v>
      </c>
      <c r="K1423" t="s">
        <v>897</v>
      </c>
      <c r="L1423" t="s">
        <v>5281</v>
      </c>
      <c r="W1423" t="s">
        <v>2073</v>
      </c>
      <c r="X1423" t="s">
        <v>11</v>
      </c>
      <c r="AD1423">
        <v>34000000</v>
      </c>
      <c r="AE1423">
        <v>5.2</v>
      </c>
      <c r="AF1423">
        <v>11227940</v>
      </c>
      <c r="AG1423">
        <f>IFERROR(CORREL(AD1423:$AD$3757, AF1423:$AF$3757), "")</f>
        <v>-5.317621050422828E-5</v>
      </c>
      <c r="AH1423">
        <f t="shared" si="46"/>
        <v>-22772060</v>
      </c>
    </row>
    <row r="1424" spans="1:34" x14ac:dyDescent="0.3">
      <c r="A1424" t="s">
        <v>8</v>
      </c>
      <c r="B1424" t="s">
        <v>476</v>
      </c>
      <c r="C1424" t="s">
        <v>4722</v>
      </c>
      <c r="D1424">
        <f t="array" ref="D1424">AVERAGE(IF($B$2:$B$3757=$C1424, $AE$2:$AE$3757))</f>
        <v>7.1</v>
      </c>
      <c r="E1424">
        <f t="shared" si="45"/>
        <v>5.3</v>
      </c>
      <c r="G1424">
        <v>96</v>
      </c>
      <c r="H1424" t="s">
        <v>354</v>
      </c>
      <c r="I1424" t="s">
        <v>5366</v>
      </c>
      <c r="J1424" t="s">
        <v>897</v>
      </c>
      <c r="K1424" t="s">
        <v>5281</v>
      </c>
      <c r="W1424" t="s">
        <v>2074</v>
      </c>
      <c r="X1424" t="s">
        <v>11</v>
      </c>
      <c r="AD1424">
        <v>35000000</v>
      </c>
      <c r="AE1424">
        <v>5.5</v>
      </c>
      <c r="AF1424">
        <v>183125</v>
      </c>
      <c r="AG1424">
        <f>IFERROR(CORREL(AD1424:$AD$3757, AF1424:$AF$3757), "")</f>
        <v>-4.9159346042998138E-5</v>
      </c>
      <c r="AH1424">
        <f t="shared" si="46"/>
        <v>-34816875</v>
      </c>
    </row>
    <row r="1425" spans="1:34" x14ac:dyDescent="0.3">
      <c r="A1425" t="s">
        <v>8</v>
      </c>
      <c r="B1425" t="s">
        <v>2075</v>
      </c>
      <c r="C1425" t="s">
        <v>4724</v>
      </c>
      <c r="D1425">
        <f t="array" ref="D1425">AVERAGE(IF($B$2:$B$3757=$C1425, $AE$2:$AE$3757))</f>
        <v>6.9</v>
      </c>
      <c r="E1425">
        <f t="shared" si="45"/>
        <v>5.3</v>
      </c>
      <c r="G1425">
        <v>101</v>
      </c>
      <c r="H1425" t="s">
        <v>253</v>
      </c>
      <c r="I1425" t="s">
        <v>5360</v>
      </c>
      <c r="J1425" t="s">
        <v>5361</v>
      </c>
      <c r="K1425" t="s">
        <v>5357</v>
      </c>
      <c r="W1425" t="s">
        <v>2076</v>
      </c>
      <c r="X1425" t="s">
        <v>2077</v>
      </c>
      <c r="AD1425">
        <v>34000000</v>
      </c>
      <c r="AE1425">
        <v>7.7</v>
      </c>
      <c r="AF1425">
        <v>15081783</v>
      </c>
      <c r="AG1425">
        <f>IFERROR(CORREL(AD1425:$AD$3757, AF1425:$AF$3757), "")</f>
        <v>-4.1650385943256835E-5</v>
      </c>
      <c r="AH1425">
        <f t="shared" si="46"/>
        <v>-18918217</v>
      </c>
    </row>
    <row r="1426" spans="1:34" x14ac:dyDescent="0.3">
      <c r="A1426" t="s">
        <v>8</v>
      </c>
      <c r="B1426" t="s">
        <v>2078</v>
      </c>
      <c r="C1426" t="s">
        <v>4728</v>
      </c>
      <c r="D1426">
        <f t="array" ref="D1426">AVERAGE(IF($B$2:$B$3757=$C1426, $AE$2:$AE$3757))</f>
        <v>7.8</v>
      </c>
      <c r="E1426">
        <f t="shared" si="45"/>
        <v>5.3</v>
      </c>
      <c r="G1426">
        <v>128</v>
      </c>
      <c r="H1426" t="s">
        <v>897</v>
      </c>
      <c r="I1426" t="s">
        <v>5359</v>
      </c>
      <c r="W1426" t="s">
        <v>2079</v>
      </c>
      <c r="X1426" t="s">
        <v>11</v>
      </c>
      <c r="AD1426">
        <v>34000000</v>
      </c>
      <c r="AE1426">
        <v>7.1</v>
      </c>
      <c r="AF1426">
        <v>37432299</v>
      </c>
      <c r="AG1426">
        <f>IFERROR(CORREL(AD1426:$AD$3757, AF1426:$AF$3757), "")</f>
        <v>-3.8472335195334414E-5</v>
      </c>
      <c r="AH1426">
        <f t="shared" si="46"/>
        <v>3432299</v>
      </c>
    </row>
    <row r="1427" spans="1:34" x14ac:dyDescent="0.3">
      <c r="A1427" t="s">
        <v>8</v>
      </c>
      <c r="B1427" t="s">
        <v>2080</v>
      </c>
      <c r="C1427" t="s">
        <v>4732</v>
      </c>
      <c r="D1427">
        <f t="array" ref="D1427">AVERAGE(IF($B$2:$B$3757=$C1427, $AE$2:$AE$3757))</f>
        <v>6</v>
      </c>
      <c r="E1427">
        <f t="shared" si="45"/>
        <v>5.3</v>
      </c>
      <c r="G1427">
        <v>109</v>
      </c>
      <c r="H1427" t="s">
        <v>897</v>
      </c>
      <c r="I1427" t="s">
        <v>5358</v>
      </c>
      <c r="J1427" t="s">
        <v>5281</v>
      </c>
      <c r="W1427" t="s">
        <v>2081</v>
      </c>
      <c r="X1427" t="s">
        <v>11</v>
      </c>
      <c r="AD1427">
        <v>34000000</v>
      </c>
      <c r="AE1427">
        <v>5.3</v>
      </c>
      <c r="AF1427">
        <v>10654581</v>
      </c>
      <c r="AG1427">
        <f>IFERROR(CORREL(AD1427:$AD$3757, AF1427:$AF$3757), "")</f>
        <v>-4.0214784185959297E-5</v>
      </c>
      <c r="AH1427">
        <f t="shared" si="46"/>
        <v>-23345419</v>
      </c>
    </row>
    <row r="1428" spans="1:34" x14ac:dyDescent="0.3">
      <c r="A1428" t="s">
        <v>8</v>
      </c>
      <c r="B1428" t="s">
        <v>2082</v>
      </c>
      <c r="C1428" t="s">
        <v>4734</v>
      </c>
      <c r="D1428">
        <f t="array" ref="D1428">AVERAGE(IF($B$2:$B$3757=$C1428, $AE$2:$AE$3757))</f>
        <v>6.8</v>
      </c>
      <c r="E1428">
        <f t="shared" si="45"/>
        <v>5.3</v>
      </c>
      <c r="G1428">
        <v>114</v>
      </c>
      <c r="H1428" t="s">
        <v>253</v>
      </c>
      <c r="I1428" t="s">
        <v>897</v>
      </c>
      <c r="J1428" t="s">
        <v>5359</v>
      </c>
      <c r="W1428" t="s">
        <v>2083</v>
      </c>
      <c r="X1428" t="s">
        <v>11</v>
      </c>
      <c r="AD1428">
        <v>34000000</v>
      </c>
      <c r="AE1428">
        <v>5.6</v>
      </c>
      <c r="AF1428">
        <v>6543194</v>
      </c>
      <c r="AG1428">
        <f>IFERROR(CORREL(AD1428:$AD$3757, AF1428:$AF$3757), "")</f>
        <v>-3.6058098488224608E-5</v>
      </c>
      <c r="AH1428">
        <f t="shared" si="46"/>
        <v>-27456806</v>
      </c>
    </row>
    <row r="1429" spans="1:34" x14ac:dyDescent="0.3">
      <c r="A1429" t="s">
        <v>8</v>
      </c>
      <c r="B1429" t="s">
        <v>1225</v>
      </c>
      <c r="C1429" t="s">
        <v>4736</v>
      </c>
      <c r="D1429">
        <f t="array" ref="D1429">AVERAGE(IF($B$2:$B$3757=$C1429, $AE$2:$AE$3757))</f>
        <v>3.9</v>
      </c>
      <c r="E1429">
        <f t="shared" si="45"/>
        <v>5.3</v>
      </c>
      <c r="G1429">
        <v>105</v>
      </c>
      <c r="H1429" t="s">
        <v>528</v>
      </c>
      <c r="I1429" t="s">
        <v>5359</v>
      </c>
      <c r="J1429" t="s">
        <v>5365</v>
      </c>
      <c r="W1429" t="s">
        <v>2084</v>
      </c>
      <c r="X1429" t="s">
        <v>11</v>
      </c>
      <c r="AD1429">
        <v>35000000</v>
      </c>
      <c r="AE1429">
        <v>5.7</v>
      </c>
      <c r="AF1429">
        <v>13101142</v>
      </c>
      <c r="AG1429">
        <f>IFERROR(CORREL(AD1429:$AD$3757, AF1429:$AF$3757), "")</f>
        <v>-3.0991499783807528E-5</v>
      </c>
      <c r="AH1429">
        <f t="shared" si="46"/>
        <v>-21898858</v>
      </c>
    </row>
    <row r="1430" spans="1:34" x14ac:dyDescent="0.3">
      <c r="A1430" t="s">
        <v>8</v>
      </c>
      <c r="B1430" t="s">
        <v>1783</v>
      </c>
      <c r="C1430" t="s">
        <v>4738</v>
      </c>
      <c r="D1430">
        <f t="array" ref="D1430">AVERAGE(IF($B$2:$B$3757=$C1430, $AE$2:$AE$3757))</f>
        <v>6.35</v>
      </c>
      <c r="E1430">
        <f t="shared" si="45"/>
        <v>5.3</v>
      </c>
      <c r="G1430">
        <v>141</v>
      </c>
      <c r="H1430" t="s">
        <v>5367</v>
      </c>
      <c r="I1430" t="s">
        <v>897</v>
      </c>
      <c r="J1430" t="s">
        <v>5364</v>
      </c>
      <c r="W1430" t="s">
        <v>2085</v>
      </c>
      <c r="X1430" t="s">
        <v>11</v>
      </c>
      <c r="AD1430">
        <v>35000000</v>
      </c>
      <c r="AE1430">
        <v>7.1</v>
      </c>
      <c r="AF1430">
        <v>8324748</v>
      </c>
      <c r="AG1430">
        <f>IFERROR(CORREL(AD1430:$AD$3757, AF1430:$AF$3757), "")</f>
        <v>-2.677143008272113E-5</v>
      </c>
      <c r="AH1430">
        <f t="shared" si="46"/>
        <v>-26675252</v>
      </c>
    </row>
    <row r="1431" spans="1:34" x14ac:dyDescent="0.3">
      <c r="A1431" t="s">
        <v>8</v>
      </c>
      <c r="B1431" t="s">
        <v>1027</v>
      </c>
      <c r="C1431" t="s">
        <v>4741</v>
      </c>
      <c r="D1431">
        <f t="array" ref="D1431">AVERAGE(IF($B$2:$B$3757=$C1431, $AE$2:$AE$3757))</f>
        <v>8.1999999999999993</v>
      </c>
      <c r="E1431">
        <f t="shared" si="45"/>
        <v>5.3</v>
      </c>
      <c r="G1431">
        <v>138</v>
      </c>
      <c r="H1431" t="s">
        <v>897</v>
      </c>
      <c r="I1431" t="s">
        <v>5281</v>
      </c>
      <c r="W1431" t="s">
        <v>2086</v>
      </c>
      <c r="X1431" t="s">
        <v>11</v>
      </c>
      <c r="AD1431">
        <v>40000000</v>
      </c>
      <c r="AE1431">
        <v>7.6</v>
      </c>
      <c r="AF1431">
        <v>141340178</v>
      </c>
      <c r="AG1431">
        <f>IFERROR(CORREL(AD1431:$AD$3757, AF1431:$AF$3757), "")</f>
        <v>-2.1320826236315205E-5</v>
      </c>
      <c r="AH1431">
        <f t="shared" si="46"/>
        <v>101340178</v>
      </c>
    </row>
    <row r="1432" spans="1:34" x14ac:dyDescent="0.3">
      <c r="A1432" t="s">
        <v>8</v>
      </c>
      <c r="B1432" t="s">
        <v>906</v>
      </c>
      <c r="C1432" t="s">
        <v>4744</v>
      </c>
      <c r="D1432">
        <f t="array" ref="D1432">AVERAGE(IF($B$2:$B$3757=$C1432, $AE$2:$AE$3757))</f>
        <v>5.2</v>
      </c>
      <c r="E1432">
        <f t="shared" ref="E1432:E1495" si="47">LARGE($D$2:$D$1660, ROW(1431:1431))</f>
        <v>5.3</v>
      </c>
      <c r="G1432">
        <v>101</v>
      </c>
      <c r="H1432" t="s">
        <v>354</v>
      </c>
      <c r="I1432" t="s">
        <v>528</v>
      </c>
      <c r="J1432" t="s">
        <v>5366</v>
      </c>
      <c r="K1432" t="s">
        <v>897</v>
      </c>
      <c r="L1432" t="s">
        <v>5281</v>
      </c>
      <c r="W1432" t="s">
        <v>2087</v>
      </c>
      <c r="X1432" t="s">
        <v>11</v>
      </c>
      <c r="AD1432">
        <v>33000000</v>
      </c>
      <c r="AE1432">
        <v>5.5</v>
      </c>
      <c r="AF1432">
        <v>51758599</v>
      </c>
      <c r="AG1432">
        <f>IFERROR(CORREL(AD1432:$AD$3757, AF1432:$AF$3757), "")</f>
        <v>-7.0374491000293755E-5</v>
      </c>
      <c r="AH1432">
        <f t="shared" si="46"/>
        <v>18758599</v>
      </c>
    </row>
    <row r="1433" spans="1:34" x14ac:dyDescent="0.3">
      <c r="A1433" t="s">
        <v>8</v>
      </c>
      <c r="B1433" t="s">
        <v>418</v>
      </c>
      <c r="C1433" t="s">
        <v>4746</v>
      </c>
      <c r="D1433">
        <f t="array" ref="D1433">AVERAGE(IF($B$2:$B$3757=$C1433, $AE$2:$AE$3757))</f>
        <v>6.8</v>
      </c>
      <c r="E1433">
        <f t="shared" si="47"/>
        <v>5.3</v>
      </c>
      <c r="G1433">
        <v>99</v>
      </c>
      <c r="H1433" t="s">
        <v>354</v>
      </c>
      <c r="I1433" t="s">
        <v>528</v>
      </c>
      <c r="J1433" t="s">
        <v>5366</v>
      </c>
      <c r="W1433" t="s">
        <v>2088</v>
      </c>
      <c r="X1433" t="s">
        <v>11</v>
      </c>
      <c r="AD1433">
        <v>30000000</v>
      </c>
      <c r="AE1433">
        <v>5.0999999999999996</v>
      </c>
      <c r="AF1433">
        <v>117559438</v>
      </c>
      <c r="AG1433">
        <f>IFERROR(CORREL(AD1433:$AD$3757, AF1433:$AF$3757), "")</f>
        <v>-7.4499066111492263E-5</v>
      </c>
      <c r="AH1433">
        <f t="shared" si="46"/>
        <v>87559438</v>
      </c>
    </row>
    <row r="1434" spans="1:34" x14ac:dyDescent="0.3">
      <c r="A1434" t="s">
        <v>8</v>
      </c>
      <c r="B1434" t="s">
        <v>2089</v>
      </c>
      <c r="C1434" t="s">
        <v>4748</v>
      </c>
      <c r="D1434">
        <f t="array" ref="D1434">AVERAGE(IF($B$2:$B$3757=$C1434, $AE$2:$AE$3757))</f>
        <v>7</v>
      </c>
      <c r="E1434">
        <f t="shared" si="47"/>
        <v>5.3</v>
      </c>
      <c r="G1434">
        <v>89</v>
      </c>
      <c r="H1434" t="s">
        <v>354</v>
      </c>
      <c r="I1434" t="s">
        <v>253</v>
      </c>
      <c r="J1434" t="s">
        <v>1714</v>
      </c>
      <c r="K1434" t="s">
        <v>5358</v>
      </c>
      <c r="L1434" t="s">
        <v>5281</v>
      </c>
      <c r="W1434" t="s">
        <v>2090</v>
      </c>
      <c r="X1434" t="s">
        <v>11</v>
      </c>
      <c r="AD1434">
        <v>30000000</v>
      </c>
      <c r="AE1434">
        <v>4.9000000000000004</v>
      </c>
      <c r="AF1434">
        <v>21426805</v>
      </c>
      <c r="AG1434">
        <f>IFERROR(CORREL(AD1434:$AD$3757, AF1434:$AF$3757), "")</f>
        <v>-8.1319602807960271E-5</v>
      </c>
      <c r="AH1434">
        <f t="shared" si="46"/>
        <v>-8573195</v>
      </c>
    </row>
    <row r="1435" spans="1:34" x14ac:dyDescent="0.3">
      <c r="A1435" t="s">
        <v>8</v>
      </c>
      <c r="B1435" t="s">
        <v>2091</v>
      </c>
      <c r="C1435" t="s">
        <v>4750</v>
      </c>
      <c r="D1435">
        <f t="array" ref="D1435">AVERAGE(IF($B$2:$B$3757=$C1435, $AE$2:$AE$3757))</f>
        <v>6.5</v>
      </c>
      <c r="E1435">
        <f t="shared" si="47"/>
        <v>5.3</v>
      </c>
      <c r="G1435">
        <v>99</v>
      </c>
      <c r="H1435" t="s">
        <v>897</v>
      </c>
      <c r="I1435" t="s">
        <v>5368</v>
      </c>
      <c r="J1435" t="s">
        <v>5359</v>
      </c>
      <c r="W1435" t="s">
        <v>2092</v>
      </c>
      <c r="X1435" t="s">
        <v>11</v>
      </c>
      <c r="AD1435">
        <v>33000000</v>
      </c>
      <c r="AE1435">
        <v>6.5</v>
      </c>
      <c r="AF1435">
        <v>35057332</v>
      </c>
      <c r="AG1435">
        <f>IFERROR(CORREL(AD1435:$AD$3757, AF1435:$AF$3757), "")</f>
        <v>-8.0704263082618372E-5</v>
      </c>
      <c r="AH1435">
        <f t="shared" si="46"/>
        <v>2057332</v>
      </c>
    </row>
    <row r="1436" spans="1:34" x14ac:dyDescent="0.3">
      <c r="A1436" t="s">
        <v>8</v>
      </c>
      <c r="B1436" t="s">
        <v>1560</v>
      </c>
      <c r="C1436" t="s">
        <v>4752</v>
      </c>
      <c r="D1436">
        <f t="array" ref="D1436">AVERAGE(IF($B$2:$B$3757=$C1436, $AE$2:$AE$3757))</f>
        <v>6.4</v>
      </c>
      <c r="E1436">
        <f t="shared" si="47"/>
        <v>5.3</v>
      </c>
      <c r="G1436">
        <v>105</v>
      </c>
      <c r="H1436" t="s">
        <v>354</v>
      </c>
      <c r="I1436" t="s">
        <v>253</v>
      </c>
      <c r="J1436" t="s">
        <v>5366</v>
      </c>
      <c r="K1436" t="s">
        <v>897</v>
      </c>
      <c r="L1436" t="s">
        <v>5281</v>
      </c>
      <c r="W1436" t="s">
        <v>2093</v>
      </c>
      <c r="X1436" t="s">
        <v>11</v>
      </c>
      <c r="AD1436">
        <v>33000000</v>
      </c>
      <c r="AE1436">
        <v>5.6</v>
      </c>
      <c r="AF1436">
        <v>34014398</v>
      </c>
      <c r="AG1436">
        <f>IFERROR(CORREL(AD1436:$AD$3757, AF1436:$AF$3757), "")</f>
        <v>-8.1742257329102706E-5</v>
      </c>
      <c r="AH1436">
        <f t="shared" si="46"/>
        <v>1014398</v>
      </c>
    </row>
    <row r="1437" spans="1:34" x14ac:dyDescent="0.3">
      <c r="A1437" t="s">
        <v>8</v>
      </c>
      <c r="B1437" t="s">
        <v>2094</v>
      </c>
      <c r="C1437" t="s">
        <v>4755</v>
      </c>
      <c r="D1437">
        <f t="array" ref="D1437">AVERAGE(IF($B$2:$B$3757=$C1437, $AE$2:$AE$3757))</f>
        <v>7.6</v>
      </c>
      <c r="E1437">
        <f t="shared" si="47"/>
        <v>5.3</v>
      </c>
      <c r="G1437">
        <v>97</v>
      </c>
      <c r="H1437" t="s">
        <v>5366</v>
      </c>
      <c r="I1437" t="s">
        <v>1714</v>
      </c>
      <c r="J1437" t="s">
        <v>5363</v>
      </c>
      <c r="K1437" t="s">
        <v>5281</v>
      </c>
      <c r="W1437" t="s">
        <v>2095</v>
      </c>
      <c r="X1437" t="s">
        <v>11</v>
      </c>
      <c r="AD1437">
        <v>33000000</v>
      </c>
      <c r="AE1437">
        <v>5.3</v>
      </c>
      <c r="AF1437">
        <v>28927720</v>
      </c>
      <c r="AG1437">
        <f>IFERROR(CORREL(AD1437:$AD$3757, AF1437:$AF$3757), "")</f>
        <v>-8.2587504026432611E-5</v>
      </c>
      <c r="AH1437">
        <f t="shared" si="46"/>
        <v>-4072280</v>
      </c>
    </row>
    <row r="1438" spans="1:34" x14ac:dyDescent="0.3">
      <c r="A1438" t="s">
        <v>8</v>
      </c>
      <c r="B1438" t="s">
        <v>2096</v>
      </c>
      <c r="C1438" t="s">
        <v>4758</v>
      </c>
      <c r="D1438">
        <f t="array" ref="D1438">AVERAGE(IF($B$2:$B$3757=$C1438, $AE$2:$AE$3757))</f>
        <v>6.5</v>
      </c>
      <c r="E1438">
        <f t="shared" si="47"/>
        <v>5.3</v>
      </c>
      <c r="G1438">
        <v>140</v>
      </c>
      <c r="H1438" t="s">
        <v>354</v>
      </c>
      <c r="I1438" t="s">
        <v>5366</v>
      </c>
      <c r="J1438" t="s">
        <v>897</v>
      </c>
      <c r="K1438" t="s">
        <v>5281</v>
      </c>
      <c r="W1438" t="s">
        <v>2097</v>
      </c>
      <c r="X1438" t="s">
        <v>11</v>
      </c>
      <c r="AD1438">
        <v>33000000</v>
      </c>
      <c r="AE1438">
        <v>6.5</v>
      </c>
      <c r="AF1438">
        <v>33682273</v>
      </c>
      <c r="AG1438">
        <f>IFERROR(CORREL(AD1438:$AD$3757, AF1438:$AF$3757), "")</f>
        <v>-8.2488905982466905E-5</v>
      </c>
      <c r="AH1438">
        <f t="shared" si="46"/>
        <v>682273</v>
      </c>
    </row>
    <row r="1439" spans="1:34" x14ac:dyDescent="0.3">
      <c r="A1439" t="s">
        <v>8</v>
      </c>
      <c r="B1439" t="s">
        <v>2098</v>
      </c>
      <c r="C1439" t="s">
        <v>4760</v>
      </c>
      <c r="D1439">
        <f t="array" ref="D1439">AVERAGE(IF($B$2:$B$3757=$C1439, $AE$2:$AE$3757))</f>
        <v>8.5</v>
      </c>
      <c r="E1439">
        <f t="shared" si="47"/>
        <v>5.3</v>
      </c>
      <c r="G1439">
        <v>118</v>
      </c>
      <c r="H1439" t="s">
        <v>897</v>
      </c>
      <c r="I1439" t="s">
        <v>5359</v>
      </c>
      <c r="J1439" t="s">
        <v>5365</v>
      </c>
      <c r="W1439" t="s">
        <v>2099</v>
      </c>
      <c r="X1439" t="s">
        <v>11</v>
      </c>
      <c r="AD1439">
        <v>10000000</v>
      </c>
      <c r="AE1439">
        <v>6.8</v>
      </c>
      <c r="AF1439">
        <v>4280577</v>
      </c>
      <c r="AG1439">
        <f>IFERROR(CORREL(AD1439:$AD$3757, AF1439:$AF$3757), "")</f>
        <v>-8.327349051381575E-5</v>
      </c>
      <c r="AH1439">
        <f t="shared" si="46"/>
        <v>-5719423</v>
      </c>
    </row>
    <row r="1440" spans="1:34" x14ac:dyDescent="0.3">
      <c r="A1440" t="s">
        <v>8</v>
      </c>
      <c r="B1440" t="s">
        <v>2100</v>
      </c>
      <c r="C1440" t="s">
        <v>4763</v>
      </c>
      <c r="D1440">
        <f t="array" ref="D1440">AVERAGE(IF($B$2:$B$3757=$C1440, $AE$2:$AE$3757))</f>
        <v>7.1</v>
      </c>
      <c r="E1440">
        <f t="shared" si="47"/>
        <v>5.3</v>
      </c>
      <c r="G1440">
        <v>94</v>
      </c>
      <c r="H1440" t="s">
        <v>354</v>
      </c>
      <c r="I1440" t="s">
        <v>5366</v>
      </c>
      <c r="J1440" t="s">
        <v>5281</v>
      </c>
      <c r="W1440" t="s">
        <v>2101</v>
      </c>
      <c r="X1440" t="s">
        <v>11</v>
      </c>
      <c r="AD1440">
        <v>30000000</v>
      </c>
      <c r="AE1440">
        <v>6.5</v>
      </c>
      <c r="AF1440">
        <v>17120019</v>
      </c>
      <c r="AG1440">
        <f>IFERROR(CORREL(AD1440:$AD$3757, AF1440:$AF$3757), "")</f>
        <v>-9.959995151167149E-5</v>
      </c>
      <c r="AH1440">
        <f t="shared" si="46"/>
        <v>-12879981</v>
      </c>
    </row>
    <row r="1441" spans="1:34" x14ac:dyDescent="0.3">
      <c r="A1441" t="s">
        <v>8</v>
      </c>
      <c r="B1441" t="s">
        <v>101</v>
      </c>
      <c r="C1441" t="s">
        <v>4766</v>
      </c>
      <c r="D1441">
        <f t="array" ref="D1441">AVERAGE(IF($B$2:$B$3757=$C1441, $AE$2:$AE$3757))</f>
        <v>7.4</v>
      </c>
      <c r="E1441">
        <f t="shared" si="47"/>
        <v>5.3</v>
      </c>
      <c r="G1441">
        <v>124</v>
      </c>
      <c r="H1441" t="s">
        <v>528</v>
      </c>
      <c r="I1441" t="s">
        <v>897</v>
      </c>
      <c r="J1441" t="s">
        <v>5359</v>
      </c>
      <c r="W1441" t="s">
        <v>2102</v>
      </c>
      <c r="X1441" t="s">
        <v>11</v>
      </c>
      <c r="AD1441">
        <v>38000000</v>
      </c>
      <c r="AE1441">
        <v>6</v>
      </c>
      <c r="AF1441">
        <v>8406264</v>
      </c>
      <c r="AG1441">
        <f>IFERROR(CORREL(AD1441:$AD$3757, AF1441:$AF$3757), "")</f>
        <v>-9.8653928718038351E-5</v>
      </c>
      <c r="AH1441">
        <f t="shared" si="46"/>
        <v>-29593736</v>
      </c>
    </row>
    <row r="1442" spans="1:34" x14ac:dyDescent="0.3">
      <c r="A1442" t="s">
        <v>8</v>
      </c>
      <c r="B1442" t="s">
        <v>2103</v>
      </c>
      <c r="C1442" t="s">
        <v>4768</v>
      </c>
      <c r="D1442">
        <f t="array" ref="D1442">AVERAGE(IF($B$2:$B$3757=$C1442, $AE$2:$AE$3757))</f>
        <v>7.5</v>
      </c>
      <c r="E1442">
        <f t="shared" si="47"/>
        <v>5.3</v>
      </c>
      <c r="G1442">
        <v>134</v>
      </c>
      <c r="H1442" t="s">
        <v>354</v>
      </c>
      <c r="I1442" t="s">
        <v>253</v>
      </c>
      <c r="J1442" t="s">
        <v>5357</v>
      </c>
      <c r="K1442" t="s">
        <v>5358</v>
      </c>
      <c r="W1442" t="s">
        <v>2104</v>
      </c>
      <c r="X1442" t="s">
        <v>11</v>
      </c>
      <c r="AD1442">
        <v>32500000</v>
      </c>
      <c r="AE1442">
        <v>8.4</v>
      </c>
      <c r="AF1442">
        <v>309125409</v>
      </c>
      <c r="AG1442">
        <f>IFERROR(CORREL(AD1442:$AD$3757, AF1442:$AF$3757), "")</f>
        <v>-9.0929236182513376E-5</v>
      </c>
      <c r="AH1442">
        <f t="shared" si="46"/>
        <v>276625409</v>
      </c>
    </row>
    <row r="1443" spans="1:34" x14ac:dyDescent="0.3">
      <c r="A1443" t="s">
        <v>8</v>
      </c>
      <c r="B1443" t="s">
        <v>2105</v>
      </c>
      <c r="C1443" t="s">
        <v>4775</v>
      </c>
      <c r="D1443">
        <f t="array" ref="D1443">AVERAGE(IF($B$2:$B$3757=$C1443, $AE$2:$AE$3757))</f>
        <v>5.7</v>
      </c>
      <c r="E1443">
        <f t="shared" si="47"/>
        <v>5.3</v>
      </c>
      <c r="G1443">
        <v>113</v>
      </c>
      <c r="H1443" t="s">
        <v>354</v>
      </c>
      <c r="I1443" t="s">
        <v>5358</v>
      </c>
      <c r="J1443" t="s">
        <v>5281</v>
      </c>
      <c r="W1443" t="s">
        <v>2106</v>
      </c>
      <c r="X1443" t="s">
        <v>11</v>
      </c>
      <c r="AD1443">
        <v>30000000</v>
      </c>
      <c r="AE1443">
        <v>6</v>
      </c>
      <c r="AF1443">
        <v>10955425</v>
      </c>
      <c r="AG1443">
        <f>IFERROR(CORREL(AD1443:$AD$3757, AF1443:$AF$3757), "")</f>
        <v>-1.3914371064398259E-4</v>
      </c>
      <c r="AH1443">
        <f t="shared" si="46"/>
        <v>-19044575</v>
      </c>
    </row>
    <row r="1444" spans="1:34" x14ac:dyDescent="0.3">
      <c r="A1444" t="s">
        <v>8</v>
      </c>
      <c r="B1444" t="s">
        <v>1772</v>
      </c>
      <c r="C1444" t="s">
        <v>4779</v>
      </c>
      <c r="D1444">
        <f t="array" ref="D1444">AVERAGE(IF($B$2:$B$3757=$C1444, $AE$2:$AE$3757))</f>
        <v>5.4</v>
      </c>
      <c r="E1444">
        <f t="shared" si="47"/>
        <v>5.3</v>
      </c>
      <c r="G1444">
        <v>124</v>
      </c>
      <c r="H1444" t="s">
        <v>897</v>
      </c>
      <c r="I1444" t="s">
        <v>5359</v>
      </c>
      <c r="W1444" t="s">
        <v>2107</v>
      </c>
      <c r="X1444" t="s">
        <v>11</v>
      </c>
      <c r="AD1444">
        <v>32000000</v>
      </c>
      <c r="AE1444">
        <v>7.6</v>
      </c>
      <c r="AF1444">
        <v>34180954</v>
      </c>
      <c r="AG1444">
        <f>IFERROR(CORREL(AD1444:$AD$3757, AF1444:$AF$3757), "")</f>
        <v>-1.3771788352352383E-4</v>
      </c>
      <c r="AH1444">
        <f t="shared" si="46"/>
        <v>2180954</v>
      </c>
    </row>
    <row r="1445" spans="1:34" x14ac:dyDescent="0.3">
      <c r="A1445" t="s">
        <v>8</v>
      </c>
      <c r="B1445" t="s">
        <v>66</v>
      </c>
      <c r="C1445" t="s">
        <v>4786</v>
      </c>
      <c r="D1445">
        <f t="array" ref="D1445">AVERAGE(IF($B$2:$B$3757=$C1445, $AE$2:$AE$3757))</f>
        <v>5.9</v>
      </c>
      <c r="E1445">
        <f t="shared" si="47"/>
        <v>5.2750000000000004</v>
      </c>
      <c r="G1445">
        <v>97</v>
      </c>
      <c r="H1445" t="s">
        <v>528</v>
      </c>
      <c r="I1445" t="s">
        <v>5361</v>
      </c>
      <c r="J1445" t="s">
        <v>5357</v>
      </c>
      <c r="K1445" t="s">
        <v>5359</v>
      </c>
      <c r="W1445" t="s">
        <v>2108</v>
      </c>
      <c r="X1445" t="s">
        <v>11</v>
      </c>
      <c r="AD1445">
        <v>33000000</v>
      </c>
      <c r="AE1445">
        <v>6.9</v>
      </c>
      <c r="AF1445">
        <v>173381405</v>
      </c>
      <c r="AG1445">
        <f>IFERROR(CORREL(AD1445:$AD$3757, AF1445:$AF$3757), "")</f>
        <v>-1.3844506438595504E-4</v>
      </c>
      <c r="AH1445">
        <f t="shared" si="46"/>
        <v>140381405</v>
      </c>
    </row>
    <row r="1446" spans="1:34" x14ac:dyDescent="0.3">
      <c r="A1446" t="s">
        <v>8</v>
      </c>
      <c r="B1446" t="s">
        <v>183</v>
      </c>
      <c r="C1446" t="s">
        <v>4790</v>
      </c>
      <c r="D1446">
        <f t="array" ref="D1446">AVERAGE(IF($B$2:$B$3757=$C1446, $AE$2:$AE$3757))</f>
        <v>4.3</v>
      </c>
      <c r="E1446">
        <f t="shared" si="47"/>
        <v>5.2666666666666666</v>
      </c>
      <c r="G1446">
        <v>123</v>
      </c>
      <c r="H1446" t="s">
        <v>897</v>
      </c>
      <c r="I1446" t="s">
        <v>5357</v>
      </c>
      <c r="J1446" t="s">
        <v>5359</v>
      </c>
      <c r="K1446" t="s">
        <v>5358</v>
      </c>
      <c r="W1446" t="s">
        <v>2109</v>
      </c>
      <c r="X1446" t="s">
        <v>11</v>
      </c>
      <c r="AD1446">
        <v>32000000</v>
      </c>
      <c r="AE1446">
        <v>6.4</v>
      </c>
      <c r="AF1446">
        <v>104632573</v>
      </c>
      <c r="AG1446">
        <f>IFERROR(CORREL(AD1446:$AD$3757, AF1446:$AF$3757), "")</f>
        <v>-1.6591311848892043E-4</v>
      </c>
      <c r="AH1446">
        <f t="shared" si="46"/>
        <v>72632573</v>
      </c>
    </row>
    <row r="1447" spans="1:34" x14ac:dyDescent="0.3">
      <c r="A1447" t="s">
        <v>8</v>
      </c>
      <c r="B1447" t="s">
        <v>1088</v>
      </c>
      <c r="C1447" t="s">
        <v>4793</v>
      </c>
      <c r="D1447">
        <f t="array" ref="D1447">AVERAGE(IF($B$2:$B$3757=$C1447, $AE$2:$AE$3757))</f>
        <v>5.9</v>
      </c>
      <c r="E1447">
        <f t="shared" si="47"/>
        <v>5.2666666666666666</v>
      </c>
      <c r="G1447">
        <v>99</v>
      </c>
      <c r="H1447" t="s">
        <v>253</v>
      </c>
      <c r="I1447" t="s">
        <v>528</v>
      </c>
      <c r="J1447" t="s">
        <v>5361</v>
      </c>
      <c r="K1447" t="s">
        <v>5365</v>
      </c>
      <c r="W1447" t="s">
        <v>2110</v>
      </c>
      <c r="X1447" t="s">
        <v>11</v>
      </c>
      <c r="AD1447">
        <v>35000000</v>
      </c>
      <c r="AE1447">
        <v>5.0999999999999996</v>
      </c>
      <c r="AF1447">
        <v>81150692</v>
      </c>
      <c r="AG1447">
        <f>IFERROR(CORREL(AD1447:$AD$3757, AF1447:$AF$3757), "")</f>
        <v>-1.7745906144335383E-4</v>
      </c>
      <c r="AH1447">
        <f t="shared" si="46"/>
        <v>46150692</v>
      </c>
    </row>
    <row r="1448" spans="1:34" x14ac:dyDescent="0.3">
      <c r="A1448" t="s">
        <v>8</v>
      </c>
      <c r="B1448" t="s">
        <v>282</v>
      </c>
      <c r="C1448" t="s">
        <v>4795</v>
      </c>
      <c r="D1448">
        <f t="array" ref="D1448">AVERAGE(IF($B$2:$B$3757=$C1448, $AE$2:$AE$3757))</f>
        <v>3</v>
      </c>
      <c r="E1448">
        <f t="shared" si="47"/>
        <v>5.26</v>
      </c>
      <c r="G1448">
        <v>101</v>
      </c>
      <c r="H1448" t="s">
        <v>528</v>
      </c>
      <c r="I1448" t="s">
        <v>897</v>
      </c>
      <c r="J1448" t="s">
        <v>5357</v>
      </c>
      <c r="W1448" t="s">
        <v>2111</v>
      </c>
      <c r="X1448" t="s">
        <v>11</v>
      </c>
      <c r="AD1448">
        <v>32000000</v>
      </c>
      <c r="AE1448">
        <v>7</v>
      </c>
      <c r="AF1448">
        <v>60328558</v>
      </c>
      <c r="AG1448">
        <f>IFERROR(CORREL(AD1448:$AD$3757, AF1448:$AF$3757), "")</f>
        <v>-1.9111557146098989E-4</v>
      </c>
      <c r="AH1448">
        <f t="shared" si="46"/>
        <v>28328558</v>
      </c>
    </row>
    <row r="1449" spans="1:34" x14ac:dyDescent="0.3">
      <c r="A1449" t="s">
        <v>8</v>
      </c>
      <c r="B1449" t="s">
        <v>2112</v>
      </c>
      <c r="C1449" t="s">
        <v>4798</v>
      </c>
      <c r="D1449">
        <f t="array" ref="D1449">AVERAGE(IF($B$2:$B$3757=$C1449, $AE$2:$AE$3757))</f>
        <v>3.2</v>
      </c>
      <c r="E1449">
        <f t="shared" si="47"/>
        <v>5.26</v>
      </c>
      <c r="G1449">
        <v>92</v>
      </c>
      <c r="H1449" t="s">
        <v>528</v>
      </c>
      <c r="I1449" t="s">
        <v>5361</v>
      </c>
      <c r="J1449" t="s">
        <v>5365</v>
      </c>
      <c r="W1449" t="s">
        <v>2113</v>
      </c>
      <c r="X1449" t="s">
        <v>11</v>
      </c>
      <c r="AD1449">
        <v>32000000</v>
      </c>
      <c r="AE1449">
        <v>5.7</v>
      </c>
      <c r="AF1449">
        <v>80197993</v>
      </c>
      <c r="AG1449">
        <f>IFERROR(CORREL(AD1449:$AD$3757, AF1449:$AF$3757), "")</f>
        <v>-1.9586130894792695E-4</v>
      </c>
      <c r="AH1449">
        <f t="shared" si="46"/>
        <v>48197993</v>
      </c>
    </row>
    <row r="1450" spans="1:34" x14ac:dyDescent="0.3">
      <c r="A1450" t="s">
        <v>8</v>
      </c>
      <c r="B1450" t="s">
        <v>258</v>
      </c>
      <c r="C1450" t="s">
        <v>4800</v>
      </c>
      <c r="D1450">
        <f t="array" ref="D1450">AVERAGE(IF($B$2:$B$3757=$C1450, $AE$2:$AE$3757))</f>
        <v>6.5</v>
      </c>
      <c r="E1450">
        <f t="shared" si="47"/>
        <v>5.25</v>
      </c>
      <c r="G1450">
        <v>131</v>
      </c>
      <c r="H1450" t="s">
        <v>528</v>
      </c>
      <c r="I1450" t="s">
        <v>5359</v>
      </c>
      <c r="W1450" t="s">
        <v>2114</v>
      </c>
      <c r="X1450" t="s">
        <v>11</v>
      </c>
      <c r="AD1450">
        <v>32500000</v>
      </c>
      <c r="AE1450">
        <v>6.8</v>
      </c>
      <c r="AF1450">
        <v>169076745</v>
      </c>
      <c r="AG1450">
        <f>IFERROR(CORREL(AD1450:$AD$3757, AF1450:$AF$3757), "")</f>
        <v>-2.0367506648764406E-4</v>
      </c>
      <c r="AH1450">
        <f t="shared" si="46"/>
        <v>136576745</v>
      </c>
    </row>
    <row r="1451" spans="1:34" x14ac:dyDescent="0.3">
      <c r="A1451" t="s">
        <v>8</v>
      </c>
      <c r="B1451" t="s">
        <v>1654</v>
      </c>
      <c r="C1451" t="s">
        <v>4802</v>
      </c>
      <c r="D1451">
        <f t="array" ref="D1451">AVERAGE(IF($B$2:$B$3757=$C1451, $AE$2:$AE$3757))</f>
        <v>7</v>
      </c>
      <c r="E1451">
        <f t="shared" si="47"/>
        <v>5.25</v>
      </c>
      <c r="G1451">
        <v>107</v>
      </c>
      <c r="H1451" t="s">
        <v>528</v>
      </c>
      <c r="I1451" t="s">
        <v>5357</v>
      </c>
      <c r="W1451" t="s">
        <v>2115</v>
      </c>
      <c r="X1451" t="s">
        <v>11</v>
      </c>
      <c r="AD1451">
        <v>32000000</v>
      </c>
      <c r="AE1451">
        <v>6.7</v>
      </c>
      <c r="AF1451">
        <v>101470202</v>
      </c>
      <c r="AG1451">
        <f>IFERROR(CORREL(AD1451:$AD$3757, AF1451:$AF$3757), "")</f>
        <v>-2.2808728829255704E-4</v>
      </c>
      <c r="AH1451">
        <f t="shared" si="46"/>
        <v>69470202</v>
      </c>
    </row>
    <row r="1452" spans="1:34" x14ac:dyDescent="0.3">
      <c r="A1452" t="s">
        <v>8</v>
      </c>
      <c r="B1452" t="s">
        <v>2116</v>
      </c>
      <c r="C1452" t="s">
        <v>4804</v>
      </c>
      <c r="D1452">
        <f t="array" ref="D1452">AVERAGE(IF($B$2:$B$3757=$C1452, $AE$2:$AE$3757))</f>
        <v>6.9</v>
      </c>
      <c r="E1452">
        <f t="shared" si="47"/>
        <v>5.25</v>
      </c>
      <c r="G1452">
        <v>103</v>
      </c>
      <c r="H1452" t="s">
        <v>1714</v>
      </c>
      <c r="W1452" t="s">
        <v>2117</v>
      </c>
      <c r="X1452" t="s">
        <v>11</v>
      </c>
      <c r="AD1452">
        <v>29000000</v>
      </c>
      <c r="AE1452">
        <v>6.2</v>
      </c>
      <c r="AF1452">
        <v>50041732</v>
      </c>
      <c r="AG1452">
        <f>IFERROR(CORREL(AD1452:$AD$3757, AF1452:$AF$3757), "")</f>
        <v>-2.3928023769438045E-4</v>
      </c>
      <c r="AH1452">
        <f t="shared" si="46"/>
        <v>21041732</v>
      </c>
    </row>
    <row r="1453" spans="1:34" x14ac:dyDescent="0.3">
      <c r="A1453" t="s">
        <v>8</v>
      </c>
      <c r="B1453" t="s">
        <v>2078</v>
      </c>
      <c r="C1453" t="s">
        <v>4806</v>
      </c>
      <c r="D1453">
        <f t="array" ref="D1453">AVERAGE(IF($B$2:$B$3757=$C1453, $AE$2:$AE$3757))</f>
        <v>4.4000000000000004</v>
      </c>
      <c r="E1453">
        <f t="shared" si="47"/>
        <v>5.25</v>
      </c>
      <c r="G1453">
        <v>129</v>
      </c>
      <c r="H1453" t="s">
        <v>5367</v>
      </c>
      <c r="I1453" t="s">
        <v>897</v>
      </c>
      <c r="W1453" t="s">
        <v>2118</v>
      </c>
      <c r="X1453" t="s">
        <v>11</v>
      </c>
      <c r="AD1453">
        <v>32000000</v>
      </c>
      <c r="AE1453">
        <v>7.2</v>
      </c>
      <c r="AF1453">
        <v>48814909</v>
      </c>
      <c r="AG1453">
        <f>IFERROR(CORREL(AD1453:$AD$3757, AF1453:$AF$3757), "")</f>
        <v>-2.4017418841963898E-4</v>
      </c>
      <c r="AH1453">
        <f t="shared" si="46"/>
        <v>16814909</v>
      </c>
    </row>
    <row r="1454" spans="1:34" x14ac:dyDescent="0.3">
      <c r="A1454" t="s">
        <v>8</v>
      </c>
      <c r="B1454" t="s">
        <v>2119</v>
      </c>
      <c r="C1454" t="s">
        <v>4809</v>
      </c>
      <c r="D1454">
        <f t="array" ref="D1454">AVERAGE(IF($B$2:$B$3757=$C1454, $AE$2:$AE$3757))</f>
        <v>5.3</v>
      </c>
      <c r="E1454">
        <f t="shared" si="47"/>
        <v>5.25</v>
      </c>
      <c r="G1454">
        <v>107</v>
      </c>
      <c r="H1454" t="s">
        <v>354</v>
      </c>
      <c r="I1454" t="s">
        <v>5366</v>
      </c>
      <c r="J1454" t="s">
        <v>5281</v>
      </c>
      <c r="W1454" t="s">
        <v>2120</v>
      </c>
      <c r="X1454" t="s">
        <v>11</v>
      </c>
      <c r="AD1454">
        <v>20000000</v>
      </c>
      <c r="AE1454">
        <v>6.2</v>
      </c>
      <c r="AF1454">
        <v>57744720</v>
      </c>
      <c r="AG1454">
        <f>IFERROR(CORREL(AD1454:$AD$3757, AF1454:$AF$3757), "")</f>
        <v>-2.4319613664488315E-4</v>
      </c>
      <c r="AH1454">
        <f t="shared" si="46"/>
        <v>37744720</v>
      </c>
    </row>
    <row r="1455" spans="1:34" x14ac:dyDescent="0.3">
      <c r="A1455" t="s">
        <v>8</v>
      </c>
      <c r="B1455" t="s">
        <v>2121</v>
      </c>
      <c r="C1455" t="s">
        <v>4811</v>
      </c>
      <c r="D1455">
        <f t="array" ref="D1455">AVERAGE(IF($B$2:$B$3757=$C1455, $AE$2:$AE$3757))</f>
        <v>5.3</v>
      </c>
      <c r="E1455">
        <f t="shared" si="47"/>
        <v>5.25</v>
      </c>
      <c r="G1455">
        <v>89</v>
      </c>
      <c r="H1455" t="s">
        <v>528</v>
      </c>
      <c r="W1455" t="s">
        <v>2122</v>
      </c>
      <c r="X1455" t="s">
        <v>11</v>
      </c>
      <c r="AD1455">
        <v>35000000</v>
      </c>
      <c r="AE1455">
        <v>5.6</v>
      </c>
      <c r="AF1455">
        <v>21784432</v>
      </c>
      <c r="AG1455">
        <f>IFERROR(CORREL(AD1455:$AD$3757, AF1455:$AF$3757), "")</f>
        <v>-2.3492028342859828E-4</v>
      </c>
      <c r="AH1455">
        <f t="shared" si="46"/>
        <v>-13215568</v>
      </c>
    </row>
    <row r="1456" spans="1:34" x14ac:dyDescent="0.3">
      <c r="A1456" t="s">
        <v>8</v>
      </c>
      <c r="B1456" t="s">
        <v>1708</v>
      </c>
      <c r="C1456" t="s">
        <v>4813</v>
      </c>
      <c r="D1456">
        <f t="array" ref="D1456">AVERAGE(IF($B$2:$B$3757=$C1456, $AE$2:$AE$3757))</f>
        <v>7.1</v>
      </c>
      <c r="E1456">
        <f t="shared" si="47"/>
        <v>5.2333333333333334</v>
      </c>
      <c r="G1456">
        <v>113</v>
      </c>
      <c r="H1456" t="s">
        <v>354</v>
      </c>
      <c r="I1456" t="s">
        <v>528</v>
      </c>
      <c r="J1456" t="s">
        <v>5366</v>
      </c>
      <c r="W1456" t="s">
        <v>2123</v>
      </c>
      <c r="X1456" t="s">
        <v>11</v>
      </c>
      <c r="AD1456">
        <v>32000000</v>
      </c>
      <c r="AE1456">
        <v>4.4000000000000004</v>
      </c>
      <c r="AF1456">
        <v>37911876</v>
      </c>
      <c r="AG1456">
        <f>IFERROR(CORREL(AD1456:$AD$3757, AF1456:$AF$3757), "")</f>
        <v>-2.3299671569206829E-4</v>
      </c>
      <c r="AH1456">
        <f t="shared" si="46"/>
        <v>5911876</v>
      </c>
    </row>
    <row r="1457" spans="1:34" x14ac:dyDescent="0.3">
      <c r="A1457" t="s">
        <v>8</v>
      </c>
      <c r="B1457" t="s">
        <v>191</v>
      </c>
      <c r="C1457" t="s">
        <v>4815</v>
      </c>
      <c r="D1457">
        <f t="array" ref="D1457">AVERAGE(IF($B$2:$B$3757=$C1457, $AE$2:$AE$3757))</f>
        <v>5.4</v>
      </c>
      <c r="E1457">
        <f t="shared" si="47"/>
        <v>5.2200000000000006</v>
      </c>
      <c r="G1457">
        <v>93</v>
      </c>
      <c r="H1457" t="s">
        <v>5363</v>
      </c>
      <c r="I1457" t="s">
        <v>5358</v>
      </c>
      <c r="J1457" t="s">
        <v>5281</v>
      </c>
      <c r="W1457" t="s">
        <v>2124</v>
      </c>
      <c r="X1457" t="s">
        <v>11</v>
      </c>
      <c r="AD1457">
        <v>32000000</v>
      </c>
      <c r="AE1457">
        <v>7.5</v>
      </c>
      <c r="AF1457">
        <v>54696902</v>
      </c>
      <c r="AG1457">
        <f>IFERROR(CORREL(AD1457:$AD$3757, AF1457:$AF$3757), "")</f>
        <v>-2.343466540447069E-4</v>
      </c>
      <c r="AH1457">
        <f t="shared" si="46"/>
        <v>22696902</v>
      </c>
    </row>
    <row r="1458" spans="1:34" x14ac:dyDescent="0.3">
      <c r="A1458" t="s">
        <v>8</v>
      </c>
      <c r="B1458" t="s">
        <v>1356</v>
      </c>
      <c r="C1458" t="s">
        <v>4817</v>
      </c>
      <c r="D1458">
        <f t="array" ref="D1458">AVERAGE(IF($B$2:$B$3757=$C1458, $AE$2:$AE$3757))</f>
        <v>6.9</v>
      </c>
      <c r="E1458">
        <f t="shared" si="47"/>
        <v>5.2</v>
      </c>
      <c r="G1458">
        <v>120</v>
      </c>
      <c r="H1458" t="s">
        <v>253</v>
      </c>
      <c r="I1458" t="s">
        <v>5367</v>
      </c>
      <c r="J1458" t="s">
        <v>897</v>
      </c>
      <c r="K1458" t="s">
        <v>5281</v>
      </c>
      <c r="W1458" t="s">
        <v>2125</v>
      </c>
      <c r="X1458" t="s">
        <v>11</v>
      </c>
      <c r="AD1458">
        <v>32000000</v>
      </c>
      <c r="AE1458">
        <v>7.1</v>
      </c>
      <c r="AF1458">
        <v>36733909</v>
      </c>
      <c r="AG1458">
        <f>IFERROR(CORREL(AD1458:$AD$3757, AF1458:$AF$3757), "")</f>
        <v>-2.3828218543306756E-4</v>
      </c>
      <c r="AH1458">
        <f t="shared" si="46"/>
        <v>4733909</v>
      </c>
    </row>
    <row r="1459" spans="1:34" x14ac:dyDescent="0.3">
      <c r="A1459" t="s">
        <v>8</v>
      </c>
      <c r="B1459" t="s">
        <v>353</v>
      </c>
      <c r="C1459" t="s">
        <v>4824</v>
      </c>
      <c r="D1459">
        <f t="array" ref="D1459">AVERAGE(IF($B$2:$B$3757=$C1459, $AE$2:$AE$3757))</f>
        <v>6.3</v>
      </c>
      <c r="E1459">
        <f t="shared" si="47"/>
        <v>5.2</v>
      </c>
      <c r="G1459">
        <v>98</v>
      </c>
      <c r="H1459" t="s">
        <v>5363</v>
      </c>
      <c r="I1459" t="s">
        <v>5281</v>
      </c>
      <c r="W1459" t="s">
        <v>2126</v>
      </c>
      <c r="X1459" t="s">
        <v>11</v>
      </c>
      <c r="AD1459">
        <v>32000000</v>
      </c>
      <c r="AE1459">
        <v>6.4</v>
      </c>
      <c r="AF1459">
        <v>35063732</v>
      </c>
      <c r="AG1459">
        <f>IFERROR(CORREL(AD1459:$AD$3757, AF1459:$AF$3757), "")</f>
        <v>-2.3945494281847995E-4</v>
      </c>
      <c r="AH1459">
        <f t="shared" si="46"/>
        <v>3063732</v>
      </c>
    </row>
    <row r="1460" spans="1:34" x14ac:dyDescent="0.3">
      <c r="A1460" t="s">
        <v>8</v>
      </c>
      <c r="B1460" t="s">
        <v>1110</v>
      </c>
      <c r="C1460" t="s">
        <v>4826</v>
      </c>
      <c r="D1460">
        <f t="array" ref="D1460">AVERAGE(IF($B$2:$B$3757=$C1460, $AE$2:$AE$3757))</f>
        <v>6.1</v>
      </c>
      <c r="E1460">
        <f t="shared" si="47"/>
        <v>5.2</v>
      </c>
      <c r="G1460">
        <v>105</v>
      </c>
      <c r="H1460" t="s">
        <v>354</v>
      </c>
      <c r="I1460" t="s">
        <v>253</v>
      </c>
      <c r="J1460" t="s">
        <v>897</v>
      </c>
      <c r="K1460" t="s">
        <v>5361</v>
      </c>
      <c r="W1460" t="s">
        <v>2127</v>
      </c>
      <c r="X1460" t="s">
        <v>11</v>
      </c>
      <c r="AD1460">
        <v>33000000</v>
      </c>
      <c r="AE1460">
        <v>7.1</v>
      </c>
      <c r="AF1460">
        <v>99462</v>
      </c>
      <c r="AG1460">
        <f>IFERROR(CORREL(AD1460:$AD$3757, AF1460:$AF$3757), "")</f>
        <v>-2.4037237908617311E-4</v>
      </c>
      <c r="AH1460">
        <f t="shared" si="46"/>
        <v>-32900538</v>
      </c>
    </row>
    <row r="1461" spans="1:34" x14ac:dyDescent="0.3">
      <c r="A1461" t="s">
        <v>8</v>
      </c>
      <c r="B1461" t="s">
        <v>1836</v>
      </c>
      <c r="C1461" t="s">
        <v>4828</v>
      </c>
      <c r="D1461">
        <f t="array" ref="D1461">AVERAGE(IF($B$2:$B$3757=$C1461, $AE$2:$AE$3757))</f>
        <v>5.3</v>
      </c>
      <c r="E1461">
        <f t="shared" si="47"/>
        <v>5.2</v>
      </c>
      <c r="G1461">
        <v>98</v>
      </c>
      <c r="H1461" t="s">
        <v>897</v>
      </c>
      <c r="I1461" t="s">
        <v>5361</v>
      </c>
      <c r="J1461" t="s">
        <v>5365</v>
      </c>
      <c r="W1461" t="s">
        <v>2128</v>
      </c>
      <c r="X1461" t="s">
        <v>11</v>
      </c>
      <c r="AD1461">
        <v>32000000</v>
      </c>
      <c r="AE1461">
        <v>6.9</v>
      </c>
      <c r="AF1461">
        <v>32701088</v>
      </c>
      <c r="AG1461">
        <f>IFERROR(CORREL(AD1461:$AD$3757, AF1461:$AF$3757), "")</f>
        <v>-2.3489090334157144E-4</v>
      </c>
      <c r="AH1461">
        <f t="shared" si="46"/>
        <v>701088</v>
      </c>
    </row>
    <row r="1462" spans="1:34" x14ac:dyDescent="0.3">
      <c r="A1462" t="s">
        <v>8</v>
      </c>
      <c r="B1462" t="s">
        <v>1449</v>
      </c>
      <c r="C1462" t="s">
        <v>401</v>
      </c>
      <c r="D1462">
        <f t="array" ref="D1462">AVERAGE(IF($B$2:$B$3757=$C1462, $AE$2:$AE$3757))</f>
        <v>5.3</v>
      </c>
      <c r="E1462">
        <f t="shared" si="47"/>
        <v>5.2</v>
      </c>
      <c r="G1462">
        <v>96</v>
      </c>
      <c r="H1462" t="s">
        <v>5366</v>
      </c>
      <c r="I1462" t="s">
        <v>897</v>
      </c>
      <c r="J1462" t="s">
        <v>5281</v>
      </c>
      <c r="W1462" t="s">
        <v>2129</v>
      </c>
      <c r="X1462" t="s">
        <v>11</v>
      </c>
      <c r="AD1462">
        <v>32000000</v>
      </c>
      <c r="AE1462">
        <v>7.5</v>
      </c>
      <c r="AF1462">
        <v>31493782</v>
      </c>
      <c r="AG1462">
        <f>IFERROR(CORREL(AD1462:$AD$3757, AF1462:$AF$3757), "")</f>
        <v>-2.3544504382500445E-4</v>
      </c>
      <c r="AH1462">
        <f t="shared" si="46"/>
        <v>-506218</v>
      </c>
    </row>
    <row r="1463" spans="1:34" x14ac:dyDescent="0.3">
      <c r="A1463" t="s">
        <v>8</v>
      </c>
      <c r="B1463" t="s">
        <v>299</v>
      </c>
      <c r="C1463" t="s">
        <v>4832</v>
      </c>
      <c r="D1463">
        <f t="array" ref="D1463">AVERAGE(IF($B$2:$B$3757=$C1463, $AE$2:$AE$3757))</f>
        <v>4.0999999999999996</v>
      </c>
      <c r="E1463">
        <f t="shared" si="47"/>
        <v>5.2</v>
      </c>
      <c r="G1463">
        <v>87</v>
      </c>
      <c r="H1463" t="s">
        <v>354</v>
      </c>
      <c r="I1463" t="s">
        <v>5366</v>
      </c>
      <c r="J1463" t="s">
        <v>5281</v>
      </c>
      <c r="W1463" t="s">
        <v>2130</v>
      </c>
      <c r="X1463" t="s">
        <v>11</v>
      </c>
      <c r="AD1463">
        <v>32000000</v>
      </c>
      <c r="AE1463">
        <v>6.3</v>
      </c>
      <c r="AF1463">
        <v>43095600</v>
      </c>
      <c r="AG1463">
        <f>IFERROR(CORREL(AD1463:$AD$3757, AF1463:$AF$3757), "")</f>
        <v>-2.3581436073675654E-4</v>
      </c>
      <c r="AH1463">
        <f t="shared" si="46"/>
        <v>11095600</v>
      </c>
    </row>
    <row r="1464" spans="1:34" x14ac:dyDescent="0.3">
      <c r="A1464" t="s">
        <v>197</v>
      </c>
      <c r="B1464" t="s">
        <v>21</v>
      </c>
      <c r="C1464" t="s">
        <v>472</v>
      </c>
      <c r="D1464">
        <f t="array" ref="D1464">AVERAGE(IF($B$2:$B$3757=$C1464, $AE$2:$AE$3757))</f>
        <v>6.7</v>
      </c>
      <c r="E1464">
        <f t="shared" si="47"/>
        <v>5.2</v>
      </c>
      <c r="G1464">
        <v>107</v>
      </c>
      <c r="H1464" t="s">
        <v>354</v>
      </c>
      <c r="I1464" t="s">
        <v>5281</v>
      </c>
      <c r="J1464" t="s">
        <v>4337</v>
      </c>
      <c r="W1464" t="s">
        <v>2131</v>
      </c>
      <c r="X1464" t="s">
        <v>11</v>
      </c>
      <c r="AD1464">
        <v>32000000</v>
      </c>
      <c r="AE1464">
        <v>6.4</v>
      </c>
      <c r="AF1464">
        <v>18636537</v>
      </c>
      <c r="AG1464">
        <f>IFERROR(CORREL(AD1464:$AD$3757, AF1464:$AF$3757), "")</f>
        <v>-2.3796918945022559E-4</v>
      </c>
      <c r="AH1464">
        <f t="shared" si="46"/>
        <v>-13363463</v>
      </c>
    </row>
    <row r="1465" spans="1:34" x14ac:dyDescent="0.3">
      <c r="A1465" t="s">
        <v>8</v>
      </c>
      <c r="B1465" t="s">
        <v>1562</v>
      </c>
      <c r="C1465" t="s">
        <v>4837</v>
      </c>
      <c r="D1465">
        <f t="array" ref="D1465">AVERAGE(IF($B$2:$B$3757=$C1465, $AE$2:$AE$3757))</f>
        <v>6.5</v>
      </c>
      <c r="E1465">
        <f t="shared" si="47"/>
        <v>5.2</v>
      </c>
      <c r="G1465">
        <v>90</v>
      </c>
      <c r="H1465" t="s">
        <v>528</v>
      </c>
      <c r="I1465" t="s">
        <v>5359</v>
      </c>
      <c r="W1465" t="s">
        <v>2132</v>
      </c>
      <c r="X1465" t="s">
        <v>11</v>
      </c>
      <c r="AD1465">
        <v>28000000</v>
      </c>
      <c r="AE1465">
        <v>5.9</v>
      </c>
      <c r="AF1465">
        <v>17848322</v>
      </c>
      <c r="AG1465">
        <f>IFERROR(CORREL(AD1465:$AD$3757, AF1465:$AF$3757), "")</f>
        <v>-2.3637013539692917E-4</v>
      </c>
      <c r="AH1465">
        <f t="shared" si="46"/>
        <v>-10151678</v>
      </c>
    </row>
    <row r="1466" spans="1:34" x14ac:dyDescent="0.3">
      <c r="A1466" t="s">
        <v>8</v>
      </c>
      <c r="B1466" t="s">
        <v>130</v>
      </c>
      <c r="C1466" t="s">
        <v>4841</v>
      </c>
      <c r="D1466">
        <f t="array" ref="D1466">AVERAGE(IF($B$2:$B$3757=$C1466, $AE$2:$AE$3757))</f>
        <v>8.3000000000000007</v>
      </c>
      <c r="E1466">
        <f t="shared" si="47"/>
        <v>5.2</v>
      </c>
      <c r="G1466">
        <v>121</v>
      </c>
      <c r="H1466" t="s">
        <v>897</v>
      </c>
      <c r="I1466" t="s">
        <v>5281</v>
      </c>
      <c r="W1466" t="s">
        <v>2133</v>
      </c>
      <c r="X1466" t="s">
        <v>11</v>
      </c>
      <c r="AD1466">
        <v>55000000</v>
      </c>
      <c r="AE1466">
        <v>6.8</v>
      </c>
      <c r="AF1466">
        <v>16640210</v>
      </c>
      <c r="AG1466">
        <f>IFERROR(CORREL(AD1466:$AD$3757, AF1466:$AF$3757), "")</f>
        <v>-2.3630759725702305E-4</v>
      </c>
      <c r="AH1466">
        <f t="shared" si="46"/>
        <v>-38359790</v>
      </c>
    </row>
    <row r="1467" spans="1:34" x14ac:dyDescent="0.3">
      <c r="A1467" t="s">
        <v>8</v>
      </c>
      <c r="B1467" t="s">
        <v>2134</v>
      </c>
      <c r="C1467" t="s">
        <v>4843</v>
      </c>
      <c r="D1467">
        <f t="array" ref="D1467">AVERAGE(IF($B$2:$B$3757=$C1467, $AE$2:$AE$3757))</f>
        <v>5.3</v>
      </c>
      <c r="E1467">
        <f t="shared" si="47"/>
        <v>5.2</v>
      </c>
      <c r="G1467">
        <v>119</v>
      </c>
      <c r="H1467" t="s">
        <v>354</v>
      </c>
      <c r="I1467" t="s">
        <v>5366</v>
      </c>
      <c r="J1467" t="s">
        <v>5358</v>
      </c>
      <c r="K1467" t="s">
        <v>5281</v>
      </c>
      <c r="W1467" t="s">
        <v>2135</v>
      </c>
      <c r="X1467" t="s">
        <v>11</v>
      </c>
      <c r="AD1467">
        <v>32000000</v>
      </c>
      <c r="AE1467">
        <v>6.3</v>
      </c>
      <c r="AF1467">
        <v>13763130</v>
      </c>
      <c r="AG1467">
        <f>IFERROR(CORREL(AD1467:$AD$3757, AF1467:$AF$3757), "")</f>
        <v>-2.2383565461944416E-4</v>
      </c>
      <c r="AH1467">
        <f t="shared" si="46"/>
        <v>-18236870</v>
      </c>
    </row>
    <row r="1468" spans="1:34" x14ac:dyDescent="0.3">
      <c r="A1468" t="s">
        <v>8</v>
      </c>
      <c r="B1468" t="s">
        <v>2136</v>
      </c>
      <c r="C1468" t="s">
        <v>4848</v>
      </c>
      <c r="D1468">
        <f t="array" ref="D1468">AVERAGE(IF($B$2:$B$3757=$C1468, $AE$2:$AE$3757))</f>
        <v>7.15</v>
      </c>
      <c r="E1468">
        <f t="shared" si="47"/>
        <v>5.2</v>
      </c>
      <c r="G1468">
        <v>107</v>
      </c>
      <c r="H1468" t="s">
        <v>354</v>
      </c>
      <c r="I1468" t="s">
        <v>897</v>
      </c>
      <c r="J1468" t="s">
        <v>5357</v>
      </c>
      <c r="K1468" t="s">
        <v>1714</v>
      </c>
      <c r="L1468" t="s">
        <v>5281</v>
      </c>
      <c r="W1468" t="s">
        <v>2137</v>
      </c>
      <c r="X1468" t="s">
        <v>11</v>
      </c>
      <c r="AD1468">
        <v>35000000</v>
      </c>
      <c r="AE1468">
        <v>3.6</v>
      </c>
      <c r="AF1468">
        <v>10956379</v>
      </c>
      <c r="AG1468">
        <f>IFERROR(CORREL(AD1468:$AD$3757, AF1468:$AF$3757), "")</f>
        <v>-2.2148194853504363E-4</v>
      </c>
      <c r="AH1468">
        <f t="shared" si="46"/>
        <v>-24043621</v>
      </c>
    </row>
    <row r="1469" spans="1:34" x14ac:dyDescent="0.3">
      <c r="A1469" t="s">
        <v>8</v>
      </c>
      <c r="B1469" t="s">
        <v>1872</v>
      </c>
      <c r="C1469" t="s">
        <v>4851</v>
      </c>
      <c r="D1469">
        <f t="array" ref="D1469">AVERAGE(IF($B$2:$B$3757=$C1469, $AE$2:$AE$3757))</f>
        <v>5.9</v>
      </c>
      <c r="E1469">
        <f t="shared" si="47"/>
        <v>5.2</v>
      </c>
      <c r="G1469">
        <v>110</v>
      </c>
      <c r="H1469" t="s">
        <v>528</v>
      </c>
      <c r="I1469" t="s">
        <v>5361</v>
      </c>
      <c r="J1469" t="s">
        <v>5357</v>
      </c>
      <c r="W1469" t="s">
        <v>2138</v>
      </c>
      <c r="X1469" t="s">
        <v>11</v>
      </c>
      <c r="AD1469">
        <v>30000000</v>
      </c>
      <c r="AE1469">
        <v>5.3</v>
      </c>
      <c r="AF1469">
        <v>4357000</v>
      </c>
      <c r="AG1469">
        <f>IFERROR(CORREL(AD1469:$AD$3757, AF1469:$AF$3757), "")</f>
        <v>-2.166873929004569E-4</v>
      </c>
      <c r="AH1469">
        <f t="shared" si="46"/>
        <v>-25643000</v>
      </c>
    </row>
    <row r="1470" spans="1:34" x14ac:dyDescent="0.3">
      <c r="A1470" t="s">
        <v>8</v>
      </c>
      <c r="B1470" t="s">
        <v>2139</v>
      </c>
      <c r="C1470" t="s">
        <v>4854</v>
      </c>
      <c r="D1470">
        <f t="array" ref="D1470">AVERAGE(IF($B$2:$B$3757=$C1470, $AE$2:$AE$3757))</f>
        <v>7.2</v>
      </c>
      <c r="E1470">
        <f t="shared" si="47"/>
        <v>5.2</v>
      </c>
      <c r="G1470">
        <v>100</v>
      </c>
      <c r="H1470" t="s">
        <v>528</v>
      </c>
      <c r="W1470" t="s">
        <v>2140</v>
      </c>
      <c r="X1470" t="s">
        <v>11</v>
      </c>
      <c r="AD1470">
        <v>30000000</v>
      </c>
      <c r="AE1470">
        <v>5.9</v>
      </c>
      <c r="AF1470">
        <v>22525921</v>
      </c>
      <c r="AG1470">
        <f>IFERROR(CORREL(AD1470:$AD$3757, AF1470:$AF$3757), "")</f>
        <v>-2.1471553805648392E-4</v>
      </c>
      <c r="AH1470">
        <f t="shared" si="46"/>
        <v>-7474079</v>
      </c>
    </row>
    <row r="1471" spans="1:34" x14ac:dyDescent="0.3">
      <c r="A1471" t="s">
        <v>8</v>
      </c>
      <c r="B1471" t="s">
        <v>474</v>
      </c>
      <c r="C1471" t="s">
        <v>4857</v>
      </c>
      <c r="D1471">
        <f t="array" ref="D1471">AVERAGE(IF($B$2:$B$3757=$C1471, $AE$2:$AE$3757))</f>
        <v>5.0999999999999996</v>
      </c>
      <c r="E1471">
        <f t="shared" si="47"/>
        <v>5.2</v>
      </c>
      <c r="G1471">
        <v>75</v>
      </c>
      <c r="H1471" t="s">
        <v>5360</v>
      </c>
      <c r="I1471" t="s">
        <v>528</v>
      </c>
      <c r="J1471" t="s">
        <v>5361</v>
      </c>
      <c r="K1471" t="s">
        <v>5357</v>
      </c>
      <c r="L1471" t="s">
        <v>5362</v>
      </c>
      <c r="W1471" t="s">
        <v>2141</v>
      </c>
      <c r="X1471" t="s">
        <v>11</v>
      </c>
      <c r="AD1471">
        <v>32000000</v>
      </c>
      <c r="AE1471">
        <v>6.9</v>
      </c>
      <c r="AF1471">
        <v>3562749</v>
      </c>
      <c r="AG1471">
        <f>IFERROR(CORREL(AD1471:$AD$3757, AF1471:$AF$3757), "")</f>
        <v>-2.1418673991070839E-4</v>
      </c>
      <c r="AH1471">
        <f t="shared" si="46"/>
        <v>-28437251</v>
      </c>
    </row>
    <row r="1472" spans="1:34" x14ac:dyDescent="0.3">
      <c r="A1472" t="s">
        <v>8</v>
      </c>
      <c r="B1472" t="s">
        <v>2142</v>
      </c>
      <c r="C1472" t="s">
        <v>4860</v>
      </c>
      <c r="D1472">
        <f t="array" ref="D1472">AVERAGE(IF($B$2:$B$3757=$C1472, $AE$2:$AE$3757))</f>
        <v>4.5999999999999996</v>
      </c>
      <c r="E1472">
        <f t="shared" si="47"/>
        <v>5.2</v>
      </c>
      <c r="G1472">
        <v>132</v>
      </c>
      <c r="H1472" t="s">
        <v>897</v>
      </c>
      <c r="W1472" t="s">
        <v>2143</v>
      </c>
      <c r="X1472" t="s">
        <v>11</v>
      </c>
      <c r="AD1472">
        <v>32000000</v>
      </c>
      <c r="AE1472">
        <v>6.9</v>
      </c>
      <c r="AF1472">
        <v>2899970</v>
      </c>
      <c r="AG1472">
        <f>IFERROR(CORREL(AD1472:$AD$3757, AF1472:$AF$3757), "")</f>
        <v>-2.1026195439995766E-4</v>
      </c>
      <c r="AH1472">
        <f t="shared" si="46"/>
        <v>-29100030</v>
      </c>
    </row>
    <row r="1473" spans="1:34" x14ac:dyDescent="0.3">
      <c r="A1473" t="s">
        <v>197</v>
      </c>
      <c r="B1473" t="s">
        <v>408</v>
      </c>
      <c r="C1473" t="s">
        <v>4862</v>
      </c>
      <c r="D1473">
        <f t="array" ref="D1473">AVERAGE(IF($B$2:$B$3757=$C1473, $AE$2:$AE$3757))</f>
        <v>6.7</v>
      </c>
      <c r="E1473">
        <f t="shared" si="47"/>
        <v>5.2</v>
      </c>
      <c r="G1473">
        <v>105</v>
      </c>
      <c r="H1473" t="s">
        <v>897</v>
      </c>
      <c r="I1473" t="s">
        <v>5363</v>
      </c>
      <c r="J1473" t="s">
        <v>5281</v>
      </c>
      <c r="W1473" t="s">
        <v>2144</v>
      </c>
      <c r="X1473" t="s">
        <v>11</v>
      </c>
      <c r="AD1473">
        <v>32000000</v>
      </c>
      <c r="AE1473">
        <v>6.1</v>
      </c>
      <c r="AF1473">
        <v>1304837</v>
      </c>
      <c r="AG1473">
        <f>IFERROR(CORREL(AD1473:$AD$3757, AF1473:$AF$3757), "")</f>
        <v>-2.0623169408803328E-4</v>
      </c>
      <c r="AH1473">
        <f t="shared" si="46"/>
        <v>-30695163</v>
      </c>
    </row>
    <row r="1474" spans="1:34" x14ac:dyDescent="0.3">
      <c r="A1474" t="s">
        <v>8</v>
      </c>
      <c r="B1474" t="s">
        <v>1283</v>
      </c>
      <c r="C1474" t="s">
        <v>4867</v>
      </c>
      <c r="D1474">
        <f t="array" ref="D1474">AVERAGE(IF($B$2:$B$3757=$C1474, $AE$2:$AE$3757))</f>
        <v>7</v>
      </c>
      <c r="E1474">
        <f t="shared" si="47"/>
        <v>5.2</v>
      </c>
      <c r="G1474">
        <v>289</v>
      </c>
      <c r="H1474" t="s">
        <v>897</v>
      </c>
      <c r="I1474" t="s">
        <v>2601</v>
      </c>
      <c r="W1474" t="s">
        <v>2145</v>
      </c>
      <c r="X1474" t="s">
        <v>11</v>
      </c>
      <c r="AD1474">
        <v>31500000</v>
      </c>
      <c r="AE1474">
        <v>8.5</v>
      </c>
      <c r="AF1474">
        <v>78800000</v>
      </c>
      <c r="AG1474">
        <f>IFERROR(CORREL(AD1474:$AD$3757, AF1474:$AF$3757), "")</f>
        <v>-2.01953103252124E-4</v>
      </c>
      <c r="AH1474">
        <f t="shared" si="46"/>
        <v>47300000</v>
      </c>
    </row>
    <row r="1475" spans="1:34" x14ac:dyDescent="0.3">
      <c r="A1475" t="s">
        <v>8</v>
      </c>
      <c r="B1475" t="s">
        <v>2146</v>
      </c>
      <c r="C1475" t="s">
        <v>4870</v>
      </c>
      <c r="D1475">
        <f t="array" ref="D1475">AVERAGE(IF($B$2:$B$3757=$C1475, $AE$2:$AE$3757))</f>
        <v>7.6</v>
      </c>
      <c r="E1475">
        <f t="shared" si="47"/>
        <v>5.2</v>
      </c>
      <c r="G1475">
        <v>102</v>
      </c>
      <c r="H1475" t="s">
        <v>528</v>
      </c>
      <c r="I1475" t="s">
        <v>5359</v>
      </c>
      <c r="W1475" t="s">
        <v>2147</v>
      </c>
      <c r="X1475" t="s">
        <v>11</v>
      </c>
      <c r="AD1475">
        <v>32000000</v>
      </c>
      <c r="AE1475">
        <v>6.3</v>
      </c>
      <c r="AF1475">
        <v>17797316</v>
      </c>
      <c r="AG1475">
        <f>IFERROR(CORREL(AD1475:$AD$3757, AF1475:$AF$3757), "")</f>
        <v>-2.0877104836235596E-4</v>
      </c>
      <c r="AH1475">
        <f t="shared" ref="AH1475:AH1538" si="48" xml:space="preserve"> AF1475 - AD1475</f>
        <v>-14202684</v>
      </c>
    </row>
    <row r="1476" spans="1:34" x14ac:dyDescent="0.3">
      <c r="A1476" t="s">
        <v>8</v>
      </c>
      <c r="B1476" t="s">
        <v>1180</v>
      </c>
      <c r="C1476" t="s">
        <v>4872</v>
      </c>
      <c r="D1476">
        <f t="array" ref="D1476">AVERAGE(IF($B$2:$B$3757=$C1476, $AE$2:$AE$3757))</f>
        <v>7.1</v>
      </c>
      <c r="E1476">
        <f t="shared" si="47"/>
        <v>5.1999999999999993</v>
      </c>
      <c r="G1476">
        <v>143</v>
      </c>
      <c r="H1476" t="s">
        <v>897</v>
      </c>
      <c r="I1476" t="s">
        <v>5368</v>
      </c>
      <c r="W1476" t="s">
        <v>2148</v>
      </c>
      <c r="X1476" t="s">
        <v>11</v>
      </c>
      <c r="AD1476">
        <v>6500000</v>
      </c>
      <c r="AE1476">
        <v>7.3</v>
      </c>
      <c r="AF1476">
        <v>82528097</v>
      </c>
      <c r="AG1476">
        <f>IFERROR(CORREL(AD1476:$AD$3757, AF1476:$AF$3757), "")</f>
        <v>-2.070217125837203E-4</v>
      </c>
      <c r="AH1476">
        <f t="shared" si="48"/>
        <v>76028097</v>
      </c>
    </row>
    <row r="1477" spans="1:34" x14ac:dyDescent="0.3">
      <c r="A1477" t="s">
        <v>8</v>
      </c>
      <c r="B1477" t="s">
        <v>2149</v>
      </c>
      <c r="C1477" t="s">
        <v>4875</v>
      </c>
      <c r="D1477">
        <f t="array" ref="D1477">AVERAGE(IF($B$2:$B$3757=$C1477, $AE$2:$AE$3757))</f>
        <v>7.6</v>
      </c>
      <c r="E1477">
        <f t="shared" si="47"/>
        <v>5.1999999999999993</v>
      </c>
      <c r="G1477">
        <v>113</v>
      </c>
      <c r="H1477" t="s">
        <v>354</v>
      </c>
      <c r="I1477" t="s">
        <v>5366</v>
      </c>
      <c r="J1477" t="s">
        <v>897</v>
      </c>
      <c r="K1477" t="s">
        <v>5363</v>
      </c>
      <c r="L1477" t="s">
        <v>5358</v>
      </c>
      <c r="M1477" t="s">
        <v>5281</v>
      </c>
      <c r="W1477" t="s">
        <v>2150</v>
      </c>
      <c r="X1477" t="s">
        <v>11</v>
      </c>
      <c r="AD1477">
        <v>31500000</v>
      </c>
      <c r="AE1477">
        <v>6.3</v>
      </c>
      <c r="AF1477">
        <v>14268533</v>
      </c>
      <c r="AG1477">
        <f>IFERROR(CORREL(AD1477:$AD$3757, AF1477:$AF$3757), "")</f>
        <v>-1.6505931826810106E-4</v>
      </c>
      <c r="AH1477">
        <f t="shared" si="48"/>
        <v>-17231467</v>
      </c>
    </row>
    <row r="1478" spans="1:34" x14ac:dyDescent="0.3">
      <c r="A1478" t="s">
        <v>8</v>
      </c>
      <c r="B1478" t="s">
        <v>589</v>
      </c>
      <c r="C1478" t="s">
        <v>4877</v>
      </c>
      <c r="D1478">
        <f t="array" ref="D1478">AVERAGE(IF($B$2:$B$3757=$C1478, $AE$2:$AE$3757))</f>
        <v>5.7</v>
      </c>
      <c r="E1478">
        <f t="shared" si="47"/>
        <v>5.1749999999999998</v>
      </c>
      <c r="G1478">
        <v>161</v>
      </c>
      <c r="H1478" t="s">
        <v>5367</v>
      </c>
      <c r="I1478" t="s">
        <v>897</v>
      </c>
      <c r="J1478" t="s">
        <v>5359</v>
      </c>
      <c r="W1478" t="s">
        <v>2151</v>
      </c>
      <c r="X1478" t="s">
        <v>11</v>
      </c>
      <c r="AD1478">
        <v>31000000</v>
      </c>
      <c r="AE1478">
        <v>7.2</v>
      </c>
      <c r="AF1478">
        <v>87100000</v>
      </c>
      <c r="AG1478">
        <f>IFERROR(CORREL(AD1478:$AD$3757, AF1478:$AF$3757), "")</f>
        <v>-1.6304603668525631E-4</v>
      </c>
      <c r="AH1478">
        <f t="shared" si="48"/>
        <v>56100000</v>
      </c>
    </row>
    <row r="1479" spans="1:34" x14ac:dyDescent="0.3">
      <c r="A1479" t="s">
        <v>8</v>
      </c>
      <c r="B1479" t="s">
        <v>117</v>
      </c>
      <c r="C1479" t="s">
        <v>4879</v>
      </c>
      <c r="D1479">
        <f t="array" ref="D1479">AVERAGE(IF($B$2:$B$3757=$C1479, $AE$2:$AE$3757))</f>
        <v>7.1</v>
      </c>
      <c r="E1479">
        <f t="shared" si="47"/>
        <v>5.166666666666667</v>
      </c>
      <c r="G1479">
        <v>138</v>
      </c>
      <c r="H1479" t="s">
        <v>897</v>
      </c>
      <c r="I1479" t="s">
        <v>5281</v>
      </c>
      <c r="W1479" t="s">
        <v>2152</v>
      </c>
      <c r="X1479" t="s">
        <v>11</v>
      </c>
      <c r="AD1479">
        <v>31000000</v>
      </c>
      <c r="AE1479">
        <v>7.3</v>
      </c>
      <c r="AF1479">
        <v>93749203</v>
      </c>
      <c r="AG1479">
        <f>IFERROR(CORREL(AD1479:$AD$3757, AF1479:$AF$3757), "")</f>
        <v>-1.6993034995955501E-4</v>
      </c>
      <c r="AH1479">
        <f t="shared" si="48"/>
        <v>62749203</v>
      </c>
    </row>
    <row r="1480" spans="1:34" x14ac:dyDescent="0.3">
      <c r="A1480" t="s">
        <v>8</v>
      </c>
      <c r="B1480" t="s">
        <v>2153</v>
      </c>
      <c r="C1480" t="s">
        <v>4881</v>
      </c>
      <c r="D1480">
        <f t="array" ref="D1480">AVERAGE(IF($B$2:$B$3757=$C1480, $AE$2:$AE$3757))</f>
        <v>6.2</v>
      </c>
      <c r="E1480">
        <f t="shared" si="47"/>
        <v>5.15</v>
      </c>
      <c r="G1480">
        <v>126</v>
      </c>
      <c r="H1480" t="s">
        <v>354</v>
      </c>
      <c r="I1480" t="s">
        <v>253</v>
      </c>
      <c r="J1480" t="s">
        <v>5358</v>
      </c>
      <c r="K1480" t="s">
        <v>5281</v>
      </c>
      <c r="W1480" t="s">
        <v>2154</v>
      </c>
      <c r="X1480" t="s">
        <v>11</v>
      </c>
      <c r="AD1480">
        <v>34000000</v>
      </c>
      <c r="AE1480">
        <v>6.3</v>
      </c>
      <c r="AF1480">
        <v>62700000</v>
      </c>
      <c r="AG1480">
        <f>IFERROR(CORREL(AD1480:$AD$3757, AF1480:$AF$3757), "")</f>
        <v>-1.7762731969394422E-4</v>
      </c>
      <c r="AH1480">
        <f t="shared" si="48"/>
        <v>28700000</v>
      </c>
    </row>
    <row r="1481" spans="1:34" x14ac:dyDescent="0.3">
      <c r="A1481" t="s">
        <v>8</v>
      </c>
      <c r="B1481" t="s">
        <v>1443</v>
      </c>
      <c r="C1481" t="s">
        <v>4884</v>
      </c>
      <c r="D1481">
        <f t="array" ref="D1481">AVERAGE(IF($B$2:$B$3757=$C1481, $AE$2:$AE$3757))</f>
        <v>5.9</v>
      </c>
      <c r="E1481">
        <f t="shared" si="47"/>
        <v>5.1000000000000005</v>
      </c>
      <c r="G1481">
        <v>99</v>
      </c>
      <c r="H1481" t="s">
        <v>253</v>
      </c>
      <c r="I1481" t="s">
        <v>528</v>
      </c>
      <c r="J1481" t="s">
        <v>5366</v>
      </c>
      <c r="K1481" t="s">
        <v>897</v>
      </c>
      <c r="W1481" t="s">
        <v>2155</v>
      </c>
      <c r="X1481" t="s">
        <v>11</v>
      </c>
      <c r="AD1481">
        <v>25000000</v>
      </c>
      <c r="AE1481">
        <v>8.1</v>
      </c>
      <c r="AF1481">
        <v>59073773</v>
      </c>
      <c r="AG1481">
        <f>IFERROR(CORREL(AD1481:$AD$3757, AF1481:$AF$3757), "")</f>
        <v>-1.853437654501846E-4</v>
      </c>
      <c r="AH1481">
        <f t="shared" si="48"/>
        <v>34073773</v>
      </c>
    </row>
    <row r="1482" spans="1:34" x14ac:dyDescent="0.3">
      <c r="A1482" t="s">
        <v>8</v>
      </c>
      <c r="B1482" t="s">
        <v>1930</v>
      </c>
      <c r="C1482" t="s">
        <v>4888</v>
      </c>
      <c r="D1482">
        <f t="array" ref="D1482">AVERAGE(IF($B$2:$B$3757=$C1482, $AE$2:$AE$3757))</f>
        <v>5.0999999999999996</v>
      </c>
      <c r="E1482">
        <f t="shared" si="47"/>
        <v>5.0999999999999996</v>
      </c>
      <c r="G1482">
        <v>101</v>
      </c>
      <c r="H1482" t="s">
        <v>897</v>
      </c>
      <c r="I1482" t="s">
        <v>5363</v>
      </c>
      <c r="W1482" t="s">
        <v>2156</v>
      </c>
      <c r="X1482" t="s">
        <v>11</v>
      </c>
      <c r="AD1482">
        <v>31000000</v>
      </c>
      <c r="AE1482">
        <v>6.9</v>
      </c>
      <c r="AF1482">
        <v>24185781</v>
      </c>
      <c r="AG1482">
        <f>IFERROR(CORREL(AD1482:$AD$3757, AF1482:$AF$3757), "")</f>
        <v>-1.8223961831501055E-4</v>
      </c>
      <c r="AH1482">
        <f t="shared" si="48"/>
        <v>-6814219</v>
      </c>
    </row>
    <row r="1483" spans="1:34" x14ac:dyDescent="0.3">
      <c r="A1483" t="s">
        <v>8</v>
      </c>
      <c r="B1483" t="s">
        <v>1356</v>
      </c>
      <c r="C1483" t="s">
        <v>4890</v>
      </c>
      <c r="D1483">
        <f t="array" ref="D1483">AVERAGE(IF($B$2:$B$3757=$C1483, $AE$2:$AE$3757))</f>
        <v>7.7</v>
      </c>
      <c r="E1483">
        <f t="shared" si="47"/>
        <v>5.0999999999999996</v>
      </c>
      <c r="G1483">
        <v>103</v>
      </c>
      <c r="H1483" t="s">
        <v>528</v>
      </c>
      <c r="I1483" t="s">
        <v>5357</v>
      </c>
      <c r="J1483" t="s">
        <v>1714</v>
      </c>
      <c r="K1483" t="s">
        <v>5281</v>
      </c>
      <c r="W1483" t="s">
        <v>2157</v>
      </c>
      <c r="X1483" t="s">
        <v>11</v>
      </c>
      <c r="AD1483">
        <v>31000000</v>
      </c>
      <c r="AE1483">
        <v>6.3</v>
      </c>
      <c r="AF1483">
        <v>53133888</v>
      </c>
      <c r="AG1483">
        <f>IFERROR(CORREL(AD1483:$AD$3757, AF1483:$AF$3757), "")</f>
        <v>-1.8166821497418904E-4</v>
      </c>
      <c r="AH1483">
        <f t="shared" si="48"/>
        <v>22133888</v>
      </c>
    </row>
    <row r="1484" spans="1:34" x14ac:dyDescent="0.3">
      <c r="A1484" t="s">
        <v>8</v>
      </c>
      <c r="B1484" t="s">
        <v>914</v>
      </c>
      <c r="C1484" t="s">
        <v>4892</v>
      </c>
      <c r="D1484">
        <f t="array" ref="D1484">AVERAGE(IF($B$2:$B$3757=$C1484, $AE$2:$AE$3757))</f>
        <v>3.9</v>
      </c>
      <c r="E1484">
        <f t="shared" si="47"/>
        <v>5.0999999999999996</v>
      </c>
      <c r="G1484">
        <v>118</v>
      </c>
      <c r="H1484" t="s">
        <v>5366</v>
      </c>
      <c r="I1484" t="s">
        <v>897</v>
      </c>
      <c r="J1484" t="s">
        <v>5363</v>
      </c>
      <c r="K1484" t="s">
        <v>5358</v>
      </c>
      <c r="L1484" t="s">
        <v>5281</v>
      </c>
      <c r="W1484" t="s">
        <v>2158</v>
      </c>
      <c r="X1484" t="s">
        <v>11</v>
      </c>
      <c r="AD1484">
        <v>31000000</v>
      </c>
      <c r="AE1484">
        <v>7.3</v>
      </c>
      <c r="AF1484">
        <v>44983704</v>
      </c>
      <c r="AG1484">
        <f>IFERROR(CORREL(AD1484:$AD$3757, AF1484:$AF$3757), "")</f>
        <v>-1.8452074131202126E-4</v>
      </c>
      <c r="AH1484">
        <f t="shared" si="48"/>
        <v>13983704</v>
      </c>
    </row>
    <row r="1485" spans="1:34" x14ac:dyDescent="0.3">
      <c r="A1485" t="s">
        <v>8</v>
      </c>
      <c r="B1485" t="s">
        <v>258</v>
      </c>
      <c r="C1485" t="s">
        <v>4895</v>
      </c>
      <c r="D1485">
        <f t="array" ref="D1485">AVERAGE(IF($B$2:$B$3757=$C1485, $AE$2:$AE$3757))</f>
        <v>4.7</v>
      </c>
      <c r="E1485">
        <f t="shared" si="47"/>
        <v>5.0999999999999996</v>
      </c>
      <c r="G1485">
        <v>116</v>
      </c>
      <c r="H1485" t="s">
        <v>354</v>
      </c>
      <c r="I1485" t="s">
        <v>528</v>
      </c>
      <c r="J1485" t="s">
        <v>5357</v>
      </c>
      <c r="K1485" t="s">
        <v>5358</v>
      </c>
      <c r="W1485" t="s">
        <v>259</v>
      </c>
      <c r="X1485" t="s">
        <v>11</v>
      </c>
      <c r="AD1485">
        <v>144000000</v>
      </c>
      <c r="AE1485">
        <v>5.5</v>
      </c>
      <c r="AF1485">
        <v>118099659</v>
      </c>
      <c r="AG1485">
        <f>IFERROR(CORREL(AD1485:$AD$3757, AF1485:$AF$3757), "")</f>
        <v>-1.864074357742542E-4</v>
      </c>
      <c r="AH1485">
        <f t="shared" si="48"/>
        <v>-25900341</v>
      </c>
    </row>
    <row r="1486" spans="1:34" x14ac:dyDescent="0.3">
      <c r="A1486" t="s">
        <v>8</v>
      </c>
      <c r="B1486" t="s">
        <v>2159</v>
      </c>
      <c r="C1486" t="s">
        <v>4897</v>
      </c>
      <c r="D1486">
        <f t="array" ref="D1486">AVERAGE(IF($B$2:$B$3757=$C1486, $AE$2:$AE$3757))</f>
        <v>5.9</v>
      </c>
      <c r="E1486">
        <f t="shared" si="47"/>
        <v>5.0999999999999996</v>
      </c>
      <c r="G1486">
        <v>99</v>
      </c>
      <c r="H1486" t="s">
        <v>253</v>
      </c>
      <c r="I1486" t="s">
        <v>528</v>
      </c>
      <c r="W1486" t="s">
        <v>2160</v>
      </c>
      <c r="X1486" t="s">
        <v>11</v>
      </c>
      <c r="AD1486">
        <v>31000000</v>
      </c>
      <c r="AE1486">
        <v>6.1</v>
      </c>
      <c r="AF1486">
        <v>58879132</v>
      </c>
      <c r="AG1486">
        <f>IFERROR(CORREL(AD1486:$AD$3757, AF1486:$AF$3757), "")</f>
        <v>-5.6988877935421956E-4</v>
      </c>
      <c r="AH1486">
        <f t="shared" si="48"/>
        <v>27879132</v>
      </c>
    </row>
    <row r="1487" spans="1:34" x14ac:dyDescent="0.3">
      <c r="A1487" t="s">
        <v>8</v>
      </c>
      <c r="B1487" t="s">
        <v>44</v>
      </c>
      <c r="C1487" t="s">
        <v>4899</v>
      </c>
      <c r="D1487">
        <f t="array" ref="D1487">AVERAGE(IF($B$2:$B$3757=$C1487, $AE$2:$AE$3757))</f>
        <v>8.1</v>
      </c>
      <c r="E1487">
        <f t="shared" si="47"/>
        <v>5.0999999999999996</v>
      </c>
      <c r="G1487">
        <v>105</v>
      </c>
      <c r="H1487" t="s">
        <v>528</v>
      </c>
      <c r="I1487" t="s">
        <v>5366</v>
      </c>
      <c r="J1487" t="s">
        <v>5281</v>
      </c>
      <c r="W1487" t="s">
        <v>2161</v>
      </c>
      <c r="X1487" t="s">
        <v>11</v>
      </c>
      <c r="AD1487">
        <v>30250000</v>
      </c>
      <c r="AE1487">
        <v>6.9</v>
      </c>
      <c r="AF1487">
        <v>72077000</v>
      </c>
      <c r="AG1487">
        <f>IFERROR(CORREL(AD1487:$AD$3757, AF1487:$AF$3757), "")</f>
        <v>-5.7354067681712772E-4</v>
      </c>
      <c r="AH1487">
        <f t="shared" si="48"/>
        <v>41827000</v>
      </c>
    </row>
    <row r="1488" spans="1:34" x14ac:dyDescent="0.3">
      <c r="A1488" t="s">
        <v>197</v>
      </c>
      <c r="B1488" t="s">
        <v>42</v>
      </c>
      <c r="C1488" t="s">
        <v>4901</v>
      </c>
      <c r="D1488">
        <f t="array" ref="D1488">AVERAGE(IF($B$2:$B$3757=$C1488, $AE$2:$AE$3757))</f>
        <v>7.6</v>
      </c>
      <c r="E1488">
        <f t="shared" si="47"/>
        <v>5.0999999999999996</v>
      </c>
      <c r="G1488">
        <v>113</v>
      </c>
      <c r="H1488" t="s">
        <v>528</v>
      </c>
      <c r="I1488" t="s">
        <v>5366</v>
      </c>
      <c r="J1488" t="s">
        <v>5362</v>
      </c>
      <c r="W1488" t="s">
        <v>2162</v>
      </c>
      <c r="X1488" t="s">
        <v>11</v>
      </c>
      <c r="AD1488">
        <v>45000000</v>
      </c>
      <c r="AE1488">
        <v>7.2</v>
      </c>
      <c r="AF1488">
        <v>170684505</v>
      </c>
      <c r="AG1488">
        <f>IFERROR(CORREL(AD1488:$AD$3757, AF1488:$AF$3757), "")</f>
        <v>-5.7765476868561747E-4</v>
      </c>
      <c r="AH1488">
        <f t="shared" si="48"/>
        <v>125684505</v>
      </c>
    </row>
    <row r="1489" spans="1:34" x14ac:dyDescent="0.3">
      <c r="A1489" t="s">
        <v>8</v>
      </c>
      <c r="B1489" t="s">
        <v>582</v>
      </c>
      <c r="C1489" t="s">
        <v>4904</v>
      </c>
      <c r="D1489">
        <f t="array" ref="D1489">AVERAGE(IF($B$2:$B$3757=$C1489, $AE$2:$AE$3757))</f>
        <v>5.0999999999999996</v>
      </c>
      <c r="E1489">
        <f t="shared" si="47"/>
        <v>5.0999999999999996</v>
      </c>
      <c r="G1489">
        <v>93</v>
      </c>
      <c r="H1489" t="s">
        <v>528</v>
      </c>
      <c r="I1489" t="s">
        <v>897</v>
      </c>
      <c r="W1489" t="s">
        <v>2163</v>
      </c>
      <c r="X1489" t="s">
        <v>11</v>
      </c>
      <c r="AD1489">
        <v>34200000</v>
      </c>
      <c r="AE1489">
        <v>6.4</v>
      </c>
      <c r="AF1489">
        <v>163479795</v>
      </c>
      <c r="AG1489">
        <f>IFERROR(CORREL(AD1489:$AD$3757, AF1489:$AF$3757), "")</f>
        <v>-6.6991288294556502E-4</v>
      </c>
      <c r="AH1489">
        <f t="shared" si="48"/>
        <v>129279795</v>
      </c>
    </row>
    <row r="1490" spans="1:34" x14ac:dyDescent="0.3">
      <c r="A1490" t="s">
        <v>8</v>
      </c>
      <c r="B1490" t="s">
        <v>2165</v>
      </c>
      <c r="C1490" t="s">
        <v>4906</v>
      </c>
      <c r="D1490">
        <f t="array" ref="D1490">AVERAGE(IF($B$2:$B$3757=$C1490, $AE$2:$AE$3757))</f>
        <v>6.9</v>
      </c>
      <c r="E1490">
        <f t="shared" si="47"/>
        <v>5.0999999999999996</v>
      </c>
      <c r="G1490">
        <v>108</v>
      </c>
      <c r="H1490" t="s">
        <v>528</v>
      </c>
      <c r="W1490" t="s">
        <v>2166</v>
      </c>
      <c r="X1490" t="s">
        <v>11</v>
      </c>
      <c r="AD1490">
        <v>30000000</v>
      </c>
      <c r="AE1490">
        <v>6.4</v>
      </c>
      <c r="AF1490">
        <v>145096820</v>
      </c>
      <c r="AG1490">
        <f>IFERROR(CORREL(AD1490:$AD$3757, AF1490:$AF$3757), "")</f>
        <v>-7.0379576470371279E-4</v>
      </c>
      <c r="AH1490">
        <f t="shared" si="48"/>
        <v>115096820</v>
      </c>
    </row>
    <row r="1491" spans="1:34" x14ac:dyDescent="0.3">
      <c r="A1491" t="s">
        <v>8</v>
      </c>
      <c r="B1491" t="s">
        <v>82</v>
      </c>
      <c r="C1491" t="s">
        <v>4909</v>
      </c>
      <c r="D1491">
        <f t="array" ref="D1491">AVERAGE(IF($B$2:$B$3757=$C1491, $AE$2:$AE$3757))</f>
        <v>7.6</v>
      </c>
      <c r="E1491">
        <f t="shared" si="47"/>
        <v>5.0999999999999996</v>
      </c>
      <c r="G1491">
        <v>74</v>
      </c>
      <c r="H1491" t="s">
        <v>253</v>
      </c>
      <c r="I1491" t="s">
        <v>5360</v>
      </c>
      <c r="J1491" t="s">
        <v>528</v>
      </c>
      <c r="K1491" t="s">
        <v>5361</v>
      </c>
      <c r="L1491" t="s">
        <v>5357</v>
      </c>
      <c r="W1491" t="s">
        <v>2167</v>
      </c>
      <c r="X1491" t="s">
        <v>11</v>
      </c>
      <c r="AD1491">
        <v>30000000</v>
      </c>
      <c r="AE1491">
        <v>8.3000000000000007</v>
      </c>
      <c r="AF1491">
        <v>191796233</v>
      </c>
      <c r="AG1491">
        <f>IFERROR(CORREL(AD1491:$AD$3757, AF1491:$AF$3757), "")</f>
        <v>-7.147947370749738E-4</v>
      </c>
      <c r="AH1491">
        <f t="shared" si="48"/>
        <v>161796233</v>
      </c>
    </row>
    <row r="1492" spans="1:34" x14ac:dyDescent="0.3">
      <c r="A1492" t="s">
        <v>8</v>
      </c>
      <c r="B1492" t="s">
        <v>425</v>
      </c>
      <c r="C1492" t="s">
        <v>4912</v>
      </c>
      <c r="D1492">
        <f t="array" ref="D1492">AVERAGE(IF($B$2:$B$3757=$C1492, $AE$2:$AE$3757))</f>
        <v>5.5</v>
      </c>
      <c r="E1492">
        <f t="shared" si="47"/>
        <v>5.0999999999999996</v>
      </c>
      <c r="G1492">
        <v>116</v>
      </c>
      <c r="H1492" t="s">
        <v>354</v>
      </c>
      <c r="I1492" t="s">
        <v>253</v>
      </c>
      <c r="J1492" t="s">
        <v>5366</v>
      </c>
      <c r="K1492" t="s">
        <v>5281</v>
      </c>
      <c r="W1492" t="s">
        <v>2168</v>
      </c>
      <c r="X1492" t="s">
        <v>11</v>
      </c>
      <c r="AD1492">
        <v>25000000</v>
      </c>
      <c r="AE1492">
        <v>7.2</v>
      </c>
      <c r="AF1492">
        <v>121248145</v>
      </c>
      <c r="AG1492">
        <f>IFERROR(CORREL(AD1492:$AD$3757, AF1492:$AF$3757), "")</f>
        <v>-7.3101717467968579E-4</v>
      </c>
      <c r="AH1492">
        <f t="shared" si="48"/>
        <v>96248145</v>
      </c>
    </row>
    <row r="1493" spans="1:34" x14ac:dyDescent="0.3">
      <c r="A1493" t="s">
        <v>8</v>
      </c>
      <c r="B1493" t="s">
        <v>2169</v>
      </c>
      <c r="C1493" t="s">
        <v>4915</v>
      </c>
      <c r="D1493">
        <f t="array" ref="D1493">AVERAGE(IF($B$2:$B$3757=$C1493, $AE$2:$AE$3757))</f>
        <v>6.7333333333333334</v>
      </c>
      <c r="E1493">
        <f t="shared" si="47"/>
        <v>5.0999999999999996</v>
      </c>
      <c r="G1493">
        <v>104</v>
      </c>
      <c r="H1493" t="s">
        <v>897</v>
      </c>
      <c r="I1493" t="s">
        <v>5359</v>
      </c>
      <c r="W1493" t="s">
        <v>2170</v>
      </c>
      <c r="X1493" t="s">
        <v>11</v>
      </c>
      <c r="AD1493">
        <v>30000000</v>
      </c>
      <c r="AE1493">
        <v>6.8</v>
      </c>
      <c r="AF1493">
        <v>125014030</v>
      </c>
      <c r="AG1493">
        <f>IFERROR(CORREL(AD1493:$AD$3757, AF1493:$AF$3757), "")</f>
        <v>-7.2231658185566128E-4</v>
      </c>
      <c r="AH1493">
        <f t="shared" si="48"/>
        <v>95014030</v>
      </c>
    </row>
    <row r="1494" spans="1:34" x14ac:dyDescent="0.3">
      <c r="A1494" t="s">
        <v>8</v>
      </c>
      <c r="B1494" t="s">
        <v>2171</v>
      </c>
      <c r="C1494" t="s">
        <v>4917</v>
      </c>
      <c r="D1494">
        <f t="array" ref="D1494">AVERAGE(IF($B$2:$B$3757=$C1494, $AE$2:$AE$3757))</f>
        <v>7.8</v>
      </c>
      <c r="E1494">
        <f t="shared" si="47"/>
        <v>5.0999999999999996</v>
      </c>
      <c r="G1494">
        <v>106</v>
      </c>
      <c r="H1494" t="s">
        <v>897</v>
      </c>
      <c r="W1494" t="s">
        <v>2172</v>
      </c>
      <c r="X1494" t="s">
        <v>11</v>
      </c>
      <c r="AD1494">
        <v>31000000</v>
      </c>
      <c r="AE1494">
        <v>6.5</v>
      </c>
      <c r="AF1494">
        <v>11854694</v>
      </c>
      <c r="AG1494">
        <f>IFERROR(CORREL(AD1494:$AD$3757, AF1494:$AF$3757), "")</f>
        <v>-7.3133871739226191E-4</v>
      </c>
      <c r="AH1494">
        <f t="shared" si="48"/>
        <v>-19145306</v>
      </c>
    </row>
    <row r="1495" spans="1:34" x14ac:dyDescent="0.3">
      <c r="A1495" t="s">
        <v>8</v>
      </c>
      <c r="B1495" t="s">
        <v>2100</v>
      </c>
      <c r="C1495" t="s">
        <v>4919</v>
      </c>
      <c r="D1495">
        <f t="array" ref="D1495">AVERAGE(IF($B$2:$B$3757=$C1495, $AE$2:$AE$3757))</f>
        <v>7.2</v>
      </c>
      <c r="E1495">
        <f t="shared" si="47"/>
        <v>5.0999999999999996</v>
      </c>
      <c r="G1495">
        <v>120</v>
      </c>
      <c r="H1495" t="s">
        <v>5367</v>
      </c>
      <c r="I1495" t="s">
        <v>897</v>
      </c>
      <c r="J1495" t="s">
        <v>5365</v>
      </c>
      <c r="W1495" t="s">
        <v>2173</v>
      </c>
      <c r="X1495" t="s">
        <v>11</v>
      </c>
      <c r="AD1495">
        <v>30000000</v>
      </c>
      <c r="AE1495">
        <v>7.8</v>
      </c>
      <c r="AF1495">
        <v>115648585</v>
      </c>
      <c r="AG1495">
        <f>IFERROR(CORREL(AD1495:$AD$3757, AF1495:$AF$3757), "")</f>
        <v>-7.2931824357161282E-4</v>
      </c>
      <c r="AH1495">
        <f t="shared" si="48"/>
        <v>85648585</v>
      </c>
    </row>
    <row r="1496" spans="1:34" x14ac:dyDescent="0.3">
      <c r="A1496" t="s">
        <v>8</v>
      </c>
      <c r="B1496" t="s">
        <v>349</v>
      </c>
      <c r="C1496" t="s">
        <v>4924</v>
      </c>
      <c r="D1496">
        <f t="array" ref="D1496">AVERAGE(IF($B$2:$B$3757=$C1496, $AE$2:$AE$3757))</f>
        <v>7.2</v>
      </c>
      <c r="E1496">
        <f t="shared" ref="E1496:E1559" si="49">LARGE($D$2:$D$1660, ROW(1495:1495))</f>
        <v>5.0999999999999996</v>
      </c>
      <c r="G1496">
        <v>135</v>
      </c>
      <c r="H1496" t="s">
        <v>354</v>
      </c>
      <c r="I1496" t="s">
        <v>253</v>
      </c>
      <c r="J1496" t="s">
        <v>5281</v>
      </c>
      <c r="W1496" t="s">
        <v>2174</v>
      </c>
      <c r="X1496" t="s">
        <v>11</v>
      </c>
      <c r="AD1496">
        <v>30000000</v>
      </c>
      <c r="AE1496">
        <v>7.6</v>
      </c>
      <c r="AF1496">
        <v>122012643</v>
      </c>
      <c r="AG1496">
        <f>IFERROR(CORREL(AD1496:$AD$3757, AF1496:$AF$3757), "")</f>
        <v>-7.3741388111040298E-4</v>
      </c>
      <c r="AH1496">
        <f t="shared" si="48"/>
        <v>92012643</v>
      </c>
    </row>
    <row r="1497" spans="1:34" x14ac:dyDescent="0.3">
      <c r="A1497" t="s">
        <v>8</v>
      </c>
      <c r="B1497" t="s">
        <v>1884</v>
      </c>
      <c r="C1497" t="s">
        <v>4926</v>
      </c>
      <c r="D1497">
        <f t="array" ref="D1497">AVERAGE(IF($B$2:$B$3757=$C1497, $AE$2:$AE$3757))</f>
        <v>7.4</v>
      </c>
      <c r="E1497">
        <f t="shared" si="49"/>
        <v>5.0999999999999996</v>
      </c>
      <c r="G1497">
        <v>132</v>
      </c>
      <c r="H1497" t="s">
        <v>5367</v>
      </c>
      <c r="I1497" t="s">
        <v>897</v>
      </c>
      <c r="W1497" t="s">
        <v>2175</v>
      </c>
      <c r="X1497" t="s">
        <v>11</v>
      </c>
      <c r="AD1497">
        <v>30000000</v>
      </c>
      <c r="AE1497">
        <v>7.2</v>
      </c>
      <c r="AF1497">
        <v>116631310</v>
      </c>
      <c r="AG1497">
        <f>IFERROR(CORREL(AD1497:$AD$3757, AF1497:$AF$3757), "")</f>
        <v>-7.4618620956365856E-4</v>
      </c>
      <c r="AH1497">
        <f t="shared" si="48"/>
        <v>86631310</v>
      </c>
    </row>
    <row r="1498" spans="1:34" x14ac:dyDescent="0.3">
      <c r="A1498" t="s">
        <v>197</v>
      </c>
      <c r="B1498" t="s">
        <v>1346</v>
      </c>
      <c r="C1498" t="s">
        <v>4928</v>
      </c>
      <c r="D1498">
        <f t="array" ref="D1498">AVERAGE(IF($B$2:$B$3757=$C1498, $AE$2:$AE$3757))</f>
        <v>6.1</v>
      </c>
      <c r="E1498">
        <f t="shared" si="49"/>
        <v>5.0999999999999996</v>
      </c>
      <c r="G1498">
        <v>92</v>
      </c>
      <c r="H1498" t="s">
        <v>528</v>
      </c>
      <c r="I1498" t="s">
        <v>5365</v>
      </c>
      <c r="W1498" t="s">
        <v>2176</v>
      </c>
      <c r="X1498" t="s">
        <v>11</v>
      </c>
      <c r="AD1498">
        <v>20000000</v>
      </c>
      <c r="AE1498">
        <v>6.7</v>
      </c>
      <c r="AF1498">
        <v>114324072</v>
      </c>
      <c r="AG1498">
        <f>IFERROR(CORREL(AD1498:$AD$3757, AF1498:$AF$3757), "")</f>
        <v>-7.5443296352366838E-4</v>
      </c>
      <c r="AH1498">
        <f t="shared" si="48"/>
        <v>94324072</v>
      </c>
    </row>
    <row r="1499" spans="1:34" x14ac:dyDescent="0.3">
      <c r="A1499" t="s">
        <v>8</v>
      </c>
      <c r="B1499" t="s">
        <v>44</v>
      </c>
      <c r="C1499" t="s">
        <v>4933</v>
      </c>
      <c r="D1499">
        <f t="array" ref="D1499">AVERAGE(IF($B$2:$B$3757=$C1499, $AE$2:$AE$3757))</f>
        <v>5.7</v>
      </c>
      <c r="E1499">
        <f t="shared" si="49"/>
        <v>5.0999999999999996</v>
      </c>
      <c r="G1499">
        <v>99</v>
      </c>
      <c r="H1499" t="s">
        <v>528</v>
      </c>
      <c r="I1499" t="s">
        <v>5357</v>
      </c>
      <c r="W1499" t="s">
        <v>2177</v>
      </c>
      <c r="X1499" t="s">
        <v>11</v>
      </c>
      <c r="AD1499">
        <v>38000000</v>
      </c>
      <c r="AE1499">
        <v>6.8</v>
      </c>
      <c r="AF1499">
        <v>113502246</v>
      </c>
      <c r="AG1499">
        <f>IFERROR(CORREL(AD1499:$AD$3757, AF1499:$AF$3757), "")</f>
        <v>-7.3014469598117087E-4</v>
      </c>
      <c r="AH1499">
        <f t="shared" si="48"/>
        <v>75502246</v>
      </c>
    </row>
    <row r="1500" spans="1:34" x14ac:dyDescent="0.3">
      <c r="A1500" t="s">
        <v>8</v>
      </c>
      <c r="B1500" t="s">
        <v>1324</v>
      </c>
      <c r="C1500" t="s">
        <v>4936</v>
      </c>
      <c r="D1500">
        <f t="array" ref="D1500">AVERAGE(IF($B$2:$B$3757=$C1500, $AE$2:$AE$3757))</f>
        <v>8</v>
      </c>
      <c r="E1500">
        <f t="shared" si="49"/>
        <v>5.0999999999999996</v>
      </c>
      <c r="G1500">
        <v>90</v>
      </c>
      <c r="H1500" t="s">
        <v>253</v>
      </c>
      <c r="I1500" t="s">
        <v>528</v>
      </c>
      <c r="W1500" t="s">
        <v>2178</v>
      </c>
      <c r="X1500" t="s">
        <v>11</v>
      </c>
      <c r="AD1500">
        <v>30000000</v>
      </c>
      <c r="AE1500">
        <v>6.3</v>
      </c>
      <c r="AF1500">
        <v>108360000</v>
      </c>
      <c r="AG1500">
        <f>IFERROR(CORREL(AD1500:$AD$3757, AF1500:$AF$3757), "")</f>
        <v>-7.6372095858988961E-4</v>
      </c>
      <c r="AH1500">
        <f t="shared" si="48"/>
        <v>78360000</v>
      </c>
    </row>
    <row r="1501" spans="1:34" x14ac:dyDescent="0.3">
      <c r="A1501" t="s">
        <v>8</v>
      </c>
      <c r="B1501" t="s">
        <v>868</v>
      </c>
      <c r="C1501" t="s">
        <v>4939</v>
      </c>
      <c r="D1501">
        <f t="array" ref="D1501">AVERAGE(IF($B$2:$B$3757=$C1501, $AE$2:$AE$3757))</f>
        <v>3.3</v>
      </c>
      <c r="E1501">
        <f t="shared" si="49"/>
        <v>5.0999999999999996</v>
      </c>
      <c r="G1501">
        <v>111</v>
      </c>
      <c r="H1501" t="s">
        <v>528</v>
      </c>
      <c r="I1501" t="s">
        <v>5361</v>
      </c>
      <c r="J1501" t="s">
        <v>5359</v>
      </c>
      <c r="W1501" t="s">
        <v>2179</v>
      </c>
      <c r="X1501" t="s">
        <v>11</v>
      </c>
      <c r="AD1501">
        <v>37000000</v>
      </c>
      <c r="AE1501">
        <v>6.2</v>
      </c>
      <c r="AF1501">
        <v>108244774</v>
      </c>
      <c r="AG1501">
        <f>IFERROR(CORREL(AD1501:$AD$3757, AF1501:$AF$3757), "")</f>
        <v>-7.7118351618345616E-4</v>
      </c>
      <c r="AH1501">
        <f t="shared" si="48"/>
        <v>71244774</v>
      </c>
    </row>
    <row r="1502" spans="1:34" x14ac:dyDescent="0.3">
      <c r="A1502" t="s">
        <v>8</v>
      </c>
      <c r="B1502" t="s">
        <v>2010</v>
      </c>
      <c r="C1502" t="s">
        <v>4941</v>
      </c>
      <c r="D1502">
        <f t="array" ref="D1502">AVERAGE(IF($B$2:$B$3757=$C1502, $AE$2:$AE$3757))</f>
        <v>6.9</v>
      </c>
      <c r="E1502">
        <f t="shared" si="49"/>
        <v>5.0999999999999996</v>
      </c>
      <c r="G1502">
        <v>103</v>
      </c>
      <c r="H1502" t="s">
        <v>528</v>
      </c>
      <c r="W1502" t="s">
        <v>2180</v>
      </c>
      <c r="X1502" t="s">
        <v>11</v>
      </c>
      <c r="AD1502">
        <v>26000000</v>
      </c>
      <c r="AE1502">
        <v>6.2</v>
      </c>
      <c r="AF1502">
        <v>105444419</v>
      </c>
      <c r="AG1502">
        <f>IFERROR(CORREL(AD1502:$AD$3757, AF1502:$AF$3757), "")</f>
        <v>-7.9976286931287557E-4</v>
      </c>
      <c r="AH1502">
        <f t="shared" si="48"/>
        <v>79444419</v>
      </c>
    </row>
    <row r="1503" spans="1:34" x14ac:dyDescent="0.3">
      <c r="A1503" t="s">
        <v>8</v>
      </c>
      <c r="B1503" t="s">
        <v>177</v>
      </c>
      <c r="C1503" t="s">
        <v>4943</v>
      </c>
      <c r="D1503">
        <f t="array" ref="D1503">AVERAGE(IF($B$2:$B$3757=$C1503, $AE$2:$AE$3757))</f>
        <v>8.1</v>
      </c>
      <c r="E1503">
        <f t="shared" si="49"/>
        <v>5.0666666666666664</v>
      </c>
      <c r="G1503">
        <v>127</v>
      </c>
      <c r="H1503" t="s">
        <v>5366</v>
      </c>
      <c r="I1503" t="s">
        <v>897</v>
      </c>
      <c r="J1503" t="s">
        <v>5363</v>
      </c>
      <c r="K1503" t="s">
        <v>5281</v>
      </c>
      <c r="W1503" t="s">
        <v>2181</v>
      </c>
      <c r="X1503" t="s">
        <v>11</v>
      </c>
      <c r="AD1503">
        <v>33000000</v>
      </c>
      <c r="AE1503">
        <v>8.6</v>
      </c>
      <c r="AF1503">
        <v>100125340</v>
      </c>
      <c r="AG1503">
        <f>IFERROR(CORREL(AD1503:$AD$3757, AF1503:$AF$3757), "")</f>
        <v>-7.9534020890473689E-4</v>
      </c>
      <c r="AH1503">
        <f t="shared" si="48"/>
        <v>67125340</v>
      </c>
    </row>
    <row r="1504" spans="1:34" x14ac:dyDescent="0.3">
      <c r="A1504" t="s">
        <v>8</v>
      </c>
      <c r="B1504" t="s">
        <v>370</v>
      </c>
      <c r="C1504" t="s">
        <v>4946</v>
      </c>
      <c r="D1504">
        <f t="array" ref="D1504">AVERAGE(IF($B$2:$B$3757=$C1504, $AE$2:$AE$3757))</f>
        <v>4.5999999999999996</v>
      </c>
      <c r="E1504">
        <f t="shared" si="49"/>
        <v>5.0500000000000007</v>
      </c>
      <c r="G1504">
        <v>112</v>
      </c>
      <c r="H1504" t="s">
        <v>354</v>
      </c>
      <c r="I1504" t="s">
        <v>5358</v>
      </c>
      <c r="J1504" t="s">
        <v>5281</v>
      </c>
      <c r="W1504" t="s">
        <v>2182</v>
      </c>
      <c r="X1504" t="s">
        <v>11</v>
      </c>
      <c r="AD1504">
        <v>30000000</v>
      </c>
      <c r="AE1504">
        <v>8</v>
      </c>
      <c r="AF1504">
        <v>115646235</v>
      </c>
      <c r="AG1504">
        <f>IFERROR(CORREL(AD1504:$AD$3757, AF1504:$AF$3757), "")</f>
        <v>-8.1018124141332421E-4</v>
      </c>
      <c r="AH1504">
        <f t="shared" si="48"/>
        <v>85646235</v>
      </c>
    </row>
    <row r="1505" spans="1:34" x14ac:dyDescent="0.3">
      <c r="A1505" t="s">
        <v>8</v>
      </c>
      <c r="B1505" t="s">
        <v>2183</v>
      </c>
      <c r="C1505" t="s">
        <v>4948</v>
      </c>
      <c r="D1505">
        <f t="array" ref="D1505">AVERAGE(IF($B$2:$B$3757=$C1505, $AE$2:$AE$3757))</f>
        <v>7</v>
      </c>
      <c r="E1505">
        <f t="shared" si="49"/>
        <v>5</v>
      </c>
      <c r="G1505">
        <v>87</v>
      </c>
      <c r="H1505" t="s">
        <v>253</v>
      </c>
      <c r="I1505" t="s">
        <v>5360</v>
      </c>
      <c r="J1505" t="s">
        <v>528</v>
      </c>
      <c r="K1505" t="s">
        <v>5361</v>
      </c>
      <c r="L1505" t="s">
        <v>5357</v>
      </c>
      <c r="W1505" t="s">
        <v>2184</v>
      </c>
      <c r="X1505" t="s">
        <v>11</v>
      </c>
      <c r="AD1505">
        <v>30000000</v>
      </c>
      <c r="AE1505">
        <v>7</v>
      </c>
      <c r="AF1505">
        <v>85416609</v>
      </c>
      <c r="AG1505">
        <f>IFERROR(CORREL(AD1505:$AD$3757, AF1505:$AF$3757), "")</f>
        <v>-8.1850202046802748E-4</v>
      </c>
      <c r="AH1505">
        <f t="shared" si="48"/>
        <v>55416609</v>
      </c>
    </row>
    <row r="1506" spans="1:34" x14ac:dyDescent="0.3">
      <c r="A1506" t="s">
        <v>8</v>
      </c>
      <c r="B1506" t="s">
        <v>975</v>
      </c>
      <c r="C1506" t="s">
        <v>4950</v>
      </c>
      <c r="D1506">
        <f t="array" ref="D1506">AVERAGE(IF($B$2:$B$3757=$C1506, $AE$2:$AE$3757))</f>
        <v>6.7</v>
      </c>
      <c r="E1506">
        <f t="shared" si="49"/>
        <v>5</v>
      </c>
      <c r="G1506">
        <v>138</v>
      </c>
      <c r="H1506" t="s">
        <v>5366</v>
      </c>
      <c r="I1506" t="s">
        <v>897</v>
      </c>
      <c r="J1506" t="s">
        <v>5363</v>
      </c>
      <c r="K1506" t="s">
        <v>5281</v>
      </c>
      <c r="W1506" t="s">
        <v>2185</v>
      </c>
      <c r="X1506" t="s">
        <v>11</v>
      </c>
      <c r="AD1506">
        <v>25000000</v>
      </c>
      <c r="AE1506">
        <v>8</v>
      </c>
      <c r="AF1506">
        <v>90135191</v>
      </c>
      <c r="AG1506">
        <f>IFERROR(CORREL(AD1506:$AD$3757, AF1506:$AF$3757), "")</f>
        <v>-8.2376842964259722E-4</v>
      </c>
      <c r="AH1506">
        <f t="shared" si="48"/>
        <v>65135191</v>
      </c>
    </row>
    <row r="1507" spans="1:34" x14ac:dyDescent="0.3">
      <c r="A1507" t="s">
        <v>8</v>
      </c>
      <c r="B1507" t="s">
        <v>975</v>
      </c>
      <c r="C1507" t="s">
        <v>4952</v>
      </c>
      <c r="D1507">
        <f t="array" ref="D1507">AVERAGE(IF($B$2:$B$3757=$C1507, $AE$2:$AE$3757))</f>
        <v>5.8</v>
      </c>
      <c r="E1507">
        <f t="shared" si="49"/>
        <v>5</v>
      </c>
      <c r="G1507">
        <v>132</v>
      </c>
      <c r="H1507" t="s">
        <v>897</v>
      </c>
      <c r="I1507" t="s">
        <v>5365</v>
      </c>
      <c r="W1507" t="s">
        <v>2186</v>
      </c>
      <c r="X1507" t="s">
        <v>11</v>
      </c>
      <c r="AD1507">
        <v>30000000</v>
      </c>
      <c r="AE1507">
        <v>8.1</v>
      </c>
      <c r="AF1507">
        <v>100422786</v>
      </c>
      <c r="AG1507">
        <f>IFERROR(CORREL(AD1507:$AD$3757, AF1507:$AF$3757), "")</f>
        <v>-8.1778307783744058E-4</v>
      </c>
      <c r="AH1507">
        <f t="shared" si="48"/>
        <v>70422786</v>
      </c>
    </row>
    <row r="1508" spans="1:34" x14ac:dyDescent="0.3">
      <c r="A1508" t="s">
        <v>8</v>
      </c>
      <c r="B1508" t="s">
        <v>1123</v>
      </c>
      <c r="C1508" t="s">
        <v>4955</v>
      </c>
      <c r="D1508">
        <f t="array" ref="D1508">AVERAGE(IF($B$2:$B$3757=$C1508, $AE$2:$AE$3757))</f>
        <v>6.6</v>
      </c>
      <c r="E1508">
        <f t="shared" si="49"/>
        <v>5</v>
      </c>
      <c r="G1508">
        <v>103</v>
      </c>
      <c r="H1508" t="s">
        <v>528</v>
      </c>
      <c r="I1508" t="s">
        <v>5366</v>
      </c>
      <c r="W1508" t="s">
        <v>2187</v>
      </c>
      <c r="X1508" t="s">
        <v>11</v>
      </c>
      <c r="AD1508">
        <v>30000000</v>
      </c>
      <c r="AE1508">
        <v>6.7</v>
      </c>
      <c r="AF1508">
        <v>106694016</v>
      </c>
      <c r="AG1508">
        <f>IFERROR(CORREL(AD1508:$AD$3757, AF1508:$AF$3757), "")</f>
        <v>-8.2456382600591216E-4</v>
      </c>
      <c r="AH1508">
        <f t="shared" si="48"/>
        <v>76694016</v>
      </c>
    </row>
    <row r="1509" spans="1:34" x14ac:dyDescent="0.3">
      <c r="A1509" t="s">
        <v>8</v>
      </c>
      <c r="B1509" t="s">
        <v>1712</v>
      </c>
      <c r="C1509" t="s">
        <v>4957</v>
      </c>
      <c r="D1509">
        <f t="array" ref="D1509">AVERAGE(IF($B$2:$B$3757=$C1509, $AE$2:$AE$3757))</f>
        <v>6.6</v>
      </c>
      <c r="E1509">
        <f t="shared" si="49"/>
        <v>5</v>
      </c>
      <c r="G1509">
        <v>123</v>
      </c>
      <c r="H1509" t="s">
        <v>897</v>
      </c>
      <c r="I1509" t="s">
        <v>5359</v>
      </c>
      <c r="W1509" t="s">
        <v>2188</v>
      </c>
      <c r="X1509" t="s">
        <v>11</v>
      </c>
      <c r="AD1509">
        <v>29000000</v>
      </c>
      <c r="AE1509">
        <v>7.9</v>
      </c>
      <c r="AF1509">
        <v>64286</v>
      </c>
      <c r="AG1509">
        <f>IFERROR(CORREL(AD1509:$AD$3757, AF1509:$AF$3757), "")</f>
        <v>-8.32005944794381E-4</v>
      </c>
      <c r="AH1509">
        <f t="shared" si="48"/>
        <v>-28935714</v>
      </c>
    </row>
    <row r="1510" spans="1:34" x14ac:dyDescent="0.3">
      <c r="A1510" t="s">
        <v>8</v>
      </c>
      <c r="B1510" t="s">
        <v>1670</v>
      </c>
      <c r="C1510" t="s">
        <v>4959</v>
      </c>
      <c r="D1510">
        <f t="array" ref="D1510">AVERAGE(IF($B$2:$B$3757=$C1510, $AE$2:$AE$3757))</f>
        <v>7.8</v>
      </c>
      <c r="E1510">
        <f t="shared" si="49"/>
        <v>5</v>
      </c>
      <c r="G1510">
        <v>111</v>
      </c>
      <c r="H1510" t="s">
        <v>528</v>
      </c>
      <c r="I1510" t="s">
        <v>5359</v>
      </c>
      <c r="W1510" t="s">
        <v>2189</v>
      </c>
      <c r="X1510" t="s">
        <v>11</v>
      </c>
      <c r="AD1510">
        <v>30000000</v>
      </c>
      <c r="AE1510">
        <v>6.1</v>
      </c>
      <c r="AF1510">
        <v>76806312</v>
      </c>
      <c r="AG1510">
        <f>IFERROR(CORREL(AD1510:$AD$3757, AF1510:$AF$3757), "")</f>
        <v>-8.3074098853852302E-4</v>
      </c>
      <c r="AH1510">
        <f t="shared" si="48"/>
        <v>46806312</v>
      </c>
    </row>
    <row r="1511" spans="1:34" x14ac:dyDescent="0.3">
      <c r="A1511" t="s">
        <v>8</v>
      </c>
      <c r="B1511" t="s">
        <v>444</v>
      </c>
      <c r="C1511" t="s">
        <v>4961</v>
      </c>
      <c r="D1511">
        <f t="array" ref="D1511">AVERAGE(IF($B$2:$B$3757=$C1511, $AE$2:$AE$3757))</f>
        <v>7.7</v>
      </c>
      <c r="E1511">
        <f t="shared" si="49"/>
        <v>5</v>
      </c>
      <c r="G1511">
        <v>102</v>
      </c>
      <c r="H1511" t="s">
        <v>528</v>
      </c>
      <c r="I1511" t="s">
        <v>897</v>
      </c>
      <c r="J1511" t="s">
        <v>5361</v>
      </c>
      <c r="K1511" t="s">
        <v>5368</v>
      </c>
      <c r="L1511" t="s">
        <v>5359</v>
      </c>
      <c r="W1511" t="s">
        <v>2190</v>
      </c>
      <c r="X1511" t="s">
        <v>11</v>
      </c>
      <c r="AD1511">
        <v>30000000</v>
      </c>
      <c r="AE1511">
        <v>4.2</v>
      </c>
      <c r="AF1511">
        <v>79566871</v>
      </c>
      <c r="AG1511">
        <f>IFERROR(CORREL(AD1511:$AD$3757, AF1511:$AF$3757), "")</f>
        <v>-8.3519851307026932E-4</v>
      </c>
      <c r="AH1511">
        <f t="shared" si="48"/>
        <v>49566871</v>
      </c>
    </row>
    <row r="1512" spans="1:34" x14ac:dyDescent="0.3">
      <c r="A1512" t="s">
        <v>8</v>
      </c>
      <c r="B1512" t="s">
        <v>2191</v>
      </c>
      <c r="C1512" t="s">
        <v>4963</v>
      </c>
      <c r="D1512">
        <f t="array" ref="D1512">AVERAGE(IF($B$2:$B$3757=$C1512, $AE$2:$AE$3757))</f>
        <v>5.7</v>
      </c>
      <c r="E1512">
        <f t="shared" si="49"/>
        <v>5</v>
      </c>
      <c r="G1512">
        <v>78</v>
      </c>
      <c r="H1512" t="s">
        <v>253</v>
      </c>
      <c r="I1512" t="s">
        <v>5360</v>
      </c>
      <c r="J1512" t="s">
        <v>528</v>
      </c>
      <c r="K1512" t="s">
        <v>5361</v>
      </c>
      <c r="L1512" t="s">
        <v>5359</v>
      </c>
      <c r="W1512" t="s">
        <v>2192</v>
      </c>
      <c r="X1512" t="s">
        <v>11</v>
      </c>
      <c r="AD1512">
        <v>30000000</v>
      </c>
      <c r="AE1512">
        <v>6.1</v>
      </c>
      <c r="AF1512">
        <v>76501438</v>
      </c>
      <c r="AG1512">
        <f>IFERROR(CORREL(AD1512:$AD$3757, AF1512:$AF$3757), "")</f>
        <v>-8.3993226156884367E-4</v>
      </c>
      <c r="AH1512">
        <f t="shared" si="48"/>
        <v>46501438</v>
      </c>
    </row>
    <row r="1513" spans="1:34" x14ac:dyDescent="0.3">
      <c r="A1513" t="s">
        <v>8</v>
      </c>
      <c r="B1513" t="s">
        <v>1637</v>
      </c>
      <c r="C1513" t="s">
        <v>4965</v>
      </c>
      <c r="D1513">
        <f t="array" ref="D1513">AVERAGE(IF($B$2:$B$3757=$C1513, $AE$2:$AE$3757))</f>
        <v>7.1</v>
      </c>
      <c r="E1513">
        <f t="shared" si="49"/>
        <v>5</v>
      </c>
      <c r="G1513">
        <v>132</v>
      </c>
      <c r="H1513" t="s">
        <v>897</v>
      </c>
      <c r="I1513" t="s">
        <v>5359</v>
      </c>
      <c r="W1513" t="s">
        <v>2193</v>
      </c>
      <c r="X1513" t="s">
        <v>11</v>
      </c>
      <c r="AD1513">
        <v>30000000</v>
      </c>
      <c r="AE1513">
        <v>6.6</v>
      </c>
      <c r="AF1513">
        <v>74787599</v>
      </c>
      <c r="AG1513">
        <f>IFERROR(CORREL(AD1513:$AD$3757, AF1513:$AF$3757), "")</f>
        <v>-8.4437428988278092E-4</v>
      </c>
      <c r="AH1513">
        <f t="shared" si="48"/>
        <v>44787599</v>
      </c>
    </row>
    <row r="1514" spans="1:34" x14ac:dyDescent="0.3">
      <c r="A1514" t="s">
        <v>8</v>
      </c>
      <c r="B1514" t="s">
        <v>270</v>
      </c>
      <c r="C1514" t="s">
        <v>4968</v>
      </c>
      <c r="D1514">
        <f t="array" ref="D1514">AVERAGE(IF($B$2:$B$3757=$C1514, $AE$2:$AE$3757))</f>
        <v>7</v>
      </c>
      <c r="E1514">
        <f t="shared" si="49"/>
        <v>5</v>
      </c>
      <c r="G1514">
        <v>133</v>
      </c>
      <c r="H1514" t="s">
        <v>897</v>
      </c>
      <c r="I1514" t="s">
        <v>5359</v>
      </c>
      <c r="J1514" t="s">
        <v>2601</v>
      </c>
      <c r="K1514" t="s">
        <v>4337</v>
      </c>
      <c r="W1514" t="s">
        <v>2194</v>
      </c>
      <c r="X1514" t="s">
        <v>11</v>
      </c>
      <c r="AD1514">
        <v>30000000</v>
      </c>
      <c r="AE1514">
        <v>7.5</v>
      </c>
      <c r="AF1514">
        <v>66528842</v>
      </c>
      <c r="AG1514">
        <f>IFERROR(CORREL(AD1514:$AD$3757, AF1514:$AF$3757), "")</f>
        <v>-8.4865647607376726E-4</v>
      </c>
      <c r="AH1514">
        <f t="shared" si="48"/>
        <v>36528842</v>
      </c>
    </row>
    <row r="1515" spans="1:34" x14ac:dyDescent="0.3">
      <c r="A1515" t="s">
        <v>8</v>
      </c>
      <c r="B1515" t="s">
        <v>2195</v>
      </c>
      <c r="C1515" t="s">
        <v>4970</v>
      </c>
      <c r="D1515">
        <f t="array" ref="D1515">AVERAGE(IF($B$2:$B$3757=$C1515, $AE$2:$AE$3757))</f>
        <v>5.8</v>
      </c>
      <c r="E1515">
        <f t="shared" si="49"/>
        <v>5</v>
      </c>
      <c r="G1515">
        <v>108</v>
      </c>
      <c r="H1515" t="s">
        <v>897</v>
      </c>
      <c r="I1515" t="s">
        <v>5359</v>
      </c>
      <c r="W1515" t="s">
        <v>2196</v>
      </c>
      <c r="X1515" t="s">
        <v>11</v>
      </c>
      <c r="AD1515">
        <v>25000000</v>
      </c>
      <c r="AE1515">
        <v>7.4</v>
      </c>
      <c r="AF1515">
        <v>83813460</v>
      </c>
      <c r="AG1515">
        <f>IFERROR(CORREL(AD1515:$AD$3757, AF1515:$AF$3757), "")</f>
        <v>-8.5215030912621581E-4</v>
      </c>
      <c r="AH1515">
        <f t="shared" si="48"/>
        <v>58813460</v>
      </c>
    </row>
    <row r="1516" spans="1:34" x14ac:dyDescent="0.3">
      <c r="A1516" t="s">
        <v>8</v>
      </c>
      <c r="B1516" t="s">
        <v>2197</v>
      </c>
      <c r="C1516" t="s">
        <v>4973</v>
      </c>
      <c r="D1516">
        <f t="array" ref="D1516">AVERAGE(IF($B$2:$B$3757=$C1516, $AE$2:$AE$3757))</f>
        <v>7.2</v>
      </c>
      <c r="E1516">
        <f t="shared" si="49"/>
        <v>5</v>
      </c>
      <c r="G1516">
        <v>125</v>
      </c>
      <c r="H1516" t="s">
        <v>528</v>
      </c>
      <c r="I1516" t="s">
        <v>897</v>
      </c>
      <c r="W1516" t="s">
        <v>2198</v>
      </c>
      <c r="X1516" t="s">
        <v>11</v>
      </c>
      <c r="AD1516">
        <v>30000000</v>
      </c>
      <c r="AE1516">
        <v>7.2</v>
      </c>
      <c r="AF1516">
        <v>65010106</v>
      </c>
      <c r="AG1516">
        <f>IFERROR(CORREL(AD1516:$AD$3757, AF1516:$AF$3757), "")</f>
        <v>-8.4672810476015578E-4</v>
      </c>
      <c r="AH1516">
        <f t="shared" si="48"/>
        <v>35010106</v>
      </c>
    </row>
    <row r="1517" spans="1:34" x14ac:dyDescent="0.3">
      <c r="A1517" t="s">
        <v>8</v>
      </c>
      <c r="B1517" t="s">
        <v>2199</v>
      </c>
      <c r="C1517" t="s">
        <v>4975</v>
      </c>
      <c r="D1517">
        <f t="array" ref="D1517">AVERAGE(IF($B$2:$B$3757=$C1517, $AE$2:$AE$3757))</f>
        <v>5.6</v>
      </c>
      <c r="E1517">
        <f t="shared" si="49"/>
        <v>4.9166666666666661</v>
      </c>
      <c r="G1517">
        <v>98</v>
      </c>
      <c r="H1517" t="s">
        <v>528</v>
      </c>
      <c r="I1517" t="s">
        <v>1714</v>
      </c>
      <c r="J1517" t="s">
        <v>5359</v>
      </c>
      <c r="W1517" t="s">
        <v>2200</v>
      </c>
      <c r="X1517" t="s">
        <v>11</v>
      </c>
      <c r="AD1517">
        <v>35000000</v>
      </c>
      <c r="AE1517">
        <v>6.9</v>
      </c>
      <c r="AF1517">
        <v>66359959</v>
      </c>
      <c r="AG1517">
        <f>IFERROR(CORREL(AD1517:$AD$3757, AF1517:$AF$3757), "")</f>
        <v>-8.5008302771375323E-4</v>
      </c>
      <c r="AH1517">
        <f t="shared" si="48"/>
        <v>31359959</v>
      </c>
    </row>
    <row r="1518" spans="1:34" x14ac:dyDescent="0.3">
      <c r="A1518" t="s">
        <v>8</v>
      </c>
      <c r="B1518" t="s">
        <v>2201</v>
      </c>
      <c r="C1518" t="s">
        <v>4977</v>
      </c>
      <c r="D1518">
        <f t="array" ref="D1518">AVERAGE(IF($B$2:$B$3757=$C1518, $AE$2:$AE$3757))</f>
        <v>6.8</v>
      </c>
      <c r="E1518">
        <f t="shared" si="49"/>
        <v>4.9000000000000004</v>
      </c>
      <c r="G1518">
        <v>119</v>
      </c>
      <c r="H1518" t="s">
        <v>354</v>
      </c>
      <c r="I1518" t="s">
        <v>5366</v>
      </c>
      <c r="J1518" t="s">
        <v>897</v>
      </c>
      <c r="K1518" t="s">
        <v>5358</v>
      </c>
      <c r="L1518" t="s">
        <v>5281</v>
      </c>
      <c r="W1518" t="s">
        <v>2202</v>
      </c>
      <c r="X1518" t="s">
        <v>11</v>
      </c>
      <c r="AD1518">
        <v>30000000</v>
      </c>
      <c r="AE1518">
        <v>7.4</v>
      </c>
      <c r="AF1518">
        <v>66468315</v>
      </c>
      <c r="AG1518">
        <f>IFERROR(CORREL(AD1518:$AD$3757, AF1518:$AF$3757), "")</f>
        <v>-8.6086638459942474E-4</v>
      </c>
      <c r="AH1518">
        <f t="shared" si="48"/>
        <v>36468315</v>
      </c>
    </row>
    <row r="1519" spans="1:34" x14ac:dyDescent="0.3">
      <c r="A1519" t="s">
        <v>8</v>
      </c>
      <c r="B1519" t="s">
        <v>53</v>
      </c>
      <c r="C1519" t="s">
        <v>4979</v>
      </c>
      <c r="D1519">
        <f t="array" ref="D1519">AVERAGE(IF($B$2:$B$3757=$C1519, $AE$2:$AE$3757))</f>
        <v>7.3</v>
      </c>
      <c r="E1519">
        <f t="shared" si="49"/>
        <v>4.9000000000000004</v>
      </c>
      <c r="G1519">
        <v>87</v>
      </c>
      <c r="H1519" t="s">
        <v>528</v>
      </c>
      <c r="I1519" t="s">
        <v>5357</v>
      </c>
      <c r="W1519" t="s">
        <v>2203</v>
      </c>
      <c r="X1519" t="s">
        <v>11</v>
      </c>
      <c r="AD1519">
        <v>30000000</v>
      </c>
      <c r="AE1519">
        <v>5.4</v>
      </c>
      <c r="AF1519">
        <v>64172251</v>
      </c>
      <c r="AG1519">
        <f>IFERROR(CORREL(AD1519:$AD$3757, AF1519:$AF$3757), "")</f>
        <v>-8.643737151895611E-4</v>
      </c>
      <c r="AH1519">
        <f t="shared" si="48"/>
        <v>34172251</v>
      </c>
    </row>
    <row r="1520" spans="1:34" x14ac:dyDescent="0.3">
      <c r="A1520" t="s">
        <v>8</v>
      </c>
      <c r="B1520" t="s">
        <v>2204</v>
      </c>
      <c r="C1520" t="s">
        <v>4981</v>
      </c>
      <c r="D1520">
        <f t="array" ref="D1520">AVERAGE(IF($B$2:$B$3757=$C1520, $AE$2:$AE$3757))</f>
        <v>7.3</v>
      </c>
      <c r="E1520">
        <f t="shared" si="49"/>
        <v>4.9000000000000004</v>
      </c>
      <c r="G1520">
        <v>91</v>
      </c>
      <c r="H1520" t="s">
        <v>528</v>
      </c>
      <c r="I1520" t="s">
        <v>897</v>
      </c>
      <c r="J1520" t="s">
        <v>5361</v>
      </c>
      <c r="W1520" t="s">
        <v>2205</v>
      </c>
      <c r="X1520" t="s">
        <v>11</v>
      </c>
      <c r="AD1520">
        <v>30000000</v>
      </c>
      <c r="AE1520">
        <v>6.8</v>
      </c>
      <c r="AF1520">
        <v>66600000</v>
      </c>
      <c r="AG1520">
        <f>IFERROR(CORREL(AD1520:$AD$3757, AF1520:$AF$3757), "")</f>
        <v>-8.6766635826675774E-4</v>
      </c>
      <c r="AH1520">
        <f t="shared" si="48"/>
        <v>36600000</v>
      </c>
    </row>
    <row r="1521" spans="1:34" x14ac:dyDescent="0.3">
      <c r="A1521" t="s">
        <v>8</v>
      </c>
      <c r="B1521" t="s">
        <v>1039</v>
      </c>
      <c r="C1521" t="s">
        <v>4984</v>
      </c>
      <c r="D1521">
        <f t="array" ref="D1521">AVERAGE(IF($B$2:$B$3757=$C1521, $AE$2:$AE$3757))</f>
        <v>6.7</v>
      </c>
      <c r="E1521">
        <f t="shared" si="49"/>
        <v>4.9000000000000004</v>
      </c>
      <c r="G1521">
        <v>100</v>
      </c>
      <c r="H1521" t="s">
        <v>528</v>
      </c>
      <c r="I1521" t="s">
        <v>897</v>
      </c>
      <c r="J1521" t="s">
        <v>5359</v>
      </c>
      <c r="W1521" t="s">
        <v>2206</v>
      </c>
      <c r="X1521" t="s">
        <v>11</v>
      </c>
      <c r="AD1521">
        <v>30000000</v>
      </c>
      <c r="AE1521">
        <v>6.3</v>
      </c>
      <c r="AF1521">
        <v>63536011</v>
      </c>
      <c r="AG1521">
        <f>IFERROR(CORREL(AD1521:$AD$3757, AF1521:$AF$3757), "")</f>
        <v>-8.7119524017081071E-4</v>
      </c>
      <c r="AH1521">
        <f t="shared" si="48"/>
        <v>33536011</v>
      </c>
    </row>
    <row r="1522" spans="1:34" x14ac:dyDescent="0.3">
      <c r="A1522" t="s">
        <v>8</v>
      </c>
      <c r="B1522" t="s">
        <v>1972</v>
      </c>
      <c r="C1522" t="s">
        <v>4987</v>
      </c>
      <c r="D1522">
        <f t="array" ref="D1522">AVERAGE(IF($B$2:$B$3757=$C1522, $AE$2:$AE$3757))</f>
        <v>6.3</v>
      </c>
      <c r="E1522">
        <f t="shared" si="49"/>
        <v>4.9000000000000004</v>
      </c>
      <c r="G1522">
        <v>118</v>
      </c>
      <c r="H1522" t="s">
        <v>528</v>
      </c>
      <c r="I1522" t="s">
        <v>897</v>
      </c>
      <c r="J1522" t="s">
        <v>5359</v>
      </c>
      <c r="W1522" t="s">
        <v>2207</v>
      </c>
      <c r="X1522" t="s">
        <v>11</v>
      </c>
      <c r="AD1522">
        <v>30000000</v>
      </c>
      <c r="AE1522">
        <v>7.2</v>
      </c>
      <c r="AF1522">
        <v>62877175</v>
      </c>
      <c r="AG1522">
        <f>IFERROR(CORREL(AD1522:$AD$3757, AF1522:$AF$3757), "")</f>
        <v>-8.7443573735616702E-4</v>
      </c>
      <c r="AH1522">
        <f t="shared" si="48"/>
        <v>32877175</v>
      </c>
    </row>
    <row r="1523" spans="1:34" x14ac:dyDescent="0.3">
      <c r="A1523" t="s">
        <v>8</v>
      </c>
      <c r="B1523" t="s">
        <v>773</v>
      </c>
      <c r="C1523" t="s">
        <v>4989</v>
      </c>
      <c r="D1523">
        <f t="array" ref="D1523">AVERAGE(IF($B$2:$B$3757=$C1523, $AE$2:$AE$3757))</f>
        <v>6.3</v>
      </c>
      <c r="E1523">
        <f t="shared" si="49"/>
        <v>4.9000000000000004</v>
      </c>
      <c r="G1523">
        <v>109</v>
      </c>
      <c r="H1523" t="s">
        <v>354</v>
      </c>
      <c r="I1523" t="s">
        <v>5366</v>
      </c>
      <c r="J1523" t="s">
        <v>897</v>
      </c>
      <c r="K1523" t="s">
        <v>5363</v>
      </c>
      <c r="L1523" t="s">
        <v>5281</v>
      </c>
      <c r="W1523" t="s">
        <v>2208</v>
      </c>
      <c r="X1523" t="s">
        <v>11</v>
      </c>
      <c r="AD1523">
        <v>45000000</v>
      </c>
      <c r="AE1523">
        <v>6.9</v>
      </c>
      <c r="AF1523">
        <v>74484168</v>
      </c>
      <c r="AG1523">
        <f>IFERROR(CORREL(AD1523:$AD$3757, AF1523:$AF$3757), "")</f>
        <v>-8.776174998203029E-4</v>
      </c>
      <c r="AH1523">
        <f t="shared" si="48"/>
        <v>29484168</v>
      </c>
    </row>
    <row r="1524" spans="1:34" x14ac:dyDescent="0.3">
      <c r="A1524" t="s">
        <v>8</v>
      </c>
      <c r="B1524" t="s">
        <v>2209</v>
      </c>
      <c r="C1524" t="s">
        <v>4991</v>
      </c>
      <c r="D1524">
        <f t="array" ref="D1524">AVERAGE(IF($B$2:$B$3757=$C1524, $AE$2:$AE$3757))</f>
        <v>6.8</v>
      </c>
      <c r="E1524">
        <f t="shared" si="49"/>
        <v>4.9000000000000004</v>
      </c>
      <c r="G1524">
        <v>99</v>
      </c>
      <c r="H1524" t="s">
        <v>528</v>
      </c>
      <c r="I1524" t="s">
        <v>5359</v>
      </c>
      <c r="W1524" t="s">
        <v>2210</v>
      </c>
      <c r="X1524" t="s">
        <v>11</v>
      </c>
      <c r="AD1524">
        <v>30000000</v>
      </c>
      <c r="AE1524">
        <v>6</v>
      </c>
      <c r="AF1524">
        <v>60269340</v>
      </c>
      <c r="AG1524">
        <f>IFERROR(CORREL(AD1524:$AD$3757, AF1524:$AF$3757), "")</f>
        <v>-9.0853810657336924E-4</v>
      </c>
      <c r="AH1524">
        <f t="shared" si="48"/>
        <v>30269340</v>
      </c>
    </row>
    <row r="1525" spans="1:34" x14ac:dyDescent="0.3">
      <c r="A1525" t="s">
        <v>8</v>
      </c>
      <c r="B1525" t="s">
        <v>2211</v>
      </c>
      <c r="C1525" t="s">
        <v>4993</v>
      </c>
      <c r="D1525">
        <f t="array" ref="D1525">AVERAGE(IF($B$2:$B$3757=$C1525, $AE$2:$AE$3757))</f>
        <v>7.8</v>
      </c>
      <c r="E1525">
        <f t="shared" si="49"/>
        <v>4.9000000000000004</v>
      </c>
      <c r="G1525">
        <v>114</v>
      </c>
      <c r="H1525" t="s">
        <v>897</v>
      </c>
      <c r="I1525" t="s">
        <v>5359</v>
      </c>
      <c r="W1525" t="s">
        <v>2212</v>
      </c>
      <c r="X1525" t="s">
        <v>11</v>
      </c>
      <c r="AD1525">
        <v>30000000</v>
      </c>
      <c r="AE1525">
        <v>5.9</v>
      </c>
      <c r="AF1525">
        <v>60033780</v>
      </c>
      <c r="AG1525">
        <f>IFERROR(CORREL(AD1525:$AD$3757, AF1525:$AF$3757), "")</f>
        <v>-9.1149292021514201E-4</v>
      </c>
      <c r="AH1525">
        <f t="shared" si="48"/>
        <v>30033780</v>
      </c>
    </row>
    <row r="1526" spans="1:34" x14ac:dyDescent="0.3">
      <c r="A1526" t="s">
        <v>8</v>
      </c>
      <c r="B1526" t="s">
        <v>2213</v>
      </c>
      <c r="C1526" t="s">
        <v>4995</v>
      </c>
      <c r="D1526">
        <f t="array" ref="D1526">AVERAGE(IF($B$2:$B$3757=$C1526, $AE$2:$AE$3757))</f>
        <v>6.9</v>
      </c>
      <c r="E1526">
        <f t="shared" si="49"/>
        <v>4.9000000000000004</v>
      </c>
      <c r="G1526">
        <v>89</v>
      </c>
      <c r="H1526" t="s">
        <v>528</v>
      </c>
      <c r="I1526" t="s">
        <v>5359</v>
      </c>
      <c r="W1526" t="s">
        <v>2214</v>
      </c>
      <c r="X1526" t="s">
        <v>11</v>
      </c>
      <c r="AD1526">
        <v>30000000</v>
      </c>
      <c r="AE1526">
        <v>5.4</v>
      </c>
      <c r="AF1526">
        <v>58715510</v>
      </c>
      <c r="AG1526">
        <f>IFERROR(CORREL(AD1526:$AD$3757, AF1526:$AF$3757), "")</f>
        <v>-9.1442878647109052E-4</v>
      </c>
      <c r="AH1526">
        <f t="shared" si="48"/>
        <v>28715510</v>
      </c>
    </row>
    <row r="1527" spans="1:34" x14ac:dyDescent="0.3">
      <c r="A1527" t="s">
        <v>8</v>
      </c>
      <c r="B1527" t="s">
        <v>736</v>
      </c>
      <c r="C1527" t="s">
        <v>4997</v>
      </c>
      <c r="D1527">
        <f t="array" ref="D1527">AVERAGE(IF($B$2:$B$3757=$C1527, $AE$2:$AE$3757))</f>
        <v>7.2</v>
      </c>
      <c r="E1527">
        <f t="shared" si="49"/>
        <v>4.875</v>
      </c>
      <c r="G1527">
        <v>95</v>
      </c>
      <c r="H1527" t="s">
        <v>253</v>
      </c>
      <c r="I1527" t="s">
        <v>528</v>
      </c>
      <c r="J1527" t="s">
        <v>5363</v>
      </c>
      <c r="W1527" t="s">
        <v>2215</v>
      </c>
      <c r="X1527" t="s">
        <v>11</v>
      </c>
      <c r="AD1527">
        <v>19000000</v>
      </c>
      <c r="AE1527">
        <v>5.9</v>
      </c>
      <c r="AF1527">
        <v>58156435</v>
      </c>
      <c r="AG1527">
        <f>IFERROR(CORREL(AD1527:$AD$3757, AF1527:$AF$3757), "")</f>
        <v>-9.1724262011025934E-4</v>
      </c>
      <c r="AH1527">
        <f t="shared" si="48"/>
        <v>39156435</v>
      </c>
    </row>
    <row r="1528" spans="1:34" x14ac:dyDescent="0.3">
      <c r="A1528" t="s">
        <v>8</v>
      </c>
      <c r="B1528" t="s">
        <v>2213</v>
      </c>
      <c r="C1528" t="s">
        <v>5000</v>
      </c>
      <c r="D1528">
        <f t="array" ref="D1528">AVERAGE(IF($B$2:$B$3757=$C1528, $AE$2:$AE$3757))</f>
        <v>7.2</v>
      </c>
      <c r="E1528">
        <f t="shared" si="49"/>
        <v>4.8166666666666664</v>
      </c>
      <c r="G1528">
        <v>98</v>
      </c>
      <c r="H1528" t="s">
        <v>528</v>
      </c>
      <c r="I1528" t="s">
        <v>5357</v>
      </c>
      <c r="J1528" t="s">
        <v>5359</v>
      </c>
      <c r="W1528" t="s">
        <v>2216</v>
      </c>
      <c r="X1528" t="s">
        <v>11</v>
      </c>
      <c r="AD1528">
        <v>37000000</v>
      </c>
      <c r="AE1528">
        <v>6.1</v>
      </c>
      <c r="AF1528">
        <v>56044241</v>
      </c>
      <c r="AG1528">
        <f>IFERROR(CORREL(AD1528:$AD$3757, AF1528:$AF$3757), "")</f>
        <v>-9.0729966290461843E-4</v>
      </c>
      <c r="AH1528">
        <f t="shared" si="48"/>
        <v>19044241</v>
      </c>
    </row>
    <row r="1529" spans="1:34" x14ac:dyDescent="0.3">
      <c r="A1529" t="s">
        <v>8</v>
      </c>
      <c r="B1529" t="s">
        <v>1056</v>
      </c>
      <c r="C1529" t="s">
        <v>754</v>
      </c>
      <c r="D1529">
        <f t="array" ref="D1529">AVERAGE(IF($B$2:$B$3757=$C1529, $AE$2:$AE$3757))</f>
        <v>5.4</v>
      </c>
      <c r="E1529">
        <f t="shared" si="49"/>
        <v>4.8</v>
      </c>
      <c r="G1529">
        <v>94</v>
      </c>
      <c r="H1529" t="s">
        <v>528</v>
      </c>
      <c r="I1529" t="s">
        <v>5357</v>
      </c>
      <c r="J1529" t="s">
        <v>5359</v>
      </c>
      <c r="W1529" t="s">
        <v>2217</v>
      </c>
      <c r="X1529" t="s">
        <v>11</v>
      </c>
      <c r="AD1529">
        <v>17000000</v>
      </c>
      <c r="AE1529">
        <v>7.7</v>
      </c>
      <c r="AF1529">
        <v>56816662</v>
      </c>
      <c r="AG1529">
        <f>IFERROR(CORREL(AD1529:$AD$3757, AF1529:$AF$3757), "")</f>
        <v>-9.1738734779659857E-4</v>
      </c>
      <c r="AH1529">
        <f t="shared" si="48"/>
        <v>39816662</v>
      </c>
    </row>
    <row r="1530" spans="1:34" x14ac:dyDescent="0.3">
      <c r="A1530" t="s">
        <v>8</v>
      </c>
      <c r="B1530" t="s">
        <v>2218</v>
      </c>
      <c r="C1530" t="s">
        <v>5003</v>
      </c>
      <c r="D1530">
        <f t="array" ref="D1530">AVERAGE(IF($B$2:$B$3757=$C1530, $AE$2:$AE$3757))</f>
        <v>7.1</v>
      </c>
      <c r="E1530">
        <f t="shared" si="49"/>
        <v>4.8</v>
      </c>
      <c r="G1530">
        <v>85</v>
      </c>
      <c r="H1530" t="s">
        <v>253</v>
      </c>
      <c r="I1530" t="s">
        <v>5360</v>
      </c>
      <c r="J1530" t="s">
        <v>528</v>
      </c>
      <c r="K1530" t="s">
        <v>5361</v>
      </c>
      <c r="W1530" t="s">
        <v>2219</v>
      </c>
      <c r="X1530" t="s">
        <v>11</v>
      </c>
      <c r="AD1530">
        <v>42000000</v>
      </c>
      <c r="AE1530">
        <v>5.8</v>
      </c>
      <c r="AF1530">
        <v>64238770</v>
      </c>
      <c r="AG1530">
        <f>IFERROR(CORREL(AD1530:$AD$3757, AF1530:$AF$3757), "")</f>
        <v>-9.0565814985816521E-4</v>
      </c>
      <c r="AH1530">
        <f t="shared" si="48"/>
        <v>22238770</v>
      </c>
    </row>
    <row r="1531" spans="1:34" x14ac:dyDescent="0.3">
      <c r="A1531" t="s">
        <v>8</v>
      </c>
      <c r="B1531" t="s">
        <v>2220</v>
      </c>
      <c r="C1531" t="s">
        <v>5005</v>
      </c>
      <c r="D1531">
        <f t="array" ref="D1531">AVERAGE(IF($B$2:$B$3757=$C1531, $AE$2:$AE$3757))</f>
        <v>6.8</v>
      </c>
      <c r="E1531">
        <f t="shared" si="49"/>
        <v>4.8</v>
      </c>
      <c r="G1531">
        <v>124</v>
      </c>
      <c r="H1531" t="s">
        <v>5367</v>
      </c>
      <c r="I1531" t="s">
        <v>5366</v>
      </c>
      <c r="J1531" t="s">
        <v>897</v>
      </c>
      <c r="W1531" t="s">
        <v>2221</v>
      </c>
      <c r="X1531" t="s">
        <v>11</v>
      </c>
      <c r="AD1531">
        <v>30000000</v>
      </c>
      <c r="AE1531">
        <v>7.6</v>
      </c>
      <c r="AF1531">
        <v>52937130</v>
      </c>
      <c r="AG1531">
        <f>IFERROR(CORREL(AD1531:$AD$3757, AF1531:$AF$3757), "")</f>
        <v>-9.2567038848903062E-4</v>
      </c>
      <c r="AH1531">
        <f t="shared" si="48"/>
        <v>22937130</v>
      </c>
    </row>
    <row r="1532" spans="1:34" x14ac:dyDescent="0.3">
      <c r="A1532" t="s">
        <v>8</v>
      </c>
      <c r="B1532" t="s">
        <v>1878</v>
      </c>
      <c r="C1532" t="s">
        <v>5012</v>
      </c>
      <c r="D1532">
        <f t="array" ref="D1532">AVERAGE(IF($B$2:$B$3757=$C1532, $AE$2:$AE$3757))</f>
        <v>7.9</v>
      </c>
      <c r="E1532">
        <f t="shared" si="49"/>
        <v>4.8</v>
      </c>
      <c r="G1532">
        <v>131</v>
      </c>
      <c r="H1532" t="s">
        <v>897</v>
      </c>
      <c r="I1532" t="s">
        <v>5359</v>
      </c>
      <c r="W1532" t="s">
        <v>2222</v>
      </c>
      <c r="X1532" t="s">
        <v>11</v>
      </c>
      <c r="AD1532">
        <v>55000000</v>
      </c>
      <c r="AE1532">
        <v>6.1</v>
      </c>
      <c r="AF1532">
        <v>52799004</v>
      </c>
      <c r="AG1532">
        <f>IFERROR(CORREL(AD1532:$AD$3757, AF1532:$AF$3757), "")</f>
        <v>-9.2795100859467943E-4</v>
      </c>
      <c r="AH1532">
        <f t="shared" si="48"/>
        <v>-2200996</v>
      </c>
    </row>
    <row r="1533" spans="1:34" x14ac:dyDescent="0.3">
      <c r="A1533" t="s">
        <v>8</v>
      </c>
      <c r="B1533" t="s">
        <v>2223</v>
      </c>
      <c r="C1533" t="s">
        <v>5014</v>
      </c>
      <c r="D1533">
        <f t="array" ref="D1533">AVERAGE(IF($B$2:$B$3757=$C1533, $AE$2:$AE$3757))</f>
        <v>6.7</v>
      </c>
      <c r="E1533">
        <f t="shared" si="49"/>
        <v>4.8</v>
      </c>
      <c r="G1533">
        <v>107</v>
      </c>
      <c r="H1533" t="s">
        <v>354</v>
      </c>
      <c r="I1533" t="s">
        <v>253</v>
      </c>
      <c r="J1533" t="s">
        <v>5358</v>
      </c>
      <c r="K1533" t="s">
        <v>5281</v>
      </c>
      <c r="W1533" t="s">
        <v>2224</v>
      </c>
      <c r="X1533" t="s">
        <v>11</v>
      </c>
      <c r="AD1533">
        <v>27800000</v>
      </c>
      <c r="AE1533">
        <v>5.4</v>
      </c>
      <c r="AF1533">
        <v>55210049</v>
      </c>
      <c r="AG1533">
        <f>IFERROR(CORREL(AD1533:$AD$3757, AF1533:$AF$3757), "")</f>
        <v>-9.5407532074149595E-4</v>
      </c>
      <c r="AH1533">
        <f t="shared" si="48"/>
        <v>27410049</v>
      </c>
    </row>
    <row r="1534" spans="1:34" x14ac:dyDescent="0.3">
      <c r="A1534" t="s">
        <v>8</v>
      </c>
      <c r="B1534" t="s">
        <v>1577</v>
      </c>
      <c r="C1534" t="s">
        <v>5016</v>
      </c>
      <c r="D1534">
        <f t="array" ref="D1534">AVERAGE(IF($B$2:$B$3757=$C1534, $AE$2:$AE$3757))</f>
        <v>5.8</v>
      </c>
      <c r="E1534">
        <f t="shared" si="49"/>
        <v>4.8</v>
      </c>
      <c r="G1534">
        <v>99</v>
      </c>
      <c r="H1534" t="s">
        <v>528</v>
      </c>
      <c r="I1534" t="s">
        <v>5361</v>
      </c>
      <c r="J1534" t="s">
        <v>5357</v>
      </c>
      <c r="K1534" t="s">
        <v>5365</v>
      </c>
      <c r="W1534" t="s">
        <v>2225</v>
      </c>
      <c r="X1534" t="s">
        <v>11</v>
      </c>
      <c r="AD1534">
        <v>30000000</v>
      </c>
      <c r="AE1534">
        <v>5.0999999999999996</v>
      </c>
      <c r="AF1534">
        <v>51432423</v>
      </c>
      <c r="AG1534">
        <f>IFERROR(CORREL(AD1534:$AD$3757, AF1534:$AF$3757), "")</f>
        <v>-9.5428685442016672E-4</v>
      </c>
      <c r="AH1534">
        <f t="shared" si="48"/>
        <v>21432423</v>
      </c>
    </row>
    <row r="1535" spans="1:34" x14ac:dyDescent="0.3">
      <c r="A1535" t="s">
        <v>8</v>
      </c>
      <c r="B1535" t="s">
        <v>659</v>
      </c>
      <c r="C1535" t="s">
        <v>5019</v>
      </c>
      <c r="D1535">
        <f t="array" ref="D1535">AVERAGE(IF($B$2:$B$3757=$C1535, $AE$2:$AE$3757))</f>
        <v>7.2</v>
      </c>
      <c r="E1535">
        <f t="shared" si="49"/>
        <v>4.8</v>
      </c>
      <c r="G1535">
        <v>83</v>
      </c>
      <c r="H1535" t="s">
        <v>528</v>
      </c>
      <c r="I1535" t="s">
        <v>5366</v>
      </c>
      <c r="W1535" t="s">
        <v>2226</v>
      </c>
      <c r="X1535" t="s">
        <v>11</v>
      </c>
      <c r="AD1535">
        <v>30000000</v>
      </c>
      <c r="AE1535">
        <v>6.4</v>
      </c>
      <c r="AF1535">
        <v>51109400</v>
      </c>
      <c r="AG1535">
        <f>IFERROR(CORREL(AD1535:$AD$3757, AF1535:$AF$3757), "")</f>
        <v>-9.5644461581675282E-4</v>
      </c>
      <c r="AH1535">
        <f t="shared" si="48"/>
        <v>21109400</v>
      </c>
    </row>
    <row r="1536" spans="1:34" x14ac:dyDescent="0.3">
      <c r="A1536" t="s">
        <v>8</v>
      </c>
      <c r="B1536" t="s">
        <v>1642</v>
      </c>
      <c r="C1536" t="s">
        <v>113</v>
      </c>
      <c r="D1536">
        <f t="array" ref="D1536">AVERAGE(IF($B$2:$B$3757=$C1536, $AE$2:$AE$3757))</f>
        <v>6.2</v>
      </c>
      <c r="E1536">
        <f t="shared" si="49"/>
        <v>4.8</v>
      </c>
      <c r="G1536">
        <v>131</v>
      </c>
      <c r="H1536" t="s">
        <v>354</v>
      </c>
      <c r="I1536" t="s">
        <v>253</v>
      </c>
      <c r="J1536" t="s">
        <v>5281</v>
      </c>
      <c r="W1536" t="s">
        <v>2227</v>
      </c>
      <c r="X1536" t="s">
        <v>11</v>
      </c>
      <c r="AD1536">
        <v>30000000</v>
      </c>
      <c r="AE1536">
        <v>6.3</v>
      </c>
      <c r="AF1536">
        <v>50300000</v>
      </c>
      <c r="AG1536">
        <f>IFERROR(CORREL(AD1536:$AD$3757, AF1536:$AF$3757), "")</f>
        <v>-9.5857421221690249E-4</v>
      </c>
      <c r="AH1536">
        <f t="shared" si="48"/>
        <v>20300000</v>
      </c>
    </row>
    <row r="1537" spans="1:34" x14ac:dyDescent="0.3">
      <c r="A1537" t="s">
        <v>8</v>
      </c>
      <c r="B1537" t="s">
        <v>2228</v>
      </c>
      <c r="C1537" t="s">
        <v>5023</v>
      </c>
      <c r="D1537">
        <f t="array" ref="D1537">AVERAGE(IF($B$2:$B$3757=$C1537, $AE$2:$AE$3757))</f>
        <v>8.6</v>
      </c>
      <c r="E1537">
        <f t="shared" si="49"/>
        <v>4.8</v>
      </c>
      <c r="G1537">
        <v>85</v>
      </c>
      <c r="H1537" t="s">
        <v>5360</v>
      </c>
      <c r="I1537" t="s">
        <v>528</v>
      </c>
      <c r="J1537" t="s">
        <v>5361</v>
      </c>
      <c r="K1537" t="s">
        <v>5363</v>
      </c>
      <c r="L1537" t="s">
        <v>5358</v>
      </c>
      <c r="W1537" t="s">
        <v>2229</v>
      </c>
      <c r="X1537" t="s">
        <v>11</v>
      </c>
      <c r="AD1537">
        <v>30000000</v>
      </c>
      <c r="AE1537">
        <v>7.5</v>
      </c>
      <c r="AF1537">
        <v>56068547</v>
      </c>
      <c r="AG1537">
        <f>IFERROR(CORREL(AD1537:$AD$3757, AF1537:$AF$3757), "")</f>
        <v>-9.6062983944901589E-4</v>
      </c>
      <c r="AH1537">
        <f t="shared" si="48"/>
        <v>26068547</v>
      </c>
    </row>
    <row r="1538" spans="1:34" x14ac:dyDescent="0.3">
      <c r="A1538" t="s">
        <v>8</v>
      </c>
      <c r="B1538" t="s">
        <v>1468</v>
      </c>
      <c r="C1538" t="s">
        <v>5025</v>
      </c>
      <c r="D1538">
        <f t="array" ref="D1538">AVERAGE(IF($B$2:$B$3757=$C1538, $AE$2:$AE$3757))</f>
        <v>6.5</v>
      </c>
      <c r="E1538">
        <f t="shared" si="49"/>
        <v>4.8</v>
      </c>
      <c r="G1538">
        <v>126</v>
      </c>
      <c r="H1538" t="s">
        <v>897</v>
      </c>
      <c r="I1538" t="s">
        <v>5359</v>
      </c>
      <c r="W1538" t="s">
        <v>2230</v>
      </c>
      <c r="X1538" t="s">
        <v>11</v>
      </c>
      <c r="AD1538">
        <v>30000000</v>
      </c>
      <c r="AE1538">
        <v>7.1</v>
      </c>
      <c r="AF1538">
        <v>53680848</v>
      </c>
      <c r="AG1538">
        <f>IFERROR(CORREL(AD1538:$AD$3757, AF1538:$AF$3757), "")</f>
        <v>-9.6323484807421598E-4</v>
      </c>
      <c r="AH1538">
        <f t="shared" si="48"/>
        <v>23680848</v>
      </c>
    </row>
    <row r="1539" spans="1:34" x14ac:dyDescent="0.3">
      <c r="A1539" t="s">
        <v>8</v>
      </c>
      <c r="B1539" t="s">
        <v>249</v>
      </c>
      <c r="C1539" t="s">
        <v>1674</v>
      </c>
      <c r="D1539">
        <f t="array" ref="D1539">AVERAGE(IF($B$2:$B$3757=$C1539, $AE$2:$AE$3757))</f>
        <v>6.3</v>
      </c>
      <c r="E1539">
        <f t="shared" si="49"/>
        <v>4.8</v>
      </c>
      <c r="G1539">
        <v>123</v>
      </c>
      <c r="H1539" t="s">
        <v>897</v>
      </c>
      <c r="I1539" t="s">
        <v>5363</v>
      </c>
      <c r="J1539" t="s">
        <v>5359</v>
      </c>
      <c r="K1539" t="s">
        <v>2601</v>
      </c>
      <c r="W1539" t="s">
        <v>2231</v>
      </c>
      <c r="X1539" t="s">
        <v>11</v>
      </c>
      <c r="AD1539">
        <v>30000000</v>
      </c>
      <c r="AE1539">
        <v>7.8</v>
      </c>
      <c r="AF1539">
        <v>50921738</v>
      </c>
      <c r="AG1539">
        <f>IFERROR(CORREL(AD1539:$AD$3757, AF1539:$AF$3757), "")</f>
        <v>-9.6561503728228334E-4</v>
      </c>
      <c r="AH1539">
        <f t="shared" ref="AH1539:AH1602" si="50" xml:space="preserve"> AF1539 - AD1539</f>
        <v>20921738</v>
      </c>
    </row>
    <row r="1540" spans="1:34" x14ac:dyDescent="0.3">
      <c r="A1540" t="s">
        <v>8</v>
      </c>
      <c r="B1540" t="s">
        <v>2213</v>
      </c>
      <c r="C1540" t="s">
        <v>5028</v>
      </c>
      <c r="D1540">
        <f t="array" ref="D1540">AVERAGE(IF($B$2:$B$3757=$C1540, $AE$2:$AE$3757))</f>
        <v>6.7</v>
      </c>
      <c r="E1540">
        <f t="shared" si="49"/>
        <v>4.8</v>
      </c>
      <c r="G1540">
        <v>105</v>
      </c>
      <c r="H1540" t="s">
        <v>528</v>
      </c>
      <c r="I1540" t="s">
        <v>897</v>
      </c>
      <c r="J1540" t="s">
        <v>5359</v>
      </c>
      <c r="W1540" t="s">
        <v>2232</v>
      </c>
      <c r="X1540" t="s">
        <v>11</v>
      </c>
      <c r="AD1540">
        <v>30000000</v>
      </c>
      <c r="AE1540">
        <v>6.5</v>
      </c>
      <c r="AF1540">
        <v>53021560</v>
      </c>
      <c r="AG1540">
        <f>IFERROR(CORREL(AD1540:$AD$3757, AF1540:$AF$3757), "")</f>
        <v>-9.6773632509577416E-4</v>
      </c>
      <c r="AH1540">
        <f t="shared" si="50"/>
        <v>23021560</v>
      </c>
    </row>
    <row r="1541" spans="1:34" x14ac:dyDescent="0.3">
      <c r="A1541" t="s">
        <v>8</v>
      </c>
      <c r="B1541" t="s">
        <v>50</v>
      </c>
      <c r="C1541" t="s">
        <v>5030</v>
      </c>
      <c r="D1541">
        <f t="array" ref="D1541">AVERAGE(IF($B$2:$B$3757=$C1541, $AE$2:$AE$3757))</f>
        <v>6.7</v>
      </c>
      <c r="E1541">
        <f t="shared" si="49"/>
        <v>4.7666666666666666</v>
      </c>
      <c r="G1541">
        <v>125</v>
      </c>
      <c r="H1541" t="s">
        <v>354</v>
      </c>
      <c r="I1541" t="s">
        <v>5366</v>
      </c>
      <c r="J1541" t="s">
        <v>5281</v>
      </c>
      <c r="W1541" t="s">
        <v>2233</v>
      </c>
      <c r="X1541" t="s">
        <v>11</v>
      </c>
      <c r="AD1541">
        <v>30000000</v>
      </c>
      <c r="AE1541">
        <v>6.6</v>
      </c>
      <c r="AF1541">
        <v>45645204</v>
      </c>
      <c r="AG1541">
        <f>IFERROR(CORREL(AD1541:$AD$3757, AF1541:$AF$3757), "")</f>
        <v>-9.7005880268492828E-4</v>
      </c>
      <c r="AH1541">
        <f t="shared" si="50"/>
        <v>15645204</v>
      </c>
    </row>
    <row r="1542" spans="1:34" x14ac:dyDescent="0.3">
      <c r="A1542" t="s">
        <v>8</v>
      </c>
      <c r="B1542" t="s">
        <v>68</v>
      </c>
      <c r="C1542" t="s">
        <v>5033</v>
      </c>
      <c r="D1542">
        <f t="array" ref="D1542">AVERAGE(IF($B$2:$B$3757=$C1542, $AE$2:$AE$3757))</f>
        <v>7.7</v>
      </c>
      <c r="E1542">
        <f t="shared" si="49"/>
        <v>4.7333333333333334</v>
      </c>
      <c r="G1542">
        <v>77</v>
      </c>
      <c r="H1542" t="s">
        <v>5360</v>
      </c>
      <c r="I1542" t="s">
        <v>897</v>
      </c>
      <c r="J1542" t="s">
        <v>5361</v>
      </c>
      <c r="K1542" t="s">
        <v>5357</v>
      </c>
      <c r="L1542" t="s">
        <v>5362</v>
      </c>
      <c r="M1542" t="s">
        <v>5359</v>
      </c>
      <c r="W1542" t="s">
        <v>2234</v>
      </c>
      <c r="X1542" t="s">
        <v>11</v>
      </c>
      <c r="AD1542">
        <v>40000000</v>
      </c>
      <c r="AE1542">
        <v>7.4</v>
      </c>
      <c r="AF1542">
        <v>53337608</v>
      </c>
      <c r="AG1542">
        <f>IFERROR(CORREL(AD1542:$AD$3757, AF1542:$AF$3757), "")</f>
        <v>-9.7168953438993256E-4</v>
      </c>
      <c r="AH1542">
        <f t="shared" si="50"/>
        <v>13337608</v>
      </c>
    </row>
    <row r="1543" spans="1:34" x14ac:dyDescent="0.3">
      <c r="A1543" t="s">
        <v>8</v>
      </c>
      <c r="B1543" t="s">
        <v>1528</v>
      </c>
      <c r="C1543" t="s">
        <v>5035</v>
      </c>
      <c r="D1543">
        <f t="array" ref="D1543">AVERAGE(IF($B$2:$B$3757=$C1543, $AE$2:$AE$3757))</f>
        <v>6.7</v>
      </c>
      <c r="E1543">
        <f t="shared" si="49"/>
        <v>4.7</v>
      </c>
      <c r="G1543">
        <v>121</v>
      </c>
      <c r="H1543" t="s">
        <v>354</v>
      </c>
      <c r="I1543" t="s">
        <v>5366</v>
      </c>
      <c r="J1543" t="s">
        <v>897</v>
      </c>
      <c r="K1543" t="s">
        <v>5363</v>
      </c>
      <c r="L1543" t="s">
        <v>5281</v>
      </c>
      <c r="W1543" t="s">
        <v>2235</v>
      </c>
      <c r="X1543" t="s">
        <v>11</v>
      </c>
      <c r="AD1543">
        <v>30000000</v>
      </c>
      <c r="AE1543">
        <v>7.6</v>
      </c>
      <c r="AF1543">
        <v>46875468</v>
      </c>
      <c r="AG1543">
        <f>IFERROR(CORREL(AD1543:$AD$3757, AF1543:$AF$3757), "")</f>
        <v>-9.838430867971338E-4</v>
      </c>
      <c r="AH1543">
        <f t="shared" si="50"/>
        <v>16875468</v>
      </c>
    </row>
    <row r="1544" spans="1:34" x14ac:dyDescent="0.3">
      <c r="A1544" t="s">
        <v>8</v>
      </c>
      <c r="B1544" t="s">
        <v>813</v>
      </c>
      <c r="C1544" t="s">
        <v>5037</v>
      </c>
      <c r="D1544">
        <f t="array" ref="D1544">AVERAGE(IF($B$2:$B$3757=$C1544, $AE$2:$AE$3757))</f>
        <v>6.6</v>
      </c>
      <c r="E1544">
        <f t="shared" si="49"/>
        <v>4.7</v>
      </c>
      <c r="G1544">
        <v>124</v>
      </c>
      <c r="H1544" t="s">
        <v>897</v>
      </c>
      <c r="I1544" t="s">
        <v>5365</v>
      </c>
      <c r="W1544" t="s">
        <v>2236</v>
      </c>
      <c r="X1544" t="s">
        <v>11</v>
      </c>
      <c r="AD1544">
        <v>30000000</v>
      </c>
      <c r="AE1544">
        <v>7.5</v>
      </c>
      <c r="AF1544">
        <v>52418902</v>
      </c>
      <c r="AG1544">
        <f>IFERROR(CORREL(AD1544:$AD$3757, AF1544:$AF$3757), "")</f>
        <v>-9.855962260844123E-4</v>
      </c>
      <c r="AH1544">
        <f t="shared" si="50"/>
        <v>22418902</v>
      </c>
    </row>
    <row r="1545" spans="1:34" x14ac:dyDescent="0.3">
      <c r="A1545" t="s">
        <v>8</v>
      </c>
      <c r="B1545" t="s">
        <v>21</v>
      </c>
      <c r="C1545" t="s">
        <v>73</v>
      </c>
      <c r="D1545">
        <f t="array" ref="D1545">AVERAGE(IF($B$2:$B$3757=$C1545, $AE$2:$AE$3757))</f>
        <v>6.9</v>
      </c>
      <c r="E1545">
        <f t="shared" si="49"/>
        <v>4.7</v>
      </c>
      <c r="G1545">
        <v>99</v>
      </c>
      <c r="H1545" t="s">
        <v>1714</v>
      </c>
      <c r="I1545" t="s">
        <v>5281</v>
      </c>
      <c r="W1545" t="s">
        <v>2237</v>
      </c>
      <c r="X1545" t="s">
        <v>11</v>
      </c>
      <c r="AD1545">
        <v>30000000</v>
      </c>
      <c r="AE1545">
        <v>6.6</v>
      </c>
      <c r="AF1545">
        <v>42057340</v>
      </c>
      <c r="AG1545">
        <f>IFERROR(CORREL(AD1545:$AD$3757, AF1545:$AF$3757), "")</f>
        <v>-9.878756088747239E-4</v>
      </c>
      <c r="AH1545">
        <f t="shared" si="50"/>
        <v>12057340</v>
      </c>
    </row>
    <row r="1546" spans="1:34" x14ac:dyDescent="0.3">
      <c r="A1546" t="s">
        <v>8</v>
      </c>
      <c r="B1546" t="s">
        <v>2238</v>
      </c>
      <c r="C1546" t="s">
        <v>5042</v>
      </c>
      <c r="D1546">
        <f t="array" ref="D1546">AVERAGE(IF($B$2:$B$3757=$C1546, $AE$2:$AE$3757))</f>
        <v>7.4</v>
      </c>
      <c r="E1546">
        <f t="shared" si="49"/>
        <v>4.7</v>
      </c>
      <c r="G1546">
        <v>112</v>
      </c>
      <c r="H1546" t="s">
        <v>897</v>
      </c>
      <c r="I1546" t="s">
        <v>5357</v>
      </c>
      <c r="J1546" t="s">
        <v>5359</v>
      </c>
      <c r="W1546" t="s">
        <v>2239</v>
      </c>
      <c r="X1546" t="s">
        <v>11</v>
      </c>
      <c r="AD1546">
        <v>25000000</v>
      </c>
      <c r="AE1546">
        <v>7.2</v>
      </c>
      <c r="AF1546">
        <v>42478175</v>
      </c>
      <c r="AG1546">
        <f>IFERROR(CORREL(AD1546:$AD$3757, AF1546:$AF$3757), "")</f>
        <v>-9.8918316017066301E-4</v>
      </c>
      <c r="AH1546">
        <f t="shared" si="50"/>
        <v>17478175</v>
      </c>
    </row>
    <row r="1547" spans="1:34" x14ac:dyDescent="0.3">
      <c r="A1547" t="s">
        <v>8</v>
      </c>
      <c r="B1547" t="s">
        <v>2240</v>
      </c>
      <c r="C1547" t="s">
        <v>5045</v>
      </c>
      <c r="D1547">
        <f t="array" ref="D1547">AVERAGE(IF($B$2:$B$3757=$C1547, $AE$2:$AE$3757))</f>
        <v>6.5</v>
      </c>
      <c r="E1547">
        <f t="shared" si="49"/>
        <v>4.7</v>
      </c>
      <c r="G1547">
        <v>111</v>
      </c>
      <c r="H1547" t="s">
        <v>528</v>
      </c>
      <c r="I1547" t="s">
        <v>897</v>
      </c>
      <c r="J1547" t="s">
        <v>5361</v>
      </c>
      <c r="W1547" t="s">
        <v>2241</v>
      </c>
      <c r="X1547" t="s">
        <v>11</v>
      </c>
      <c r="AD1547">
        <v>30000000</v>
      </c>
      <c r="AE1547">
        <v>7.6</v>
      </c>
      <c r="AF1547">
        <v>41407470</v>
      </c>
      <c r="AG1547">
        <f>IFERROR(CORREL(AD1547:$AD$3757, AF1547:$AF$3757), "")</f>
        <v>-9.8769756058204677E-4</v>
      </c>
      <c r="AH1547">
        <f t="shared" si="50"/>
        <v>11407470</v>
      </c>
    </row>
    <row r="1548" spans="1:34" x14ac:dyDescent="0.3">
      <c r="A1548" t="s">
        <v>8</v>
      </c>
      <c r="B1548" t="s">
        <v>286</v>
      </c>
      <c r="C1548" t="s">
        <v>5047</v>
      </c>
      <c r="D1548">
        <f t="array" ref="D1548">AVERAGE(IF($B$2:$B$3757=$C1548, $AE$2:$AE$3757))</f>
        <v>6.2</v>
      </c>
      <c r="E1548">
        <f t="shared" si="49"/>
        <v>4.7</v>
      </c>
      <c r="G1548">
        <v>107</v>
      </c>
      <c r="H1548" t="s">
        <v>897</v>
      </c>
      <c r="I1548" t="s">
        <v>5368</v>
      </c>
      <c r="J1548" t="s">
        <v>5359</v>
      </c>
      <c r="W1548" t="s">
        <v>2242</v>
      </c>
      <c r="X1548" t="s">
        <v>11</v>
      </c>
      <c r="AD1548">
        <v>30000000</v>
      </c>
      <c r="AE1548">
        <v>6.2</v>
      </c>
      <c r="AF1548">
        <v>42385520</v>
      </c>
      <c r="AG1548">
        <f>IFERROR(CORREL(AD1548:$AD$3757, AF1548:$AF$3757), "")</f>
        <v>-9.8894618052229599E-4</v>
      </c>
      <c r="AH1548">
        <f t="shared" si="50"/>
        <v>12385520</v>
      </c>
    </row>
    <row r="1549" spans="1:34" x14ac:dyDescent="0.3">
      <c r="A1549" t="s">
        <v>8</v>
      </c>
      <c r="B1549" t="s">
        <v>1451</v>
      </c>
      <c r="C1549" t="s">
        <v>5055</v>
      </c>
      <c r="D1549">
        <f t="array" ref="D1549">AVERAGE(IF($B$2:$B$3757=$C1549, $AE$2:$AE$3757))</f>
        <v>6.5</v>
      </c>
      <c r="E1549">
        <f t="shared" si="49"/>
        <v>4.7</v>
      </c>
      <c r="G1549">
        <v>104</v>
      </c>
      <c r="H1549" t="s">
        <v>897</v>
      </c>
      <c r="I1549" t="s">
        <v>5359</v>
      </c>
      <c r="J1549" t="s">
        <v>5365</v>
      </c>
      <c r="W1549" t="s">
        <v>2243</v>
      </c>
      <c r="X1549" t="s">
        <v>11</v>
      </c>
      <c r="AD1549">
        <v>30000000</v>
      </c>
      <c r="AE1549">
        <v>5.6</v>
      </c>
      <c r="AF1549">
        <v>40118420</v>
      </c>
      <c r="AG1549">
        <f>IFERROR(CORREL(AD1549:$AD$3757, AF1549:$AF$3757), "")</f>
        <v>-9.9028660251492787E-4</v>
      </c>
      <c r="AH1549">
        <f t="shared" si="50"/>
        <v>10118420</v>
      </c>
    </row>
    <row r="1550" spans="1:34" x14ac:dyDescent="0.3">
      <c r="A1550" t="s">
        <v>8</v>
      </c>
      <c r="B1550" t="s">
        <v>34</v>
      </c>
      <c r="C1550" t="s">
        <v>5057</v>
      </c>
      <c r="D1550">
        <f t="array" ref="D1550">AVERAGE(IF($B$2:$B$3757=$C1550, $AE$2:$AE$3757))</f>
        <v>6</v>
      </c>
      <c r="E1550">
        <f t="shared" si="49"/>
        <v>4.7</v>
      </c>
      <c r="G1550">
        <v>113</v>
      </c>
      <c r="H1550" t="s">
        <v>528</v>
      </c>
      <c r="I1550" t="s">
        <v>897</v>
      </c>
      <c r="J1550" t="s">
        <v>5357</v>
      </c>
      <c r="K1550" t="s">
        <v>5359</v>
      </c>
      <c r="W1550" t="s">
        <v>2244</v>
      </c>
      <c r="X1550" t="s">
        <v>11</v>
      </c>
      <c r="AD1550">
        <v>38000000</v>
      </c>
      <c r="AE1550">
        <v>7.6</v>
      </c>
      <c r="AF1550">
        <v>40137776</v>
      </c>
      <c r="AG1550">
        <f>IFERROR(CORREL(AD1550:$AD$3757, AF1550:$AF$3757), "")</f>
        <v>-9.9141857619239456E-4</v>
      </c>
      <c r="AH1550">
        <f t="shared" si="50"/>
        <v>2137776</v>
      </c>
    </row>
    <row r="1551" spans="1:34" x14ac:dyDescent="0.3">
      <c r="A1551" t="s">
        <v>8</v>
      </c>
      <c r="B1551" t="s">
        <v>935</v>
      </c>
      <c r="C1551" t="s">
        <v>5061</v>
      </c>
      <c r="D1551">
        <f t="array" ref="D1551">AVERAGE(IF($B$2:$B$3757=$C1551, $AE$2:$AE$3757))</f>
        <v>7.9</v>
      </c>
      <c r="E1551">
        <f t="shared" si="49"/>
        <v>4.7</v>
      </c>
      <c r="G1551">
        <v>113</v>
      </c>
      <c r="H1551" t="s">
        <v>1714</v>
      </c>
      <c r="W1551" t="s">
        <v>2245</v>
      </c>
      <c r="X1551" t="s">
        <v>11</v>
      </c>
      <c r="AD1551">
        <v>32000000</v>
      </c>
      <c r="AE1551">
        <v>6.6</v>
      </c>
      <c r="AF1551">
        <v>39568996</v>
      </c>
      <c r="AG1551">
        <f>IFERROR(CORREL(AD1551:$AD$3757, AF1551:$AF$3757), "")</f>
        <v>-9.9638053479281946E-4</v>
      </c>
      <c r="AH1551">
        <f t="shared" si="50"/>
        <v>7568996</v>
      </c>
    </row>
    <row r="1552" spans="1:34" x14ac:dyDescent="0.3">
      <c r="A1552" t="s">
        <v>8</v>
      </c>
      <c r="B1552" t="s">
        <v>2246</v>
      </c>
      <c r="C1552" t="s">
        <v>5063</v>
      </c>
      <c r="D1552">
        <f t="array" ref="D1552">AVERAGE(IF($B$2:$B$3757=$C1552, $AE$2:$AE$3757))</f>
        <v>6</v>
      </c>
      <c r="E1552">
        <f t="shared" si="49"/>
        <v>4.5999999999999996</v>
      </c>
      <c r="G1552">
        <v>95</v>
      </c>
      <c r="H1552" t="s">
        <v>5357</v>
      </c>
      <c r="I1552" t="s">
        <v>1714</v>
      </c>
      <c r="J1552" t="s">
        <v>5363</v>
      </c>
      <c r="K1552" t="s">
        <v>5281</v>
      </c>
      <c r="W1552" t="s">
        <v>2247</v>
      </c>
      <c r="X1552" t="s">
        <v>11</v>
      </c>
      <c r="AD1552">
        <v>30000000</v>
      </c>
      <c r="AE1552">
        <v>7</v>
      </c>
      <c r="AF1552">
        <v>42043633</v>
      </c>
      <c r="AG1552">
        <f>IFERROR(CORREL(AD1552:$AD$3757, AF1552:$AF$3757), "")</f>
        <v>-9.9837948719953243E-4</v>
      </c>
      <c r="AH1552">
        <f t="shared" si="50"/>
        <v>12043633</v>
      </c>
    </row>
    <row r="1553" spans="1:34" x14ac:dyDescent="0.3">
      <c r="A1553" t="s">
        <v>8</v>
      </c>
      <c r="B1553" t="s">
        <v>2248</v>
      </c>
      <c r="C1553" t="s">
        <v>5065</v>
      </c>
      <c r="D1553">
        <f t="array" ref="D1553">AVERAGE(IF($B$2:$B$3757=$C1553, $AE$2:$AE$3757))</f>
        <v>6.1</v>
      </c>
      <c r="E1553">
        <f t="shared" si="49"/>
        <v>4.5999999999999996</v>
      </c>
      <c r="G1553">
        <v>86</v>
      </c>
      <c r="H1553" t="s">
        <v>528</v>
      </c>
      <c r="W1553" t="s">
        <v>2249</v>
      </c>
      <c r="X1553" t="s">
        <v>11</v>
      </c>
      <c r="AD1553">
        <v>30000000</v>
      </c>
      <c r="AE1553">
        <v>2.7</v>
      </c>
      <c r="AF1553">
        <v>38232624</v>
      </c>
      <c r="AG1553">
        <f>IFERROR(CORREL(AD1553:$AD$3757, AF1553:$AF$3757), "")</f>
        <v>-9.9969559925845784E-4</v>
      </c>
      <c r="AH1553">
        <f t="shared" si="50"/>
        <v>8232624</v>
      </c>
    </row>
    <row r="1554" spans="1:34" x14ac:dyDescent="0.3">
      <c r="A1554" t="s">
        <v>8</v>
      </c>
      <c r="B1554" t="s">
        <v>649</v>
      </c>
      <c r="C1554" t="s">
        <v>5068</v>
      </c>
      <c r="D1554">
        <f t="array" ref="D1554">AVERAGE(IF($B$2:$B$3757=$C1554, $AE$2:$AE$3757))</f>
        <v>6.8</v>
      </c>
      <c r="E1554">
        <f t="shared" si="49"/>
        <v>4.5999999999999996</v>
      </c>
      <c r="G1554">
        <v>126</v>
      </c>
      <c r="H1554" t="s">
        <v>354</v>
      </c>
      <c r="I1554" t="s">
        <v>528</v>
      </c>
      <c r="J1554" t="s">
        <v>5366</v>
      </c>
      <c r="K1554" t="s">
        <v>5281</v>
      </c>
      <c r="W1554" t="s">
        <v>2250</v>
      </c>
      <c r="X1554" t="s">
        <v>11</v>
      </c>
      <c r="AD1554">
        <v>30000000</v>
      </c>
      <c r="AE1554">
        <v>7.6</v>
      </c>
      <c r="AF1554">
        <v>38413606</v>
      </c>
      <c r="AG1554">
        <f>IFERROR(CORREL(AD1554:$AD$3757, AF1554:$AF$3757), "")</f>
        <v>-1.000660094095499E-3</v>
      </c>
      <c r="AH1554">
        <f t="shared" si="50"/>
        <v>8413606</v>
      </c>
    </row>
    <row r="1555" spans="1:34" x14ac:dyDescent="0.3">
      <c r="A1555" t="s">
        <v>8</v>
      </c>
      <c r="B1555" t="s">
        <v>688</v>
      </c>
      <c r="C1555" t="s">
        <v>5070</v>
      </c>
      <c r="D1555">
        <f t="array" ref="D1555">AVERAGE(IF($B$2:$B$3757=$C1555, $AE$2:$AE$3757))</f>
        <v>5.9</v>
      </c>
      <c r="E1555">
        <f t="shared" si="49"/>
        <v>4.5999999999999996</v>
      </c>
      <c r="G1555">
        <v>101</v>
      </c>
      <c r="H1555" t="s">
        <v>354</v>
      </c>
      <c r="I1555" t="s">
        <v>5366</v>
      </c>
      <c r="J1555" t="s">
        <v>5358</v>
      </c>
      <c r="K1555" t="s">
        <v>5281</v>
      </c>
      <c r="W1555" t="s">
        <v>2251</v>
      </c>
      <c r="X1555" t="s">
        <v>11</v>
      </c>
      <c r="AD1555">
        <v>27000000</v>
      </c>
      <c r="AE1555">
        <v>6.6</v>
      </c>
      <c r="AF1555">
        <v>38122105</v>
      </c>
      <c r="AG1555">
        <f>IFERROR(CORREL(AD1555:$AD$3757, AF1555:$AF$3757), "")</f>
        <v>-1.0016421717176037E-3</v>
      </c>
      <c r="AH1555">
        <f t="shared" si="50"/>
        <v>11122105</v>
      </c>
    </row>
    <row r="1556" spans="1:34" x14ac:dyDescent="0.3">
      <c r="A1556" t="s">
        <v>8</v>
      </c>
      <c r="B1556" t="s">
        <v>524</v>
      </c>
      <c r="C1556" t="s">
        <v>5072</v>
      </c>
      <c r="D1556">
        <f t="array" ref="D1556">AVERAGE(IF($B$2:$B$3757=$C1556, $AE$2:$AE$3757))</f>
        <v>6.1</v>
      </c>
      <c r="E1556">
        <f t="shared" si="49"/>
        <v>4.5999999999999996</v>
      </c>
      <c r="G1556">
        <v>102</v>
      </c>
      <c r="H1556" t="s">
        <v>528</v>
      </c>
      <c r="I1556" t="s">
        <v>1714</v>
      </c>
      <c r="J1556" t="s">
        <v>5362</v>
      </c>
      <c r="K1556" t="s">
        <v>5358</v>
      </c>
      <c r="W1556" t="s">
        <v>2252</v>
      </c>
      <c r="X1556" t="s">
        <v>11</v>
      </c>
      <c r="AD1556">
        <v>25000000</v>
      </c>
      <c r="AE1556">
        <v>6.9</v>
      </c>
      <c r="AF1556">
        <v>38747385</v>
      </c>
      <c r="AG1556">
        <f>IFERROR(CORREL(AD1556:$AD$3757, AF1556:$AF$3757), "")</f>
        <v>-1.001390831812312E-3</v>
      </c>
      <c r="AH1556">
        <f t="shared" si="50"/>
        <v>13747385</v>
      </c>
    </row>
    <row r="1557" spans="1:34" x14ac:dyDescent="0.3">
      <c r="A1557" t="s">
        <v>8</v>
      </c>
      <c r="B1557" t="s">
        <v>249</v>
      </c>
      <c r="C1557" t="s">
        <v>5074</v>
      </c>
      <c r="D1557">
        <f t="array" ref="D1557">AVERAGE(IF($B$2:$B$3757=$C1557, $AE$2:$AE$3757))</f>
        <v>7.6</v>
      </c>
      <c r="E1557">
        <f t="shared" si="49"/>
        <v>4.5999999999999996</v>
      </c>
      <c r="G1557">
        <v>111</v>
      </c>
      <c r="H1557" t="s">
        <v>354</v>
      </c>
      <c r="I1557" t="s">
        <v>897</v>
      </c>
      <c r="J1557" t="s">
        <v>5281</v>
      </c>
      <c r="W1557" t="s">
        <v>2253</v>
      </c>
      <c r="X1557" t="s">
        <v>11</v>
      </c>
      <c r="AD1557">
        <v>30000000</v>
      </c>
      <c r="AE1557">
        <v>6.8</v>
      </c>
      <c r="AF1557">
        <v>40247512</v>
      </c>
      <c r="AG1557">
        <f>IFERROR(CORREL(AD1557:$AD$3757, AF1557:$AF$3757), "")</f>
        <v>-1.0002722065318242E-3</v>
      </c>
      <c r="AH1557">
        <f t="shared" si="50"/>
        <v>10247512</v>
      </c>
    </row>
    <row r="1558" spans="1:34" x14ac:dyDescent="0.3">
      <c r="A1558" t="s">
        <v>8</v>
      </c>
      <c r="B1558" t="s">
        <v>2254</v>
      </c>
      <c r="C1558" t="s">
        <v>5078</v>
      </c>
      <c r="D1558">
        <f t="array" ref="D1558">AVERAGE(IF($B$2:$B$3757=$C1558, $AE$2:$AE$3757))</f>
        <v>5.7</v>
      </c>
      <c r="E1558">
        <f t="shared" si="49"/>
        <v>4.5999999999999996</v>
      </c>
      <c r="G1558">
        <v>95</v>
      </c>
      <c r="H1558" t="s">
        <v>354</v>
      </c>
      <c r="I1558" t="s">
        <v>253</v>
      </c>
      <c r="J1558" t="s">
        <v>5357</v>
      </c>
      <c r="K1558" t="s">
        <v>5358</v>
      </c>
      <c r="L1558" t="s">
        <v>5281</v>
      </c>
      <c r="W1558" t="s">
        <v>2255</v>
      </c>
      <c r="X1558" t="s">
        <v>11</v>
      </c>
      <c r="AD1558">
        <v>30000000</v>
      </c>
      <c r="AE1558">
        <v>3.7</v>
      </c>
      <c r="AF1558">
        <v>35927406</v>
      </c>
      <c r="AG1558">
        <f>IFERROR(CORREL(AD1558:$AD$3757, AF1558:$AF$3757), "")</f>
        <v>-1.0014249799065703E-3</v>
      </c>
      <c r="AH1558">
        <f t="shared" si="50"/>
        <v>5927406</v>
      </c>
    </row>
    <row r="1559" spans="1:34" x14ac:dyDescent="0.3">
      <c r="A1559" t="s">
        <v>8</v>
      </c>
      <c r="B1559" t="s">
        <v>87</v>
      </c>
      <c r="C1559" t="s">
        <v>5082</v>
      </c>
      <c r="D1559">
        <f t="array" ref="D1559">AVERAGE(IF($B$2:$B$3757=$C1559, $AE$2:$AE$3757))</f>
        <v>5</v>
      </c>
      <c r="E1559">
        <f t="shared" si="49"/>
        <v>4.5999999999999996</v>
      </c>
      <c r="G1559">
        <v>98</v>
      </c>
      <c r="H1559" t="s">
        <v>528</v>
      </c>
      <c r="I1559" t="s">
        <v>897</v>
      </c>
      <c r="J1559" t="s">
        <v>5359</v>
      </c>
      <c r="W1559" t="s">
        <v>2256</v>
      </c>
      <c r="X1559" t="s">
        <v>11</v>
      </c>
      <c r="AD1559">
        <v>30000000</v>
      </c>
      <c r="AE1559">
        <v>6.1</v>
      </c>
      <c r="AF1559">
        <v>35565975</v>
      </c>
      <c r="AG1559">
        <f>IFERROR(CORREL(AD1559:$AD$3757, AF1559:$AF$3757), "")</f>
        <v>-1.0021808756337221E-3</v>
      </c>
      <c r="AH1559">
        <f t="shared" si="50"/>
        <v>5565975</v>
      </c>
    </row>
    <row r="1560" spans="1:34" x14ac:dyDescent="0.3">
      <c r="A1560" t="s">
        <v>8</v>
      </c>
      <c r="B1560" t="s">
        <v>2257</v>
      </c>
      <c r="C1560" t="s">
        <v>5084</v>
      </c>
      <c r="D1560">
        <f t="array" ref="D1560">AVERAGE(IF($B$2:$B$3757=$C1560, $AE$2:$AE$3757))</f>
        <v>7</v>
      </c>
      <c r="E1560">
        <f t="shared" ref="E1560:E1623" si="51">LARGE($D$2:$D$1660, ROW(1559:1559))</f>
        <v>4.5999999999999996</v>
      </c>
      <c r="G1560">
        <v>100</v>
      </c>
      <c r="H1560" t="s">
        <v>897</v>
      </c>
      <c r="I1560" t="s">
        <v>5357</v>
      </c>
      <c r="J1560" t="s">
        <v>1714</v>
      </c>
      <c r="W1560" t="s">
        <v>2258</v>
      </c>
      <c r="X1560" t="s">
        <v>11</v>
      </c>
      <c r="AD1560">
        <v>30000000</v>
      </c>
      <c r="AE1560">
        <v>5.9</v>
      </c>
      <c r="AF1560">
        <v>35266619</v>
      </c>
      <c r="AG1560">
        <f>IFERROR(CORREL(AD1560:$AD$3757, AF1560:$AF$3757), "")</f>
        <v>-1.0029043926880043E-3</v>
      </c>
      <c r="AH1560">
        <f t="shared" si="50"/>
        <v>5266619</v>
      </c>
    </row>
    <row r="1561" spans="1:34" x14ac:dyDescent="0.3">
      <c r="A1561" t="s">
        <v>8</v>
      </c>
      <c r="B1561" t="s">
        <v>2259</v>
      </c>
      <c r="C1561" t="s">
        <v>5086</v>
      </c>
      <c r="D1561">
        <f t="array" ref="D1561">AVERAGE(IF($B$2:$B$3757=$C1561, $AE$2:$AE$3757))</f>
        <v>3.4</v>
      </c>
      <c r="E1561">
        <f t="shared" si="51"/>
        <v>4.5999999999999996</v>
      </c>
      <c r="G1561">
        <v>118</v>
      </c>
      <c r="H1561" t="s">
        <v>897</v>
      </c>
      <c r="I1561" t="s">
        <v>5368</v>
      </c>
      <c r="W1561" t="s">
        <v>2260</v>
      </c>
      <c r="X1561" t="s">
        <v>11</v>
      </c>
      <c r="AD1561">
        <v>30000000</v>
      </c>
      <c r="AE1561">
        <v>6.7</v>
      </c>
      <c r="AF1561">
        <v>34703228</v>
      </c>
      <c r="AG1561">
        <f>IFERROR(CORREL(AD1561:$AD$3757, AF1561:$AF$3757), "")</f>
        <v>-1.0036011955246228E-3</v>
      </c>
      <c r="AH1561">
        <f t="shared" si="50"/>
        <v>4703228</v>
      </c>
    </row>
    <row r="1562" spans="1:34" x14ac:dyDescent="0.3">
      <c r="A1562" t="s">
        <v>8</v>
      </c>
      <c r="B1562" t="s">
        <v>2261</v>
      </c>
      <c r="C1562" t="s">
        <v>5089</v>
      </c>
      <c r="D1562">
        <f t="array" ref="D1562">AVERAGE(IF($B$2:$B$3757=$C1562, $AE$2:$AE$3757))</f>
        <v>6</v>
      </c>
      <c r="E1562">
        <f t="shared" si="51"/>
        <v>4.5999999999999996</v>
      </c>
      <c r="G1562">
        <v>125</v>
      </c>
      <c r="H1562" t="s">
        <v>5366</v>
      </c>
      <c r="I1562" t="s">
        <v>897</v>
      </c>
      <c r="J1562" t="s">
        <v>5365</v>
      </c>
      <c r="W1562" t="s">
        <v>2262</v>
      </c>
      <c r="X1562" t="s">
        <v>11</v>
      </c>
      <c r="AD1562">
        <v>30000000</v>
      </c>
      <c r="AE1562">
        <v>6.9</v>
      </c>
      <c r="AF1562">
        <v>38432823</v>
      </c>
      <c r="AG1562">
        <f>IFERROR(CORREL(AD1562:$AD$3757, AF1562:$AF$3757), "")</f>
        <v>-1.004247146087277E-3</v>
      </c>
      <c r="AH1562">
        <f t="shared" si="50"/>
        <v>8432823</v>
      </c>
    </row>
    <row r="1563" spans="1:34" x14ac:dyDescent="0.3">
      <c r="A1563" t="s">
        <v>8</v>
      </c>
      <c r="B1563" t="s">
        <v>1214</v>
      </c>
      <c r="C1563" t="s">
        <v>5092</v>
      </c>
      <c r="D1563">
        <f t="array" ref="D1563">AVERAGE(IF($B$2:$B$3757=$C1563, $AE$2:$AE$3757))</f>
        <v>7.4</v>
      </c>
      <c r="E1563">
        <f t="shared" si="51"/>
        <v>4.5500000000000007</v>
      </c>
      <c r="G1563">
        <v>94</v>
      </c>
      <c r="H1563" t="s">
        <v>528</v>
      </c>
      <c r="I1563" t="s">
        <v>5366</v>
      </c>
      <c r="W1563" t="s">
        <v>2263</v>
      </c>
      <c r="X1563" t="s">
        <v>11</v>
      </c>
      <c r="AD1563">
        <v>45000000</v>
      </c>
      <c r="AE1563">
        <v>5.5</v>
      </c>
      <c r="AF1563">
        <v>32095318</v>
      </c>
      <c r="AG1563">
        <f>IFERROR(CORREL(AD1563:$AD$3757, AF1563:$AF$3757), "")</f>
        <v>-1.0052363848846216E-3</v>
      </c>
      <c r="AH1563">
        <f t="shared" si="50"/>
        <v>-12904682</v>
      </c>
    </row>
    <row r="1564" spans="1:34" x14ac:dyDescent="0.3">
      <c r="A1564" t="s">
        <v>8</v>
      </c>
      <c r="B1564" t="s">
        <v>2264</v>
      </c>
      <c r="C1564" t="s">
        <v>5095</v>
      </c>
      <c r="D1564">
        <f t="array" ref="D1564">AVERAGE(IF($B$2:$B$3757=$C1564, $AE$2:$AE$3757))</f>
        <v>6.2</v>
      </c>
      <c r="E1564">
        <f t="shared" si="51"/>
        <v>4.5500000000000007</v>
      </c>
      <c r="G1564">
        <v>79</v>
      </c>
      <c r="H1564" t="s">
        <v>354</v>
      </c>
      <c r="I1564" t="s">
        <v>253</v>
      </c>
      <c r="J1564" t="s">
        <v>5360</v>
      </c>
      <c r="K1564" t="s">
        <v>897</v>
      </c>
      <c r="L1564" t="s">
        <v>5363</v>
      </c>
      <c r="M1564" t="s">
        <v>5358</v>
      </c>
      <c r="N1564" t="s">
        <v>5281</v>
      </c>
      <c r="W1564">
        <v>9</v>
      </c>
      <c r="X1564" t="s">
        <v>11</v>
      </c>
      <c r="AD1564">
        <v>30000000</v>
      </c>
      <c r="AE1564">
        <v>7.1</v>
      </c>
      <c r="AF1564">
        <v>31743332</v>
      </c>
      <c r="AG1564">
        <f>IFERROR(CORREL(AD1564:$AD$3757, AF1564:$AF$3757), "")</f>
        <v>-1.0082527205491478E-3</v>
      </c>
      <c r="AH1564">
        <f t="shared" si="50"/>
        <v>1743332</v>
      </c>
    </row>
    <row r="1565" spans="1:34" x14ac:dyDescent="0.3">
      <c r="A1565" t="s">
        <v>8</v>
      </c>
      <c r="B1565" t="s">
        <v>408</v>
      </c>
      <c r="C1565" t="s">
        <v>5098</v>
      </c>
      <c r="D1565">
        <f t="array" ref="D1565">AVERAGE(IF($B$2:$B$3757=$C1565, $AE$2:$AE$3757))</f>
        <v>7.2</v>
      </c>
      <c r="E1565">
        <f t="shared" si="51"/>
        <v>4.5</v>
      </c>
      <c r="G1565">
        <v>106</v>
      </c>
      <c r="H1565" t="s">
        <v>5366</v>
      </c>
      <c r="I1565" t="s">
        <v>897</v>
      </c>
      <c r="J1565" t="s">
        <v>5281</v>
      </c>
      <c r="W1565" t="s">
        <v>2265</v>
      </c>
      <c r="X1565" t="s">
        <v>11</v>
      </c>
      <c r="AD1565">
        <v>30000000</v>
      </c>
      <c r="AE1565">
        <v>7.1</v>
      </c>
      <c r="AF1565">
        <v>32154410</v>
      </c>
      <c r="AG1565">
        <f>IFERROR(CORREL(AD1565:$AD$3757, AF1565:$AF$3757), "")</f>
        <v>-1.0086321005920681E-3</v>
      </c>
      <c r="AH1565">
        <f t="shared" si="50"/>
        <v>2154410</v>
      </c>
    </row>
    <row r="1566" spans="1:34" x14ac:dyDescent="0.3">
      <c r="A1566" t="s">
        <v>8</v>
      </c>
      <c r="B1566" t="s">
        <v>2266</v>
      </c>
      <c r="C1566" t="s">
        <v>5101</v>
      </c>
      <c r="D1566">
        <f t="array" ref="D1566">AVERAGE(IF($B$2:$B$3757=$C1566, $AE$2:$AE$3757))</f>
        <v>7.2</v>
      </c>
      <c r="E1566">
        <f t="shared" si="51"/>
        <v>4.5</v>
      </c>
      <c r="G1566">
        <v>63</v>
      </c>
      <c r="H1566" t="s">
        <v>253</v>
      </c>
      <c r="I1566" t="s">
        <v>5360</v>
      </c>
      <c r="J1566" t="s">
        <v>528</v>
      </c>
      <c r="K1566" t="s">
        <v>5361</v>
      </c>
      <c r="L1566" t="s">
        <v>5362</v>
      </c>
      <c r="W1566" t="s">
        <v>2267</v>
      </c>
      <c r="X1566" t="s">
        <v>11</v>
      </c>
      <c r="AD1566">
        <v>30000000</v>
      </c>
      <c r="AE1566">
        <v>7.3</v>
      </c>
      <c r="AF1566">
        <v>26687172</v>
      </c>
      <c r="AG1566">
        <f>IFERROR(CORREL(AD1566:$AD$3757, AF1566:$AF$3757), "")</f>
        <v>-1.0090492428162018E-3</v>
      </c>
      <c r="AH1566">
        <f t="shared" si="50"/>
        <v>-3312828</v>
      </c>
    </row>
    <row r="1567" spans="1:34" x14ac:dyDescent="0.3">
      <c r="A1567" t="s">
        <v>8</v>
      </c>
      <c r="B1567" t="s">
        <v>2268</v>
      </c>
      <c r="C1567" t="s">
        <v>5103</v>
      </c>
      <c r="D1567">
        <f t="array" ref="D1567">AVERAGE(IF($B$2:$B$3757=$C1567, $AE$2:$AE$3757))</f>
        <v>7.4</v>
      </c>
      <c r="E1567">
        <f t="shared" si="51"/>
        <v>4.5</v>
      </c>
      <c r="G1567">
        <v>85</v>
      </c>
      <c r="H1567" t="s">
        <v>528</v>
      </c>
      <c r="W1567" t="s">
        <v>2269</v>
      </c>
      <c r="X1567" t="s">
        <v>11</v>
      </c>
      <c r="AD1567">
        <v>19000000</v>
      </c>
      <c r="AE1567">
        <v>3.4</v>
      </c>
      <c r="AF1567">
        <v>26096584</v>
      </c>
      <c r="AG1567">
        <f>IFERROR(CORREL(AD1567:$AD$3757, AF1567:$AF$3757), "")</f>
        <v>-1.0089727289285411E-3</v>
      </c>
      <c r="AH1567">
        <f t="shared" si="50"/>
        <v>7096584</v>
      </c>
    </row>
    <row r="1568" spans="1:34" x14ac:dyDescent="0.3">
      <c r="A1568" t="s">
        <v>8</v>
      </c>
      <c r="B1568" t="s">
        <v>445</v>
      </c>
      <c r="C1568" t="s">
        <v>5107</v>
      </c>
      <c r="D1568">
        <f t="array" ref="D1568">AVERAGE(IF($B$2:$B$3757=$C1568, $AE$2:$AE$3757))</f>
        <v>7.7</v>
      </c>
      <c r="E1568">
        <f t="shared" si="51"/>
        <v>4.5</v>
      </c>
      <c r="G1568">
        <v>108</v>
      </c>
      <c r="H1568" t="s">
        <v>528</v>
      </c>
      <c r="I1568" t="s">
        <v>897</v>
      </c>
      <c r="J1568" t="s">
        <v>5359</v>
      </c>
      <c r="W1568" t="s">
        <v>2270</v>
      </c>
      <c r="X1568" t="s">
        <v>11</v>
      </c>
      <c r="AD1568">
        <v>30000000</v>
      </c>
      <c r="AE1568">
        <v>6.8</v>
      </c>
      <c r="AF1568">
        <v>26525834</v>
      </c>
      <c r="AG1568">
        <f>IFERROR(CORREL(AD1568:$AD$3757, AF1568:$AF$3757), "")</f>
        <v>-1.0094499148289231E-3</v>
      </c>
      <c r="AH1568">
        <f t="shared" si="50"/>
        <v>-3474166</v>
      </c>
    </row>
    <row r="1569" spans="1:34" x14ac:dyDescent="0.3">
      <c r="A1569" t="s">
        <v>8</v>
      </c>
      <c r="B1569" t="s">
        <v>910</v>
      </c>
      <c r="C1569" t="s">
        <v>5109</v>
      </c>
      <c r="D1569">
        <f t="array" ref="D1569">AVERAGE(IF($B$2:$B$3757=$C1569, $AE$2:$AE$3757))</f>
        <v>7</v>
      </c>
      <c r="E1569">
        <f t="shared" si="51"/>
        <v>4.5</v>
      </c>
      <c r="G1569">
        <v>139</v>
      </c>
      <c r="H1569" t="s">
        <v>5367</v>
      </c>
      <c r="I1569" t="s">
        <v>897</v>
      </c>
      <c r="J1569" t="s">
        <v>5368</v>
      </c>
      <c r="W1569" t="s">
        <v>2271</v>
      </c>
      <c r="X1569" t="s">
        <v>11</v>
      </c>
      <c r="AD1569">
        <v>30000000</v>
      </c>
      <c r="AE1569">
        <v>6.9</v>
      </c>
      <c r="AF1569">
        <v>30513940</v>
      </c>
      <c r="AG1569">
        <f>IFERROR(CORREL(AD1569:$AD$3757, AF1569:$AF$3757), "")</f>
        <v>-1.0093589638040391E-3</v>
      </c>
      <c r="AH1569">
        <f t="shared" si="50"/>
        <v>513940</v>
      </c>
    </row>
    <row r="1570" spans="1:34" x14ac:dyDescent="0.3">
      <c r="A1570" t="s">
        <v>8</v>
      </c>
      <c r="B1570" t="s">
        <v>1414</v>
      </c>
      <c r="C1570" t="s">
        <v>5111</v>
      </c>
      <c r="D1570">
        <f t="array" ref="D1570">AVERAGE(IF($B$2:$B$3757=$C1570, $AE$2:$AE$3757))</f>
        <v>7.2</v>
      </c>
      <c r="E1570">
        <f t="shared" si="51"/>
        <v>4.5</v>
      </c>
      <c r="G1570">
        <v>127</v>
      </c>
      <c r="H1570" t="s">
        <v>897</v>
      </c>
      <c r="W1570" t="s">
        <v>2272</v>
      </c>
      <c r="X1570" t="s">
        <v>11</v>
      </c>
      <c r="AD1570">
        <v>30000000</v>
      </c>
      <c r="AE1570">
        <v>7</v>
      </c>
      <c r="AF1570">
        <v>23209440</v>
      </c>
      <c r="AG1570">
        <f>IFERROR(CORREL(AD1570:$AD$3757, AF1570:$AF$3757), "")</f>
        <v>-1.0096270486796945E-3</v>
      </c>
      <c r="AH1570">
        <f t="shared" si="50"/>
        <v>-6790560</v>
      </c>
    </row>
    <row r="1571" spans="1:34" x14ac:dyDescent="0.3">
      <c r="A1571" t="s">
        <v>8</v>
      </c>
      <c r="B1571" t="s">
        <v>2273</v>
      </c>
      <c r="C1571" t="s">
        <v>5113</v>
      </c>
      <c r="D1571">
        <f t="array" ref="D1571">AVERAGE(IF($B$2:$B$3757=$C1571, $AE$2:$AE$3757))</f>
        <v>7.2</v>
      </c>
      <c r="E1571">
        <f t="shared" si="51"/>
        <v>4.4499999999999993</v>
      </c>
      <c r="G1571">
        <v>106</v>
      </c>
      <c r="H1571" t="s">
        <v>354</v>
      </c>
      <c r="I1571" t="s">
        <v>5366</v>
      </c>
      <c r="J1571" t="s">
        <v>5358</v>
      </c>
      <c r="K1571" t="s">
        <v>5281</v>
      </c>
      <c r="W1571" t="s">
        <v>2274</v>
      </c>
      <c r="X1571" t="s">
        <v>11</v>
      </c>
      <c r="AD1571">
        <v>30000000</v>
      </c>
      <c r="AE1571">
        <v>5.5</v>
      </c>
      <c r="AF1571">
        <v>24048000</v>
      </c>
      <c r="AG1571">
        <f>IFERROR(CORREL(AD1571:$AD$3757, AF1571:$AF$3757), "")</f>
        <v>-1.0092406451027544E-3</v>
      </c>
      <c r="AH1571">
        <f t="shared" si="50"/>
        <v>-5952000</v>
      </c>
    </row>
    <row r="1572" spans="1:34" x14ac:dyDescent="0.3">
      <c r="A1572" t="s">
        <v>8</v>
      </c>
      <c r="B1572" t="s">
        <v>715</v>
      </c>
      <c r="C1572" t="s">
        <v>5117</v>
      </c>
      <c r="D1572">
        <f t="array" ref="D1572">AVERAGE(IF($B$2:$B$3757=$C1572, $AE$2:$AE$3757))</f>
        <v>7</v>
      </c>
      <c r="E1572">
        <f t="shared" si="51"/>
        <v>4.4333333333333336</v>
      </c>
      <c r="G1572">
        <v>95</v>
      </c>
      <c r="H1572" t="s">
        <v>528</v>
      </c>
      <c r="I1572" t="s">
        <v>5359</v>
      </c>
      <c r="J1572" t="s">
        <v>5358</v>
      </c>
      <c r="W1572" t="s">
        <v>2275</v>
      </c>
      <c r="X1572" t="s">
        <v>11</v>
      </c>
      <c r="AD1572">
        <v>30000000</v>
      </c>
      <c r="AE1572">
        <v>5.0999999999999996</v>
      </c>
      <c r="AF1572">
        <v>22526144</v>
      </c>
      <c r="AG1572">
        <f>IFERROR(CORREL(AD1572:$AD$3757, AF1572:$AF$3757), "")</f>
        <v>-1.0089283410224723E-3</v>
      </c>
      <c r="AH1572">
        <f t="shared" si="50"/>
        <v>-7473856</v>
      </c>
    </row>
    <row r="1573" spans="1:34" x14ac:dyDescent="0.3">
      <c r="A1573" t="s">
        <v>8</v>
      </c>
      <c r="B1573" t="s">
        <v>711</v>
      </c>
      <c r="C1573" t="s">
        <v>5119</v>
      </c>
      <c r="D1573">
        <f t="array" ref="D1573">AVERAGE(IF($B$2:$B$3757=$C1573, $AE$2:$AE$3757))</f>
        <v>6.7</v>
      </c>
      <c r="E1573">
        <f t="shared" si="51"/>
        <v>4.4000000000000004</v>
      </c>
      <c r="G1573">
        <v>118</v>
      </c>
      <c r="H1573" t="s">
        <v>1714</v>
      </c>
      <c r="I1573" t="s">
        <v>5363</v>
      </c>
      <c r="J1573" t="s">
        <v>5281</v>
      </c>
      <c r="W1573" t="s">
        <v>2276</v>
      </c>
      <c r="X1573" t="s">
        <v>11</v>
      </c>
      <c r="AD1573">
        <v>30000000</v>
      </c>
      <c r="AE1573">
        <v>6.2</v>
      </c>
      <c r="AF1573">
        <v>30523568</v>
      </c>
      <c r="AG1573">
        <f>IFERROR(CORREL(AD1573:$AD$3757, AF1573:$AF$3757), "")</f>
        <v>-1.0084807055037082E-3</v>
      </c>
      <c r="AH1573">
        <f t="shared" si="50"/>
        <v>523568</v>
      </c>
    </row>
    <row r="1574" spans="1:34" x14ac:dyDescent="0.3">
      <c r="A1574" t="s">
        <v>8</v>
      </c>
      <c r="B1574" t="s">
        <v>2277</v>
      </c>
      <c r="C1574" t="s">
        <v>5121</v>
      </c>
      <c r="D1574">
        <f t="array" ref="D1574">AVERAGE(IF($B$2:$B$3757=$C1574, $AE$2:$AE$3757))</f>
        <v>7.4</v>
      </c>
      <c r="E1574">
        <f t="shared" si="51"/>
        <v>4.4000000000000004</v>
      </c>
      <c r="G1574">
        <v>108</v>
      </c>
      <c r="H1574" t="s">
        <v>253</v>
      </c>
      <c r="I1574" t="s">
        <v>897</v>
      </c>
      <c r="J1574" t="s">
        <v>5281</v>
      </c>
      <c r="W1574" t="s">
        <v>2278</v>
      </c>
      <c r="X1574" t="s">
        <v>11</v>
      </c>
      <c r="AD1574">
        <v>30000000</v>
      </c>
      <c r="AE1574">
        <v>5.9</v>
      </c>
      <c r="AF1574">
        <v>23070045</v>
      </c>
      <c r="AG1574">
        <f>IFERROR(CORREL(AD1574:$AD$3757, AF1574:$AF$3757), "")</f>
        <v>-1.0087497444298788E-3</v>
      </c>
      <c r="AH1574">
        <f t="shared" si="50"/>
        <v>-6929955</v>
      </c>
    </row>
    <row r="1575" spans="1:34" x14ac:dyDescent="0.3">
      <c r="A1575" t="s">
        <v>8</v>
      </c>
      <c r="B1575" t="s">
        <v>2279</v>
      </c>
      <c r="C1575" t="s">
        <v>5123</v>
      </c>
      <c r="D1575">
        <f t="array" ref="D1575">AVERAGE(IF($B$2:$B$3757=$C1575, $AE$2:$AE$3757))</f>
        <v>6.1</v>
      </c>
      <c r="E1575">
        <f t="shared" si="51"/>
        <v>4.4000000000000004</v>
      </c>
      <c r="G1575">
        <v>105</v>
      </c>
      <c r="H1575" t="s">
        <v>528</v>
      </c>
      <c r="I1575" t="s">
        <v>897</v>
      </c>
      <c r="J1575" t="s">
        <v>5359</v>
      </c>
      <c r="W1575" t="s">
        <v>2280</v>
      </c>
      <c r="X1575" t="s">
        <v>11</v>
      </c>
      <c r="AD1575">
        <v>35000000</v>
      </c>
      <c r="AE1575">
        <v>5.2</v>
      </c>
      <c r="AF1575">
        <v>20422207</v>
      </c>
      <c r="AG1575">
        <f>IFERROR(CORREL(AD1575:$AD$3757, AF1575:$AF$3757), "")</f>
        <v>-1.0083498464759587E-3</v>
      </c>
      <c r="AH1575">
        <f t="shared" si="50"/>
        <v>-14577793</v>
      </c>
    </row>
    <row r="1576" spans="1:34" x14ac:dyDescent="0.3">
      <c r="A1576" t="s">
        <v>8</v>
      </c>
      <c r="B1576" t="s">
        <v>1972</v>
      </c>
      <c r="C1576" t="s">
        <v>5125</v>
      </c>
      <c r="D1576">
        <f t="array" ref="D1576">AVERAGE(IF($B$2:$B$3757=$C1576, $AE$2:$AE$3757))</f>
        <v>8.1999999999999993</v>
      </c>
      <c r="E1576">
        <f t="shared" si="51"/>
        <v>4.4000000000000004</v>
      </c>
      <c r="G1576">
        <v>131</v>
      </c>
      <c r="H1576" t="s">
        <v>528</v>
      </c>
      <c r="I1576" t="s">
        <v>5359</v>
      </c>
      <c r="W1576" t="s">
        <v>2281</v>
      </c>
      <c r="X1576" t="s">
        <v>11</v>
      </c>
      <c r="AD1576">
        <v>30000000</v>
      </c>
      <c r="AE1576">
        <v>6.2</v>
      </c>
      <c r="AF1576">
        <v>28644770</v>
      </c>
      <c r="AG1576">
        <f>IFERROR(CORREL(AD1576:$AD$3757, AF1576:$AF$3757), "")</f>
        <v>-1.006355216167357E-3</v>
      </c>
      <c r="AH1576">
        <f t="shared" si="50"/>
        <v>-1355230</v>
      </c>
    </row>
    <row r="1577" spans="1:34" x14ac:dyDescent="0.3">
      <c r="A1577" t="s">
        <v>8</v>
      </c>
      <c r="B1577" t="s">
        <v>2282</v>
      </c>
      <c r="C1577" t="s">
        <v>5127</v>
      </c>
      <c r="D1577">
        <f t="array" ref="D1577">AVERAGE(IF($B$2:$B$3757=$C1577, $AE$2:$AE$3757))</f>
        <v>7.7</v>
      </c>
      <c r="E1577">
        <f t="shared" si="51"/>
        <v>4.4000000000000004</v>
      </c>
      <c r="G1577">
        <v>104</v>
      </c>
      <c r="H1577" t="s">
        <v>528</v>
      </c>
      <c r="I1577" t="s">
        <v>897</v>
      </c>
      <c r="J1577" t="s">
        <v>5359</v>
      </c>
      <c r="K1577" t="s">
        <v>5365</v>
      </c>
      <c r="W1577" t="s">
        <v>2283</v>
      </c>
      <c r="X1577" t="s">
        <v>11</v>
      </c>
      <c r="AD1577">
        <v>30000000</v>
      </c>
      <c r="AE1577">
        <v>5.5</v>
      </c>
      <c r="AF1577">
        <v>21800302</v>
      </c>
      <c r="AG1577">
        <f>IFERROR(CORREL(AD1577:$AD$3757, AF1577:$AF$3757), "")</f>
        <v>-1.0064540936873131E-3</v>
      </c>
      <c r="AH1577">
        <f t="shared" si="50"/>
        <v>-8199698</v>
      </c>
    </row>
    <row r="1578" spans="1:34" x14ac:dyDescent="0.3">
      <c r="A1578" t="s">
        <v>8</v>
      </c>
      <c r="B1578" t="s">
        <v>2284</v>
      </c>
      <c r="C1578" t="s">
        <v>5129</v>
      </c>
      <c r="D1578">
        <f t="array" ref="D1578">AVERAGE(IF($B$2:$B$3757=$C1578, $AE$2:$AE$3757))</f>
        <v>7.3</v>
      </c>
      <c r="E1578">
        <f t="shared" si="51"/>
        <v>4.4000000000000004</v>
      </c>
      <c r="G1578">
        <v>133</v>
      </c>
      <c r="H1578" t="s">
        <v>5366</v>
      </c>
      <c r="I1578" t="s">
        <v>897</v>
      </c>
      <c r="J1578" t="s">
        <v>5359</v>
      </c>
      <c r="K1578" t="s">
        <v>5281</v>
      </c>
      <c r="W1578" t="s">
        <v>2285</v>
      </c>
      <c r="X1578" t="s">
        <v>11</v>
      </c>
      <c r="AD1578">
        <v>35000000</v>
      </c>
      <c r="AE1578">
        <v>7.4</v>
      </c>
      <c r="AF1578">
        <v>21129348</v>
      </c>
      <c r="AG1578">
        <f>IFERROR(CORREL(AD1578:$AD$3757, AF1578:$AF$3757), "")</f>
        <v>-1.0059400578187926E-3</v>
      </c>
      <c r="AH1578">
        <f t="shared" si="50"/>
        <v>-13870652</v>
      </c>
    </row>
    <row r="1579" spans="1:34" x14ac:dyDescent="0.3">
      <c r="A1579" t="s">
        <v>8</v>
      </c>
      <c r="B1579" t="s">
        <v>2286</v>
      </c>
      <c r="C1579" t="s">
        <v>5131</v>
      </c>
      <c r="D1579">
        <f t="array" ref="D1579">AVERAGE(IF($B$2:$B$3757=$C1579, $AE$2:$AE$3757))</f>
        <v>7.6</v>
      </c>
      <c r="E1579">
        <f t="shared" si="51"/>
        <v>4.3999999999999995</v>
      </c>
      <c r="G1579">
        <v>94</v>
      </c>
      <c r="H1579" t="s">
        <v>354</v>
      </c>
      <c r="I1579" t="s">
        <v>1714</v>
      </c>
      <c r="J1579" t="s">
        <v>5358</v>
      </c>
      <c r="K1579" t="s">
        <v>5281</v>
      </c>
      <c r="W1579" t="s">
        <v>2287</v>
      </c>
      <c r="X1579" t="s">
        <v>11</v>
      </c>
      <c r="AD1579">
        <v>30000000</v>
      </c>
      <c r="AE1579">
        <v>4.4000000000000004</v>
      </c>
      <c r="AF1579">
        <v>18500966</v>
      </c>
      <c r="AG1579">
        <f>IFERROR(CORREL(AD1579:$AD$3757, AF1579:$AF$3757), "")</f>
        <v>-1.0041398960802372E-3</v>
      </c>
      <c r="AH1579">
        <f t="shared" si="50"/>
        <v>-11499034</v>
      </c>
    </row>
    <row r="1580" spans="1:34" x14ac:dyDescent="0.3">
      <c r="A1580" t="s">
        <v>8</v>
      </c>
      <c r="B1580" t="s">
        <v>2288</v>
      </c>
      <c r="C1580" t="s">
        <v>5133</v>
      </c>
      <c r="D1580">
        <f t="array" ref="D1580">AVERAGE(IF($B$2:$B$3757=$C1580, $AE$2:$AE$3757))</f>
        <v>5.6</v>
      </c>
      <c r="E1580">
        <f t="shared" si="51"/>
        <v>4.3</v>
      </c>
      <c r="G1580">
        <v>109</v>
      </c>
      <c r="H1580" t="s">
        <v>354</v>
      </c>
      <c r="I1580" t="s">
        <v>5366</v>
      </c>
      <c r="J1580" t="s">
        <v>897</v>
      </c>
      <c r="K1580" t="s">
        <v>5281</v>
      </c>
      <c r="W1580" t="s">
        <v>2289</v>
      </c>
      <c r="X1580" t="s">
        <v>11</v>
      </c>
      <c r="AD1580">
        <v>20000000</v>
      </c>
      <c r="AE1580">
        <v>6.3</v>
      </c>
      <c r="AF1580">
        <v>19976073</v>
      </c>
      <c r="AG1580">
        <f>IFERROR(CORREL(AD1580:$AD$3757, AF1580:$AF$3757), "")</f>
        <v>-1.0033328684322703E-3</v>
      </c>
      <c r="AH1580">
        <f t="shared" si="50"/>
        <v>-23927</v>
      </c>
    </row>
    <row r="1581" spans="1:34" x14ac:dyDescent="0.3">
      <c r="A1581" t="s">
        <v>8</v>
      </c>
      <c r="B1581" t="s">
        <v>813</v>
      </c>
      <c r="C1581" t="s">
        <v>5135</v>
      </c>
      <c r="D1581">
        <f t="array" ref="D1581">AVERAGE(IF($B$2:$B$3757=$C1581, $AE$2:$AE$3757))</f>
        <v>5.95</v>
      </c>
      <c r="E1581">
        <f t="shared" si="51"/>
        <v>4.3</v>
      </c>
      <c r="G1581">
        <v>96</v>
      </c>
      <c r="H1581" t="s">
        <v>354</v>
      </c>
      <c r="I1581" t="s">
        <v>5366</v>
      </c>
      <c r="J1581" t="s">
        <v>5281</v>
      </c>
      <c r="W1581" t="s">
        <v>2290</v>
      </c>
      <c r="X1581" t="s">
        <v>11</v>
      </c>
      <c r="AD1581">
        <v>30000000</v>
      </c>
      <c r="AE1581">
        <v>6.1</v>
      </c>
      <c r="AF1581">
        <v>18967571</v>
      </c>
      <c r="AG1581">
        <f>IFERROR(CORREL(AD1581:$AD$3757, AF1581:$AF$3757), "")</f>
        <v>-1.0055511209067138E-3</v>
      </c>
      <c r="AH1581">
        <f t="shared" si="50"/>
        <v>-11032429</v>
      </c>
    </row>
    <row r="1582" spans="1:34" x14ac:dyDescent="0.3">
      <c r="A1582" t="s">
        <v>8</v>
      </c>
      <c r="B1582" t="s">
        <v>2291</v>
      </c>
      <c r="C1582" t="s">
        <v>5138</v>
      </c>
      <c r="D1582">
        <f t="array" ref="D1582">AVERAGE(IF($B$2:$B$3757=$C1582, $AE$2:$AE$3757))</f>
        <v>6.8</v>
      </c>
      <c r="E1582">
        <f t="shared" si="51"/>
        <v>4.3</v>
      </c>
      <c r="G1582">
        <v>105</v>
      </c>
      <c r="H1582" t="s">
        <v>354</v>
      </c>
      <c r="I1582" t="s">
        <v>253</v>
      </c>
      <c r="J1582" t="s">
        <v>5366</v>
      </c>
      <c r="K1582" t="s">
        <v>897</v>
      </c>
      <c r="L1582" t="s">
        <v>5359</v>
      </c>
      <c r="W1582" t="s">
        <v>2292</v>
      </c>
      <c r="X1582" t="s">
        <v>11</v>
      </c>
      <c r="AD1582">
        <v>25000000</v>
      </c>
      <c r="AE1582">
        <v>5.3</v>
      </c>
      <c r="AF1582">
        <v>17100000</v>
      </c>
      <c r="AG1582">
        <f>IFERROR(CORREL(AD1582:$AD$3757, AF1582:$AF$3757), "")</f>
        <v>-1.0047852593523306E-3</v>
      </c>
      <c r="AH1582">
        <f t="shared" si="50"/>
        <v>-7900000</v>
      </c>
    </row>
    <row r="1583" spans="1:34" x14ac:dyDescent="0.3">
      <c r="A1583" t="s">
        <v>8</v>
      </c>
      <c r="B1583" t="s">
        <v>2293</v>
      </c>
      <c r="C1583" t="s">
        <v>5142</v>
      </c>
      <c r="D1583">
        <f t="array" ref="D1583">AVERAGE(IF($B$2:$B$3757=$C1583, $AE$2:$AE$3757))</f>
        <v>6.1</v>
      </c>
      <c r="E1583">
        <f t="shared" si="51"/>
        <v>4.3</v>
      </c>
      <c r="G1583">
        <v>99</v>
      </c>
      <c r="H1583" t="s">
        <v>354</v>
      </c>
      <c r="I1583" t="s">
        <v>528</v>
      </c>
      <c r="J1583" t="s">
        <v>1714</v>
      </c>
      <c r="W1583" t="s">
        <v>2294</v>
      </c>
      <c r="X1583" t="s">
        <v>11</v>
      </c>
      <c r="AD1583">
        <v>30000000</v>
      </c>
      <c r="AE1583">
        <v>5.4</v>
      </c>
      <c r="AF1583">
        <v>17266505</v>
      </c>
      <c r="AG1583">
        <f>IFERROR(CORREL(AD1583:$AD$3757, AF1583:$AF$3757), "")</f>
        <v>-1.0058534200652796E-3</v>
      </c>
      <c r="AH1583">
        <f t="shared" si="50"/>
        <v>-12733495</v>
      </c>
    </row>
    <row r="1584" spans="1:34" x14ac:dyDescent="0.3">
      <c r="A1584" t="s">
        <v>8</v>
      </c>
      <c r="B1584" t="s">
        <v>270</v>
      </c>
      <c r="C1584" t="s">
        <v>5144</v>
      </c>
      <c r="D1584">
        <f t="array" ref="D1584">AVERAGE(IF($B$2:$B$3757=$C1584, $AE$2:$AE$3757))</f>
        <v>5.5</v>
      </c>
      <c r="E1584">
        <f t="shared" si="51"/>
        <v>4.3</v>
      </c>
      <c r="G1584">
        <v>112</v>
      </c>
      <c r="H1584" t="s">
        <v>528</v>
      </c>
      <c r="I1584" t="s">
        <v>897</v>
      </c>
      <c r="J1584" t="s">
        <v>5359</v>
      </c>
      <c r="W1584" t="s">
        <v>2295</v>
      </c>
      <c r="X1584" t="s">
        <v>11</v>
      </c>
      <c r="AD1584">
        <v>30000000</v>
      </c>
      <c r="AE1584">
        <v>6.7</v>
      </c>
      <c r="AF1584">
        <v>32357532</v>
      </c>
      <c r="AG1584">
        <f>IFERROR(CORREL(AD1584:$AD$3757, AF1584:$AF$3757), "")</f>
        <v>-1.0049376373663297E-3</v>
      </c>
      <c r="AH1584">
        <f t="shared" si="50"/>
        <v>2357532</v>
      </c>
    </row>
    <row r="1585" spans="1:34" x14ac:dyDescent="0.3">
      <c r="A1585" t="s">
        <v>8</v>
      </c>
      <c r="B1585" t="s">
        <v>1097</v>
      </c>
      <c r="C1585" t="s">
        <v>5146</v>
      </c>
      <c r="D1585">
        <f t="array" ref="D1585">AVERAGE(IF($B$2:$B$3757=$C1585, $AE$2:$AE$3757))</f>
        <v>6.9</v>
      </c>
      <c r="E1585">
        <f t="shared" si="51"/>
        <v>4.3</v>
      </c>
      <c r="G1585">
        <v>108</v>
      </c>
      <c r="H1585" t="s">
        <v>5366</v>
      </c>
      <c r="I1585" t="s">
        <v>897</v>
      </c>
      <c r="J1585" t="s">
        <v>5363</v>
      </c>
      <c r="K1585" t="s">
        <v>5281</v>
      </c>
      <c r="W1585" t="s">
        <v>2296</v>
      </c>
      <c r="X1585" t="s">
        <v>11</v>
      </c>
      <c r="AD1585">
        <v>30000000</v>
      </c>
      <c r="AE1585">
        <v>5.9</v>
      </c>
      <c r="AF1585">
        <v>16930884</v>
      </c>
      <c r="AG1585">
        <f>IFERROR(CORREL(AD1585:$AD$3757, AF1585:$AF$3757), "")</f>
        <v>-1.005372616257848E-3</v>
      </c>
      <c r="AH1585">
        <f t="shared" si="50"/>
        <v>-13069116</v>
      </c>
    </row>
    <row r="1586" spans="1:34" x14ac:dyDescent="0.3">
      <c r="A1586" t="s">
        <v>8</v>
      </c>
      <c r="B1586" t="s">
        <v>2297</v>
      </c>
      <c r="C1586" t="s">
        <v>2017</v>
      </c>
      <c r="D1586">
        <f t="array" ref="D1586">AVERAGE(IF($B$2:$B$3757=$C1586, $AE$2:$AE$3757))</f>
        <v>5.4</v>
      </c>
      <c r="E1586">
        <f t="shared" si="51"/>
        <v>4.2</v>
      </c>
      <c r="G1586">
        <v>126</v>
      </c>
      <c r="H1586" t="s">
        <v>897</v>
      </c>
      <c r="W1586" t="s">
        <v>2298</v>
      </c>
      <c r="X1586" t="s">
        <v>11</v>
      </c>
      <c r="AD1586">
        <v>35000000</v>
      </c>
      <c r="AE1586">
        <v>7.3</v>
      </c>
      <c r="AF1586">
        <v>18324242</v>
      </c>
      <c r="AG1586">
        <f>IFERROR(CORREL(AD1586:$AD$3757, AF1586:$AF$3757), "")</f>
        <v>-1.00442636395574E-3</v>
      </c>
      <c r="AH1586">
        <f t="shared" si="50"/>
        <v>-16675758</v>
      </c>
    </row>
    <row r="1587" spans="1:34" x14ac:dyDescent="0.3">
      <c r="A1587" t="s">
        <v>8</v>
      </c>
      <c r="B1587" t="s">
        <v>1398</v>
      </c>
      <c r="C1587" t="s">
        <v>5150</v>
      </c>
      <c r="D1587">
        <f t="array" ref="D1587">AVERAGE(IF($B$2:$B$3757=$C1587, $AE$2:$AE$3757))</f>
        <v>8.1999999999999993</v>
      </c>
      <c r="E1587">
        <f t="shared" si="51"/>
        <v>4.2</v>
      </c>
      <c r="G1587">
        <v>98</v>
      </c>
      <c r="H1587" t="s">
        <v>528</v>
      </c>
      <c r="I1587" t="s">
        <v>5366</v>
      </c>
      <c r="J1587" t="s">
        <v>5281</v>
      </c>
      <c r="W1587" t="s">
        <v>2299</v>
      </c>
      <c r="X1587" t="s">
        <v>11</v>
      </c>
      <c r="AD1587">
        <v>40000000</v>
      </c>
      <c r="AE1587">
        <v>5.5</v>
      </c>
      <c r="AF1587">
        <v>16323969</v>
      </c>
      <c r="AG1587">
        <f>IFERROR(CORREL(AD1587:$AD$3757, AF1587:$AF$3757), "")</f>
        <v>-1.0018343056436099E-3</v>
      </c>
      <c r="AH1587">
        <f t="shared" si="50"/>
        <v>-23676031</v>
      </c>
    </row>
    <row r="1588" spans="1:34" x14ac:dyDescent="0.3">
      <c r="A1588" t="s">
        <v>8</v>
      </c>
      <c r="B1588" t="s">
        <v>2300</v>
      </c>
      <c r="C1588" t="s">
        <v>5152</v>
      </c>
      <c r="D1588">
        <f t="array" ref="D1588">AVERAGE(IF($B$2:$B$3757=$C1588, $AE$2:$AE$3757))</f>
        <v>5.7</v>
      </c>
      <c r="E1588">
        <f t="shared" si="51"/>
        <v>4.2</v>
      </c>
      <c r="G1588">
        <v>104</v>
      </c>
      <c r="H1588" t="s">
        <v>897</v>
      </c>
      <c r="I1588" t="s">
        <v>1714</v>
      </c>
      <c r="J1588" t="s">
        <v>5358</v>
      </c>
      <c r="W1588" t="s">
        <v>2301</v>
      </c>
      <c r="X1588" t="s">
        <v>11</v>
      </c>
      <c r="AD1588">
        <v>26000000</v>
      </c>
      <c r="AE1588">
        <v>5.8</v>
      </c>
      <c r="AF1588">
        <v>16999046</v>
      </c>
      <c r="AG1588">
        <f>IFERROR(CORREL(AD1588:$AD$3757, AF1588:$AF$3757), "")</f>
        <v>-9.9653253682562199E-4</v>
      </c>
      <c r="AH1588">
        <f t="shared" si="50"/>
        <v>-9000954</v>
      </c>
    </row>
    <row r="1589" spans="1:34" x14ac:dyDescent="0.3">
      <c r="A1589" t="s">
        <v>8</v>
      </c>
      <c r="B1589" t="s">
        <v>2302</v>
      </c>
      <c r="C1589" t="s">
        <v>5154</v>
      </c>
      <c r="D1589">
        <f t="array" ref="D1589">AVERAGE(IF($B$2:$B$3757=$C1589, $AE$2:$AE$3757))</f>
        <v>7.9</v>
      </c>
      <c r="E1589">
        <f t="shared" si="51"/>
        <v>4.0999999999999996</v>
      </c>
      <c r="G1589">
        <v>110</v>
      </c>
      <c r="H1589" t="s">
        <v>354</v>
      </c>
      <c r="I1589" t="s">
        <v>253</v>
      </c>
      <c r="J1589" t="s">
        <v>528</v>
      </c>
      <c r="K1589" t="s">
        <v>5359</v>
      </c>
      <c r="L1589" t="s">
        <v>5358</v>
      </c>
      <c r="W1589" t="s">
        <v>2303</v>
      </c>
      <c r="X1589" t="s">
        <v>11</v>
      </c>
      <c r="AD1589">
        <v>35000000</v>
      </c>
      <c r="AE1589">
        <v>4.5999999999999996</v>
      </c>
      <c r="AF1589">
        <v>16295774</v>
      </c>
      <c r="AG1589">
        <f>IFERROR(CORREL(AD1589:$AD$3757, AF1589:$AF$3757), "")</f>
        <v>-9.97204403739758E-4</v>
      </c>
      <c r="AH1589">
        <f t="shared" si="50"/>
        <v>-18704226</v>
      </c>
    </row>
    <row r="1590" spans="1:34" x14ac:dyDescent="0.3">
      <c r="A1590" t="s">
        <v>8</v>
      </c>
      <c r="B1590" t="s">
        <v>2304</v>
      </c>
      <c r="C1590" t="s">
        <v>5160</v>
      </c>
      <c r="D1590">
        <f t="array" ref="D1590">AVERAGE(IF($B$2:$B$3757=$C1590, $AE$2:$AE$3757))</f>
        <v>6.4</v>
      </c>
      <c r="E1590">
        <f t="shared" si="51"/>
        <v>4.0999999999999996</v>
      </c>
      <c r="G1590">
        <v>130</v>
      </c>
      <c r="H1590" t="s">
        <v>5366</v>
      </c>
      <c r="I1590" t="s">
        <v>897</v>
      </c>
      <c r="J1590" t="s">
        <v>5281</v>
      </c>
      <c r="W1590" t="s">
        <v>2305</v>
      </c>
      <c r="X1590" t="s">
        <v>11</v>
      </c>
      <c r="AD1590">
        <v>30000000</v>
      </c>
      <c r="AE1590">
        <v>6.7</v>
      </c>
      <c r="AF1590">
        <v>15709385</v>
      </c>
      <c r="AG1590">
        <f>IFERROR(CORREL(AD1590:$AD$3757, AF1590:$AF$3757), "")</f>
        <v>-9.940394275782488E-4</v>
      </c>
      <c r="AH1590">
        <f t="shared" si="50"/>
        <v>-14290615</v>
      </c>
    </row>
    <row r="1591" spans="1:34" x14ac:dyDescent="0.3">
      <c r="A1591" t="s">
        <v>8</v>
      </c>
      <c r="B1591" t="s">
        <v>2306</v>
      </c>
      <c r="C1591" t="s">
        <v>5162</v>
      </c>
      <c r="D1591">
        <f t="array" ref="D1591">AVERAGE(IF($B$2:$B$3757=$C1591, $AE$2:$AE$3757))</f>
        <v>6.45</v>
      </c>
      <c r="E1591">
        <f t="shared" si="51"/>
        <v>4.0999999999999996</v>
      </c>
      <c r="G1591">
        <v>93</v>
      </c>
      <c r="H1591" t="s">
        <v>253</v>
      </c>
      <c r="I1591" t="s">
        <v>1714</v>
      </c>
      <c r="J1591" t="s">
        <v>5281</v>
      </c>
      <c r="W1591" t="s">
        <v>2307</v>
      </c>
      <c r="X1591" t="s">
        <v>11</v>
      </c>
      <c r="AD1591">
        <v>30000000</v>
      </c>
      <c r="AE1591">
        <v>5.0999999999999996</v>
      </c>
      <c r="AF1591">
        <v>14888028</v>
      </c>
      <c r="AG1591">
        <f>IFERROR(CORREL(AD1591:$AD$3757, AF1591:$AF$3757), "")</f>
        <v>-9.9297829158167183E-4</v>
      </c>
      <c r="AH1591">
        <f t="shared" si="50"/>
        <v>-15111972</v>
      </c>
    </row>
    <row r="1592" spans="1:34" x14ac:dyDescent="0.3">
      <c r="A1592" t="s">
        <v>8</v>
      </c>
      <c r="B1592" t="s">
        <v>1027</v>
      </c>
      <c r="C1592" t="s">
        <v>5164</v>
      </c>
      <c r="D1592">
        <f t="array" ref="D1592">AVERAGE(IF($B$2:$B$3757=$C1592, $AE$2:$AE$3757))</f>
        <v>6</v>
      </c>
      <c r="E1592">
        <f t="shared" si="51"/>
        <v>4.0999999999999996</v>
      </c>
      <c r="G1592">
        <v>96</v>
      </c>
      <c r="H1592" t="s">
        <v>528</v>
      </c>
      <c r="I1592" t="s">
        <v>5359</v>
      </c>
      <c r="W1592" t="s">
        <v>2308</v>
      </c>
      <c r="X1592" t="s">
        <v>11</v>
      </c>
      <c r="AD1592">
        <v>30000000</v>
      </c>
      <c r="AE1592">
        <v>5.6</v>
      </c>
      <c r="AF1592">
        <v>14208384</v>
      </c>
      <c r="AG1592">
        <f>IFERROR(CORREL(AD1592:$AD$3757, AF1592:$AF$3757), "")</f>
        <v>-9.918441955328091E-4</v>
      </c>
      <c r="AH1592">
        <f t="shared" si="50"/>
        <v>-15791616</v>
      </c>
    </row>
    <row r="1593" spans="1:34" x14ac:dyDescent="0.3">
      <c r="A1593" t="s">
        <v>8</v>
      </c>
      <c r="B1593" t="s">
        <v>1613</v>
      </c>
      <c r="C1593" t="s">
        <v>5166</v>
      </c>
      <c r="D1593">
        <f t="array" ref="D1593">AVERAGE(IF($B$2:$B$3757=$C1593, $AE$2:$AE$3757))</f>
        <v>5.6</v>
      </c>
      <c r="E1593">
        <f t="shared" si="51"/>
        <v>4.0999999999999996</v>
      </c>
      <c r="G1593">
        <v>114</v>
      </c>
      <c r="H1593" t="s">
        <v>897</v>
      </c>
      <c r="I1593" t="s">
        <v>5363</v>
      </c>
      <c r="J1593" t="s">
        <v>5359</v>
      </c>
      <c r="K1593" t="s">
        <v>5281</v>
      </c>
      <c r="W1593" t="s">
        <v>2309</v>
      </c>
      <c r="X1593" t="s">
        <v>11</v>
      </c>
      <c r="AD1593">
        <v>30000000</v>
      </c>
      <c r="AE1593">
        <v>7</v>
      </c>
      <c r="AF1593">
        <v>12831121</v>
      </c>
      <c r="AG1593">
        <f>IFERROR(CORREL(AD1593:$AD$3757, AF1593:$AF$3757), "")</f>
        <v>-9.9064958049328465E-4</v>
      </c>
      <c r="AH1593">
        <f t="shared" si="50"/>
        <v>-17168879</v>
      </c>
    </row>
    <row r="1594" spans="1:34" x14ac:dyDescent="0.3">
      <c r="A1594" t="s">
        <v>8</v>
      </c>
      <c r="B1594" t="s">
        <v>2310</v>
      </c>
      <c r="C1594" t="s">
        <v>5168</v>
      </c>
      <c r="D1594">
        <f t="array" ref="D1594">AVERAGE(IF($B$2:$B$3757=$C1594, $AE$2:$AE$3757))</f>
        <v>8.4</v>
      </c>
      <c r="E1594">
        <f t="shared" si="51"/>
        <v>4.0999999999999996</v>
      </c>
      <c r="G1594">
        <v>106</v>
      </c>
      <c r="H1594" t="s">
        <v>528</v>
      </c>
      <c r="I1594" t="s">
        <v>1714</v>
      </c>
      <c r="W1594" t="s">
        <v>2311</v>
      </c>
      <c r="X1594" t="s">
        <v>11</v>
      </c>
      <c r="AD1594">
        <v>30000000</v>
      </c>
      <c r="AE1594">
        <v>6.4</v>
      </c>
      <c r="AF1594">
        <v>18298649</v>
      </c>
      <c r="AG1594">
        <f>IFERROR(CORREL(AD1594:$AD$3757, AF1594:$AF$3757), "")</f>
        <v>-9.8933370404379159E-4</v>
      </c>
      <c r="AH1594">
        <f t="shared" si="50"/>
        <v>-11701351</v>
      </c>
    </row>
    <row r="1595" spans="1:34" x14ac:dyDescent="0.3">
      <c r="A1595" t="s">
        <v>8</v>
      </c>
      <c r="B1595" t="s">
        <v>1312</v>
      </c>
      <c r="C1595" t="s">
        <v>5171</v>
      </c>
      <c r="D1595">
        <f t="array" ref="D1595">AVERAGE(IF($B$2:$B$3757=$C1595, $AE$2:$AE$3757))</f>
        <v>7.5</v>
      </c>
      <c r="E1595">
        <f t="shared" si="51"/>
        <v>4.0999999999999996</v>
      </c>
      <c r="G1595">
        <v>150</v>
      </c>
      <c r="H1595" t="s">
        <v>5367</v>
      </c>
      <c r="I1595" t="s">
        <v>897</v>
      </c>
      <c r="J1595" t="s">
        <v>5364</v>
      </c>
      <c r="K1595" t="s">
        <v>5359</v>
      </c>
      <c r="W1595" t="s">
        <v>2312</v>
      </c>
      <c r="X1595" t="s">
        <v>11</v>
      </c>
      <c r="AD1595">
        <v>30000000</v>
      </c>
      <c r="AE1595">
        <v>6.7</v>
      </c>
      <c r="AF1595">
        <v>12712093</v>
      </c>
      <c r="AG1595">
        <f>IFERROR(CORREL(AD1595:$AD$3757, AF1595:$AF$3757), "")</f>
        <v>-9.8849656888115004E-4</v>
      </c>
      <c r="AH1595">
        <f t="shared" si="50"/>
        <v>-17287907</v>
      </c>
    </row>
    <row r="1596" spans="1:34" x14ac:dyDescent="0.3">
      <c r="A1596" t="s">
        <v>8</v>
      </c>
      <c r="B1596" t="s">
        <v>2313</v>
      </c>
      <c r="C1596" t="s">
        <v>5178</v>
      </c>
      <c r="D1596">
        <f t="array" ref="D1596">AVERAGE(IF($B$2:$B$3757=$C1596, $AE$2:$AE$3757))</f>
        <v>6.9</v>
      </c>
      <c r="E1596">
        <f t="shared" si="51"/>
        <v>4.0999999999999996</v>
      </c>
      <c r="G1596">
        <v>100</v>
      </c>
      <c r="H1596" t="s">
        <v>354</v>
      </c>
      <c r="I1596" t="s">
        <v>253</v>
      </c>
      <c r="J1596" t="s">
        <v>5358</v>
      </c>
      <c r="W1596" t="s">
        <v>2314</v>
      </c>
      <c r="X1596" t="s">
        <v>11</v>
      </c>
      <c r="AD1596">
        <v>30000000</v>
      </c>
      <c r="AE1596">
        <v>4.0999999999999996</v>
      </c>
      <c r="AF1596">
        <v>11576087</v>
      </c>
      <c r="AG1596">
        <f>IFERROR(CORREL(AD1596:$AD$3757, AF1596:$AF$3757), "")</f>
        <v>-9.8716799309923821E-4</v>
      </c>
      <c r="AH1596">
        <f t="shared" si="50"/>
        <v>-18423913</v>
      </c>
    </row>
    <row r="1597" spans="1:34" x14ac:dyDescent="0.3">
      <c r="A1597" t="s">
        <v>8</v>
      </c>
      <c r="B1597" t="s">
        <v>1343</v>
      </c>
      <c r="C1597" t="s">
        <v>5181</v>
      </c>
      <c r="D1597">
        <f t="array" ref="D1597">AVERAGE(IF($B$2:$B$3757=$C1597, $AE$2:$AE$3757))</f>
        <v>6.3</v>
      </c>
      <c r="E1597">
        <f t="shared" si="51"/>
        <v>4.0999999999999996</v>
      </c>
      <c r="G1597">
        <v>100</v>
      </c>
      <c r="H1597" t="s">
        <v>897</v>
      </c>
      <c r="I1597" t="s">
        <v>5357</v>
      </c>
      <c r="J1597" t="s">
        <v>5281</v>
      </c>
      <c r="W1597" t="s">
        <v>2315</v>
      </c>
      <c r="X1597" t="s">
        <v>11</v>
      </c>
      <c r="AD1597">
        <v>30000000</v>
      </c>
      <c r="AE1597">
        <v>5.5</v>
      </c>
      <c r="AF1597">
        <v>11900000</v>
      </c>
      <c r="AG1597">
        <f>IFERROR(CORREL(AD1597:$AD$3757, AF1597:$AF$3757), "")</f>
        <v>-9.8573930441764389E-4</v>
      </c>
      <c r="AH1597">
        <f t="shared" si="50"/>
        <v>-18100000</v>
      </c>
    </row>
    <row r="1598" spans="1:34" x14ac:dyDescent="0.3">
      <c r="A1598" t="s">
        <v>8</v>
      </c>
      <c r="B1598" t="s">
        <v>1480</v>
      </c>
      <c r="C1598" t="s">
        <v>5185</v>
      </c>
      <c r="D1598">
        <f t="array" ref="D1598">AVERAGE(IF($B$2:$B$3757=$C1598, $AE$2:$AE$3757))</f>
        <v>5.2</v>
      </c>
      <c r="E1598">
        <f t="shared" si="51"/>
        <v>4.0999999999999996</v>
      </c>
      <c r="G1598">
        <v>100</v>
      </c>
      <c r="H1598" t="s">
        <v>354</v>
      </c>
      <c r="I1598" t="s">
        <v>253</v>
      </c>
      <c r="J1598" t="s">
        <v>5357</v>
      </c>
      <c r="K1598" t="s">
        <v>5358</v>
      </c>
      <c r="L1598" t="s">
        <v>5281</v>
      </c>
      <c r="W1598" t="s">
        <v>2316</v>
      </c>
      <c r="X1598" t="s">
        <v>11</v>
      </c>
      <c r="AD1598">
        <v>45000000</v>
      </c>
      <c r="AE1598">
        <v>2.7</v>
      </c>
      <c r="AF1598">
        <v>9353573</v>
      </c>
      <c r="AG1598">
        <f>IFERROR(CORREL(AD1598:$AD$3757, AF1598:$AF$3757), "")</f>
        <v>-9.8433734676537646E-4</v>
      </c>
      <c r="AH1598">
        <f t="shared" si="50"/>
        <v>-35646427</v>
      </c>
    </row>
    <row r="1599" spans="1:34" x14ac:dyDescent="0.3">
      <c r="A1599" t="s">
        <v>8</v>
      </c>
      <c r="B1599" t="s">
        <v>2317</v>
      </c>
      <c r="C1599" t="s">
        <v>5189</v>
      </c>
      <c r="D1599">
        <f t="array" ref="D1599">AVERAGE(IF($B$2:$B$3757=$C1599, $AE$2:$AE$3757))</f>
        <v>7.2</v>
      </c>
      <c r="E1599">
        <f t="shared" si="51"/>
        <v>4.0999999999999996</v>
      </c>
      <c r="G1599">
        <v>107</v>
      </c>
      <c r="H1599" t="s">
        <v>354</v>
      </c>
      <c r="I1599" t="s">
        <v>5366</v>
      </c>
      <c r="J1599" t="s">
        <v>5281</v>
      </c>
      <c r="W1599" t="s">
        <v>2318</v>
      </c>
      <c r="X1599" t="s">
        <v>11</v>
      </c>
      <c r="AD1599">
        <v>45000000</v>
      </c>
      <c r="AE1599">
        <v>6.4</v>
      </c>
      <c r="AF1599">
        <v>12026670</v>
      </c>
      <c r="AG1599">
        <f>IFERROR(CORREL(AD1599:$AD$3757, AF1599:$AF$3757), "")</f>
        <v>-9.7223025087543374E-4</v>
      </c>
      <c r="AH1599">
        <f t="shared" si="50"/>
        <v>-32973330</v>
      </c>
    </row>
    <row r="1600" spans="1:34" x14ac:dyDescent="0.3">
      <c r="A1600" t="s">
        <v>8</v>
      </c>
      <c r="B1600" t="s">
        <v>2319</v>
      </c>
      <c r="C1600" t="s">
        <v>5191</v>
      </c>
      <c r="D1600">
        <f t="array" ref="D1600">AVERAGE(IF($B$2:$B$3757=$C1600, $AE$2:$AE$3757))</f>
        <v>7.8</v>
      </c>
      <c r="E1600">
        <f t="shared" si="51"/>
        <v>4.0999999999999996</v>
      </c>
      <c r="G1600">
        <v>102</v>
      </c>
      <c r="H1600" t="s">
        <v>897</v>
      </c>
      <c r="I1600" t="s">
        <v>1714</v>
      </c>
      <c r="J1600" t="s">
        <v>5358</v>
      </c>
      <c r="K1600" t="s">
        <v>5281</v>
      </c>
      <c r="W1600" t="s">
        <v>2320</v>
      </c>
      <c r="X1600" t="s">
        <v>11</v>
      </c>
      <c r="AD1600">
        <v>25000000</v>
      </c>
      <c r="AE1600">
        <v>4.8</v>
      </c>
      <c r="AF1600">
        <v>14334645</v>
      </c>
      <c r="AG1600">
        <f>IFERROR(CORREL(AD1600:$AD$3757, AF1600:$AF$3757), "")</f>
        <v>-9.6187547142978632E-4</v>
      </c>
      <c r="AH1600">
        <f t="shared" si="50"/>
        <v>-10665355</v>
      </c>
    </row>
    <row r="1601" spans="1:34" x14ac:dyDescent="0.3">
      <c r="A1601" t="s">
        <v>8</v>
      </c>
      <c r="B1601" t="s">
        <v>2321</v>
      </c>
      <c r="C1601" t="s">
        <v>5193</v>
      </c>
      <c r="D1601">
        <f t="array" ref="D1601">AVERAGE(IF($B$2:$B$3757=$C1601, $AE$2:$AE$3757))</f>
        <v>6.4</v>
      </c>
      <c r="E1601">
        <f t="shared" si="51"/>
        <v>4.0999999999999996</v>
      </c>
      <c r="G1601">
        <v>101</v>
      </c>
      <c r="H1601" t="s">
        <v>528</v>
      </c>
      <c r="I1601" t="s">
        <v>5359</v>
      </c>
      <c r="W1601" t="s">
        <v>2322</v>
      </c>
      <c r="X1601" t="s">
        <v>11</v>
      </c>
      <c r="AD1601">
        <v>23000000</v>
      </c>
      <c r="AE1601">
        <v>6.1</v>
      </c>
      <c r="AF1601">
        <v>12189514</v>
      </c>
      <c r="AG1601">
        <f>IFERROR(CORREL(AD1601:$AD$3757, AF1601:$AF$3757), "")</f>
        <v>-9.6322084267486303E-4</v>
      </c>
      <c r="AH1601">
        <f t="shared" si="50"/>
        <v>-10810486</v>
      </c>
    </row>
    <row r="1602" spans="1:34" x14ac:dyDescent="0.3">
      <c r="A1602" t="s">
        <v>8</v>
      </c>
      <c r="B1602" t="s">
        <v>2323</v>
      </c>
      <c r="C1602" t="s">
        <v>5195</v>
      </c>
      <c r="D1602">
        <f t="array" ref="D1602">AVERAGE(IF($B$2:$B$3757=$C1602, $AE$2:$AE$3757))</f>
        <v>8.1</v>
      </c>
      <c r="E1602">
        <f t="shared" si="51"/>
        <v>4.0999999999999996</v>
      </c>
      <c r="G1602">
        <v>86</v>
      </c>
      <c r="H1602" t="s">
        <v>5360</v>
      </c>
      <c r="I1602" t="s">
        <v>528</v>
      </c>
      <c r="J1602" t="s">
        <v>5361</v>
      </c>
      <c r="W1602" t="s">
        <v>2324</v>
      </c>
      <c r="X1602" t="s">
        <v>11</v>
      </c>
      <c r="AD1602">
        <v>30000000</v>
      </c>
      <c r="AE1602">
        <v>4.8</v>
      </c>
      <c r="AF1602">
        <v>10134754</v>
      </c>
      <c r="AG1602">
        <f>IFERROR(CORREL(AD1602:$AD$3757, AF1602:$AF$3757), "")</f>
        <v>-9.6597148812939111E-4</v>
      </c>
      <c r="AH1602">
        <f t="shared" si="50"/>
        <v>-19865246</v>
      </c>
    </row>
    <row r="1603" spans="1:34" x14ac:dyDescent="0.3">
      <c r="A1603" t="s">
        <v>8</v>
      </c>
      <c r="B1603" t="s">
        <v>2043</v>
      </c>
      <c r="C1603" t="s">
        <v>5197</v>
      </c>
      <c r="D1603">
        <f t="array" ref="D1603">AVERAGE(IF($B$2:$B$3757=$C1603, $AE$2:$AE$3757))</f>
        <v>6.1</v>
      </c>
      <c r="E1603">
        <f t="shared" si="51"/>
        <v>4</v>
      </c>
      <c r="G1603">
        <v>108</v>
      </c>
      <c r="H1603" t="s">
        <v>897</v>
      </c>
      <c r="W1603" t="s">
        <v>2325</v>
      </c>
      <c r="X1603" t="s">
        <v>11</v>
      </c>
      <c r="AD1603">
        <v>30000000</v>
      </c>
      <c r="AE1603">
        <v>7</v>
      </c>
      <c r="AF1603">
        <v>8535575</v>
      </c>
      <c r="AG1603">
        <f>IFERROR(CORREL(AD1603:$AD$3757, AF1603:$AF$3757), "")</f>
        <v>-9.6440290348795801E-4</v>
      </c>
      <c r="AH1603">
        <f t="shared" ref="AH1603:AH1666" si="52" xml:space="preserve"> AF1603 - AD1603</f>
        <v>-21464425</v>
      </c>
    </row>
    <row r="1604" spans="1:34" x14ac:dyDescent="0.3">
      <c r="A1604" t="s">
        <v>8</v>
      </c>
      <c r="B1604" t="s">
        <v>738</v>
      </c>
      <c r="C1604" t="s">
        <v>5199</v>
      </c>
      <c r="D1604">
        <f t="array" ref="D1604">AVERAGE(IF($B$2:$B$3757=$C1604, $AE$2:$AE$3757))</f>
        <v>6.6</v>
      </c>
      <c r="E1604">
        <f t="shared" si="51"/>
        <v>4</v>
      </c>
      <c r="G1604">
        <v>123</v>
      </c>
      <c r="H1604" t="s">
        <v>253</v>
      </c>
      <c r="I1604" t="s">
        <v>5357</v>
      </c>
      <c r="J1604" t="s">
        <v>5363</v>
      </c>
      <c r="W1604" t="s">
        <v>2326</v>
      </c>
      <c r="X1604" t="s">
        <v>11</v>
      </c>
      <c r="AD1604">
        <v>40000000</v>
      </c>
      <c r="AE1604">
        <v>6.8</v>
      </c>
      <c r="AF1604">
        <v>7689458</v>
      </c>
      <c r="AG1604">
        <f>IFERROR(CORREL(AD1604:$AD$3757, AF1604:$AF$3757), "")</f>
        <v>-9.6269366886499359E-4</v>
      </c>
      <c r="AH1604">
        <f t="shared" si="52"/>
        <v>-32310542</v>
      </c>
    </row>
    <row r="1605" spans="1:34" x14ac:dyDescent="0.3">
      <c r="A1605" t="s">
        <v>8</v>
      </c>
      <c r="B1605" t="s">
        <v>1723</v>
      </c>
      <c r="C1605" t="s">
        <v>5203</v>
      </c>
      <c r="D1605">
        <f t="array" ref="D1605">AVERAGE(IF($B$2:$B$3757=$C1605, $AE$2:$AE$3757))</f>
        <v>6.1</v>
      </c>
      <c r="E1605">
        <f t="shared" si="51"/>
        <v>4</v>
      </c>
      <c r="G1605">
        <v>88</v>
      </c>
      <c r="H1605" t="s">
        <v>5366</v>
      </c>
      <c r="I1605" t="s">
        <v>5281</v>
      </c>
      <c r="W1605" t="s">
        <v>2327</v>
      </c>
      <c r="X1605" t="s">
        <v>11</v>
      </c>
      <c r="AD1605">
        <v>30000000</v>
      </c>
      <c r="AE1605">
        <v>5.6</v>
      </c>
      <c r="AF1605">
        <v>19316646</v>
      </c>
      <c r="AG1605">
        <f>IFERROR(CORREL(AD1605:$AD$3757, AF1605:$AF$3757), "")</f>
        <v>-9.5326531241577241E-4</v>
      </c>
      <c r="AH1605">
        <f t="shared" si="52"/>
        <v>-10683354</v>
      </c>
    </row>
    <row r="1606" spans="1:34" x14ac:dyDescent="0.3">
      <c r="A1606" t="s">
        <v>8</v>
      </c>
      <c r="B1606" t="s">
        <v>1562</v>
      </c>
      <c r="C1606" t="s">
        <v>5206</v>
      </c>
      <c r="D1606">
        <f t="array" ref="D1606">AVERAGE(IF($B$2:$B$3757=$C1606, $AE$2:$AE$3757))</f>
        <v>5.9</v>
      </c>
      <c r="E1606">
        <f t="shared" si="51"/>
        <v>4</v>
      </c>
      <c r="G1606">
        <v>109</v>
      </c>
      <c r="H1606" t="s">
        <v>354</v>
      </c>
      <c r="I1606" t="s">
        <v>5366</v>
      </c>
      <c r="J1606" t="s">
        <v>897</v>
      </c>
      <c r="K1606" t="s">
        <v>5281</v>
      </c>
      <c r="W1606" t="s">
        <v>2328</v>
      </c>
      <c r="X1606" t="s">
        <v>11</v>
      </c>
      <c r="AD1606">
        <v>30000000</v>
      </c>
      <c r="AE1606">
        <v>6.1</v>
      </c>
      <c r="AF1606">
        <v>10965209</v>
      </c>
      <c r="AG1606">
        <f>IFERROR(CORREL(AD1606:$AD$3757, AF1606:$AF$3757), "")</f>
        <v>-9.5250250665769446E-4</v>
      </c>
      <c r="AH1606">
        <f t="shared" si="52"/>
        <v>-19034791</v>
      </c>
    </row>
    <row r="1607" spans="1:34" x14ac:dyDescent="0.3">
      <c r="A1607" t="s">
        <v>8</v>
      </c>
      <c r="B1607" t="s">
        <v>270</v>
      </c>
      <c r="C1607" t="s">
        <v>5209</v>
      </c>
      <c r="D1607">
        <f t="array" ref="D1607">AVERAGE(IF($B$2:$B$3757=$C1607, $AE$2:$AE$3757))</f>
        <v>7.1</v>
      </c>
      <c r="E1607">
        <f t="shared" si="51"/>
        <v>4</v>
      </c>
      <c r="G1607">
        <v>122</v>
      </c>
      <c r="H1607" t="s">
        <v>897</v>
      </c>
      <c r="I1607" t="s">
        <v>5364</v>
      </c>
      <c r="J1607" t="s">
        <v>2601</v>
      </c>
      <c r="W1607" t="s">
        <v>2329</v>
      </c>
      <c r="X1607" t="s">
        <v>11</v>
      </c>
      <c r="AD1607">
        <v>18000000</v>
      </c>
      <c r="AE1607">
        <v>7.9</v>
      </c>
      <c r="AF1607">
        <v>26830000</v>
      </c>
      <c r="AG1607">
        <f>IFERROR(CORREL(AD1607:$AD$3757, AF1607:$AF$3757), "")</f>
        <v>-9.5099714830695372E-4</v>
      </c>
      <c r="AH1607">
        <f t="shared" si="52"/>
        <v>8830000</v>
      </c>
    </row>
    <row r="1608" spans="1:34" x14ac:dyDescent="0.3">
      <c r="A1608" t="s">
        <v>8</v>
      </c>
      <c r="B1608" t="s">
        <v>2330</v>
      </c>
      <c r="C1608" t="s">
        <v>5211</v>
      </c>
      <c r="D1608">
        <f t="array" ref="D1608">AVERAGE(IF($B$2:$B$3757=$C1608, $AE$2:$AE$3757))</f>
        <v>7.6</v>
      </c>
      <c r="E1608">
        <f t="shared" si="51"/>
        <v>4</v>
      </c>
      <c r="G1608">
        <v>251</v>
      </c>
      <c r="H1608" t="s">
        <v>5366</v>
      </c>
      <c r="I1608" t="s">
        <v>897</v>
      </c>
      <c r="W1608" t="s">
        <v>2331</v>
      </c>
      <c r="X1608" t="s">
        <v>11</v>
      </c>
      <c r="AD1608">
        <v>30000000</v>
      </c>
      <c r="AE1608">
        <v>8.4</v>
      </c>
      <c r="AF1608">
        <v>5300000</v>
      </c>
      <c r="AG1608">
        <f>IFERROR(CORREL(AD1608:$AD$3757, AF1608:$AF$3757), "")</f>
        <v>-9.5132210537690371E-4</v>
      </c>
      <c r="AH1608">
        <f t="shared" si="52"/>
        <v>-24700000</v>
      </c>
    </row>
    <row r="1609" spans="1:34" x14ac:dyDescent="0.3">
      <c r="A1609" t="s">
        <v>8</v>
      </c>
      <c r="B1609" t="s">
        <v>2332</v>
      </c>
      <c r="C1609" t="s">
        <v>5213</v>
      </c>
      <c r="D1609">
        <f t="array" ref="D1609">AVERAGE(IF($B$2:$B$3757=$C1609, $AE$2:$AE$3757))</f>
        <v>7.4</v>
      </c>
      <c r="E1609">
        <f t="shared" si="51"/>
        <v>3.9</v>
      </c>
      <c r="G1609">
        <v>118</v>
      </c>
      <c r="H1609" t="s">
        <v>354</v>
      </c>
      <c r="I1609" t="s">
        <v>5366</v>
      </c>
      <c r="J1609" t="s">
        <v>897</v>
      </c>
      <c r="K1609" t="s">
        <v>5281</v>
      </c>
      <c r="W1609" t="s">
        <v>2333</v>
      </c>
      <c r="X1609" t="s">
        <v>11</v>
      </c>
      <c r="AD1609">
        <v>30000000</v>
      </c>
      <c r="AE1609">
        <v>6.5</v>
      </c>
      <c r="AF1609">
        <v>10880926</v>
      </c>
      <c r="AG1609">
        <f>IFERROR(CORREL(AD1609:$AD$3757, AF1609:$AF$3757), "")</f>
        <v>-9.4932576862679502E-4</v>
      </c>
      <c r="AH1609">
        <f t="shared" si="52"/>
        <v>-19119074</v>
      </c>
    </row>
    <row r="1610" spans="1:34" x14ac:dyDescent="0.3">
      <c r="A1610" t="s">
        <v>8</v>
      </c>
      <c r="B1610" t="s">
        <v>2334</v>
      </c>
      <c r="C1610" t="s">
        <v>5215</v>
      </c>
      <c r="D1610">
        <f t="array" ref="D1610">AVERAGE(IF($B$2:$B$3757=$C1610, $AE$2:$AE$3757))</f>
        <v>6.8</v>
      </c>
      <c r="E1610">
        <f t="shared" si="51"/>
        <v>3.9</v>
      </c>
      <c r="G1610">
        <v>131</v>
      </c>
      <c r="H1610" t="s">
        <v>897</v>
      </c>
      <c r="I1610" t="s">
        <v>5359</v>
      </c>
      <c r="W1610" t="s">
        <v>2335</v>
      </c>
      <c r="X1610" t="s">
        <v>11</v>
      </c>
      <c r="AD1610">
        <v>18000000</v>
      </c>
      <c r="AE1610">
        <v>7.1</v>
      </c>
      <c r="AF1610">
        <v>3752725</v>
      </c>
      <c r="AG1610">
        <f>IFERROR(CORREL(AD1610:$AD$3757, AF1610:$AF$3757), "")</f>
        <v>-9.478125290983859E-4</v>
      </c>
      <c r="AH1610">
        <f t="shared" si="52"/>
        <v>-14247275</v>
      </c>
    </row>
    <row r="1611" spans="1:34" x14ac:dyDescent="0.3">
      <c r="A1611" t="s">
        <v>8</v>
      </c>
      <c r="B1611" t="s">
        <v>1343</v>
      </c>
      <c r="C1611" t="s">
        <v>5217</v>
      </c>
      <c r="D1611">
        <f t="array" ref="D1611">AVERAGE(IF($B$2:$B$3757=$C1611, $AE$2:$AE$3757))</f>
        <v>6</v>
      </c>
      <c r="E1611">
        <f t="shared" si="51"/>
        <v>3.9</v>
      </c>
      <c r="G1611">
        <v>109</v>
      </c>
      <c r="H1611" t="s">
        <v>354</v>
      </c>
      <c r="I1611" t="s">
        <v>5366</v>
      </c>
      <c r="J1611" t="s">
        <v>897</v>
      </c>
      <c r="K1611" t="s">
        <v>5359</v>
      </c>
      <c r="L1611" t="s">
        <v>5281</v>
      </c>
      <c r="W1611" t="s">
        <v>2336</v>
      </c>
      <c r="X1611" t="s">
        <v>11</v>
      </c>
      <c r="AD1611">
        <v>25000000</v>
      </c>
      <c r="AE1611">
        <v>6.6</v>
      </c>
      <c r="AF1611">
        <v>3517797</v>
      </c>
      <c r="AG1611">
        <f>IFERROR(CORREL(AD1611:$AD$3757, AF1611:$AF$3757), "")</f>
        <v>-9.5667846163699857E-4</v>
      </c>
      <c r="AH1611">
        <f t="shared" si="52"/>
        <v>-21482203</v>
      </c>
    </row>
    <row r="1612" spans="1:34" x14ac:dyDescent="0.3">
      <c r="A1612" t="s">
        <v>8</v>
      </c>
      <c r="B1612" t="s">
        <v>2204</v>
      </c>
      <c r="C1612" t="s">
        <v>5220</v>
      </c>
      <c r="D1612">
        <f t="array" ref="D1612">AVERAGE(IF($B$2:$B$3757=$C1612, $AE$2:$AE$3757))</f>
        <v>7.3</v>
      </c>
      <c r="E1612">
        <f t="shared" si="51"/>
        <v>3.9</v>
      </c>
      <c r="G1612">
        <v>88</v>
      </c>
      <c r="H1612" t="s">
        <v>5367</v>
      </c>
      <c r="I1612" t="s">
        <v>897</v>
      </c>
      <c r="J1612" t="s">
        <v>5359</v>
      </c>
      <c r="W1612" t="s">
        <v>2337</v>
      </c>
      <c r="X1612" t="s">
        <v>11</v>
      </c>
      <c r="AD1612">
        <v>30000000</v>
      </c>
      <c r="AE1612">
        <v>7</v>
      </c>
      <c r="AF1612">
        <v>2975649</v>
      </c>
      <c r="AG1612">
        <f>IFERROR(CORREL(AD1612:$AD$3757, AF1612:$AF$3757), "")</f>
        <v>-9.591589409208961E-4</v>
      </c>
      <c r="AH1612">
        <f t="shared" si="52"/>
        <v>-27024351</v>
      </c>
    </row>
    <row r="1613" spans="1:34" x14ac:dyDescent="0.3">
      <c r="A1613" t="s">
        <v>8</v>
      </c>
      <c r="B1613" t="s">
        <v>2338</v>
      </c>
      <c r="C1613" t="s">
        <v>5223</v>
      </c>
      <c r="D1613">
        <f t="array" ref="D1613">AVERAGE(IF($B$2:$B$3757=$C1613, $AE$2:$AE$3757))</f>
        <v>6</v>
      </c>
      <c r="E1613">
        <f t="shared" si="51"/>
        <v>3.9</v>
      </c>
      <c r="G1613">
        <v>103</v>
      </c>
      <c r="H1613" t="s">
        <v>354</v>
      </c>
      <c r="I1613" t="s">
        <v>897</v>
      </c>
      <c r="J1613" t="s">
        <v>5357</v>
      </c>
      <c r="W1613" t="s">
        <v>2339</v>
      </c>
      <c r="X1613" t="s">
        <v>521</v>
      </c>
      <c r="AD1613">
        <v>60000000</v>
      </c>
      <c r="AE1613">
        <v>5.6</v>
      </c>
      <c r="AF1613">
        <v>668171</v>
      </c>
      <c r="AG1613">
        <f>IFERROR(CORREL(AD1613:$AD$3757, AF1613:$AF$3757), "")</f>
        <v>-9.569628732276909E-4</v>
      </c>
      <c r="AH1613">
        <f t="shared" si="52"/>
        <v>-59331829</v>
      </c>
    </row>
    <row r="1614" spans="1:34" x14ac:dyDescent="0.3">
      <c r="A1614" t="s">
        <v>8</v>
      </c>
      <c r="B1614" t="s">
        <v>2340</v>
      </c>
      <c r="C1614" t="s">
        <v>5225</v>
      </c>
      <c r="D1614">
        <f t="array" ref="D1614">AVERAGE(IF($B$2:$B$3757=$C1614, $AE$2:$AE$3757))</f>
        <v>5.3</v>
      </c>
      <c r="E1614">
        <f t="shared" si="51"/>
        <v>3.9</v>
      </c>
      <c r="G1614">
        <v>87</v>
      </c>
      <c r="H1614" t="s">
        <v>354</v>
      </c>
      <c r="I1614" t="s">
        <v>253</v>
      </c>
      <c r="W1614" t="s">
        <v>2341</v>
      </c>
      <c r="X1614" t="s">
        <v>11</v>
      </c>
      <c r="AD1614">
        <v>21000000</v>
      </c>
      <c r="AE1614">
        <v>4.8</v>
      </c>
      <c r="AF1614">
        <v>480314</v>
      </c>
      <c r="AG1614">
        <f>IFERROR(CORREL(AD1614:$AD$3757, AF1614:$AF$3757), "")</f>
        <v>-9.234885059392037E-4</v>
      </c>
      <c r="AH1614">
        <f t="shared" si="52"/>
        <v>-20519686</v>
      </c>
    </row>
    <row r="1615" spans="1:34" x14ac:dyDescent="0.3">
      <c r="A1615" t="s">
        <v>8</v>
      </c>
      <c r="B1615" t="s">
        <v>2342</v>
      </c>
      <c r="C1615" t="s">
        <v>5228</v>
      </c>
      <c r="D1615">
        <f t="array" ref="D1615">AVERAGE(IF($B$2:$B$3757=$C1615, $AE$2:$AE$3757))</f>
        <v>8.6999999999999993</v>
      </c>
      <c r="E1615">
        <f t="shared" si="51"/>
        <v>3.9</v>
      </c>
      <c r="G1615">
        <v>160</v>
      </c>
      <c r="H1615" t="s">
        <v>5367</v>
      </c>
      <c r="I1615" t="s">
        <v>5366</v>
      </c>
      <c r="J1615" t="s">
        <v>897</v>
      </c>
      <c r="K1615" t="s">
        <v>5364</v>
      </c>
      <c r="L1615" t="s">
        <v>4337</v>
      </c>
      <c r="W1615" t="s">
        <v>2343</v>
      </c>
      <c r="X1615" t="s">
        <v>11</v>
      </c>
      <c r="AD1615">
        <v>30000000</v>
      </c>
      <c r="AE1615">
        <v>7.5</v>
      </c>
      <c r="AF1615">
        <v>3904982</v>
      </c>
      <c r="AG1615">
        <f>IFERROR(CORREL(AD1615:$AD$3757, AF1615:$AF$3757), "")</f>
        <v>-9.3045175505501471E-4</v>
      </c>
      <c r="AH1615">
        <f t="shared" si="52"/>
        <v>-26095018</v>
      </c>
    </row>
    <row r="1616" spans="1:34" x14ac:dyDescent="0.3">
      <c r="A1616" t="s">
        <v>8</v>
      </c>
      <c r="B1616" t="s">
        <v>2344</v>
      </c>
      <c r="C1616" t="s">
        <v>5231</v>
      </c>
      <c r="D1616">
        <f t="array" ref="D1616">AVERAGE(IF($B$2:$B$3757=$C1616, $AE$2:$AE$3757))</f>
        <v>5.8</v>
      </c>
      <c r="E1616">
        <f t="shared" si="51"/>
        <v>3.8</v>
      </c>
      <c r="G1616">
        <v>121</v>
      </c>
      <c r="H1616" t="s">
        <v>354</v>
      </c>
      <c r="I1616" t="s">
        <v>253</v>
      </c>
      <c r="J1616" t="s">
        <v>897</v>
      </c>
      <c r="K1616" t="s">
        <v>5364</v>
      </c>
      <c r="L1616" t="s">
        <v>2601</v>
      </c>
      <c r="W1616">
        <v>1911</v>
      </c>
      <c r="X1616" t="s">
        <v>521</v>
      </c>
      <c r="AD1616">
        <v>18000000</v>
      </c>
      <c r="AE1616">
        <v>6</v>
      </c>
      <c r="AF1616">
        <v>127437</v>
      </c>
      <c r="AG1616">
        <f>IFERROR(CORREL(AD1616:$AD$3757, AF1616:$AF$3757), "")</f>
        <v>-9.2831715244531853E-4</v>
      </c>
      <c r="AH1616">
        <f t="shared" si="52"/>
        <v>-17872563</v>
      </c>
    </row>
    <row r="1617" spans="1:34" x14ac:dyDescent="0.3">
      <c r="A1617" t="s">
        <v>8</v>
      </c>
      <c r="B1617" t="s">
        <v>34</v>
      </c>
      <c r="C1617" t="s">
        <v>5234</v>
      </c>
      <c r="D1617">
        <f t="array" ref="D1617">AVERAGE(IF($B$2:$B$3757=$C1617, $AE$2:$AE$3757))</f>
        <v>6.1</v>
      </c>
      <c r="E1617">
        <f t="shared" si="51"/>
        <v>3.8</v>
      </c>
      <c r="G1617">
        <v>129</v>
      </c>
      <c r="H1617" t="s">
        <v>354</v>
      </c>
      <c r="I1617" t="s">
        <v>5367</v>
      </c>
      <c r="J1617" t="s">
        <v>5366</v>
      </c>
      <c r="K1617" t="s">
        <v>897</v>
      </c>
      <c r="W1617" t="s">
        <v>2345</v>
      </c>
      <c r="X1617" t="s">
        <v>11</v>
      </c>
      <c r="AD1617">
        <v>30000000</v>
      </c>
      <c r="AE1617">
        <v>6.8</v>
      </c>
      <c r="AF1617">
        <v>537580</v>
      </c>
      <c r="AG1617">
        <f>IFERROR(CORREL(AD1617:$AD$3757, AF1617:$AF$3757), "")</f>
        <v>-9.3855711606319673E-4</v>
      </c>
      <c r="AH1617">
        <f t="shared" si="52"/>
        <v>-29462420</v>
      </c>
    </row>
    <row r="1618" spans="1:34" x14ac:dyDescent="0.3">
      <c r="A1618" t="s">
        <v>8</v>
      </c>
      <c r="B1618" t="s">
        <v>2346</v>
      </c>
      <c r="C1618" t="s">
        <v>5236</v>
      </c>
      <c r="D1618">
        <f t="array" ref="D1618">AVERAGE(IF($B$2:$B$3757=$C1618, $AE$2:$AE$3757))</f>
        <v>6.4</v>
      </c>
      <c r="E1618">
        <f t="shared" si="51"/>
        <v>3.8</v>
      </c>
      <c r="G1618">
        <v>115</v>
      </c>
      <c r="H1618" t="s">
        <v>528</v>
      </c>
      <c r="I1618" t="s">
        <v>5368</v>
      </c>
      <c r="W1618" t="s">
        <v>2347</v>
      </c>
      <c r="X1618" t="s">
        <v>11</v>
      </c>
      <c r="AD1618">
        <v>29000000</v>
      </c>
      <c r="AE1618">
        <v>6.5</v>
      </c>
      <c r="AF1618">
        <v>183436380</v>
      </c>
      <c r="AG1618">
        <f>IFERROR(CORREL(AD1618:$AD$3757, AF1618:$AF$3757), "")</f>
        <v>-9.3613502275559704E-4</v>
      </c>
      <c r="AH1618">
        <f t="shared" si="52"/>
        <v>154436380</v>
      </c>
    </row>
    <row r="1619" spans="1:34" x14ac:dyDescent="0.3">
      <c r="A1619" t="s">
        <v>8</v>
      </c>
      <c r="B1619" t="s">
        <v>379</v>
      </c>
      <c r="C1619" t="s">
        <v>5238</v>
      </c>
      <c r="D1619">
        <f t="array" ref="D1619">AVERAGE(IF($B$2:$B$3757=$C1619, $AE$2:$AE$3757))</f>
        <v>4.5999999999999996</v>
      </c>
      <c r="E1619">
        <f t="shared" si="51"/>
        <v>3.8</v>
      </c>
      <c r="G1619">
        <v>153</v>
      </c>
      <c r="H1619" t="s">
        <v>5367</v>
      </c>
      <c r="I1619" t="s">
        <v>897</v>
      </c>
      <c r="J1619" t="s">
        <v>5368</v>
      </c>
      <c r="K1619" t="s">
        <v>5359</v>
      </c>
      <c r="W1619" t="s">
        <v>2348</v>
      </c>
      <c r="X1619" t="s">
        <v>11</v>
      </c>
      <c r="AD1619">
        <v>28000000</v>
      </c>
      <c r="AE1619">
        <v>7.9</v>
      </c>
      <c r="AF1619">
        <v>119518352</v>
      </c>
      <c r="AG1619">
        <f>IFERROR(CORREL(AD1619:$AD$3757, AF1619:$AF$3757), "")</f>
        <v>-9.4768082766375796E-4</v>
      </c>
      <c r="AH1619">
        <f t="shared" si="52"/>
        <v>91518352</v>
      </c>
    </row>
    <row r="1620" spans="1:34" x14ac:dyDescent="0.3">
      <c r="A1620" t="s">
        <v>8</v>
      </c>
      <c r="B1620" t="s">
        <v>2349</v>
      </c>
      <c r="C1620" t="s">
        <v>5240</v>
      </c>
      <c r="D1620">
        <f t="array" ref="D1620">AVERAGE(IF($B$2:$B$3757=$C1620, $AE$2:$AE$3757))</f>
        <v>5.9</v>
      </c>
      <c r="E1620">
        <f t="shared" si="51"/>
        <v>3.8</v>
      </c>
      <c r="G1620">
        <v>128</v>
      </c>
      <c r="H1620" t="s">
        <v>528</v>
      </c>
      <c r="I1620" t="s">
        <v>897</v>
      </c>
      <c r="J1620" t="s">
        <v>5359</v>
      </c>
      <c r="W1620" t="s">
        <v>2350</v>
      </c>
      <c r="X1620" t="s">
        <v>11</v>
      </c>
      <c r="AD1620">
        <v>30000000</v>
      </c>
      <c r="AE1620">
        <v>6.4</v>
      </c>
      <c r="AF1620">
        <v>37036404</v>
      </c>
      <c r="AG1620">
        <f>IFERROR(CORREL(AD1620:$AD$3757, AF1620:$AF$3757), "")</f>
        <v>-9.5023831574247574E-4</v>
      </c>
      <c r="AH1620">
        <f t="shared" si="52"/>
        <v>7036404</v>
      </c>
    </row>
    <row r="1621" spans="1:34" x14ac:dyDescent="0.3">
      <c r="A1621" t="s">
        <v>8</v>
      </c>
      <c r="B1621" t="s">
        <v>1361</v>
      </c>
      <c r="C1621" t="s">
        <v>5243</v>
      </c>
      <c r="D1621">
        <f t="array" ref="D1621">AVERAGE(IF($B$2:$B$3757=$C1621, $AE$2:$AE$3757))</f>
        <v>7.1</v>
      </c>
      <c r="E1621">
        <f t="shared" si="51"/>
        <v>3.7</v>
      </c>
      <c r="G1621">
        <v>89</v>
      </c>
      <c r="H1621" t="s">
        <v>253</v>
      </c>
      <c r="I1621" t="s">
        <v>528</v>
      </c>
      <c r="J1621" t="s">
        <v>5361</v>
      </c>
      <c r="K1621" t="s">
        <v>5357</v>
      </c>
      <c r="W1621" t="s">
        <v>2351</v>
      </c>
      <c r="X1621" t="s">
        <v>11</v>
      </c>
      <c r="AD1621">
        <v>29000000</v>
      </c>
      <c r="AE1621">
        <v>5.8</v>
      </c>
      <c r="AF1621">
        <v>22359293</v>
      </c>
      <c r="AG1621">
        <f>IFERROR(CORREL(AD1621:$AD$3757, AF1621:$AF$3757), "")</f>
        <v>-9.5111436687624605E-4</v>
      </c>
      <c r="AH1621">
        <f t="shared" si="52"/>
        <v>-6640707</v>
      </c>
    </row>
    <row r="1622" spans="1:34" x14ac:dyDescent="0.3">
      <c r="A1622" t="s">
        <v>8</v>
      </c>
      <c r="B1622" t="s">
        <v>222</v>
      </c>
      <c r="C1622" t="s">
        <v>5245</v>
      </c>
      <c r="D1622">
        <f t="array" ref="D1622">AVERAGE(IF($B$2:$B$3757=$C1622, $AE$2:$AE$3757))</f>
        <v>6.2</v>
      </c>
      <c r="E1622">
        <f t="shared" si="51"/>
        <v>3.6</v>
      </c>
      <c r="G1622">
        <v>122</v>
      </c>
      <c r="H1622" t="s">
        <v>897</v>
      </c>
      <c r="W1622" t="s">
        <v>2352</v>
      </c>
      <c r="X1622" t="s">
        <v>11</v>
      </c>
      <c r="AD1622">
        <v>35000000</v>
      </c>
      <c r="AE1622">
        <v>7.7</v>
      </c>
      <c r="AF1622">
        <v>18593156</v>
      </c>
      <c r="AG1622">
        <f>IFERROR(CORREL(AD1622:$AD$3757, AF1622:$AF$3757), "")</f>
        <v>-9.5082704507836694E-4</v>
      </c>
      <c r="AH1622">
        <f t="shared" si="52"/>
        <v>-16406844</v>
      </c>
    </row>
    <row r="1623" spans="1:34" x14ac:dyDescent="0.3">
      <c r="A1623" t="s">
        <v>8</v>
      </c>
      <c r="B1623" t="s">
        <v>1630</v>
      </c>
      <c r="C1623" t="s">
        <v>5247</v>
      </c>
      <c r="D1623">
        <f t="array" ref="D1623">AVERAGE(IF($B$2:$B$3757=$C1623, $AE$2:$AE$3757))</f>
        <v>7.7</v>
      </c>
      <c r="E1623">
        <f t="shared" si="51"/>
        <v>3.6</v>
      </c>
      <c r="G1623">
        <v>99</v>
      </c>
      <c r="H1623" t="s">
        <v>528</v>
      </c>
      <c r="I1623" t="s">
        <v>5359</v>
      </c>
      <c r="W1623" t="s">
        <v>2353</v>
      </c>
      <c r="X1623" t="s">
        <v>11</v>
      </c>
      <c r="AD1623">
        <v>29000000</v>
      </c>
      <c r="AE1623">
        <v>5.3</v>
      </c>
      <c r="AF1623">
        <v>16930185</v>
      </c>
      <c r="AG1623">
        <f>IFERROR(CORREL(AD1623:$AD$3757, AF1623:$AF$3757), "")</f>
        <v>-9.4823952051666951E-4</v>
      </c>
      <c r="AH1623">
        <f t="shared" si="52"/>
        <v>-12069815</v>
      </c>
    </row>
    <row r="1624" spans="1:34" x14ac:dyDescent="0.3">
      <c r="A1624" t="s">
        <v>8</v>
      </c>
      <c r="B1624" t="s">
        <v>2354</v>
      </c>
      <c r="C1624" t="s">
        <v>5249</v>
      </c>
      <c r="D1624">
        <f t="array" ref="D1624">AVERAGE(IF($B$2:$B$3757=$C1624, $AE$2:$AE$3757))</f>
        <v>7.5</v>
      </c>
      <c r="E1624">
        <f t="shared" ref="E1624:E1660" si="53">LARGE($D$2:$D$1660, ROW(1623:1623))</f>
        <v>3.6</v>
      </c>
      <c r="G1624">
        <v>99</v>
      </c>
      <c r="H1624" t="s">
        <v>528</v>
      </c>
      <c r="W1624" t="s">
        <v>2355</v>
      </c>
      <c r="X1624" t="s">
        <v>11</v>
      </c>
      <c r="AD1624">
        <v>29000000</v>
      </c>
      <c r="AE1624">
        <v>5.3</v>
      </c>
      <c r="AF1624">
        <v>63034755</v>
      </c>
      <c r="AG1624">
        <f>IFERROR(CORREL(AD1624:$AD$3757, AF1624:$AF$3757), "")</f>
        <v>-9.4766623153676351E-4</v>
      </c>
      <c r="AH1624">
        <f t="shared" si="52"/>
        <v>34034755</v>
      </c>
    </row>
    <row r="1625" spans="1:34" x14ac:dyDescent="0.3">
      <c r="A1625" t="s">
        <v>8</v>
      </c>
      <c r="B1625" t="s">
        <v>2356</v>
      </c>
      <c r="C1625" t="s">
        <v>5253</v>
      </c>
      <c r="D1625">
        <f t="array" ref="D1625">AVERAGE(IF($B$2:$B$3757=$C1625, $AE$2:$AE$3757))</f>
        <v>6.3</v>
      </c>
      <c r="E1625">
        <f t="shared" si="53"/>
        <v>3.6</v>
      </c>
      <c r="G1625">
        <v>147</v>
      </c>
      <c r="H1625" t="s">
        <v>5367</v>
      </c>
      <c r="I1625" t="s">
        <v>897</v>
      </c>
      <c r="J1625" t="s">
        <v>5364</v>
      </c>
      <c r="W1625" t="s">
        <v>2357</v>
      </c>
      <c r="X1625" t="s">
        <v>11</v>
      </c>
      <c r="AD1625">
        <v>29000000</v>
      </c>
      <c r="AE1625">
        <v>7.5</v>
      </c>
      <c r="AF1625">
        <v>5899797</v>
      </c>
      <c r="AG1625">
        <f>IFERROR(CORREL(AD1625:$AD$3757, AF1625:$AF$3757), "")</f>
        <v>-9.4975632342352294E-4</v>
      </c>
      <c r="AH1625">
        <f t="shared" si="52"/>
        <v>-23100203</v>
      </c>
    </row>
    <row r="1626" spans="1:34" x14ac:dyDescent="0.3">
      <c r="A1626" t="s">
        <v>197</v>
      </c>
      <c r="B1626" t="s">
        <v>960</v>
      </c>
      <c r="C1626" t="s">
        <v>5257</v>
      </c>
      <c r="D1626">
        <f t="array" ref="D1626">AVERAGE(IF($B$2:$B$3757=$C1626, $AE$2:$AE$3757))</f>
        <v>7.2</v>
      </c>
      <c r="E1626">
        <f t="shared" si="53"/>
        <v>3.6</v>
      </c>
      <c r="G1626">
        <v>112</v>
      </c>
      <c r="H1626" t="s">
        <v>528</v>
      </c>
      <c r="I1626" t="s">
        <v>897</v>
      </c>
      <c r="W1626" t="s">
        <v>2358</v>
      </c>
      <c r="X1626" t="s">
        <v>11</v>
      </c>
      <c r="AD1626">
        <v>28000000</v>
      </c>
      <c r="AE1626">
        <v>6.9</v>
      </c>
      <c r="AF1626">
        <v>4554569</v>
      </c>
      <c r="AG1626">
        <f>IFERROR(CORREL(AD1626:$AD$3757, AF1626:$AF$3757), "")</f>
        <v>-9.4862749243032022E-4</v>
      </c>
      <c r="AH1626">
        <f t="shared" si="52"/>
        <v>-23445431</v>
      </c>
    </row>
    <row r="1627" spans="1:34" x14ac:dyDescent="0.3">
      <c r="A1627" t="s">
        <v>8</v>
      </c>
      <c r="B1627" t="s">
        <v>2359</v>
      </c>
      <c r="C1627" t="s">
        <v>5259</v>
      </c>
      <c r="D1627">
        <f t="array" ref="D1627">AVERAGE(IF($B$2:$B$3757=$C1627, $AE$2:$AE$3757))</f>
        <v>6.9</v>
      </c>
      <c r="E1627">
        <f t="shared" si="53"/>
        <v>3.5333333333333337</v>
      </c>
      <c r="G1627">
        <v>88</v>
      </c>
      <c r="H1627" t="s">
        <v>528</v>
      </c>
      <c r="I1627" t="s">
        <v>5357</v>
      </c>
      <c r="J1627" t="s">
        <v>1714</v>
      </c>
      <c r="K1627" t="s">
        <v>5281</v>
      </c>
      <c r="W1627" t="s">
        <v>2360</v>
      </c>
      <c r="X1627" t="s">
        <v>11</v>
      </c>
      <c r="AD1627">
        <v>12000000</v>
      </c>
      <c r="AE1627">
        <v>4.9000000000000004</v>
      </c>
      <c r="AF1627">
        <v>17016190</v>
      </c>
      <c r="AG1627">
        <f>IFERROR(CORREL(AD1627:$AD$3757, AF1627:$AF$3757), "")</f>
        <v>-9.4832194402991198E-4</v>
      </c>
      <c r="AH1627">
        <f t="shared" si="52"/>
        <v>5016190</v>
      </c>
    </row>
    <row r="1628" spans="1:34" x14ac:dyDescent="0.3">
      <c r="A1628" t="s">
        <v>8</v>
      </c>
      <c r="B1628" t="s">
        <v>2361</v>
      </c>
      <c r="C1628" t="s">
        <v>5262</v>
      </c>
      <c r="D1628">
        <f t="array" ref="D1628">AVERAGE(IF($B$2:$B$3757=$C1628, $AE$2:$AE$3757))</f>
        <v>6.3</v>
      </c>
      <c r="E1628">
        <f t="shared" si="53"/>
        <v>3.5</v>
      </c>
      <c r="G1628">
        <v>94</v>
      </c>
      <c r="H1628" t="s">
        <v>897</v>
      </c>
      <c r="I1628" t="s">
        <v>5363</v>
      </c>
      <c r="J1628" t="s">
        <v>5358</v>
      </c>
      <c r="K1628" t="s">
        <v>5281</v>
      </c>
      <c r="W1628" t="s">
        <v>2362</v>
      </c>
      <c r="X1628" t="s">
        <v>11</v>
      </c>
      <c r="AD1628">
        <v>29000000</v>
      </c>
      <c r="AE1628">
        <v>7.1</v>
      </c>
      <c r="AF1628">
        <v>6301131</v>
      </c>
      <c r="AG1628">
        <f>IFERROR(CORREL(AD1628:$AD$3757, AF1628:$AF$3757), "")</f>
        <v>-9.5474989454006883E-4</v>
      </c>
      <c r="AH1628">
        <f t="shared" si="52"/>
        <v>-22698869</v>
      </c>
    </row>
    <row r="1629" spans="1:34" x14ac:dyDescent="0.3">
      <c r="A1629" t="s">
        <v>8</v>
      </c>
      <c r="B1629" t="s">
        <v>440</v>
      </c>
      <c r="C1629" t="s">
        <v>5264</v>
      </c>
      <c r="D1629">
        <f t="array" ref="D1629">AVERAGE(IF($B$2:$B$3757=$C1629, $AE$2:$AE$3757))</f>
        <v>6.1</v>
      </c>
      <c r="E1629">
        <f t="shared" si="53"/>
        <v>3.5</v>
      </c>
      <c r="G1629">
        <v>90</v>
      </c>
      <c r="H1629" t="s">
        <v>253</v>
      </c>
      <c r="I1629" t="s">
        <v>5360</v>
      </c>
      <c r="J1629" t="s">
        <v>528</v>
      </c>
      <c r="K1629" t="s">
        <v>5361</v>
      </c>
      <c r="L1629" t="s">
        <v>5357</v>
      </c>
      <c r="M1629" t="s">
        <v>5362</v>
      </c>
      <c r="N1629" t="s">
        <v>5359</v>
      </c>
      <c r="W1629" t="s">
        <v>2363</v>
      </c>
      <c r="X1629" t="s">
        <v>11</v>
      </c>
      <c r="AD1629">
        <v>28000000</v>
      </c>
      <c r="AE1629">
        <v>8</v>
      </c>
      <c r="AF1629">
        <v>217350219</v>
      </c>
      <c r="AG1629">
        <f>IFERROR(CORREL(AD1629:$AD$3757, AF1629:$AF$3757), "")</f>
        <v>-9.536449016871669E-4</v>
      </c>
      <c r="AH1629">
        <f t="shared" si="52"/>
        <v>189350219</v>
      </c>
    </row>
    <row r="1630" spans="1:34" x14ac:dyDescent="0.3">
      <c r="A1630" t="s">
        <v>8</v>
      </c>
      <c r="B1630" t="s">
        <v>810</v>
      </c>
      <c r="C1630" t="s">
        <v>5266</v>
      </c>
      <c r="D1630">
        <f t="array" ref="D1630">AVERAGE(IF($B$2:$B$3757=$C1630, $AE$2:$AE$3757))</f>
        <v>7.8</v>
      </c>
      <c r="E1630">
        <f t="shared" si="53"/>
        <v>3.5</v>
      </c>
      <c r="G1630">
        <v>167</v>
      </c>
      <c r="H1630" t="s">
        <v>5367</v>
      </c>
      <c r="I1630" t="s">
        <v>5366</v>
      </c>
      <c r="J1630" t="s">
        <v>897</v>
      </c>
      <c r="K1630" t="s">
        <v>5364</v>
      </c>
      <c r="L1630" t="s">
        <v>5368</v>
      </c>
      <c r="W1630" t="s">
        <v>2364</v>
      </c>
      <c r="X1630" t="s">
        <v>11</v>
      </c>
      <c r="AD1630">
        <v>28000000</v>
      </c>
      <c r="AE1630">
        <v>7.9</v>
      </c>
      <c r="AF1630">
        <v>161029270</v>
      </c>
      <c r="AG1630">
        <f>IFERROR(CORREL(AD1630:$AD$3757, AF1630:$AF$3757), "")</f>
        <v>-9.6144076503940719E-4</v>
      </c>
      <c r="AH1630">
        <f t="shared" si="52"/>
        <v>133029270</v>
      </c>
    </row>
    <row r="1631" spans="1:34" x14ac:dyDescent="0.3">
      <c r="A1631" t="s">
        <v>8</v>
      </c>
      <c r="B1631" t="s">
        <v>106</v>
      </c>
      <c r="C1631" t="s">
        <v>5268</v>
      </c>
      <c r="D1631">
        <f t="array" ref="D1631">AVERAGE(IF($B$2:$B$3757=$C1631, $AE$2:$AE$3757))</f>
        <v>4.7</v>
      </c>
      <c r="E1631">
        <f t="shared" si="53"/>
        <v>3.5</v>
      </c>
      <c r="G1631">
        <v>118</v>
      </c>
      <c r="H1631" t="s">
        <v>354</v>
      </c>
      <c r="I1631" t="s">
        <v>253</v>
      </c>
      <c r="W1631" t="s">
        <v>2365</v>
      </c>
      <c r="X1631" t="s">
        <v>11</v>
      </c>
      <c r="AD1631">
        <v>28000000</v>
      </c>
      <c r="AE1631">
        <v>7.6</v>
      </c>
      <c r="AF1631">
        <v>179870271</v>
      </c>
      <c r="AG1631">
        <f>IFERROR(CORREL(AD1631:$AD$3757, AF1631:$AF$3757), "")</f>
        <v>-9.6597335930466021E-4</v>
      </c>
      <c r="AH1631">
        <f t="shared" si="52"/>
        <v>151870271</v>
      </c>
    </row>
    <row r="1632" spans="1:34" x14ac:dyDescent="0.3">
      <c r="A1632" t="s">
        <v>8</v>
      </c>
      <c r="B1632" t="s">
        <v>2366</v>
      </c>
      <c r="C1632" t="s">
        <v>5271</v>
      </c>
      <c r="D1632">
        <f t="array" ref="D1632">AVERAGE(IF($B$2:$B$3757=$C1632, $AE$2:$AE$3757))</f>
        <v>6.6</v>
      </c>
      <c r="E1632">
        <f t="shared" si="53"/>
        <v>3.5</v>
      </c>
      <c r="G1632">
        <v>83</v>
      </c>
      <c r="H1632" t="s">
        <v>253</v>
      </c>
      <c r="I1632" t="s">
        <v>5360</v>
      </c>
      <c r="J1632" t="s">
        <v>528</v>
      </c>
      <c r="K1632" t="s">
        <v>897</v>
      </c>
      <c r="L1632" t="s">
        <v>5361</v>
      </c>
      <c r="M1632" t="s">
        <v>5362</v>
      </c>
      <c r="W1632" t="s">
        <v>2367</v>
      </c>
      <c r="X1632" t="s">
        <v>11</v>
      </c>
      <c r="AD1632">
        <v>24000000</v>
      </c>
      <c r="AE1632">
        <v>5.9</v>
      </c>
      <c r="AF1632">
        <v>100491683</v>
      </c>
      <c r="AG1632">
        <f>IFERROR(CORREL(AD1632:$AD$3757, AF1632:$AF$3757), "")</f>
        <v>-9.715774087454348E-4</v>
      </c>
      <c r="AH1632">
        <f t="shared" si="52"/>
        <v>76491683</v>
      </c>
    </row>
    <row r="1633" spans="1:34" x14ac:dyDescent="0.3">
      <c r="A1633" t="s">
        <v>8</v>
      </c>
      <c r="B1633" t="s">
        <v>256</v>
      </c>
      <c r="C1633" t="s">
        <v>5275</v>
      </c>
      <c r="D1633">
        <f t="array" ref="D1633">AVERAGE(IF($B$2:$B$3757=$C1633, $AE$2:$AE$3757))</f>
        <v>6.9</v>
      </c>
      <c r="E1633">
        <f t="shared" si="53"/>
        <v>3.4</v>
      </c>
      <c r="G1633">
        <v>104</v>
      </c>
      <c r="H1633" t="s">
        <v>5366</v>
      </c>
      <c r="I1633" t="s">
        <v>897</v>
      </c>
      <c r="J1633" t="s">
        <v>5281</v>
      </c>
      <c r="W1633" t="s">
        <v>2368</v>
      </c>
      <c r="X1633" t="s">
        <v>11</v>
      </c>
      <c r="AD1633">
        <v>60000000</v>
      </c>
      <c r="AE1633">
        <v>6.3</v>
      </c>
      <c r="AF1633">
        <v>74058698</v>
      </c>
      <c r="AG1633">
        <f>IFERROR(CORREL(AD1633:$AD$3757, AF1633:$AF$3757), "")</f>
        <v>-9.6213832438820507E-4</v>
      </c>
      <c r="AH1633">
        <f t="shared" si="52"/>
        <v>14058698</v>
      </c>
    </row>
    <row r="1634" spans="1:34" x14ac:dyDescent="0.3">
      <c r="A1634" t="s">
        <v>8</v>
      </c>
      <c r="B1634" t="s">
        <v>1299</v>
      </c>
      <c r="C1634" t="s">
        <v>5278</v>
      </c>
      <c r="D1634">
        <f t="array" ref="D1634">AVERAGE(IF($B$2:$B$3757=$C1634, $AE$2:$AE$3757))</f>
        <v>6.6</v>
      </c>
      <c r="E1634">
        <f t="shared" si="53"/>
        <v>3.4</v>
      </c>
      <c r="G1634">
        <v>102</v>
      </c>
      <c r="H1634" t="s">
        <v>354</v>
      </c>
      <c r="I1634" t="s">
        <v>5366</v>
      </c>
      <c r="J1634" t="s">
        <v>5281</v>
      </c>
      <c r="W1634" t="s">
        <v>2369</v>
      </c>
      <c r="X1634" t="s">
        <v>11</v>
      </c>
      <c r="AD1634">
        <v>29000000</v>
      </c>
      <c r="AE1634">
        <v>6.4</v>
      </c>
      <c r="AF1634">
        <v>55845943</v>
      </c>
      <c r="AG1634">
        <f>IFERROR(CORREL(AD1634:$AD$3757, AF1634:$AF$3757), "")</f>
        <v>-1.0211433406378302E-3</v>
      </c>
      <c r="AH1634">
        <f t="shared" si="52"/>
        <v>26845943</v>
      </c>
    </row>
    <row r="1635" spans="1:34" x14ac:dyDescent="0.3">
      <c r="A1635" t="s">
        <v>8</v>
      </c>
      <c r="B1635" t="s">
        <v>349</v>
      </c>
      <c r="C1635" t="s">
        <v>5280</v>
      </c>
      <c r="D1635">
        <f t="array" ref="D1635">AVERAGE(IF($B$2:$B$3757=$C1635, $AE$2:$AE$3757))</f>
        <v>4.8</v>
      </c>
      <c r="E1635">
        <f t="shared" si="53"/>
        <v>3.3</v>
      </c>
      <c r="G1635">
        <v>131</v>
      </c>
      <c r="H1635" t="s">
        <v>354</v>
      </c>
      <c r="I1635" t="s">
        <v>5281</v>
      </c>
      <c r="W1635" t="s">
        <v>2370</v>
      </c>
      <c r="X1635" t="s">
        <v>11</v>
      </c>
      <c r="AD1635">
        <v>28000000</v>
      </c>
      <c r="AE1635">
        <v>8.1999999999999993</v>
      </c>
      <c r="AF1635">
        <v>81350242</v>
      </c>
      <c r="AG1635">
        <f>IFERROR(CORREL(AD1635:$AD$3757, AF1635:$AF$3757), "")</f>
        <v>-1.0228374392268131E-3</v>
      </c>
      <c r="AH1635">
        <f t="shared" si="52"/>
        <v>53350242</v>
      </c>
    </row>
    <row r="1636" spans="1:34" x14ac:dyDescent="0.3">
      <c r="A1636" t="s">
        <v>8</v>
      </c>
      <c r="B1636" t="s">
        <v>2371</v>
      </c>
      <c r="C1636" t="s">
        <v>5283</v>
      </c>
      <c r="D1636">
        <f t="array" ref="D1636">AVERAGE(IF($B$2:$B$3757=$C1636, $AE$2:$AE$3757))</f>
        <v>6.4</v>
      </c>
      <c r="E1636">
        <f t="shared" si="53"/>
        <v>3.3</v>
      </c>
      <c r="G1636">
        <v>101</v>
      </c>
      <c r="H1636" t="s">
        <v>528</v>
      </c>
      <c r="W1636" t="s">
        <v>2372</v>
      </c>
      <c r="X1636" t="s">
        <v>11</v>
      </c>
      <c r="AD1636">
        <v>28000000</v>
      </c>
      <c r="AE1636">
        <v>6.9</v>
      </c>
      <c r="AF1636">
        <v>67266300</v>
      </c>
      <c r="AG1636">
        <f>IFERROR(CORREL(AD1636:$AD$3757, AF1636:$AF$3757), "")</f>
        <v>-1.0241588901844395E-3</v>
      </c>
      <c r="AH1636">
        <f t="shared" si="52"/>
        <v>39266300</v>
      </c>
    </row>
    <row r="1637" spans="1:34" x14ac:dyDescent="0.3">
      <c r="A1637" t="s">
        <v>8</v>
      </c>
      <c r="B1637" t="s">
        <v>465</v>
      </c>
      <c r="C1637" t="s">
        <v>5288</v>
      </c>
      <c r="D1637">
        <f t="array" ref="D1637">AVERAGE(IF($B$2:$B$3757=$C1637, $AE$2:$AE$3757))</f>
        <v>6.5</v>
      </c>
      <c r="E1637">
        <f t="shared" si="53"/>
        <v>3.3</v>
      </c>
      <c r="G1637">
        <v>130</v>
      </c>
      <c r="H1637" t="s">
        <v>5367</v>
      </c>
      <c r="I1637" t="s">
        <v>528</v>
      </c>
      <c r="J1637" t="s">
        <v>897</v>
      </c>
      <c r="K1637" t="s">
        <v>5364</v>
      </c>
      <c r="W1637" t="s">
        <v>2373</v>
      </c>
      <c r="X1637" t="s">
        <v>11</v>
      </c>
      <c r="AD1637">
        <v>28000000</v>
      </c>
      <c r="AE1637">
        <v>7.8</v>
      </c>
      <c r="AF1637">
        <v>70235322</v>
      </c>
      <c r="AG1637">
        <f>IFERROR(CORREL(AD1637:$AD$3757, AF1637:$AF$3757), "")</f>
        <v>-1.0250557822408441E-3</v>
      </c>
      <c r="AH1637">
        <f t="shared" si="52"/>
        <v>42235322</v>
      </c>
    </row>
    <row r="1638" spans="1:34" x14ac:dyDescent="0.3">
      <c r="A1638" t="s">
        <v>8</v>
      </c>
      <c r="B1638" t="s">
        <v>284</v>
      </c>
      <c r="C1638" t="s">
        <v>5291</v>
      </c>
      <c r="D1638">
        <f t="array" ref="D1638">AVERAGE(IF($B$2:$B$3757=$C1638, $AE$2:$AE$3757))</f>
        <v>6.7</v>
      </c>
      <c r="E1638">
        <f t="shared" si="53"/>
        <v>3.3</v>
      </c>
      <c r="G1638">
        <v>120</v>
      </c>
      <c r="H1638" t="s">
        <v>528</v>
      </c>
      <c r="I1638" t="s">
        <v>897</v>
      </c>
      <c r="J1638" t="s">
        <v>5368</v>
      </c>
      <c r="W1638" t="s">
        <v>2374</v>
      </c>
      <c r="X1638" t="s">
        <v>11</v>
      </c>
      <c r="AD1638">
        <v>30000000</v>
      </c>
      <c r="AE1638">
        <v>6.7</v>
      </c>
      <c r="AF1638">
        <v>7443007</v>
      </c>
      <c r="AG1638">
        <f>IFERROR(CORREL(AD1638:$AD$3757, AF1638:$AF$3757), "")</f>
        <v>-1.0260393110475855E-3</v>
      </c>
      <c r="AH1638">
        <f t="shared" si="52"/>
        <v>-22556993</v>
      </c>
    </row>
    <row r="1639" spans="1:34" x14ac:dyDescent="0.3">
      <c r="A1639" t="s">
        <v>8</v>
      </c>
      <c r="B1639" t="s">
        <v>2304</v>
      </c>
      <c r="C1639" t="s">
        <v>5294</v>
      </c>
      <c r="D1639">
        <f t="array" ref="D1639">AVERAGE(IF($B$2:$B$3757=$C1639, $AE$2:$AE$3757))</f>
        <v>7</v>
      </c>
      <c r="E1639">
        <f t="shared" si="53"/>
        <v>3.3</v>
      </c>
      <c r="G1639">
        <v>135</v>
      </c>
      <c r="H1639" t="s">
        <v>5367</v>
      </c>
      <c r="I1639" t="s">
        <v>897</v>
      </c>
      <c r="J1639" t="s">
        <v>5364</v>
      </c>
      <c r="K1639" t="s">
        <v>5365</v>
      </c>
      <c r="W1639" t="s">
        <v>2375</v>
      </c>
      <c r="X1639" t="s">
        <v>11</v>
      </c>
      <c r="AD1639">
        <v>28000000</v>
      </c>
      <c r="AE1639">
        <v>7.5</v>
      </c>
      <c r="AF1639">
        <v>64371181</v>
      </c>
      <c r="AG1639">
        <f>IFERROR(CORREL(AD1639:$AD$3757, AF1639:$AF$3757), "")</f>
        <v>-1.0242097560912667E-3</v>
      </c>
      <c r="AH1639">
        <f t="shared" si="52"/>
        <v>36371181</v>
      </c>
    </row>
    <row r="1640" spans="1:34" x14ac:dyDescent="0.3">
      <c r="A1640" t="s">
        <v>8</v>
      </c>
      <c r="B1640" t="s">
        <v>29</v>
      </c>
      <c r="C1640" t="s">
        <v>5297</v>
      </c>
      <c r="D1640">
        <f t="array" ref="D1640">AVERAGE(IF($B$2:$B$3757=$C1640, $AE$2:$AE$3757))</f>
        <v>6.7</v>
      </c>
      <c r="E1640">
        <f t="shared" si="53"/>
        <v>3.3</v>
      </c>
      <c r="G1640">
        <v>110</v>
      </c>
      <c r="H1640" t="s">
        <v>354</v>
      </c>
      <c r="I1640" t="s">
        <v>1714</v>
      </c>
      <c r="J1640" t="s">
        <v>5281</v>
      </c>
      <c r="W1640" t="s">
        <v>2376</v>
      </c>
      <c r="X1640" t="s">
        <v>11</v>
      </c>
      <c r="AD1640">
        <v>26000000</v>
      </c>
      <c r="AE1640">
        <v>7.4</v>
      </c>
      <c r="AF1640">
        <v>58885635</v>
      </c>
      <c r="AG1640">
        <f>IFERROR(CORREL(AD1640:$AD$3757, AF1640:$AF$3757), "")</f>
        <v>-1.025029598593432E-3</v>
      </c>
      <c r="AH1640">
        <f t="shared" si="52"/>
        <v>32885635</v>
      </c>
    </row>
    <row r="1641" spans="1:34" x14ac:dyDescent="0.3">
      <c r="A1641" t="s">
        <v>8</v>
      </c>
      <c r="B1641" t="s">
        <v>694</v>
      </c>
      <c r="C1641" t="s">
        <v>5300</v>
      </c>
      <c r="D1641">
        <f t="array" ref="D1641">AVERAGE(IF($B$2:$B$3757=$C1641, $AE$2:$AE$3757))</f>
        <v>7.5</v>
      </c>
      <c r="E1641">
        <f t="shared" si="53"/>
        <v>3.3</v>
      </c>
      <c r="G1641">
        <v>103</v>
      </c>
      <c r="H1641" t="s">
        <v>528</v>
      </c>
      <c r="I1641" t="s">
        <v>5359</v>
      </c>
      <c r="W1641" t="s">
        <v>2377</v>
      </c>
      <c r="X1641" t="s">
        <v>11</v>
      </c>
      <c r="AD1641">
        <v>35000000</v>
      </c>
      <c r="AE1641">
        <v>5.2</v>
      </c>
      <c r="AF1641">
        <v>60400856</v>
      </c>
      <c r="AG1641">
        <f>IFERROR(CORREL(AD1641:$AD$3757, AF1641:$AF$3757), "")</f>
        <v>-1.0232497077288319E-3</v>
      </c>
      <c r="AH1641">
        <f t="shared" si="52"/>
        <v>25400856</v>
      </c>
    </row>
    <row r="1642" spans="1:34" x14ac:dyDescent="0.3">
      <c r="A1642" t="s">
        <v>8</v>
      </c>
      <c r="B1642" t="s">
        <v>1443</v>
      </c>
      <c r="C1642" t="s">
        <v>5302</v>
      </c>
      <c r="D1642">
        <f t="array" ref="D1642">AVERAGE(IF($B$2:$B$3757=$C1642, $AE$2:$AE$3757))</f>
        <v>7</v>
      </c>
      <c r="E1642">
        <f t="shared" si="53"/>
        <v>3.3</v>
      </c>
      <c r="G1642">
        <v>110</v>
      </c>
      <c r="H1642" t="s">
        <v>528</v>
      </c>
      <c r="I1642" t="s">
        <v>897</v>
      </c>
      <c r="W1642" t="s">
        <v>2378</v>
      </c>
      <c r="X1642" t="s">
        <v>11</v>
      </c>
      <c r="AD1642">
        <v>21000000</v>
      </c>
      <c r="AE1642">
        <v>7.6</v>
      </c>
      <c r="AF1642">
        <v>52353636</v>
      </c>
      <c r="AG1642">
        <f>IFERROR(CORREL(AD1642:$AD$3757, AF1642:$AF$3757), "")</f>
        <v>-1.0329707200543924E-3</v>
      </c>
      <c r="AH1642">
        <f t="shared" si="52"/>
        <v>31353636</v>
      </c>
    </row>
    <row r="1643" spans="1:34" x14ac:dyDescent="0.3">
      <c r="A1643" t="s">
        <v>8</v>
      </c>
      <c r="B1643" t="s">
        <v>379</v>
      </c>
      <c r="C1643" t="s">
        <v>5304</v>
      </c>
      <c r="D1643">
        <f t="array" ref="D1643">AVERAGE(IF($B$2:$B$3757=$C1643, $AE$2:$AE$3757))</f>
        <v>6.7</v>
      </c>
      <c r="E1643">
        <f t="shared" si="53"/>
        <v>3.2</v>
      </c>
      <c r="G1643">
        <v>91</v>
      </c>
      <c r="H1643" t="s">
        <v>5363</v>
      </c>
      <c r="I1643" t="s">
        <v>5281</v>
      </c>
      <c r="W1643" t="s">
        <v>2379</v>
      </c>
      <c r="X1643" t="s">
        <v>11</v>
      </c>
      <c r="AD1643">
        <v>30000000</v>
      </c>
      <c r="AE1643">
        <v>7.3</v>
      </c>
      <c r="AF1643">
        <v>51475962</v>
      </c>
      <c r="AG1643">
        <f>IFERROR(CORREL(AD1643:$AD$3757, AF1643:$AF$3757), "")</f>
        <v>-1.0266673070861319E-3</v>
      </c>
      <c r="AH1643">
        <f t="shared" si="52"/>
        <v>21475962</v>
      </c>
    </row>
    <row r="1644" spans="1:34" x14ac:dyDescent="0.3">
      <c r="A1644" t="s">
        <v>8</v>
      </c>
      <c r="B1644" t="s">
        <v>183</v>
      </c>
      <c r="C1644" t="s">
        <v>5308</v>
      </c>
      <c r="D1644">
        <f t="array" ref="D1644">AVERAGE(IF($B$2:$B$3757=$C1644, $AE$2:$AE$3757))</f>
        <v>7.7</v>
      </c>
      <c r="E1644">
        <f t="shared" si="53"/>
        <v>3.1</v>
      </c>
      <c r="G1644">
        <v>105</v>
      </c>
      <c r="H1644" t="s">
        <v>528</v>
      </c>
      <c r="I1644" t="s">
        <v>5359</v>
      </c>
      <c r="W1644" t="s">
        <v>2380</v>
      </c>
      <c r="X1644" t="s">
        <v>11</v>
      </c>
      <c r="AD1644">
        <v>28000000</v>
      </c>
      <c r="AE1644">
        <v>6.6</v>
      </c>
      <c r="AF1644">
        <v>63910583</v>
      </c>
      <c r="AG1644">
        <f>IFERROR(CORREL(AD1644:$AD$3757, AF1644:$AF$3757), "")</f>
        <v>-1.0290389922162288E-3</v>
      </c>
      <c r="AH1644">
        <f t="shared" si="52"/>
        <v>35910583</v>
      </c>
    </row>
    <row r="1645" spans="1:34" x14ac:dyDescent="0.3">
      <c r="A1645" t="s">
        <v>8</v>
      </c>
      <c r="B1645" t="s">
        <v>1642</v>
      </c>
      <c r="C1645" t="s">
        <v>5310</v>
      </c>
      <c r="D1645">
        <f t="array" ref="D1645">AVERAGE(IF($B$2:$B$3757=$C1645, $AE$2:$AE$3757))</f>
        <v>8.5</v>
      </c>
      <c r="E1645">
        <f t="shared" si="53"/>
        <v>3.1</v>
      </c>
      <c r="G1645">
        <v>127</v>
      </c>
      <c r="H1645" t="s">
        <v>354</v>
      </c>
      <c r="I1645" t="s">
        <v>253</v>
      </c>
      <c r="J1645" t="s">
        <v>5281</v>
      </c>
      <c r="W1645" t="s">
        <v>2381</v>
      </c>
      <c r="X1645" t="s">
        <v>11</v>
      </c>
      <c r="AD1645">
        <v>28000000</v>
      </c>
      <c r="AE1645">
        <v>6.8</v>
      </c>
      <c r="AF1645">
        <v>62300000</v>
      </c>
      <c r="AG1645">
        <f>IFERROR(CORREL(AD1645:$AD$3757, AF1645:$AF$3757), "")</f>
        <v>-1.0298511694234438E-3</v>
      </c>
      <c r="AH1645">
        <f t="shared" si="52"/>
        <v>34300000</v>
      </c>
    </row>
    <row r="1646" spans="1:34" x14ac:dyDescent="0.3">
      <c r="A1646" t="s">
        <v>8</v>
      </c>
      <c r="B1646" t="s">
        <v>444</v>
      </c>
      <c r="C1646" t="s">
        <v>5312</v>
      </c>
      <c r="D1646">
        <f t="array" ref="D1646">AVERAGE(IF($B$2:$B$3757=$C1646, $AE$2:$AE$3757))</f>
        <v>7.7</v>
      </c>
      <c r="E1646">
        <f t="shared" si="53"/>
        <v>3.1</v>
      </c>
      <c r="G1646">
        <v>82</v>
      </c>
      <c r="H1646" t="s">
        <v>528</v>
      </c>
      <c r="I1646" t="s">
        <v>5359</v>
      </c>
      <c r="W1646" t="s">
        <v>2382</v>
      </c>
      <c r="X1646" t="s">
        <v>11</v>
      </c>
      <c r="AD1646">
        <v>28000000</v>
      </c>
      <c r="AE1646">
        <v>6.9</v>
      </c>
      <c r="AF1646">
        <v>49968653</v>
      </c>
      <c r="AG1646">
        <f>IFERROR(CORREL(AD1646:$AD$3757, AF1646:$AF$3757), "")</f>
        <v>-1.0306204518504415E-3</v>
      </c>
      <c r="AH1646">
        <f t="shared" si="52"/>
        <v>21968653</v>
      </c>
    </row>
    <row r="1647" spans="1:34" x14ac:dyDescent="0.3">
      <c r="A1647" t="s">
        <v>8</v>
      </c>
      <c r="B1647" t="s">
        <v>488</v>
      </c>
      <c r="C1647" t="s">
        <v>5315</v>
      </c>
      <c r="D1647">
        <f t="array" ref="D1647">AVERAGE(IF($B$2:$B$3757=$C1647, $AE$2:$AE$3757))</f>
        <v>7</v>
      </c>
      <c r="E1647">
        <f t="shared" si="53"/>
        <v>3</v>
      </c>
      <c r="G1647">
        <v>99</v>
      </c>
      <c r="H1647" t="s">
        <v>354</v>
      </c>
      <c r="I1647" t="s">
        <v>5366</v>
      </c>
      <c r="J1647" t="s">
        <v>5358</v>
      </c>
      <c r="K1647" t="s">
        <v>5281</v>
      </c>
      <c r="W1647" t="s">
        <v>2383</v>
      </c>
      <c r="X1647" t="s">
        <v>11</v>
      </c>
      <c r="AD1647">
        <v>27000000</v>
      </c>
      <c r="AE1647">
        <v>5.8</v>
      </c>
      <c r="AF1647">
        <v>44450000</v>
      </c>
      <c r="AG1647">
        <f>IFERROR(CORREL(AD1647:$AD$3757, AF1647:$AF$3757), "")</f>
        <v>-1.0310786110126777E-3</v>
      </c>
      <c r="AH1647">
        <f t="shared" si="52"/>
        <v>17450000</v>
      </c>
    </row>
    <row r="1648" spans="1:34" x14ac:dyDescent="0.3">
      <c r="A1648" t="s">
        <v>8</v>
      </c>
      <c r="B1648" t="s">
        <v>568</v>
      </c>
      <c r="C1648" t="s">
        <v>5317</v>
      </c>
      <c r="D1648">
        <f t="array" ref="D1648">AVERAGE(IF($B$2:$B$3757=$C1648, $AE$2:$AE$3757))</f>
        <v>5.5</v>
      </c>
      <c r="E1648">
        <f t="shared" si="53"/>
        <v>3</v>
      </c>
      <c r="G1648">
        <v>90</v>
      </c>
      <c r="H1648" t="s">
        <v>528</v>
      </c>
      <c r="W1648" t="s">
        <v>2384</v>
      </c>
      <c r="X1648" t="s">
        <v>11</v>
      </c>
      <c r="AD1648">
        <v>28000000</v>
      </c>
      <c r="AE1648">
        <v>6.6</v>
      </c>
      <c r="AF1648">
        <v>45162741</v>
      </c>
      <c r="AG1648">
        <f>IFERROR(CORREL(AD1648:$AD$3757, AF1648:$AF$3757), "")</f>
        <v>-1.0307426416545167E-3</v>
      </c>
      <c r="AH1648">
        <f t="shared" si="52"/>
        <v>17162741</v>
      </c>
    </row>
    <row r="1649" spans="1:34" x14ac:dyDescent="0.3">
      <c r="A1649" t="s">
        <v>8</v>
      </c>
      <c r="B1649" t="s">
        <v>2043</v>
      </c>
      <c r="C1649" t="s">
        <v>5321</v>
      </c>
      <c r="D1649">
        <f t="array" ref="D1649">AVERAGE(IF($B$2:$B$3757=$C1649, $AE$2:$AE$3757))</f>
        <v>7.4</v>
      </c>
      <c r="E1649">
        <f t="shared" si="53"/>
        <v>3</v>
      </c>
      <c r="G1649">
        <v>115</v>
      </c>
      <c r="H1649" t="s">
        <v>897</v>
      </c>
      <c r="I1649" t="s">
        <v>5359</v>
      </c>
      <c r="J1649" t="s">
        <v>5281</v>
      </c>
      <c r="W1649" t="s">
        <v>2385</v>
      </c>
      <c r="X1649" t="s">
        <v>11</v>
      </c>
      <c r="AD1649">
        <v>28000000</v>
      </c>
      <c r="AE1649">
        <v>6.7</v>
      </c>
      <c r="AF1649">
        <v>71346930</v>
      </c>
      <c r="AG1649">
        <f>IFERROR(CORREL(AD1649:$AD$3757, AF1649:$AF$3757), "")</f>
        <v>-1.0310916035539488E-3</v>
      </c>
      <c r="AH1649">
        <f t="shared" si="52"/>
        <v>43346930</v>
      </c>
    </row>
    <row r="1650" spans="1:34" x14ac:dyDescent="0.3">
      <c r="A1650" t="s">
        <v>8</v>
      </c>
      <c r="B1650" t="s">
        <v>1077</v>
      </c>
      <c r="C1650" t="s">
        <v>5325</v>
      </c>
      <c r="D1650">
        <f t="array" ref="D1650">AVERAGE(IF($B$2:$B$3757=$C1650, $AE$2:$AE$3757))</f>
        <v>4.2</v>
      </c>
      <c r="E1650">
        <f t="shared" si="53"/>
        <v>2.9</v>
      </c>
      <c r="G1650">
        <v>96</v>
      </c>
      <c r="H1650" t="s">
        <v>528</v>
      </c>
      <c r="I1650" t="s">
        <v>5361</v>
      </c>
      <c r="J1650" t="s">
        <v>5357</v>
      </c>
      <c r="W1650" t="s">
        <v>2386</v>
      </c>
      <c r="X1650" t="s">
        <v>11</v>
      </c>
      <c r="AD1650">
        <v>28000000</v>
      </c>
      <c r="AE1650">
        <v>6.7</v>
      </c>
      <c r="AF1650">
        <v>39514713</v>
      </c>
      <c r="AG1650">
        <f>IFERROR(CORREL(AD1650:$AD$3757, AF1650:$AF$3757), "")</f>
        <v>-1.0321206100618778E-3</v>
      </c>
      <c r="AH1650">
        <f t="shared" si="52"/>
        <v>11514713</v>
      </c>
    </row>
    <row r="1651" spans="1:34" x14ac:dyDescent="0.3">
      <c r="A1651" t="s">
        <v>8</v>
      </c>
      <c r="B1651" t="s">
        <v>1930</v>
      </c>
      <c r="C1651" t="s">
        <v>5327</v>
      </c>
      <c r="D1651">
        <f t="array" ref="D1651">AVERAGE(IF($B$2:$B$3757=$C1651, $AE$2:$AE$3757))</f>
        <v>7</v>
      </c>
      <c r="E1651">
        <f t="shared" si="53"/>
        <v>2.8</v>
      </c>
      <c r="G1651">
        <v>104</v>
      </c>
      <c r="H1651" t="s">
        <v>528</v>
      </c>
      <c r="I1651" t="s">
        <v>897</v>
      </c>
      <c r="J1651" t="s">
        <v>5359</v>
      </c>
      <c r="W1651" t="s">
        <v>2387</v>
      </c>
      <c r="X1651" t="s">
        <v>11</v>
      </c>
      <c r="AD1651">
        <v>28000000</v>
      </c>
      <c r="AE1651">
        <v>6.3</v>
      </c>
      <c r="AF1651">
        <v>43097652</v>
      </c>
      <c r="AG1651">
        <f>IFERROR(CORREL(AD1651:$AD$3757, AF1651:$AF$3757), "")</f>
        <v>-1.0323502328994576E-3</v>
      </c>
      <c r="AH1651">
        <f t="shared" si="52"/>
        <v>15097652</v>
      </c>
    </row>
    <row r="1652" spans="1:34" x14ac:dyDescent="0.3">
      <c r="A1652" t="s">
        <v>8</v>
      </c>
      <c r="B1652" t="s">
        <v>179</v>
      </c>
      <c r="C1652" t="s">
        <v>5329</v>
      </c>
      <c r="D1652">
        <f t="array" ref="D1652">AVERAGE(IF($B$2:$B$3757=$C1652, $AE$2:$AE$3757))</f>
        <v>7</v>
      </c>
      <c r="E1652">
        <f t="shared" si="53"/>
        <v>2.8</v>
      </c>
      <c r="G1652">
        <v>117</v>
      </c>
      <c r="H1652" t="s">
        <v>354</v>
      </c>
      <c r="I1652" t="s">
        <v>528</v>
      </c>
      <c r="W1652" t="s">
        <v>2388</v>
      </c>
      <c r="X1652" t="s">
        <v>11</v>
      </c>
      <c r="AD1652">
        <v>30000000</v>
      </c>
      <c r="AE1652">
        <v>7.7</v>
      </c>
      <c r="AF1652">
        <v>48043505</v>
      </c>
      <c r="AG1652">
        <f>IFERROR(CORREL(AD1652:$AD$3757, AF1652:$AF$3757), "")</f>
        <v>-1.032655462084683E-3</v>
      </c>
      <c r="AH1652">
        <f t="shared" si="52"/>
        <v>18043505</v>
      </c>
    </row>
    <row r="1653" spans="1:34" x14ac:dyDescent="0.3">
      <c r="A1653" t="s">
        <v>8</v>
      </c>
      <c r="B1653" t="s">
        <v>1121</v>
      </c>
      <c r="C1653" t="s">
        <v>5331</v>
      </c>
      <c r="D1653">
        <f t="array" ref="D1653">AVERAGE(IF($B$2:$B$3757=$C1653, $AE$2:$AE$3757))</f>
        <v>6.8</v>
      </c>
      <c r="E1653">
        <f t="shared" si="53"/>
        <v>2.8</v>
      </c>
      <c r="G1653">
        <v>83</v>
      </c>
      <c r="H1653" t="s">
        <v>354</v>
      </c>
      <c r="I1653" t="s">
        <v>528</v>
      </c>
      <c r="J1653" t="s">
        <v>5366</v>
      </c>
      <c r="W1653" t="s">
        <v>2389</v>
      </c>
      <c r="X1653" t="s">
        <v>11</v>
      </c>
      <c r="AD1653">
        <v>28000000</v>
      </c>
      <c r="AE1653">
        <v>6.1</v>
      </c>
      <c r="AF1653">
        <v>37053924</v>
      </c>
      <c r="AG1653">
        <f>IFERROR(CORREL(AD1653:$AD$3757, AF1653:$AF$3757), "")</f>
        <v>-1.034694579764625E-3</v>
      </c>
      <c r="AH1653">
        <f t="shared" si="52"/>
        <v>9053924</v>
      </c>
    </row>
    <row r="1654" spans="1:34" x14ac:dyDescent="0.3">
      <c r="A1654" t="s">
        <v>8</v>
      </c>
      <c r="B1654" t="s">
        <v>1477</v>
      </c>
      <c r="C1654" t="s">
        <v>5334</v>
      </c>
      <c r="D1654">
        <f t="array" ref="D1654">AVERAGE(IF($B$2:$B$3757=$C1654, $AE$2:$AE$3757))</f>
        <v>5.3</v>
      </c>
      <c r="E1654">
        <f t="shared" si="53"/>
        <v>2.8</v>
      </c>
      <c r="G1654">
        <v>99</v>
      </c>
      <c r="H1654" t="s">
        <v>354</v>
      </c>
      <c r="I1654" t="s">
        <v>5357</v>
      </c>
      <c r="J1654" t="s">
        <v>1714</v>
      </c>
      <c r="K1654" t="s">
        <v>5281</v>
      </c>
      <c r="W1654" t="s">
        <v>2390</v>
      </c>
      <c r="X1654" t="s">
        <v>11</v>
      </c>
      <c r="AD1654">
        <v>28000000</v>
      </c>
      <c r="AE1654">
        <v>4.9000000000000004</v>
      </c>
      <c r="AF1654">
        <v>33000377</v>
      </c>
      <c r="AG1654">
        <f>IFERROR(CORREL(AD1654:$AD$3757, AF1654:$AF$3757), "")</f>
        <v>-1.0348757551350675E-3</v>
      </c>
      <c r="AH1654">
        <f t="shared" si="52"/>
        <v>5000377</v>
      </c>
    </row>
    <row r="1655" spans="1:34" x14ac:dyDescent="0.3">
      <c r="A1655" t="s">
        <v>8</v>
      </c>
      <c r="B1655" t="s">
        <v>2391</v>
      </c>
      <c r="C1655" t="s">
        <v>5337</v>
      </c>
      <c r="D1655">
        <f t="array" ref="D1655">AVERAGE(IF($B$2:$B$3757=$C1655, $AE$2:$AE$3757))</f>
        <v>5.6</v>
      </c>
      <c r="E1655">
        <f t="shared" si="53"/>
        <v>2.7</v>
      </c>
      <c r="G1655">
        <v>81</v>
      </c>
      <c r="H1655" t="s">
        <v>528</v>
      </c>
      <c r="I1655" t="s">
        <v>5361</v>
      </c>
      <c r="W1655" t="s">
        <v>2392</v>
      </c>
      <c r="X1655" t="s">
        <v>11</v>
      </c>
      <c r="AD1655">
        <v>28000000</v>
      </c>
      <c r="AE1655">
        <v>6.2</v>
      </c>
      <c r="AF1655">
        <v>66950483</v>
      </c>
      <c r="AG1655">
        <f>IFERROR(CORREL(AD1655:$AD$3757, AF1655:$AF$3757), "")</f>
        <v>-1.0349789689774913E-3</v>
      </c>
      <c r="AH1655">
        <f t="shared" si="52"/>
        <v>38950483</v>
      </c>
    </row>
    <row r="1656" spans="1:34" x14ac:dyDescent="0.3">
      <c r="A1656" t="s">
        <v>8</v>
      </c>
      <c r="B1656" t="s">
        <v>249</v>
      </c>
      <c r="C1656" t="s">
        <v>5339</v>
      </c>
      <c r="D1656">
        <f t="array" ref="D1656">AVERAGE(IF($B$2:$B$3757=$C1656, $AE$2:$AE$3757))</f>
        <v>5.6</v>
      </c>
      <c r="E1656">
        <f t="shared" si="53"/>
        <v>2.7</v>
      </c>
      <c r="G1656">
        <v>135</v>
      </c>
      <c r="H1656" t="s">
        <v>897</v>
      </c>
      <c r="I1656" t="s">
        <v>5359</v>
      </c>
      <c r="W1656" t="s">
        <v>2393</v>
      </c>
      <c r="X1656" t="s">
        <v>11</v>
      </c>
      <c r="AD1656">
        <v>28000000</v>
      </c>
      <c r="AE1656">
        <v>7.8</v>
      </c>
      <c r="AF1656">
        <v>38372662</v>
      </c>
      <c r="AG1656">
        <f>IFERROR(CORREL(AD1656:$AD$3757, AF1656:$AF$3757), "")</f>
        <v>-1.0358860331559248E-3</v>
      </c>
      <c r="AH1656">
        <f t="shared" si="52"/>
        <v>10372662</v>
      </c>
    </row>
    <row r="1657" spans="1:34" x14ac:dyDescent="0.3">
      <c r="A1657" t="s">
        <v>8</v>
      </c>
      <c r="B1657" t="s">
        <v>50</v>
      </c>
      <c r="C1657" t="s">
        <v>5136</v>
      </c>
      <c r="D1657">
        <f t="array" ref="D1657">AVERAGE(IF($B$2:$B$3757=$C1657, $AE$2:$AE$3757))</f>
        <v>6.3</v>
      </c>
      <c r="E1657">
        <f t="shared" si="53"/>
        <v>2.6</v>
      </c>
      <c r="G1657">
        <v>117</v>
      </c>
      <c r="H1657" t="s">
        <v>5358</v>
      </c>
      <c r="I1657" t="s">
        <v>5281</v>
      </c>
      <c r="W1657" t="s">
        <v>2394</v>
      </c>
      <c r="X1657" t="s">
        <v>11</v>
      </c>
      <c r="AD1657">
        <v>28000000</v>
      </c>
      <c r="AE1657">
        <v>8.1999999999999993</v>
      </c>
      <c r="AF1657">
        <v>27000000</v>
      </c>
      <c r="AG1657">
        <f>IFERROR(CORREL(AD1657:$AD$3757, AF1657:$AF$3757), "")</f>
        <v>-1.0360945351859565E-3</v>
      </c>
      <c r="AH1657">
        <f t="shared" si="52"/>
        <v>-1000000</v>
      </c>
    </row>
    <row r="1658" spans="1:34" x14ac:dyDescent="0.3">
      <c r="A1658" t="s">
        <v>8</v>
      </c>
      <c r="B1658" t="s">
        <v>928</v>
      </c>
      <c r="C1658" t="s">
        <v>5344</v>
      </c>
      <c r="D1658">
        <f t="array" ref="D1658">AVERAGE(IF($B$2:$B$3757=$C1658, $AE$2:$AE$3757))</f>
        <v>7.6</v>
      </c>
      <c r="E1658">
        <f t="shared" si="53"/>
        <v>2.4</v>
      </c>
      <c r="G1658">
        <v>139</v>
      </c>
      <c r="H1658" t="s">
        <v>253</v>
      </c>
      <c r="I1658" t="s">
        <v>5367</v>
      </c>
      <c r="W1658" t="s">
        <v>2395</v>
      </c>
      <c r="X1658" t="s">
        <v>11</v>
      </c>
      <c r="AD1658">
        <v>28000000</v>
      </c>
      <c r="AE1658">
        <v>6.9</v>
      </c>
      <c r="AF1658">
        <v>31600000</v>
      </c>
      <c r="AG1658">
        <f>IFERROR(CORREL(AD1658:$AD$3757, AF1658:$AF$3757), "")</f>
        <v>-1.0360913776228187E-3</v>
      </c>
      <c r="AH1658">
        <f t="shared" si="52"/>
        <v>3600000</v>
      </c>
    </row>
    <row r="1659" spans="1:34" x14ac:dyDescent="0.3">
      <c r="A1659" t="s">
        <v>8</v>
      </c>
      <c r="B1659" t="s">
        <v>89</v>
      </c>
      <c r="C1659" t="s">
        <v>5351</v>
      </c>
      <c r="D1659">
        <f t="array" ref="D1659">AVERAGE(IF($B$2:$B$3757=$C1659, $AE$2:$AE$3757))</f>
        <v>7.5</v>
      </c>
      <c r="E1659">
        <f t="shared" si="53"/>
        <v>2.2999999999999998</v>
      </c>
      <c r="G1659">
        <v>123</v>
      </c>
      <c r="H1659" t="s">
        <v>354</v>
      </c>
      <c r="I1659" t="s">
        <v>897</v>
      </c>
      <c r="J1659" t="s">
        <v>5281</v>
      </c>
      <c r="W1659" t="s">
        <v>2396</v>
      </c>
      <c r="X1659" t="s">
        <v>11</v>
      </c>
      <c r="AD1659">
        <v>28000000</v>
      </c>
      <c r="AE1659">
        <v>6.2</v>
      </c>
      <c r="AF1659">
        <v>30688364</v>
      </c>
      <c r="AG1659">
        <f>IFERROR(CORREL(AD1659:$AD$3757, AF1659:$AF$3757), "")</f>
        <v>-1.0361693742721775E-3</v>
      </c>
      <c r="AH1659">
        <f t="shared" si="52"/>
        <v>2688364</v>
      </c>
    </row>
    <row r="1660" spans="1:34" x14ac:dyDescent="0.3">
      <c r="A1660" t="s">
        <v>8</v>
      </c>
      <c r="B1660" t="s">
        <v>2397</v>
      </c>
      <c r="C1660" t="s">
        <v>5353</v>
      </c>
      <c r="D1660">
        <f t="array" ref="D1660">AVERAGE(IF($B$2:$B$3757=$C1660, $AE$2:$AE$3757))</f>
        <v>7</v>
      </c>
      <c r="E1660">
        <f t="shared" si="53"/>
        <v>2.1</v>
      </c>
      <c r="G1660">
        <v>117</v>
      </c>
      <c r="H1660" t="s">
        <v>5366</v>
      </c>
      <c r="I1660" t="s">
        <v>897</v>
      </c>
      <c r="J1660" t="s">
        <v>5281</v>
      </c>
      <c r="W1660" t="s">
        <v>2398</v>
      </c>
      <c r="X1660" t="s">
        <v>11</v>
      </c>
      <c r="AD1660">
        <v>21000000</v>
      </c>
      <c r="AE1660">
        <v>6.9</v>
      </c>
      <c r="AF1660">
        <v>28563179</v>
      </c>
      <c r="AG1660">
        <f>IFERROR(CORREL(AD1660:$AD$3757, AF1660:$AF$3757), "")</f>
        <v>-1.0362308600301972E-3</v>
      </c>
      <c r="AH1660">
        <f t="shared" si="52"/>
        <v>7563179</v>
      </c>
    </row>
    <row r="1661" spans="1:34" x14ac:dyDescent="0.3">
      <c r="A1661" t="s">
        <v>8</v>
      </c>
      <c r="B1661" t="s">
        <v>2399</v>
      </c>
      <c r="G1661">
        <v>97</v>
      </c>
      <c r="H1661" t="s">
        <v>897</v>
      </c>
      <c r="I1661" t="s">
        <v>1714</v>
      </c>
      <c r="J1661" t="s">
        <v>5281</v>
      </c>
      <c r="W1661" t="s">
        <v>2400</v>
      </c>
      <c r="X1661" t="s">
        <v>11</v>
      </c>
      <c r="AD1661">
        <v>28000000</v>
      </c>
      <c r="AE1661">
        <v>4.8</v>
      </c>
      <c r="AF1661">
        <v>16779636</v>
      </c>
      <c r="AG1661">
        <f>IFERROR(CORREL(AD1661:$AD$3757, AF1661:$AF$3757), "")</f>
        <v>-1.035877777805098E-3</v>
      </c>
      <c r="AH1661">
        <f t="shared" si="52"/>
        <v>-11220364</v>
      </c>
    </row>
    <row r="1662" spans="1:34" x14ac:dyDescent="0.3">
      <c r="A1662" t="s">
        <v>8</v>
      </c>
      <c r="B1662" t="s">
        <v>1127</v>
      </c>
      <c r="G1662">
        <v>103</v>
      </c>
      <c r="H1662" t="s">
        <v>528</v>
      </c>
      <c r="I1662" t="s">
        <v>5357</v>
      </c>
      <c r="J1662" t="s">
        <v>5359</v>
      </c>
      <c r="W1662" t="s">
        <v>2401</v>
      </c>
      <c r="X1662" t="s">
        <v>11</v>
      </c>
      <c r="AD1662">
        <v>28000000</v>
      </c>
      <c r="AE1662">
        <v>5.3</v>
      </c>
      <c r="AF1662">
        <v>17324744</v>
      </c>
      <c r="AG1662">
        <f>IFERROR(CORREL(AD1662:$AD$3757, AF1662:$AF$3757), "")</f>
        <v>-1.0357176951143762E-3</v>
      </c>
      <c r="AH1662">
        <f t="shared" si="52"/>
        <v>-10675256</v>
      </c>
    </row>
    <row r="1663" spans="1:34" x14ac:dyDescent="0.3">
      <c r="A1663" t="s">
        <v>8</v>
      </c>
      <c r="B1663" t="s">
        <v>527</v>
      </c>
      <c r="G1663">
        <v>119</v>
      </c>
      <c r="H1663" t="s">
        <v>528</v>
      </c>
      <c r="I1663" t="s">
        <v>897</v>
      </c>
      <c r="J1663" t="s">
        <v>5365</v>
      </c>
      <c r="W1663" t="s">
        <v>2402</v>
      </c>
      <c r="X1663" t="s">
        <v>11</v>
      </c>
      <c r="AD1663">
        <v>28000000</v>
      </c>
      <c r="AE1663">
        <v>6.7</v>
      </c>
      <c r="AF1663">
        <v>8888143</v>
      </c>
      <c r="AG1663">
        <f>IFERROR(CORREL(AD1663:$AD$3757, AF1663:$AF$3757), "")</f>
        <v>-1.0355650594896667E-3</v>
      </c>
      <c r="AH1663">
        <f t="shared" si="52"/>
        <v>-19111857</v>
      </c>
    </row>
    <row r="1664" spans="1:34" x14ac:dyDescent="0.3">
      <c r="A1664" t="s">
        <v>8</v>
      </c>
      <c r="B1664" t="s">
        <v>1088</v>
      </c>
      <c r="G1664">
        <v>94</v>
      </c>
      <c r="H1664" t="s">
        <v>354</v>
      </c>
      <c r="I1664" t="s">
        <v>528</v>
      </c>
      <c r="J1664" t="s">
        <v>5361</v>
      </c>
      <c r="W1664" t="s">
        <v>2403</v>
      </c>
      <c r="X1664" t="s">
        <v>11</v>
      </c>
      <c r="AD1664">
        <v>28000000</v>
      </c>
      <c r="AE1664">
        <v>5.4</v>
      </c>
      <c r="AF1664">
        <v>24268828</v>
      </c>
      <c r="AG1664">
        <f>IFERROR(CORREL(AD1664:$AD$3757, AF1664:$AF$3757), "")</f>
        <v>-1.0353042832815947E-3</v>
      </c>
      <c r="AH1664">
        <f t="shared" si="52"/>
        <v>-3731172</v>
      </c>
    </row>
    <row r="1665" spans="1:34" x14ac:dyDescent="0.3">
      <c r="A1665" t="s">
        <v>8</v>
      </c>
      <c r="B1665" t="s">
        <v>2404</v>
      </c>
      <c r="G1665">
        <v>89</v>
      </c>
      <c r="H1665" t="s">
        <v>528</v>
      </c>
      <c r="I1665" t="s">
        <v>5361</v>
      </c>
      <c r="J1665" t="s">
        <v>5357</v>
      </c>
      <c r="W1665" t="s">
        <v>2405</v>
      </c>
      <c r="X1665" t="s">
        <v>11</v>
      </c>
      <c r="AD1665">
        <v>28000000</v>
      </c>
      <c r="AE1665">
        <v>5.4</v>
      </c>
      <c r="AF1665">
        <v>8119205</v>
      </c>
      <c r="AG1665">
        <f>IFERROR(CORREL(AD1665:$AD$3757, AF1665:$AF$3757), "")</f>
        <v>-1.0352558850067414E-3</v>
      </c>
      <c r="AH1665">
        <f t="shared" si="52"/>
        <v>-19880795</v>
      </c>
    </row>
    <row r="1666" spans="1:34" x14ac:dyDescent="0.3">
      <c r="A1666" t="s">
        <v>8</v>
      </c>
      <c r="B1666" t="s">
        <v>1440</v>
      </c>
      <c r="G1666">
        <v>98</v>
      </c>
      <c r="H1666" t="s">
        <v>354</v>
      </c>
      <c r="I1666" t="s">
        <v>1714</v>
      </c>
      <c r="J1666" t="s">
        <v>5358</v>
      </c>
      <c r="W1666" t="s">
        <v>2406</v>
      </c>
      <c r="X1666" t="s">
        <v>11</v>
      </c>
      <c r="AD1666">
        <v>28000000</v>
      </c>
      <c r="AE1666">
        <v>4.9000000000000004</v>
      </c>
      <c r="AF1666">
        <v>8434601</v>
      </c>
      <c r="AG1666">
        <f>IFERROR(CORREL(AD1666:$AD$3757, AF1666:$AF$3757), "")</f>
        <v>-1.0349858541088004E-3</v>
      </c>
      <c r="AH1666">
        <f t="shared" si="52"/>
        <v>-19565399</v>
      </c>
    </row>
    <row r="1667" spans="1:34" x14ac:dyDescent="0.3">
      <c r="A1667" t="s">
        <v>8</v>
      </c>
      <c r="B1667" t="s">
        <v>1454</v>
      </c>
      <c r="G1667">
        <v>107</v>
      </c>
      <c r="H1667" t="s">
        <v>528</v>
      </c>
      <c r="I1667" t="s">
        <v>897</v>
      </c>
      <c r="W1667" t="s">
        <v>2407</v>
      </c>
      <c r="X1667" t="s">
        <v>11</v>
      </c>
      <c r="AD1667">
        <v>28000000</v>
      </c>
      <c r="AE1667">
        <v>6.1</v>
      </c>
      <c r="AF1667">
        <v>6998324</v>
      </c>
      <c r="AG1667">
        <f>IFERROR(CORREL(AD1667:$AD$3757, AF1667:$AF$3757), "")</f>
        <v>-1.0347191371217334E-3</v>
      </c>
      <c r="AH1667">
        <f t="shared" ref="AH1667:AH1730" si="54" xml:space="preserve"> AF1667 - AD1667</f>
        <v>-21001676</v>
      </c>
    </row>
    <row r="1668" spans="1:34" x14ac:dyDescent="0.3">
      <c r="A1668" t="s">
        <v>8</v>
      </c>
      <c r="B1668" t="s">
        <v>1622</v>
      </c>
      <c r="G1668">
        <v>108</v>
      </c>
      <c r="H1668" t="s">
        <v>354</v>
      </c>
      <c r="I1668" t="s">
        <v>1714</v>
      </c>
      <c r="J1668" t="s">
        <v>5359</v>
      </c>
      <c r="W1668" t="s">
        <v>2408</v>
      </c>
      <c r="X1668" t="s">
        <v>11</v>
      </c>
      <c r="AD1668">
        <v>28000000</v>
      </c>
      <c r="AE1668">
        <v>5.8</v>
      </c>
      <c r="AF1668">
        <v>10907291</v>
      </c>
      <c r="AG1668">
        <f>IFERROR(CORREL(AD1668:$AD$3757, AF1668:$AF$3757), "")</f>
        <v>-1.0344359845704304E-3</v>
      </c>
      <c r="AH1668">
        <f t="shared" si="54"/>
        <v>-17092709</v>
      </c>
    </row>
    <row r="1669" spans="1:34" x14ac:dyDescent="0.3">
      <c r="A1669" t="s">
        <v>8</v>
      </c>
      <c r="B1669" t="s">
        <v>130</v>
      </c>
      <c r="G1669">
        <v>134</v>
      </c>
      <c r="H1669" t="s">
        <v>5367</v>
      </c>
      <c r="I1669" t="s">
        <v>897</v>
      </c>
      <c r="J1669" t="s">
        <v>5364</v>
      </c>
      <c r="K1669" t="s">
        <v>2601</v>
      </c>
      <c r="W1669" t="s">
        <v>2409</v>
      </c>
      <c r="X1669" t="s">
        <v>11</v>
      </c>
      <c r="AD1669">
        <v>28000000</v>
      </c>
      <c r="AE1669">
        <v>7</v>
      </c>
      <c r="AF1669">
        <v>5532301</v>
      </c>
      <c r="AG1669">
        <f>IFERROR(CORREL(AD1669:$AD$3757, AF1669:$AF$3757), "")</f>
        <v>-1.0341979470928208E-3</v>
      </c>
      <c r="AH1669">
        <f t="shared" si="54"/>
        <v>-22467699</v>
      </c>
    </row>
    <row r="1670" spans="1:34" x14ac:dyDescent="0.3">
      <c r="A1670" t="s">
        <v>8</v>
      </c>
      <c r="B1670" t="s">
        <v>2410</v>
      </c>
      <c r="G1670">
        <v>110</v>
      </c>
      <c r="H1670" t="s">
        <v>528</v>
      </c>
      <c r="I1670" t="s">
        <v>897</v>
      </c>
      <c r="J1670" t="s">
        <v>5359</v>
      </c>
      <c r="W1670" t="s">
        <v>2411</v>
      </c>
      <c r="X1670" t="s">
        <v>11</v>
      </c>
      <c r="AD1670">
        <v>27000000</v>
      </c>
      <c r="AE1670">
        <v>6.5</v>
      </c>
      <c r="AF1670">
        <v>2775593</v>
      </c>
      <c r="AG1670">
        <f>IFERROR(CORREL(AD1670:$AD$3757, AF1670:$AF$3757), "")</f>
        <v>-1.033898332374729E-3</v>
      </c>
      <c r="AH1670">
        <f t="shared" si="54"/>
        <v>-24224407</v>
      </c>
    </row>
    <row r="1671" spans="1:34" x14ac:dyDescent="0.3">
      <c r="A1671" t="s">
        <v>8</v>
      </c>
      <c r="B1671" t="s">
        <v>2412</v>
      </c>
      <c r="G1671">
        <v>103</v>
      </c>
      <c r="H1671" t="s">
        <v>354</v>
      </c>
      <c r="I1671" t="s">
        <v>528</v>
      </c>
      <c r="J1671" t="s">
        <v>5366</v>
      </c>
      <c r="W1671" t="s">
        <v>2413</v>
      </c>
      <c r="X1671" t="s">
        <v>11</v>
      </c>
      <c r="AD1671">
        <v>28000000</v>
      </c>
      <c r="AE1671">
        <v>6.6</v>
      </c>
      <c r="AF1671">
        <v>28751715</v>
      </c>
      <c r="AG1671">
        <f>IFERROR(CORREL(AD1671:$AD$3757, AF1671:$AF$3757), "")</f>
        <v>-1.0345250446765408E-3</v>
      </c>
      <c r="AH1671">
        <f t="shared" si="54"/>
        <v>751715</v>
      </c>
    </row>
    <row r="1672" spans="1:34" x14ac:dyDescent="0.3">
      <c r="A1672" t="s">
        <v>8</v>
      </c>
      <c r="B1672" t="s">
        <v>2414</v>
      </c>
      <c r="G1672">
        <v>100</v>
      </c>
      <c r="H1672" t="s">
        <v>354</v>
      </c>
      <c r="I1672" t="s">
        <v>5366</v>
      </c>
      <c r="J1672" t="s">
        <v>897</v>
      </c>
      <c r="K1672" t="s">
        <v>5281</v>
      </c>
      <c r="W1672" t="s">
        <v>2415</v>
      </c>
      <c r="X1672" t="s">
        <v>11</v>
      </c>
      <c r="AD1672">
        <v>28000000</v>
      </c>
      <c r="AE1672">
        <v>5.7</v>
      </c>
      <c r="AF1672">
        <v>20285518</v>
      </c>
      <c r="AG1672">
        <f>IFERROR(CORREL(AD1672:$AD$3757, AF1672:$AF$3757), "")</f>
        <v>-1.0345507257784269E-3</v>
      </c>
      <c r="AH1672">
        <f t="shared" si="54"/>
        <v>-7714482</v>
      </c>
    </row>
    <row r="1673" spans="1:34" x14ac:dyDescent="0.3">
      <c r="A1673" t="s">
        <v>8</v>
      </c>
      <c r="B1673" t="s">
        <v>1642</v>
      </c>
      <c r="G1673">
        <v>131</v>
      </c>
      <c r="H1673" t="s">
        <v>354</v>
      </c>
      <c r="I1673" t="s">
        <v>253</v>
      </c>
      <c r="J1673" t="s">
        <v>5281</v>
      </c>
      <c r="W1673" t="s">
        <v>2416</v>
      </c>
      <c r="X1673" t="s">
        <v>11</v>
      </c>
      <c r="AD1673">
        <v>27500000</v>
      </c>
      <c r="AE1673">
        <v>6.6</v>
      </c>
      <c r="AF1673">
        <v>67900000</v>
      </c>
      <c r="AG1673">
        <f>IFERROR(CORREL(AD1673:$AD$3757, AF1673:$AF$3757), "")</f>
        <v>-1.03443936129921E-3</v>
      </c>
      <c r="AH1673">
        <f t="shared" si="54"/>
        <v>40400000</v>
      </c>
    </row>
    <row r="1674" spans="1:34" x14ac:dyDescent="0.3">
      <c r="A1674" t="s">
        <v>8</v>
      </c>
      <c r="B1674" t="s">
        <v>847</v>
      </c>
      <c r="G1674">
        <v>133</v>
      </c>
      <c r="H1674" t="s">
        <v>528</v>
      </c>
      <c r="I1674" t="s">
        <v>5359</v>
      </c>
      <c r="W1674" t="s">
        <v>2417</v>
      </c>
      <c r="X1674" t="s">
        <v>11</v>
      </c>
      <c r="AD1674">
        <v>30000000</v>
      </c>
      <c r="AE1674">
        <v>7</v>
      </c>
      <c r="AF1674">
        <v>148734225</v>
      </c>
      <c r="AG1674">
        <f>IFERROR(CORREL(AD1674:$AD$3757, AF1674:$AF$3757), "")</f>
        <v>-1.0345798368018987E-3</v>
      </c>
      <c r="AH1674">
        <f t="shared" si="54"/>
        <v>118734225</v>
      </c>
    </row>
    <row r="1675" spans="1:34" x14ac:dyDescent="0.3">
      <c r="A1675" t="s">
        <v>8</v>
      </c>
      <c r="B1675" t="s">
        <v>1712</v>
      </c>
      <c r="G1675">
        <v>109</v>
      </c>
      <c r="H1675" t="s">
        <v>897</v>
      </c>
      <c r="W1675" t="s">
        <v>2418</v>
      </c>
      <c r="X1675" t="s">
        <v>11</v>
      </c>
      <c r="AD1675">
        <v>30000000</v>
      </c>
      <c r="AE1675">
        <v>7.4</v>
      </c>
      <c r="AF1675">
        <v>49185998</v>
      </c>
      <c r="AG1675">
        <f>IFERROR(CORREL(AD1675:$AD$3757, AF1675:$AF$3757), "")</f>
        <v>-1.0483267573121477E-3</v>
      </c>
      <c r="AH1675">
        <f t="shared" si="54"/>
        <v>19185998</v>
      </c>
    </row>
    <row r="1676" spans="1:34" x14ac:dyDescent="0.3">
      <c r="A1676" t="s">
        <v>8</v>
      </c>
      <c r="B1676" t="s">
        <v>2419</v>
      </c>
      <c r="G1676">
        <v>114</v>
      </c>
      <c r="H1676" t="s">
        <v>528</v>
      </c>
      <c r="I1676" t="s">
        <v>897</v>
      </c>
      <c r="J1676" t="s">
        <v>5359</v>
      </c>
      <c r="W1676" t="s">
        <v>2420</v>
      </c>
      <c r="X1676" t="s">
        <v>11</v>
      </c>
      <c r="AD1676">
        <v>35000000</v>
      </c>
      <c r="AE1676">
        <v>5.3</v>
      </c>
      <c r="AF1676">
        <v>42168445</v>
      </c>
      <c r="AG1676">
        <f>IFERROR(CORREL(AD1676:$AD$3757, AF1676:$AF$3757), "")</f>
        <v>-1.0504961608420048E-3</v>
      </c>
      <c r="AH1676">
        <f t="shared" si="54"/>
        <v>7168445</v>
      </c>
    </row>
    <row r="1677" spans="1:34" x14ac:dyDescent="0.3">
      <c r="A1677" t="s">
        <v>8</v>
      </c>
      <c r="B1677" t="s">
        <v>2421</v>
      </c>
      <c r="G1677">
        <v>164</v>
      </c>
      <c r="H1677" t="s">
        <v>253</v>
      </c>
      <c r="I1677" t="s">
        <v>897</v>
      </c>
      <c r="J1677" t="s">
        <v>5364</v>
      </c>
      <c r="W1677" t="s">
        <v>2422</v>
      </c>
      <c r="X1677" t="s">
        <v>11</v>
      </c>
      <c r="AD1677">
        <v>16000000</v>
      </c>
      <c r="AE1677">
        <v>7.4</v>
      </c>
      <c r="AF1677">
        <v>26400000</v>
      </c>
      <c r="AG1677">
        <f>IFERROR(CORREL(AD1677:$AD$3757, AF1677:$AF$3757), "")</f>
        <v>-1.054892483599502E-3</v>
      </c>
      <c r="AH1677">
        <f t="shared" si="54"/>
        <v>10400000</v>
      </c>
    </row>
    <row r="1678" spans="1:34" x14ac:dyDescent="0.3">
      <c r="A1678" t="s">
        <v>8</v>
      </c>
      <c r="B1678" t="s">
        <v>2423</v>
      </c>
      <c r="G1678">
        <v>92</v>
      </c>
      <c r="H1678" t="s">
        <v>5366</v>
      </c>
      <c r="I1678" t="s">
        <v>897</v>
      </c>
      <c r="J1678" t="s">
        <v>5359</v>
      </c>
      <c r="K1678" t="s">
        <v>5281</v>
      </c>
      <c r="W1678" t="s">
        <v>2424</v>
      </c>
      <c r="X1678" t="s">
        <v>11</v>
      </c>
      <c r="AD1678">
        <v>15000000</v>
      </c>
      <c r="AE1678">
        <v>7.4</v>
      </c>
      <c r="AF1678">
        <v>17508670</v>
      </c>
      <c r="AG1678">
        <f>IFERROR(CORREL(AD1678:$AD$3757, AF1678:$AF$3757), "")</f>
        <v>-1.0552393049075377E-3</v>
      </c>
      <c r="AH1678">
        <f t="shared" si="54"/>
        <v>2508670</v>
      </c>
    </row>
    <row r="1679" spans="1:34" x14ac:dyDescent="0.3">
      <c r="A1679" t="s">
        <v>8</v>
      </c>
      <c r="B1679" t="s">
        <v>213</v>
      </c>
      <c r="G1679">
        <v>122</v>
      </c>
      <c r="H1679" t="s">
        <v>897</v>
      </c>
      <c r="I1679" t="s">
        <v>5281</v>
      </c>
      <c r="W1679" t="s">
        <v>2425</v>
      </c>
      <c r="X1679" t="s">
        <v>11</v>
      </c>
      <c r="AD1679">
        <v>27500000</v>
      </c>
      <c r="AE1679">
        <v>6.8</v>
      </c>
      <c r="AF1679">
        <v>9664316</v>
      </c>
      <c r="AG1679">
        <f>IFERROR(CORREL(AD1679:$AD$3757, AF1679:$AF$3757), "")</f>
        <v>-1.059999877663048E-3</v>
      </c>
      <c r="AH1679">
        <f t="shared" si="54"/>
        <v>-17835684</v>
      </c>
    </row>
    <row r="1680" spans="1:34" x14ac:dyDescent="0.3">
      <c r="A1680" t="s">
        <v>8</v>
      </c>
      <c r="B1680" t="s">
        <v>2426</v>
      </c>
      <c r="G1680">
        <v>110</v>
      </c>
      <c r="H1680" t="s">
        <v>354</v>
      </c>
      <c r="I1680" t="s">
        <v>253</v>
      </c>
      <c r="J1680" t="s">
        <v>5358</v>
      </c>
      <c r="K1680" t="s">
        <v>5281</v>
      </c>
      <c r="W1680" t="s">
        <v>2427</v>
      </c>
      <c r="X1680" t="s">
        <v>11</v>
      </c>
      <c r="AD1680">
        <v>30000000</v>
      </c>
      <c r="AE1680">
        <v>7.2</v>
      </c>
      <c r="AF1680">
        <v>74888996</v>
      </c>
      <c r="AG1680">
        <f>IFERROR(CORREL(AD1680:$AD$3757, AF1680:$AF$3757), "")</f>
        <v>-1.0600940912995872E-3</v>
      </c>
      <c r="AH1680">
        <f t="shared" si="54"/>
        <v>44888996</v>
      </c>
    </row>
    <row r="1681" spans="1:34" x14ac:dyDescent="0.3">
      <c r="A1681" t="s">
        <v>8</v>
      </c>
      <c r="B1681" t="s">
        <v>2428</v>
      </c>
      <c r="G1681">
        <v>116</v>
      </c>
      <c r="H1681" t="s">
        <v>897</v>
      </c>
      <c r="W1681" t="s">
        <v>2429</v>
      </c>
      <c r="X1681" t="s">
        <v>11</v>
      </c>
      <c r="AD1681">
        <v>27000000</v>
      </c>
      <c r="AE1681">
        <v>6</v>
      </c>
      <c r="AF1681">
        <v>69586544</v>
      </c>
      <c r="AG1681">
        <f>IFERROR(CORREL(AD1681:$AD$3757, AF1681:$AF$3757), "")</f>
        <v>-1.0649745240768908E-3</v>
      </c>
      <c r="AH1681">
        <f t="shared" si="54"/>
        <v>42586544</v>
      </c>
    </row>
    <row r="1682" spans="1:34" x14ac:dyDescent="0.3">
      <c r="A1682" t="s">
        <v>8</v>
      </c>
      <c r="B1682" t="s">
        <v>66</v>
      </c>
      <c r="G1682">
        <v>106</v>
      </c>
      <c r="H1682" t="s">
        <v>253</v>
      </c>
      <c r="I1682" t="s">
        <v>897</v>
      </c>
      <c r="J1682" t="s">
        <v>5361</v>
      </c>
      <c r="K1682" t="s">
        <v>5357</v>
      </c>
      <c r="W1682" t="s">
        <v>146</v>
      </c>
      <c r="X1682" t="s">
        <v>11</v>
      </c>
      <c r="AD1682">
        <v>175000000</v>
      </c>
      <c r="AE1682">
        <v>7.8</v>
      </c>
      <c r="AF1682">
        <v>362645141</v>
      </c>
      <c r="AG1682">
        <f>IFERROR(CORREL(AD1682:$AD$3757, AF1682:$AF$3757), "")</f>
        <v>-1.0643034636456795E-3</v>
      </c>
      <c r="AH1682">
        <f t="shared" si="54"/>
        <v>187645141</v>
      </c>
    </row>
    <row r="1683" spans="1:34" x14ac:dyDescent="0.3">
      <c r="A1683" t="s">
        <v>8</v>
      </c>
      <c r="B1683" t="s">
        <v>1379</v>
      </c>
      <c r="G1683">
        <v>115</v>
      </c>
      <c r="H1683" t="s">
        <v>5366</v>
      </c>
      <c r="I1683" t="s">
        <v>897</v>
      </c>
      <c r="J1683" t="s">
        <v>5363</v>
      </c>
      <c r="K1683" t="s">
        <v>5281</v>
      </c>
      <c r="W1683" t="s">
        <v>2430</v>
      </c>
      <c r="X1683" t="s">
        <v>11</v>
      </c>
      <c r="AD1683">
        <v>27000000</v>
      </c>
      <c r="AE1683">
        <v>6.6</v>
      </c>
      <c r="AF1683">
        <v>60491560</v>
      </c>
      <c r="AG1683">
        <f>IFERROR(CORREL(AD1683:$AD$3757, AF1683:$AF$3757), "")</f>
        <v>-3.0498303561262269E-3</v>
      </c>
      <c r="AH1683">
        <f t="shared" si="54"/>
        <v>33491560</v>
      </c>
    </row>
    <row r="1684" spans="1:34" x14ac:dyDescent="0.3">
      <c r="A1684" t="s">
        <v>8</v>
      </c>
      <c r="B1684" t="s">
        <v>1405</v>
      </c>
      <c r="G1684">
        <v>148</v>
      </c>
      <c r="H1684" t="s">
        <v>354</v>
      </c>
      <c r="I1684" t="s">
        <v>528</v>
      </c>
      <c r="J1684" t="s">
        <v>5366</v>
      </c>
      <c r="K1684" t="s">
        <v>5368</v>
      </c>
      <c r="W1684" t="s">
        <v>2431</v>
      </c>
      <c r="X1684" t="s">
        <v>11</v>
      </c>
      <c r="AD1684">
        <v>27000000</v>
      </c>
      <c r="AE1684">
        <v>7.9</v>
      </c>
      <c r="AF1684">
        <v>54200000</v>
      </c>
      <c r="AG1684">
        <f>IFERROR(CORREL(AD1684:$AD$3757, AF1684:$AF$3757), "")</f>
        <v>-3.0496713700417805E-3</v>
      </c>
      <c r="AH1684">
        <f t="shared" si="54"/>
        <v>27200000</v>
      </c>
    </row>
    <row r="1685" spans="1:34" x14ac:dyDescent="0.3">
      <c r="A1685" t="s">
        <v>8</v>
      </c>
      <c r="B1685" t="s">
        <v>895</v>
      </c>
      <c r="G1685">
        <v>118</v>
      </c>
      <c r="H1685" t="s">
        <v>528</v>
      </c>
      <c r="I1685" t="s">
        <v>5368</v>
      </c>
      <c r="W1685" t="s">
        <v>2432</v>
      </c>
      <c r="X1685" t="s">
        <v>11</v>
      </c>
      <c r="AD1685">
        <v>25000000</v>
      </c>
      <c r="AE1685">
        <v>5.7</v>
      </c>
      <c r="AF1685">
        <v>30920167</v>
      </c>
      <c r="AG1685">
        <f>IFERROR(CORREL(AD1685:$AD$3757, AF1685:$AF$3757), "")</f>
        <v>-3.0494650090499165E-3</v>
      </c>
      <c r="AH1685">
        <f t="shared" si="54"/>
        <v>5920167</v>
      </c>
    </row>
    <row r="1686" spans="1:34" x14ac:dyDescent="0.3">
      <c r="A1686" t="s">
        <v>8</v>
      </c>
      <c r="B1686" t="s">
        <v>53</v>
      </c>
      <c r="G1686">
        <v>101</v>
      </c>
      <c r="H1686" t="s">
        <v>528</v>
      </c>
      <c r="I1686" t="s">
        <v>897</v>
      </c>
      <c r="J1686" t="s">
        <v>5359</v>
      </c>
      <c r="W1686" t="s">
        <v>2433</v>
      </c>
      <c r="X1686" t="s">
        <v>11</v>
      </c>
      <c r="AD1686">
        <v>30000000</v>
      </c>
      <c r="AE1686">
        <v>7.1</v>
      </c>
      <c r="AF1686">
        <v>40566655</v>
      </c>
      <c r="AG1686">
        <f>IFERROR(CORREL(AD1686:$AD$3757, AF1686:$AF$3757), "")</f>
        <v>-3.0490769258555575E-3</v>
      </c>
      <c r="AH1686">
        <f t="shared" si="54"/>
        <v>10566655</v>
      </c>
    </row>
    <row r="1687" spans="1:34" x14ac:dyDescent="0.3">
      <c r="A1687" t="s">
        <v>8</v>
      </c>
      <c r="B1687" t="s">
        <v>1891</v>
      </c>
      <c r="G1687">
        <v>82</v>
      </c>
      <c r="H1687" t="s">
        <v>354</v>
      </c>
      <c r="I1687" t="s">
        <v>528</v>
      </c>
      <c r="J1687" t="s">
        <v>1714</v>
      </c>
      <c r="W1687" t="s">
        <v>2434</v>
      </c>
      <c r="X1687" t="s">
        <v>11</v>
      </c>
      <c r="AD1687">
        <v>27000000</v>
      </c>
      <c r="AE1687">
        <v>5.6</v>
      </c>
      <c r="AF1687">
        <v>31768374</v>
      </c>
      <c r="AG1687">
        <f>IFERROR(CORREL(AD1687:$AD$3757, AF1687:$AF$3757), "")</f>
        <v>-3.0505160395647712E-3</v>
      </c>
      <c r="AH1687">
        <f t="shared" si="54"/>
        <v>4768374</v>
      </c>
    </row>
    <row r="1688" spans="1:34" x14ac:dyDescent="0.3">
      <c r="A1688" t="s">
        <v>8</v>
      </c>
      <c r="B1688" t="s">
        <v>1613</v>
      </c>
      <c r="G1688">
        <v>110</v>
      </c>
      <c r="H1688" t="s">
        <v>5366</v>
      </c>
      <c r="I1688" t="s">
        <v>897</v>
      </c>
      <c r="J1688" t="s">
        <v>5363</v>
      </c>
      <c r="K1688" t="s">
        <v>5281</v>
      </c>
      <c r="W1688" t="s">
        <v>2435</v>
      </c>
      <c r="X1688" t="s">
        <v>11</v>
      </c>
      <c r="AD1688">
        <v>27000000</v>
      </c>
      <c r="AE1688">
        <v>7.8</v>
      </c>
      <c r="AF1688">
        <v>22494487</v>
      </c>
      <c r="AG1688">
        <f>IFERROR(CORREL(AD1688:$AD$3757, AF1688:$AF$3757), "")</f>
        <v>-3.0504306861125936E-3</v>
      </c>
      <c r="AH1688">
        <f t="shared" si="54"/>
        <v>-4505513</v>
      </c>
    </row>
    <row r="1689" spans="1:34" x14ac:dyDescent="0.3">
      <c r="A1689" t="s">
        <v>8</v>
      </c>
      <c r="B1689" t="s">
        <v>2436</v>
      </c>
      <c r="G1689">
        <v>193</v>
      </c>
      <c r="H1689" t="s">
        <v>253</v>
      </c>
      <c r="I1689" t="s">
        <v>897</v>
      </c>
      <c r="J1689" t="s">
        <v>5364</v>
      </c>
      <c r="W1689" t="s">
        <v>2437</v>
      </c>
      <c r="X1689" t="s">
        <v>11</v>
      </c>
      <c r="AD1689">
        <v>27000000</v>
      </c>
      <c r="AE1689">
        <v>7.9</v>
      </c>
      <c r="AF1689">
        <v>21500000</v>
      </c>
      <c r="AG1689">
        <f>IFERROR(CORREL(AD1689:$AD$3757, AF1689:$AF$3757), "")</f>
        <v>-3.050527688693125E-3</v>
      </c>
      <c r="AH1689">
        <f t="shared" si="54"/>
        <v>-5500000</v>
      </c>
    </row>
    <row r="1690" spans="1:34" x14ac:dyDescent="0.3">
      <c r="A1690" t="s">
        <v>8</v>
      </c>
      <c r="B1690" t="s">
        <v>115</v>
      </c>
      <c r="G1690">
        <v>130</v>
      </c>
      <c r="H1690" t="s">
        <v>897</v>
      </c>
      <c r="I1690" t="s">
        <v>5364</v>
      </c>
      <c r="J1690" t="s">
        <v>5281</v>
      </c>
      <c r="W1690" t="s">
        <v>2438</v>
      </c>
      <c r="X1690" t="s">
        <v>11</v>
      </c>
      <c r="AD1690">
        <v>30000000</v>
      </c>
      <c r="AE1690">
        <v>6.9</v>
      </c>
      <c r="AF1690">
        <v>4463292</v>
      </c>
      <c r="AG1690">
        <f>IFERROR(CORREL(AD1690:$AD$3757, AF1690:$AF$3757), "")</f>
        <v>-3.0506489569138238E-3</v>
      </c>
      <c r="AH1690">
        <f t="shared" si="54"/>
        <v>-25536708</v>
      </c>
    </row>
    <row r="1691" spans="1:34" x14ac:dyDescent="0.3">
      <c r="A1691" t="s">
        <v>8</v>
      </c>
      <c r="B1691" t="s">
        <v>278</v>
      </c>
      <c r="G1691">
        <v>111</v>
      </c>
      <c r="H1691" t="s">
        <v>354</v>
      </c>
      <c r="I1691" t="s">
        <v>897</v>
      </c>
      <c r="J1691" t="s">
        <v>5357</v>
      </c>
      <c r="K1691" t="s">
        <v>5363</v>
      </c>
      <c r="L1691" t="s">
        <v>5358</v>
      </c>
      <c r="M1691" t="s">
        <v>5281</v>
      </c>
      <c r="W1691" t="s">
        <v>2439</v>
      </c>
      <c r="X1691" t="s">
        <v>11</v>
      </c>
      <c r="AD1691">
        <v>27000000</v>
      </c>
      <c r="AE1691">
        <v>7.7</v>
      </c>
      <c r="AF1691">
        <v>14337579</v>
      </c>
      <c r="AG1691">
        <f>IFERROR(CORREL(AD1691:$AD$3757, AF1691:$AF$3757), "")</f>
        <v>-3.0486393324597543E-3</v>
      </c>
      <c r="AH1691">
        <f t="shared" si="54"/>
        <v>-12662421</v>
      </c>
    </row>
    <row r="1692" spans="1:34" x14ac:dyDescent="0.3">
      <c r="A1692" t="s">
        <v>8</v>
      </c>
      <c r="B1692" t="s">
        <v>2440</v>
      </c>
      <c r="G1692">
        <v>110</v>
      </c>
      <c r="H1692" t="s">
        <v>5367</v>
      </c>
      <c r="I1692" t="s">
        <v>897</v>
      </c>
      <c r="J1692" t="s">
        <v>5364</v>
      </c>
      <c r="K1692" t="s">
        <v>5359</v>
      </c>
      <c r="W1692" t="s">
        <v>2441</v>
      </c>
      <c r="X1692" t="s">
        <v>11</v>
      </c>
      <c r="AD1692">
        <v>13500000</v>
      </c>
      <c r="AE1692">
        <v>6.9</v>
      </c>
      <c r="AF1692">
        <v>13823741</v>
      </c>
      <c r="AG1692">
        <f>IFERROR(CORREL(AD1692:$AD$3757, AF1692:$AF$3757), "")</f>
        <v>-3.0489609053136447E-3</v>
      </c>
      <c r="AH1692">
        <f t="shared" si="54"/>
        <v>323741</v>
      </c>
    </row>
    <row r="1693" spans="1:34" x14ac:dyDescent="0.3">
      <c r="A1693" t="s">
        <v>8</v>
      </c>
      <c r="B1693" t="s">
        <v>2442</v>
      </c>
      <c r="G1693">
        <v>123</v>
      </c>
      <c r="H1693" t="s">
        <v>354</v>
      </c>
      <c r="I1693" t="s">
        <v>5366</v>
      </c>
      <c r="J1693" t="s">
        <v>897</v>
      </c>
      <c r="K1693" t="s">
        <v>5364</v>
      </c>
      <c r="L1693" t="s">
        <v>4337</v>
      </c>
      <c r="W1693" t="s">
        <v>2443</v>
      </c>
      <c r="X1693" t="s">
        <v>11</v>
      </c>
      <c r="AD1693">
        <v>27000000</v>
      </c>
      <c r="AE1693">
        <v>6</v>
      </c>
      <c r="AF1693">
        <v>10297897</v>
      </c>
      <c r="AG1693">
        <f>IFERROR(CORREL(AD1693:$AD$3757, AF1693:$AF$3757), "")</f>
        <v>-3.0563570319681928E-3</v>
      </c>
      <c r="AH1693">
        <f t="shared" si="54"/>
        <v>-16702103</v>
      </c>
    </row>
    <row r="1694" spans="1:34" x14ac:dyDescent="0.3">
      <c r="A1694" t="s">
        <v>8</v>
      </c>
      <c r="B1694" t="s">
        <v>1829</v>
      </c>
      <c r="G1694">
        <v>109</v>
      </c>
      <c r="H1694" t="s">
        <v>1714</v>
      </c>
      <c r="I1694" t="s">
        <v>5363</v>
      </c>
      <c r="J1694" t="s">
        <v>5281</v>
      </c>
      <c r="W1694" t="s">
        <v>2444</v>
      </c>
      <c r="X1694" t="s">
        <v>11</v>
      </c>
      <c r="AD1694">
        <v>27000000</v>
      </c>
      <c r="AE1694">
        <v>6.2</v>
      </c>
      <c r="AF1694">
        <v>13248477</v>
      </c>
      <c r="AG1694">
        <f>IFERROR(CORREL(AD1694:$AD$3757, AF1694:$AF$3757), "")</f>
        <v>-3.0568173071120136E-3</v>
      </c>
      <c r="AH1694">
        <f t="shared" si="54"/>
        <v>-13751523</v>
      </c>
    </row>
    <row r="1695" spans="1:34" x14ac:dyDescent="0.3">
      <c r="A1695" t="s">
        <v>8</v>
      </c>
      <c r="B1695" t="s">
        <v>2445</v>
      </c>
      <c r="G1695">
        <v>99</v>
      </c>
      <c r="H1695" t="s">
        <v>5366</v>
      </c>
      <c r="I1695" t="s">
        <v>897</v>
      </c>
      <c r="J1695" t="s">
        <v>5363</v>
      </c>
      <c r="K1695" t="s">
        <v>5281</v>
      </c>
      <c r="W1695" t="s">
        <v>2446</v>
      </c>
      <c r="X1695" t="s">
        <v>11</v>
      </c>
      <c r="AD1695">
        <v>27000000</v>
      </c>
      <c r="AE1695">
        <v>5.9</v>
      </c>
      <c r="AF1695">
        <v>8712564</v>
      </c>
      <c r="AG1695">
        <f>IFERROR(CORREL(AD1695:$AD$3757, AF1695:$AF$3757), "")</f>
        <v>-3.0571782584483662E-3</v>
      </c>
      <c r="AH1695">
        <f t="shared" si="54"/>
        <v>-18287436</v>
      </c>
    </row>
    <row r="1696" spans="1:34" x14ac:dyDescent="0.3">
      <c r="A1696" t="s">
        <v>8</v>
      </c>
      <c r="B1696" t="s">
        <v>2447</v>
      </c>
      <c r="G1696">
        <v>106</v>
      </c>
      <c r="H1696" t="s">
        <v>528</v>
      </c>
      <c r="I1696" t="s">
        <v>897</v>
      </c>
      <c r="J1696" t="s">
        <v>5361</v>
      </c>
      <c r="W1696" t="s">
        <v>2448</v>
      </c>
      <c r="X1696" t="s">
        <v>11</v>
      </c>
      <c r="AD1696">
        <v>27000000</v>
      </c>
      <c r="AE1696">
        <v>6.8</v>
      </c>
      <c r="AF1696">
        <v>7486906</v>
      </c>
      <c r="AG1696">
        <f>IFERROR(CORREL(AD1696:$AD$3757, AF1696:$AF$3757), "")</f>
        <v>-3.0576963558429718E-3</v>
      </c>
      <c r="AH1696">
        <f t="shared" si="54"/>
        <v>-19513094</v>
      </c>
    </row>
    <row r="1697" spans="1:34" x14ac:dyDescent="0.3">
      <c r="A1697" t="s">
        <v>8</v>
      </c>
      <c r="B1697" t="s">
        <v>1299</v>
      </c>
      <c r="G1697">
        <v>89</v>
      </c>
      <c r="H1697" t="s">
        <v>354</v>
      </c>
      <c r="I1697" t="s">
        <v>253</v>
      </c>
      <c r="J1697" t="s">
        <v>528</v>
      </c>
      <c r="K1697" t="s">
        <v>5361</v>
      </c>
      <c r="L1697" t="s">
        <v>5358</v>
      </c>
      <c r="W1697" t="s">
        <v>2449</v>
      </c>
      <c r="X1697" t="s">
        <v>11</v>
      </c>
      <c r="AD1697">
        <v>27000000</v>
      </c>
      <c r="AE1697">
        <v>3.6</v>
      </c>
      <c r="AF1697">
        <v>38536376</v>
      </c>
      <c r="AG1697">
        <f>IFERROR(CORREL(AD1697:$AD$3757, AF1697:$AF$3757), "")</f>
        <v>-3.058260593715788E-3</v>
      </c>
      <c r="AH1697">
        <f t="shared" si="54"/>
        <v>11536376</v>
      </c>
    </row>
    <row r="1698" spans="1:34" x14ac:dyDescent="0.3">
      <c r="A1698" t="s">
        <v>8</v>
      </c>
      <c r="B1698" t="s">
        <v>2450</v>
      </c>
      <c r="G1698">
        <v>98</v>
      </c>
      <c r="H1698" t="s">
        <v>5366</v>
      </c>
      <c r="I1698" t="s">
        <v>897</v>
      </c>
      <c r="J1698" t="s">
        <v>5281</v>
      </c>
      <c r="W1698" t="s">
        <v>2451</v>
      </c>
      <c r="X1698" t="s">
        <v>11</v>
      </c>
      <c r="AD1698">
        <v>27000000</v>
      </c>
      <c r="AE1698">
        <v>6.7</v>
      </c>
      <c r="AF1698">
        <v>41008532</v>
      </c>
      <c r="AG1698">
        <f>IFERROR(CORREL(AD1698:$AD$3757, AF1698:$AF$3757), "")</f>
        <v>-3.0580882274526253E-3</v>
      </c>
      <c r="AH1698">
        <f t="shared" si="54"/>
        <v>14008532</v>
      </c>
    </row>
    <row r="1699" spans="1:34" x14ac:dyDescent="0.3">
      <c r="A1699" t="s">
        <v>8</v>
      </c>
      <c r="B1699" t="s">
        <v>2058</v>
      </c>
      <c r="G1699">
        <v>93</v>
      </c>
      <c r="H1699" t="s">
        <v>354</v>
      </c>
      <c r="I1699" t="s">
        <v>528</v>
      </c>
      <c r="J1699" t="s">
        <v>5366</v>
      </c>
      <c r="K1699" t="s">
        <v>5281</v>
      </c>
      <c r="W1699" t="s">
        <v>2452</v>
      </c>
      <c r="X1699" t="s">
        <v>11</v>
      </c>
      <c r="AD1699">
        <v>28000000</v>
      </c>
      <c r="AE1699">
        <v>6.3</v>
      </c>
      <c r="AF1699">
        <v>5204007</v>
      </c>
      <c r="AG1699">
        <f>IFERROR(CORREL(AD1699:$AD$3757, AF1699:$AF$3757), "")</f>
        <v>-3.0578943905444586E-3</v>
      </c>
      <c r="AH1699">
        <f t="shared" si="54"/>
        <v>-22795993</v>
      </c>
    </row>
    <row r="1700" spans="1:34" x14ac:dyDescent="0.3">
      <c r="A1700" t="s">
        <v>8</v>
      </c>
      <c r="B1700" t="s">
        <v>353</v>
      </c>
      <c r="G1700">
        <v>112</v>
      </c>
      <c r="H1700" t="s">
        <v>528</v>
      </c>
      <c r="I1700" t="s">
        <v>5366</v>
      </c>
      <c r="J1700" t="s">
        <v>897</v>
      </c>
      <c r="W1700" t="s">
        <v>2453</v>
      </c>
      <c r="X1700" t="s">
        <v>11</v>
      </c>
      <c r="AD1700">
        <v>15000000</v>
      </c>
      <c r="AE1700">
        <v>6.4</v>
      </c>
      <c r="AF1700">
        <v>4485485</v>
      </c>
      <c r="AG1700">
        <f>IFERROR(CORREL(AD1700:$AD$3757, AF1700:$AF$3757), "")</f>
        <v>-3.0576806484550242E-3</v>
      </c>
      <c r="AH1700">
        <f t="shared" si="54"/>
        <v>-10514515</v>
      </c>
    </row>
    <row r="1701" spans="1:34" x14ac:dyDescent="0.3">
      <c r="A1701" t="s">
        <v>8</v>
      </c>
      <c r="B1701" t="s">
        <v>557</v>
      </c>
      <c r="G1701">
        <v>101</v>
      </c>
      <c r="H1701" t="s">
        <v>5366</v>
      </c>
      <c r="I1701" t="s">
        <v>1714</v>
      </c>
      <c r="J1701" t="s">
        <v>5363</v>
      </c>
      <c r="K1701" t="s">
        <v>5281</v>
      </c>
      <c r="W1701" t="s">
        <v>2454</v>
      </c>
      <c r="X1701" t="s">
        <v>11</v>
      </c>
      <c r="AD1701">
        <v>27000000</v>
      </c>
      <c r="AE1701">
        <v>6.4</v>
      </c>
      <c r="AF1701">
        <v>4476235</v>
      </c>
      <c r="AG1701">
        <f>IFERROR(CORREL(AD1701:$AD$3757, AF1701:$AF$3757), "")</f>
        <v>-3.0691190282649068E-3</v>
      </c>
      <c r="AH1701">
        <f t="shared" si="54"/>
        <v>-22523765</v>
      </c>
    </row>
    <row r="1702" spans="1:34" x14ac:dyDescent="0.3">
      <c r="A1702" t="s">
        <v>8</v>
      </c>
      <c r="B1702" t="s">
        <v>821</v>
      </c>
      <c r="G1702">
        <v>104</v>
      </c>
      <c r="H1702" t="s">
        <v>528</v>
      </c>
      <c r="I1702" t="s">
        <v>897</v>
      </c>
      <c r="W1702" t="s">
        <v>2455</v>
      </c>
      <c r="X1702" t="s">
        <v>11</v>
      </c>
      <c r="AD1702">
        <v>25000000</v>
      </c>
      <c r="AE1702">
        <v>5.7</v>
      </c>
      <c r="AF1702">
        <v>1089365</v>
      </c>
      <c r="AG1702">
        <f>IFERROR(CORREL(AD1702:$AD$3757, AF1702:$AF$3757), "")</f>
        <v>-3.0698087239283281E-3</v>
      </c>
      <c r="AH1702">
        <f t="shared" si="54"/>
        <v>-23910635</v>
      </c>
    </row>
    <row r="1703" spans="1:34" x14ac:dyDescent="0.3">
      <c r="A1703" t="s">
        <v>197</v>
      </c>
      <c r="B1703" t="s">
        <v>1872</v>
      </c>
      <c r="G1703">
        <v>120</v>
      </c>
      <c r="H1703" t="s">
        <v>897</v>
      </c>
      <c r="I1703" t="s">
        <v>5281</v>
      </c>
      <c r="W1703" t="s">
        <v>2456</v>
      </c>
      <c r="X1703" t="s">
        <v>11</v>
      </c>
      <c r="AD1703">
        <v>23000000</v>
      </c>
      <c r="AE1703">
        <v>6.2</v>
      </c>
      <c r="AF1703">
        <v>763044</v>
      </c>
      <c r="AG1703">
        <f>IFERROR(CORREL(AD1703:$AD$3757, AF1703:$AF$3757), "")</f>
        <v>-3.0727078451633998E-3</v>
      </c>
      <c r="AH1703">
        <f t="shared" si="54"/>
        <v>-22236956</v>
      </c>
    </row>
    <row r="1704" spans="1:34" x14ac:dyDescent="0.3">
      <c r="A1704" t="s">
        <v>8</v>
      </c>
      <c r="B1704" t="s">
        <v>851</v>
      </c>
      <c r="G1704">
        <v>91</v>
      </c>
      <c r="H1704" t="s">
        <v>354</v>
      </c>
      <c r="I1704" t="s">
        <v>528</v>
      </c>
      <c r="J1704" t="s">
        <v>5366</v>
      </c>
      <c r="W1704" t="s">
        <v>2457</v>
      </c>
      <c r="X1704" t="s">
        <v>11</v>
      </c>
      <c r="AD1704">
        <v>26000000</v>
      </c>
      <c r="AE1704">
        <v>5.2</v>
      </c>
      <c r="AF1704">
        <v>20819129</v>
      </c>
      <c r="AG1704">
        <f>IFERROR(CORREL(AD1704:$AD$3757, AF1704:$AF$3757), "")</f>
        <v>-3.0777431230124379E-3</v>
      </c>
      <c r="AH1704">
        <f t="shared" si="54"/>
        <v>-5180871</v>
      </c>
    </row>
    <row r="1705" spans="1:34" x14ac:dyDescent="0.3">
      <c r="A1705" t="s">
        <v>8</v>
      </c>
      <c r="B1705" t="s">
        <v>550</v>
      </c>
      <c r="G1705">
        <v>97</v>
      </c>
      <c r="H1705" t="s">
        <v>528</v>
      </c>
      <c r="I1705" t="s">
        <v>5361</v>
      </c>
      <c r="J1705" t="s">
        <v>5357</v>
      </c>
      <c r="K1705" t="s">
        <v>5368</v>
      </c>
      <c r="L1705" t="s">
        <v>5359</v>
      </c>
      <c r="W1705" t="s">
        <v>2458</v>
      </c>
      <c r="X1705" t="s">
        <v>11</v>
      </c>
      <c r="AD1705">
        <v>26000000</v>
      </c>
      <c r="AE1705">
        <v>6.1</v>
      </c>
      <c r="AF1705">
        <v>110222438</v>
      </c>
      <c r="AG1705">
        <f>IFERROR(CORREL(AD1705:$AD$3757, AF1705:$AF$3757), "")</f>
        <v>-3.0781364322191754E-3</v>
      </c>
      <c r="AH1705">
        <f t="shared" si="54"/>
        <v>84222438</v>
      </c>
    </row>
    <row r="1706" spans="1:34" x14ac:dyDescent="0.3">
      <c r="A1706" t="s">
        <v>8</v>
      </c>
      <c r="B1706" t="s">
        <v>847</v>
      </c>
      <c r="G1706">
        <v>133</v>
      </c>
      <c r="H1706" t="s">
        <v>528</v>
      </c>
      <c r="I1706" t="s">
        <v>5359</v>
      </c>
      <c r="W1706" t="s">
        <v>2459</v>
      </c>
      <c r="X1706" t="s">
        <v>11</v>
      </c>
      <c r="AD1706">
        <v>26000000</v>
      </c>
      <c r="AE1706">
        <v>7.1</v>
      </c>
      <c r="AF1706">
        <v>109243478</v>
      </c>
      <c r="AG1706">
        <f>IFERROR(CORREL(AD1706:$AD$3757, AF1706:$AF$3757), "")</f>
        <v>-3.0762579190360979E-3</v>
      </c>
      <c r="AH1706">
        <f t="shared" si="54"/>
        <v>83243478</v>
      </c>
    </row>
    <row r="1707" spans="1:34" x14ac:dyDescent="0.3">
      <c r="A1707" t="s">
        <v>8</v>
      </c>
      <c r="B1707" t="s">
        <v>1201</v>
      </c>
      <c r="G1707">
        <v>123</v>
      </c>
      <c r="H1707" t="s">
        <v>528</v>
      </c>
      <c r="I1707" t="s">
        <v>897</v>
      </c>
      <c r="J1707" t="s">
        <v>5359</v>
      </c>
      <c r="W1707" t="s">
        <v>2460</v>
      </c>
      <c r="X1707" t="s">
        <v>11</v>
      </c>
      <c r="AD1707">
        <v>25000000</v>
      </c>
      <c r="AE1707">
        <v>7.2</v>
      </c>
      <c r="AF1707">
        <v>100241322</v>
      </c>
      <c r="AG1707">
        <f>IFERROR(CORREL(AD1707:$AD$3757, AF1707:$AF$3757), "")</f>
        <v>-3.0743623616017357E-3</v>
      </c>
      <c r="AH1707">
        <f t="shared" si="54"/>
        <v>75241322</v>
      </c>
    </row>
    <row r="1708" spans="1:34" x14ac:dyDescent="0.3">
      <c r="A1708" t="s">
        <v>8</v>
      </c>
      <c r="B1708" t="s">
        <v>2461</v>
      </c>
      <c r="G1708">
        <v>114</v>
      </c>
      <c r="H1708" t="s">
        <v>5366</v>
      </c>
      <c r="I1708" t="s">
        <v>897</v>
      </c>
      <c r="J1708" t="s">
        <v>5363</v>
      </c>
      <c r="K1708" t="s">
        <v>5281</v>
      </c>
      <c r="W1708" t="s">
        <v>2462</v>
      </c>
      <c r="X1708" t="s">
        <v>11</v>
      </c>
      <c r="AD1708">
        <v>28000000</v>
      </c>
      <c r="AE1708">
        <v>6.5</v>
      </c>
      <c r="AF1708">
        <v>25977365</v>
      </c>
      <c r="AG1708">
        <f>IFERROR(CORREL(AD1708:$AD$3757, AF1708:$AF$3757), "")</f>
        <v>-3.0694439687002665E-3</v>
      </c>
      <c r="AH1708">
        <f t="shared" si="54"/>
        <v>-2022635</v>
      </c>
    </row>
    <row r="1709" spans="1:34" x14ac:dyDescent="0.3">
      <c r="A1709" t="s">
        <v>8</v>
      </c>
      <c r="B1709" t="s">
        <v>715</v>
      </c>
      <c r="G1709">
        <v>111</v>
      </c>
      <c r="H1709" t="s">
        <v>354</v>
      </c>
      <c r="I1709" t="s">
        <v>528</v>
      </c>
      <c r="J1709" t="s">
        <v>5366</v>
      </c>
      <c r="W1709" t="s">
        <v>2463</v>
      </c>
      <c r="X1709" t="s">
        <v>11</v>
      </c>
      <c r="AD1709">
        <v>26000000</v>
      </c>
      <c r="AE1709">
        <v>6</v>
      </c>
      <c r="AF1709">
        <v>91457688</v>
      </c>
      <c r="AG1709">
        <f>IFERROR(CORREL(AD1709:$AD$3757, AF1709:$AF$3757), "")</f>
        <v>-3.0694261450164139E-3</v>
      </c>
      <c r="AH1709">
        <f t="shared" si="54"/>
        <v>65457688</v>
      </c>
    </row>
    <row r="1710" spans="1:34" x14ac:dyDescent="0.3">
      <c r="A1710" t="s">
        <v>8</v>
      </c>
      <c r="B1710" t="s">
        <v>1454</v>
      </c>
      <c r="G1710">
        <v>117</v>
      </c>
      <c r="H1710" t="s">
        <v>354</v>
      </c>
      <c r="I1710" t="s">
        <v>528</v>
      </c>
      <c r="J1710" t="s">
        <v>5366</v>
      </c>
      <c r="W1710" t="s">
        <v>2464</v>
      </c>
      <c r="X1710" t="s">
        <v>11</v>
      </c>
      <c r="AD1710">
        <v>27000000</v>
      </c>
      <c r="AE1710">
        <v>7</v>
      </c>
      <c r="AF1710">
        <v>87341380</v>
      </c>
      <c r="AG1710">
        <f>IFERROR(CORREL(AD1710:$AD$3757, AF1710:$AF$3757), "")</f>
        <v>-3.0674089979319872E-3</v>
      </c>
      <c r="AH1710">
        <f t="shared" si="54"/>
        <v>60341380</v>
      </c>
    </row>
    <row r="1711" spans="1:34" x14ac:dyDescent="0.3">
      <c r="A1711" t="s">
        <v>8</v>
      </c>
      <c r="B1711" t="s">
        <v>825</v>
      </c>
      <c r="G1711">
        <v>121</v>
      </c>
      <c r="H1711" t="s">
        <v>528</v>
      </c>
      <c r="I1711" t="s">
        <v>897</v>
      </c>
      <c r="J1711" t="s">
        <v>5359</v>
      </c>
      <c r="W1711" t="s">
        <v>2465</v>
      </c>
      <c r="X1711" t="s">
        <v>11</v>
      </c>
      <c r="AD1711">
        <v>26000000</v>
      </c>
      <c r="AE1711">
        <v>7</v>
      </c>
      <c r="AF1711">
        <v>65703412</v>
      </c>
      <c r="AG1711">
        <f>IFERROR(CORREL(AD1711:$AD$3757, AF1711:$AF$3757), "")</f>
        <v>-3.0678208513985569E-3</v>
      </c>
      <c r="AH1711">
        <f t="shared" si="54"/>
        <v>39703412</v>
      </c>
    </row>
    <row r="1712" spans="1:34" x14ac:dyDescent="0.3">
      <c r="A1712" t="s">
        <v>8</v>
      </c>
      <c r="B1712" t="s">
        <v>752</v>
      </c>
      <c r="G1712">
        <v>139</v>
      </c>
      <c r="H1712" t="s">
        <v>897</v>
      </c>
      <c r="I1712" t="s">
        <v>5359</v>
      </c>
      <c r="J1712" t="s">
        <v>4337</v>
      </c>
      <c r="W1712" t="s">
        <v>2466</v>
      </c>
      <c r="X1712" t="s">
        <v>11</v>
      </c>
      <c r="AD1712">
        <v>22000000</v>
      </c>
      <c r="AE1712">
        <v>7.5</v>
      </c>
      <c r="AF1712">
        <v>58328680</v>
      </c>
      <c r="AG1712">
        <f>IFERROR(CORREL(AD1712:$AD$3757, AF1712:$AF$3757), "")</f>
        <v>-3.0661488075396648E-3</v>
      </c>
      <c r="AH1712">
        <f t="shared" si="54"/>
        <v>36328680</v>
      </c>
    </row>
    <row r="1713" spans="1:34" x14ac:dyDescent="0.3">
      <c r="A1713" t="s">
        <v>8</v>
      </c>
      <c r="B1713" t="s">
        <v>353</v>
      </c>
      <c r="G1713">
        <v>115</v>
      </c>
      <c r="H1713" t="s">
        <v>897</v>
      </c>
      <c r="I1713" t="s">
        <v>1714</v>
      </c>
      <c r="J1713" t="s">
        <v>5358</v>
      </c>
      <c r="K1713" t="s">
        <v>5281</v>
      </c>
      <c r="W1713" t="s">
        <v>2467</v>
      </c>
      <c r="X1713" t="s">
        <v>11</v>
      </c>
      <c r="AD1713">
        <v>26000000</v>
      </c>
      <c r="AE1713">
        <v>6.6</v>
      </c>
      <c r="AF1713">
        <v>61490000</v>
      </c>
      <c r="AG1713">
        <f>IFERROR(CORREL(AD1713:$AD$3757, AF1713:$AF$3757), "")</f>
        <v>-3.0596492938364632E-3</v>
      </c>
      <c r="AH1713">
        <f t="shared" si="54"/>
        <v>35490000</v>
      </c>
    </row>
    <row r="1714" spans="1:34" x14ac:dyDescent="0.3">
      <c r="A1714" t="s">
        <v>197</v>
      </c>
      <c r="B1714" t="s">
        <v>2356</v>
      </c>
      <c r="G1714">
        <v>175</v>
      </c>
      <c r="H1714" t="s">
        <v>897</v>
      </c>
      <c r="I1714" t="s">
        <v>5364</v>
      </c>
      <c r="J1714" t="s">
        <v>2601</v>
      </c>
      <c r="W1714" t="s">
        <v>2468</v>
      </c>
      <c r="X1714" t="s">
        <v>11</v>
      </c>
      <c r="AD1714">
        <v>26000000</v>
      </c>
      <c r="AE1714">
        <v>7.4</v>
      </c>
      <c r="AF1714">
        <v>50800000</v>
      </c>
      <c r="AG1714">
        <f>IFERROR(CORREL(AD1714:$AD$3757, AF1714:$AF$3757), "")</f>
        <v>-3.0580844192335168E-3</v>
      </c>
      <c r="AH1714">
        <f t="shared" si="54"/>
        <v>24800000</v>
      </c>
    </row>
    <row r="1715" spans="1:34" x14ac:dyDescent="0.3">
      <c r="A1715" t="s">
        <v>8</v>
      </c>
      <c r="B1715" t="s">
        <v>1689</v>
      </c>
      <c r="G1715">
        <v>85</v>
      </c>
      <c r="H1715" t="s">
        <v>5363</v>
      </c>
      <c r="I1715" t="s">
        <v>5281</v>
      </c>
      <c r="W1715" t="s">
        <v>2469</v>
      </c>
      <c r="X1715" t="s">
        <v>11</v>
      </c>
      <c r="AD1715">
        <v>26000000</v>
      </c>
      <c r="AE1715">
        <v>6.5</v>
      </c>
      <c r="AF1715">
        <v>57859105</v>
      </c>
      <c r="AG1715">
        <f>IFERROR(CORREL(AD1715:$AD$3757, AF1715:$AF$3757), "")</f>
        <v>-3.0568837786347533E-3</v>
      </c>
      <c r="AH1715">
        <f t="shared" si="54"/>
        <v>31859105</v>
      </c>
    </row>
    <row r="1716" spans="1:34" x14ac:dyDescent="0.3">
      <c r="A1716" t="s">
        <v>8</v>
      </c>
      <c r="B1716" t="s">
        <v>1560</v>
      </c>
      <c r="G1716">
        <v>90</v>
      </c>
      <c r="H1716" t="s">
        <v>1714</v>
      </c>
      <c r="I1716" t="s">
        <v>5281</v>
      </c>
      <c r="W1716" t="s">
        <v>2470</v>
      </c>
      <c r="X1716" t="s">
        <v>11</v>
      </c>
      <c r="AD1716">
        <v>26000000</v>
      </c>
      <c r="AE1716">
        <v>6.2</v>
      </c>
      <c r="AF1716">
        <v>46455802</v>
      </c>
      <c r="AG1716">
        <f>IFERROR(CORREL(AD1716:$AD$3757, AF1716:$AF$3757), "")</f>
        <v>-3.0554280484578638E-3</v>
      </c>
      <c r="AH1716">
        <f t="shared" si="54"/>
        <v>20455802</v>
      </c>
    </row>
    <row r="1717" spans="1:34" x14ac:dyDescent="0.3">
      <c r="A1717" t="s">
        <v>8</v>
      </c>
      <c r="B1717" t="s">
        <v>1134</v>
      </c>
      <c r="G1717">
        <v>107</v>
      </c>
      <c r="H1717" t="s">
        <v>253</v>
      </c>
      <c r="I1717" t="s">
        <v>528</v>
      </c>
      <c r="J1717" t="s">
        <v>5366</v>
      </c>
      <c r="K1717" t="s">
        <v>5368</v>
      </c>
      <c r="W1717" t="s">
        <v>2471</v>
      </c>
      <c r="X1717" t="s">
        <v>11</v>
      </c>
      <c r="AD1717">
        <v>26000000</v>
      </c>
      <c r="AE1717">
        <v>7.8</v>
      </c>
      <c r="AF1717">
        <v>45506619</v>
      </c>
      <c r="AG1717">
        <f>IFERROR(CORREL(AD1717:$AD$3757, AF1717:$AF$3757), "")</f>
        <v>-3.0544033129070738E-3</v>
      </c>
      <c r="AH1717">
        <f t="shared" si="54"/>
        <v>19506619</v>
      </c>
    </row>
    <row r="1718" spans="1:34" x14ac:dyDescent="0.3">
      <c r="A1718" t="s">
        <v>8</v>
      </c>
      <c r="B1718" t="s">
        <v>1146</v>
      </c>
      <c r="G1718">
        <v>100</v>
      </c>
      <c r="H1718" t="s">
        <v>354</v>
      </c>
      <c r="I1718" t="s">
        <v>5357</v>
      </c>
      <c r="J1718" t="s">
        <v>1714</v>
      </c>
      <c r="W1718" t="s">
        <v>2472</v>
      </c>
      <c r="X1718" t="s">
        <v>11</v>
      </c>
      <c r="AD1718">
        <v>26000000</v>
      </c>
      <c r="AE1718">
        <v>5.2</v>
      </c>
      <c r="AF1718">
        <v>40168080</v>
      </c>
      <c r="AG1718">
        <f>IFERROR(CORREL(AD1718:$AD$3757, AF1718:$AF$3757), "")</f>
        <v>-3.0534188553033559E-3</v>
      </c>
      <c r="AH1718">
        <f t="shared" si="54"/>
        <v>14168080</v>
      </c>
    </row>
    <row r="1719" spans="1:34" x14ac:dyDescent="0.3">
      <c r="A1719" t="s">
        <v>8</v>
      </c>
      <c r="B1719" t="s">
        <v>75</v>
      </c>
      <c r="G1719">
        <v>129</v>
      </c>
      <c r="H1719" t="s">
        <v>528</v>
      </c>
      <c r="I1719" t="s">
        <v>5366</v>
      </c>
      <c r="J1719" t="s">
        <v>897</v>
      </c>
      <c r="W1719" t="s">
        <v>2473</v>
      </c>
      <c r="X1719" t="s">
        <v>11</v>
      </c>
      <c r="AD1719">
        <v>26000000</v>
      </c>
      <c r="AE1719">
        <v>6.5</v>
      </c>
      <c r="AF1719">
        <v>49874933</v>
      </c>
      <c r="AG1719">
        <f>IFERROR(CORREL(AD1719:$AD$3757, AF1719:$AF$3757), "")</f>
        <v>-3.0526815698512615E-3</v>
      </c>
      <c r="AH1719">
        <f t="shared" si="54"/>
        <v>23874933</v>
      </c>
    </row>
    <row r="1720" spans="1:34" x14ac:dyDescent="0.3">
      <c r="A1720" t="s">
        <v>8</v>
      </c>
      <c r="B1720" t="s">
        <v>463</v>
      </c>
      <c r="G1720">
        <v>109</v>
      </c>
      <c r="H1720" t="s">
        <v>528</v>
      </c>
      <c r="I1720" t="s">
        <v>897</v>
      </c>
      <c r="J1720" t="s">
        <v>5359</v>
      </c>
      <c r="W1720" t="s">
        <v>2474</v>
      </c>
      <c r="X1720" t="s">
        <v>11</v>
      </c>
      <c r="AD1720">
        <v>26000000</v>
      </c>
      <c r="AE1720">
        <v>6.5</v>
      </c>
      <c r="AF1720">
        <v>45489752</v>
      </c>
      <c r="AG1720">
        <f>IFERROR(CORREL(AD1720:$AD$3757, AF1720:$AF$3757), "")</f>
        <v>-3.0515111981905801E-3</v>
      </c>
      <c r="AH1720">
        <f t="shared" si="54"/>
        <v>19489752</v>
      </c>
    </row>
    <row r="1721" spans="1:34" x14ac:dyDescent="0.3">
      <c r="A1721" t="s">
        <v>8</v>
      </c>
      <c r="B1721" t="s">
        <v>887</v>
      </c>
      <c r="G1721">
        <v>94</v>
      </c>
      <c r="H1721" t="s">
        <v>354</v>
      </c>
      <c r="I1721" t="s">
        <v>253</v>
      </c>
      <c r="J1721" t="s">
        <v>528</v>
      </c>
      <c r="K1721" t="s">
        <v>5358</v>
      </c>
      <c r="L1721" t="s">
        <v>5281</v>
      </c>
      <c r="W1721" t="s">
        <v>2475</v>
      </c>
      <c r="X1721" t="s">
        <v>11</v>
      </c>
      <c r="AD1721">
        <v>26000000</v>
      </c>
      <c r="AE1721">
        <v>5.2</v>
      </c>
      <c r="AF1721">
        <v>36985501</v>
      </c>
      <c r="AG1721">
        <f>IFERROR(CORREL(AD1721:$AD$3757, AF1721:$AF$3757), "")</f>
        <v>-3.0505243214379958E-3</v>
      </c>
      <c r="AH1721">
        <f t="shared" si="54"/>
        <v>10985501</v>
      </c>
    </row>
    <row r="1722" spans="1:34" x14ac:dyDescent="0.3">
      <c r="A1722" t="s">
        <v>8</v>
      </c>
      <c r="B1722" t="s">
        <v>960</v>
      </c>
      <c r="G1722">
        <v>133</v>
      </c>
      <c r="H1722" t="s">
        <v>354</v>
      </c>
      <c r="I1722" t="s">
        <v>5366</v>
      </c>
      <c r="J1722" t="s">
        <v>897</v>
      </c>
      <c r="K1722" t="s">
        <v>4337</v>
      </c>
      <c r="W1722" t="s">
        <v>2476</v>
      </c>
      <c r="X1722" t="s">
        <v>11</v>
      </c>
      <c r="AD1722">
        <v>26000000</v>
      </c>
      <c r="AE1722">
        <v>7.2</v>
      </c>
      <c r="AF1722">
        <v>33200000</v>
      </c>
      <c r="AG1722">
        <f>IFERROR(CORREL(AD1722:$AD$3757, AF1722:$AF$3757), "")</f>
        <v>-3.0499449111603951E-3</v>
      </c>
      <c r="AH1722">
        <f t="shared" si="54"/>
        <v>7200000</v>
      </c>
    </row>
    <row r="1723" spans="1:34" x14ac:dyDescent="0.3">
      <c r="A1723" t="s">
        <v>8</v>
      </c>
      <c r="B1723" t="s">
        <v>1456</v>
      </c>
      <c r="G1723">
        <v>105</v>
      </c>
      <c r="H1723" t="s">
        <v>897</v>
      </c>
      <c r="I1723" t="s">
        <v>5281</v>
      </c>
      <c r="W1723" t="s">
        <v>2477</v>
      </c>
      <c r="X1723" t="s">
        <v>11</v>
      </c>
      <c r="AD1723">
        <v>26000000</v>
      </c>
      <c r="AE1723">
        <v>7.1</v>
      </c>
      <c r="AF1723">
        <v>28501651</v>
      </c>
      <c r="AG1723">
        <f>IFERROR(CORREL(AD1723:$AD$3757, AF1723:$AF$3757), "")</f>
        <v>-3.0495680392986601E-3</v>
      </c>
      <c r="AH1723">
        <f t="shared" si="54"/>
        <v>2501651</v>
      </c>
    </row>
    <row r="1724" spans="1:34" x14ac:dyDescent="0.3">
      <c r="A1724" t="s">
        <v>8</v>
      </c>
      <c r="B1724" t="s">
        <v>2478</v>
      </c>
      <c r="G1724">
        <v>100</v>
      </c>
      <c r="H1724" t="s">
        <v>354</v>
      </c>
      <c r="I1724" t="s">
        <v>253</v>
      </c>
      <c r="J1724" t="s">
        <v>528</v>
      </c>
      <c r="K1724" t="s">
        <v>5361</v>
      </c>
      <c r="L1724" t="s">
        <v>5359</v>
      </c>
      <c r="M1724" t="s">
        <v>5358</v>
      </c>
      <c r="W1724" t="s">
        <v>2479</v>
      </c>
      <c r="X1724" t="s">
        <v>11</v>
      </c>
      <c r="AD1724">
        <v>26000000</v>
      </c>
      <c r="AE1724">
        <v>4.5</v>
      </c>
      <c r="AF1724">
        <v>23222861</v>
      </c>
      <c r="AG1724">
        <f>IFERROR(CORREL(AD1724:$AD$3757, AF1724:$AF$3757), "")</f>
        <v>-3.0494611711770507E-3</v>
      </c>
      <c r="AH1724">
        <f t="shared" si="54"/>
        <v>-2777139</v>
      </c>
    </row>
    <row r="1725" spans="1:34" x14ac:dyDescent="0.3">
      <c r="A1725" t="s">
        <v>8</v>
      </c>
      <c r="B1725" t="s">
        <v>868</v>
      </c>
      <c r="G1725">
        <v>113</v>
      </c>
      <c r="H1725" t="s">
        <v>528</v>
      </c>
      <c r="I1725" t="s">
        <v>5359</v>
      </c>
      <c r="W1725" t="s">
        <v>2480</v>
      </c>
      <c r="X1725" t="s">
        <v>11</v>
      </c>
      <c r="AD1725">
        <v>56000000</v>
      </c>
      <c r="AE1725">
        <v>5.7</v>
      </c>
      <c r="AF1725">
        <v>54540525</v>
      </c>
      <c r="AG1725">
        <f>IFERROR(CORREL(AD1725:$AD$3757, AF1725:$AF$3757), "")</f>
        <v>-3.049682105525591E-3</v>
      </c>
      <c r="AH1725">
        <f t="shared" si="54"/>
        <v>-1459475</v>
      </c>
    </row>
    <row r="1726" spans="1:34" x14ac:dyDescent="0.3">
      <c r="A1726" t="s">
        <v>8</v>
      </c>
      <c r="B1726" t="s">
        <v>2481</v>
      </c>
      <c r="G1726">
        <v>118</v>
      </c>
      <c r="H1726" t="s">
        <v>897</v>
      </c>
      <c r="I1726" t="s">
        <v>5363</v>
      </c>
      <c r="J1726" t="s">
        <v>5359</v>
      </c>
      <c r="K1726" t="s">
        <v>5281</v>
      </c>
      <c r="W1726" t="s">
        <v>2482</v>
      </c>
      <c r="X1726" t="s">
        <v>11</v>
      </c>
      <c r="AD1726">
        <v>42000000</v>
      </c>
      <c r="AE1726">
        <v>6</v>
      </c>
      <c r="AF1726">
        <v>16252765</v>
      </c>
      <c r="AG1726">
        <f>IFERROR(CORREL(AD1726:$AD$3757, AF1726:$AF$3757), "")</f>
        <v>-3.0817303122071811E-3</v>
      </c>
      <c r="AH1726">
        <f t="shared" si="54"/>
        <v>-25747235</v>
      </c>
    </row>
    <row r="1727" spans="1:34" x14ac:dyDescent="0.3">
      <c r="A1727" t="s">
        <v>8</v>
      </c>
      <c r="B1727" t="s">
        <v>1372</v>
      </c>
      <c r="G1727">
        <v>110</v>
      </c>
      <c r="H1727" t="s">
        <v>5366</v>
      </c>
      <c r="I1727" t="s">
        <v>5363</v>
      </c>
      <c r="J1727" t="s">
        <v>5281</v>
      </c>
      <c r="W1727" t="s">
        <v>2483</v>
      </c>
      <c r="X1727" t="s">
        <v>11</v>
      </c>
      <c r="AD1727">
        <v>26000000</v>
      </c>
      <c r="AE1727">
        <v>6.4</v>
      </c>
      <c r="AF1727">
        <v>16005978</v>
      </c>
      <c r="AG1727">
        <f>IFERROR(CORREL(AD1727:$AD$3757, AF1727:$AF$3757), "")</f>
        <v>-3.0757127469160529E-3</v>
      </c>
      <c r="AH1727">
        <f t="shared" si="54"/>
        <v>-9994022</v>
      </c>
    </row>
    <row r="1728" spans="1:34" x14ac:dyDescent="0.3">
      <c r="A1728" t="s">
        <v>8</v>
      </c>
      <c r="B1728" t="s">
        <v>1127</v>
      </c>
      <c r="G1728">
        <v>110</v>
      </c>
      <c r="H1728" t="s">
        <v>528</v>
      </c>
      <c r="I1728" t="s">
        <v>5359</v>
      </c>
      <c r="W1728" t="s">
        <v>2484</v>
      </c>
      <c r="X1728" t="s">
        <v>11</v>
      </c>
      <c r="AD1728">
        <v>26000000</v>
      </c>
      <c r="AE1728">
        <v>5.2</v>
      </c>
      <c r="AF1728">
        <v>14469428</v>
      </c>
      <c r="AG1728">
        <f>IFERROR(CORREL(AD1728:$AD$3757, AF1728:$AF$3757), "")</f>
        <v>-3.0764143575731026E-3</v>
      </c>
      <c r="AH1728">
        <f t="shared" si="54"/>
        <v>-11530572</v>
      </c>
    </row>
    <row r="1729" spans="1:34" x14ac:dyDescent="0.3">
      <c r="A1729" t="s">
        <v>8</v>
      </c>
      <c r="B1729" t="s">
        <v>2485</v>
      </c>
      <c r="G1729">
        <v>99</v>
      </c>
      <c r="H1729" t="s">
        <v>354</v>
      </c>
      <c r="I1729" t="s">
        <v>5357</v>
      </c>
      <c r="J1729" t="s">
        <v>5359</v>
      </c>
      <c r="K1729" t="s">
        <v>5358</v>
      </c>
      <c r="W1729" t="s">
        <v>2486</v>
      </c>
      <c r="X1729" t="s">
        <v>11</v>
      </c>
      <c r="AD1729">
        <v>26000000</v>
      </c>
      <c r="AE1729">
        <v>4.3</v>
      </c>
      <c r="AF1729">
        <v>13829734</v>
      </c>
      <c r="AG1729">
        <f>IFERROR(CORREL(AD1729:$AD$3757, AF1729:$AF$3757), "")</f>
        <v>-3.0772259508146937E-3</v>
      </c>
      <c r="AH1729">
        <f t="shared" si="54"/>
        <v>-12170266</v>
      </c>
    </row>
    <row r="1730" spans="1:34" x14ac:dyDescent="0.3">
      <c r="A1730" t="s">
        <v>8</v>
      </c>
      <c r="B1730" t="s">
        <v>2487</v>
      </c>
      <c r="G1730">
        <v>101</v>
      </c>
      <c r="H1730" t="s">
        <v>5366</v>
      </c>
      <c r="I1730" t="s">
        <v>897</v>
      </c>
      <c r="J1730" t="s">
        <v>5281</v>
      </c>
      <c r="W1730" t="s">
        <v>2488</v>
      </c>
      <c r="X1730" t="s">
        <v>11</v>
      </c>
      <c r="AD1730">
        <v>22000000</v>
      </c>
      <c r="AE1730">
        <v>6.1</v>
      </c>
      <c r="AF1730">
        <v>1075288</v>
      </c>
      <c r="AG1730">
        <f>IFERROR(CORREL(AD1730:$AD$3757, AF1730:$AF$3757), "")</f>
        <v>-3.07808453776111E-3</v>
      </c>
      <c r="AH1730">
        <f t="shared" si="54"/>
        <v>-20924712</v>
      </c>
    </row>
    <row r="1731" spans="1:34" x14ac:dyDescent="0.3">
      <c r="A1731" t="s">
        <v>8</v>
      </c>
      <c r="B1731" t="s">
        <v>1056</v>
      </c>
      <c r="G1731">
        <v>103</v>
      </c>
      <c r="H1731" t="s">
        <v>528</v>
      </c>
      <c r="I1731" t="s">
        <v>5366</v>
      </c>
      <c r="J1731" t="s">
        <v>5363</v>
      </c>
      <c r="K1731" t="s">
        <v>5359</v>
      </c>
      <c r="W1731" t="s">
        <v>2489</v>
      </c>
      <c r="X1731" t="s">
        <v>11</v>
      </c>
      <c r="AD1731">
        <v>26000000</v>
      </c>
      <c r="AE1731">
        <v>6.8</v>
      </c>
      <c r="AF1731">
        <v>7496522</v>
      </c>
      <c r="AG1731">
        <f>IFERROR(CORREL(AD1731:$AD$3757, AF1731:$AF$3757), "")</f>
        <v>-3.0840551612844008E-3</v>
      </c>
      <c r="AH1731">
        <f t="shared" ref="AH1731:AH1794" si="55" xml:space="preserve"> AF1731 - AD1731</f>
        <v>-18503478</v>
      </c>
    </row>
    <row r="1732" spans="1:34" x14ac:dyDescent="0.3">
      <c r="A1732" t="s">
        <v>8</v>
      </c>
      <c r="B1732" t="s">
        <v>2490</v>
      </c>
      <c r="G1732">
        <v>95</v>
      </c>
      <c r="H1732" t="s">
        <v>253</v>
      </c>
      <c r="I1732" t="s">
        <v>5361</v>
      </c>
      <c r="W1732" t="s">
        <v>2491</v>
      </c>
      <c r="X1732" t="s">
        <v>11</v>
      </c>
      <c r="AD1732">
        <v>25530000</v>
      </c>
      <c r="AE1732">
        <v>5.2</v>
      </c>
      <c r="AF1732">
        <v>20047715</v>
      </c>
      <c r="AG1732">
        <f>IFERROR(CORREL(AD1732:$AD$3757, AF1732:$AF$3757), "")</f>
        <v>-3.0853957451589639E-3</v>
      </c>
      <c r="AH1732">
        <f t="shared" si="55"/>
        <v>-5482285</v>
      </c>
    </row>
    <row r="1733" spans="1:34" x14ac:dyDescent="0.3">
      <c r="A1733" t="s">
        <v>8</v>
      </c>
      <c r="B1733" t="s">
        <v>653</v>
      </c>
      <c r="G1733">
        <v>117</v>
      </c>
      <c r="H1733" t="s">
        <v>354</v>
      </c>
      <c r="I1733" t="s">
        <v>5363</v>
      </c>
      <c r="J1733" t="s">
        <v>5358</v>
      </c>
      <c r="K1733" t="s">
        <v>5281</v>
      </c>
      <c r="W1733" t="s">
        <v>2492</v>
      </c>
      <c r="X1733" t="s">
        <v>11</v>
      </c>
      <c r="AD1733">
        <v>26000000</v>
      </c>
      <c r="AE1733">
        <v>6.5</v>
      </c>
      <c r="AF1733">
        <v>12276810</v>
      </c>
      <c r="AG1733">
        <f>IFERROR(CORREL(AD1733:$AD$3757, AF1733:$AF$3757), "")</f>
        <v>-3.0859512915831105E-3</v>
      </c>
      <c r="AH1733">
        <f t="shared" si="55"/>
        <v>-13723190</v>
      </c>
    </row>
    <row r="1734" spans="1:34" x14ac:dyDescent="0.3">
      <c r="A1734" t="s">
        <v>8</v>
      </c>
      <c r="B1734" t="s">
        <v>2493</v>
      </c>
      <c r="G1734">
        <v>129</v>
      </c>
      <c r="H1734" t="s">
        <v>897</v>
      </c>
      <c r="I1734" t="s">
        <v>5363</v>
      </c>
      <c r="J1734" t="s">
        <v>5359</v>
      </c>
      <c r="K1734" t="s">
        <v>5281</v>
      </c>
      <c r="W1734" t="s">
        <v>2494</v>
      </c>
      <c r="X1734" t="s">
        <v>11</v>
      </c>
      <c r="AD1734">
        <v>15000000</v>
      </c>
      <c r="AE1734">
        <v>7.5</v>
      </c>
      <c r="AF1734">
        <v>33565375</v>
      </c>
      <c r="AG1734">
        <f>IFERROR(CORREL(AD1734:$AD$3757, AF1734:$AF$3757), "")</f>
        <v>-3.0869293344544697E-3</v>
      </c>
      <c r="AH1734">
        <f t="shared" si="55"/>
        <v>18565375</v>
      </c>
    </row>
    <row r="1735" spans="1:34" x14ac:dyDescent="0.3">
      <c r="A1735" t="s">
        <v>8</v>
      </c>
      <c r="B1735" t="s">
        <v>853</v>
      </c>
      <c r="G1735">
        <v>120</v>
      </c>
      <c r="H1735" t="s">
        <v>897</v>
      </c>
      <c r="W1735" t="s">
        <v>2495</v>
      </c>
      <c r="X1735" t="s">
        <v>2496</v>
      </c>
      <c r="AD1735">
        <v>30000000</v>
      </c>
      <c r="AE1735">
        <v>7.1</v>
      </c>
      <c r="AF1735">
        <v>499263</v>
      </c>
      <c r="AG1735">
        <f>IFERROR(CORREL(AD1735:$AD$3757, AF1735:$AF$3757), "")</f>
        <v>-3.0835486970532035E-3</v>
      </c>
      <c r="AH1735">
        <f t="shared" si="55"/>
        <v>-29500737</v>
      </c>
    </row>
    <row r="1736" spans="1:34" x14ac:dyDescent="0.3">
      <c r="A1736" t="s">
        <v>8</v>
      </c>
      <c r="B1736" t="s">
        <v>333</v>
      </c>
      <c r="G1736">
        <v>125</v>
      </c>
      <c r="H1736" t="s">
        <v>528</v>
      </c>
      <c r="I1736" t="s">
        <v>897</v>
      </c>
      <c r="J1736" t="s">
        <v>5361</v>
      </c>
      <c r="K1736" t="s">
        <v>5359</v>
      </c>
      <c r="W1736" t="s">
        <v>2497</v>
      </c>
      <c r="X1736" t="s">
        <v>11</v>
      </c>
      <c r="AD1736">
        <v>25000000</v>
      </c>
      <c r="AE1736">
        <v>6.9</v>
      </c>
      <c r="AF1736">
        <v>219200000</v>
      </c>
      <c r="AG1736">
        <f>IFERROR(CORREL(AD1736:$AD$3757, AF1736:$AF$3757), "")</f>
        <v>-3.0812624501796101E-3</v>
      </c>
      <c r="AH1736">
        <f t="shared" si="55"/>
        <v>194200000</v>
      </c>
    </row>
    <row r="1737" spans="1:34" x14ac:dyDescent="0.3">
      <c r="A1737" t="s">
        <v>8</v>
      </c>
      <c r="B1737" t="s">
        <v>821</v>
      </c>
      <c r="G1737">
        <v>133</v>
      </c>
      <c r="H1737" t="s">
        <v>897</v>
      </c>
      <c r="W1737" t="s">
        <v>2498</v>
      </c>
      <c r="X1737" t="s">
        <v>11</v>
      </c>
      <c r="AD1737">
        <v>25000000</v>
      </c>
      <c r="AE1737">
        <v>8</v>
      </c>
      <c r="AF1737">
        <v>172825435</v>
      </c>
      <c r="AG1737">
        <f>IFERROR(CORREL(AD1737:$AD$3757, AF1737:$AF$3757), "")</f>
        <v>-3.0788904527991948E-3</v>
      </c>
      <c r="AH1737">
        <f t="shared" si="55"/>
        <v>147825435</v>
      </c>
    </row>
    <row r="1738" spans="1:34" x14ac:dyDescent="0.3">
      <c r="A1738" t="s">
        <v>8</v>
      </c>
      <c r="B1738" t="s">
        <v>975</v>
      </c>
      <c r="G1738">
        <v>116</v>
      </c>
      <c r="H1738" t="s">
        <v>897</v>
      </c>
      <c r="W1738" t="s">
        <v>2499</v>
      </c>
      <c r="X1738" t="s">
        <v>11</v>
      </c>
      <c r="AD1738">
        <v>33000000</v>
      </c>
      <c r="AE1738">
        <v>8.1999999999999993</v>
      </c>
      <c r="AF1738">
        <v>148085755</v>
      </c>
      <c r="AG1738">
        <f>IFERROR(CORREL(AD1738:$AD$3757, AF1738:$AF$3757), "")</f>
        <v>-3.0739622406124514E-3</v>
      </c>
      <c r="AH1738">
        <f t="shared" si="55"/>
        <v>115085755</v>
      </c>
    </row>
    <row r="1739" spans="1:34" x14ac:dyDescent="0.3">
      <c r="A1739" t="s">
        <v>8</v>
      </c>
      <c r="B1739" t="s">
        <v>200</v>
      </c>
      <c r="G1739">
        <v>129</v>
      </c>
      <c r="H1739" t="s">
        <v>5367</v>
      </c>
      <c r="I1739" t="s">
        <v>897</v>
      </c>
      <c r="J1739" t="s">
        <v>5364</v>
      </c>
      <c r="W1739" t="s">
        <v>2500</v>
      </c>
      <c r="X1739" t="s">
        <v>11</v>
      </c>
      <c r="AD1739">
        <v>25100000</v>
      </c>
      <c r="AE1739">
        <v>6.4</v>
      </c>
      <c r="AF1739">
        <v>25517500</v>
      </c>
      <c r="AG1739">
        <f>IFERROR(CORREL(AD1739:$AD$3757, AF1739:$AF$3757), "")</f>
        <v>-3.1078062370963958E-3</v>
      </c>
      <c r="AH1739">
        <f t="shared" si="55"/>
        <v>417500</v>
      </c>
    </row>
    <row r="1740" spans="1:34" x14ac:dyDescent="0.3">
      <c r="A1740" t="s">
        <v>8</v>
      </c>
      <c r="B1740" t="s">
        <v>1319</v>
      </c>
      <c r="G1740">
        <v>93</v>
      </c>
      <c r="H1740" t="s">
        <v>354</v>
      </c>
      <c r="I1740" t="s">
        <v>5281</v>
      </c>
      <c r="W1740" t="s">
        <v>2501</v>
      </c>
      <c r="X1740" t="s">
        <v>11</v>
      </c>
      <c r="AD1740">
        <v>25000000</v>
      </c>
      <c r="AE1740">
        <v>7.9</v>
      </c>
      <c r="AF1740">
        <v>145000989</v>
      </c>
      <c r="AG1740">
        <f>IFERROR(CORREL(AD1740:$AD$3757, AF1740:$AF$3757), "")</f>
        <v>-3.1079090483259715E-3</v>
      </c>
      <c r="AH1740">
        <f t="shared" si="55"/>
        <v>120000989</v>
      </c>
    </row>
    <row r="1741" spans="1:34" x14ac:dyDescent="0.3">
      <c r="A1741" t="s">
        <v>8</v>
      </c>
      <c r="B1741" t="s">
        <v>2502</v>
      </c>
      <c r="G1741">
        <v>118</v>
      </c>
      <c r="H1741" t="s">
        <v>897</v>
      </c>
      <c r="I1741" t="s">
        <v>5359</v>
      </c>
      <c r="W1741" t="s">
        <v>2503</v>
      </c>
      <c r="X1741" t="s">
        <v>11</v>
      </c>
      <c r="AD1741">
        <v>26000000</v>
      </c>
      <c r="AE1741">
        <v>6.7</v>
      </c>
      <c r="AF1741">
        <v>26761283</v>
      </c>
      <c r="AG1741">
        <f>IFERROR(CORREL(AD1741:$AD$3757, AF1741:$AF$3757), "")</f>
        <v>-3.1024535272807328E-3</v>
      </c>
      <c r="AH1741">
        <f t="shared" si="55"/>
        <v>761283</v>
      </c>
    </row>
    <row r="1742" spans="1:34" x14ac:dyDescent="0.3">
      <c r="A1742" t="s">
        <v>8</v>
      </c>
      <c r="B1742" t="s">
        <v>602</v>
      </c>
      <c r="G1742">
        <v>129</v>
      </c>
      <c r="H1742" t="s">
        <v>354</v>
      </c>
      <c r="I1742" t="s">
        <v>897</v>
      </c>
      <c r="J1742" t="s">
        <v>5368</v>
      </c>
      <c r="K1742" t="s">
        <v>5359</v>
      </c>
      <c r="W1742" t="s">
        <v>2504</v>
      </c>
      <c r="X1742" t="s">
        <v>11</v>
      </c>
      <c r="AD1742">
        <v>25000000</v>
      </c>
      <c r="AE1742">
        <v>6.1</v>
      </c>
      <c r="AF1742">
        <v>121945720</v>
      </c>
      <c r="AG1742">
        <f>IFERROR(CORREL(AD1742:$AD$3757, AF1742:$AF$3757), "")</f>
        <v>-3.1024374588260592E-3</v>
      </c>
      <c r="AH1742">
        <f t="shared" si="55"/>
        <v>96945720</v>
      </c>
    </row>
    <row r="1743" spans="1:34" x14ac:dyDescent="0.3">
      <c r="A1743" t="s">
        <v>197</v>
      </c>
      <c r="B1743" t="s">
        <v>106</v>
      </c>
      <c r="G1743">
        <v>185</v>
      </c>
      <c r="H1743" t="s">
        <v>5367</v>
      </c>
      <c r="I1743" t="s">
        <v>897</v>
      </c>
      <c r="J1743" t="s">
        <v>5364</v>
      </c>
      <c r="W1743" t="s">
        <v>2505</v>
      </c>
      <c r="X1743" t="s">
        <v>11</v>
      </c>
      <c r="AD1743">
        <v>22000000</v>
      </c>
      <c r="AE1743">
        <v>8.9</v>
      </c>
      <c r="AF1743">
        <v>96067179</v>
      </c>
      <c r="AG1743">
        <f>IFERROR(CORREL(AD1743:$AD$3757, AF1743:$AF$3757), "")</f>
        <v>-3.0969804911172775E-3</v>
      </c>
      <c r="AH1743">
        <f t="shared" si="55"/>
        <v>74067179</v>
      </c>
    </row>
    <row r="1744" spans="1:34" x14ac:dyDescent="0.3">
      <c r="A1744" t="s">
        <v>8</v>
      </c>
      <c r="B1744" t="s">
        <v>910</v>
      </c>
      <c r="G1744">
        <v>146</v>
      </c>
      <c r="H1744" t="s">
        <v>897</v>
      </c>
      <c r="W1744" t="s">
        <v>2506</v>
      </c>
      <c r="X1744" t="s">
        <v>11</v>
      </c>
      <c r="AD1744">
        <v>25000000</v>
      </c>
      <c r="AE1744">
        <v>8.1</v>
      </c>
      <c r="AF1744">
        <v>169705587</v>
      </c>
      <c r="AG1744">
        <f>IFERROR(CORREL(AD1744:$AD$3757, AF1744:$AF$3757), "")</f>
        <v>-3.0836406106492889E-3</v>
      </c>
      <c r="AH1744">
        <f t="shared" si="55"/>
        <v>144705587</v>
      </c>
    </row>
    <row r="1745" spans="1:34" x14ac:dyDescent="0.3">
      <c r="A1745" t="s">
        <v>8</v>
      </c>
      <c r="B1745" t="s">
        <v>296</v>
      </c>
      <c r="G1745">
        <v>128</v>
      </c>
      <c r="H1745" t="s">
        <v>5367</v>
      </c>
      <c r="I1745" t="s">
        <v>897</v>
      </c>
      <c r="J1745" t="s">
        <v>5281</v>
      </c>
      <c r="W1745" t="s">
        <v>2507</v>
      </c>
      <c r="X1745" t="s">
        <v>11</v>
      </c>
      <c r="AD1745">
        <v>28000000</v>
      </c>
      <c r="AE1745">
        <v>6.2</v>
      </c>
      <c r="AF1745">
        <v>3254172</v>
      </c>
      <c r="AG1745">
        <f>IFERROR(CORREL(AD1745:$AD$3757, AF1745:$AF$3757), "")</f>
        <v>-3.0786450882670418E-3</v>
      </c>
      <c r="AH1745">
        <f t="shared" si="55"/>
        <v>-24745828</v>
      </c>
    </row>
    <row r="1746" spans="1:34" x14ac:dyDescent="0.3">
      <c r="A1746" t="s">
        <v>8</v>
      </c>
      <c r="B1746" t="s">
        <v>418</v>
      </c>
      <c r="G1746">
        <v>93</v>
      </c>
      <c r="H1746" t="s">
        <v>253</v>
      </c>
      <c r="I1746" t="s">
        <v>528</v>
      </c>
      <c r="J1746" t="s">
        <v>5361</v>
      </c>
      <c r="K1746" t="s">
        <v>5357</v>
      </c>
      <c r="L1746" t="s">
        <v>1714</v>
      </c>
      <c r="M1746" t="s">
        <v>5363</v>
      </c>
      <c r="W1746" t="s">
        <v>2508</v>
      </c>
      <c r="X1746" t="s">
        <v>11</v>
      </c>
      <c r="AD1746">
        <v>80000000</v>
      </c>
      <c r="AE1746">
        <v>4.9000000000000004</v>
      </c>
      <c r="AF1746">
        <v>84185387</v>
      </c>
      <c r="AG1746">
        <f>IFERROR(CORREL(AD1746:$AD$3757, AF1746:$AF$3757), "")</f>
        <v>-3.0784588870998637E-3</v>
      </c>
      <c r="AH1746">
        <f t="shared" si="55"/>
        <v>4185387</v>
      </c>
    </row>
    <row r="1747" spans="1:34" x14ac:dyDescent="0.3">
      <c r="A1747" t="s">
        <v>8</v>
      </c>
      <c r="B1747" t="s">
        <v>2058</v>
      </c>
      <c r="G1747">
        <v>97</v>
      </c>
      <c r="H1747" t="s">
        <v>354</v>
      </c>
      <c r="I1747" t="s">
        <v>1714</v>
      </c>
      <c r="J1747" t="s">
        <v>5281</v>
      </c>
      <c r="W1747" t="s">
        <v>2509</v>
      </c>
      <c r="X1747" t="s">
        <v>11</v>
      </c>
      <c r="AD1747">
        <v>30000000</v>
      </c>
      <c r="AE1747">
        <v>5.8</v>
      </c>
      <c r="AF1747">
        <v>82163317</v>
      </c>
      <c r="AG1747">
        <f>IFERROR(CORREL(AD1747:$AD$3757, AF1747:$AF$3757), "")</f>
        <v>-3.2039416082467534E-3</v>
      </c>
      <c r="AH1747">
        <f t="shared" si="55"/>
        <v>52163317</v>
      </c>
    </row>
    <row r="1748" spans="1:34" x14ac:dyDescent="0.3">
      <c r="A1748" t="s">
        <v>8</v>
      </c>
      <c r="B1748" t="s">
        <v>1564</v>
      </c>
      <c r="G1748">
        <v>82</v>
      </c>
      <c r="H1748" t="s">
        <v>354</v>
      </c>
      <c r="I1748" t="s">
        <v>253</v>
      </c>
      <c r="J1748" t="s">
        <v>5360</v>
      </c>
      <c r="K1748" t="s">
        <v>528</v>
      </c>
      <c r="L1748" t="s">
        <v>5361</v>
      </c>
      <c r="M1748" t="s">
        <v>5358</v>
      </c>
      <c r="W1748" t="s">
        <v>2510</v>
      </c>
      <c r="X1748" t="s">
        <v>11</v>
      </c>
      <c r="AD1748">
        <v>30000000</v>
      </c>
      <c r="AE1748">
        <v>6</v>
      </c>
      <c r="AF1748">
        <v>80920948</v>
      </c>
      <c r="AG1748">
        <f>IFERROR(CORREL(AD1748:$AD$3757, AF1748:$AF$3757), "")</f>
        <v>-3.2111809157749816E-3</v>
      </c>
      <c r="AH1748">
        <f t="shared" si="55"/>
        <v>50920948</v>
      </c>
    </row>
    <row r="1749" spans="1:34" x14ac:dyDescent="0.3">
      <c r="A1749" t="s">
        <v>8</v>
      </c>
      <c r="B1749" t="s">
        <v>153</v>
      </c>
      <c r="G1749">
        <v>85</v>
      </c>
      <c r="H1749" t="s">
        <v>354</v>
      </c>
      <c r="I1749" t="s">
        <v>253</v>
      </c>
      <c r="J1749" t="s">
        <v>1714</v>
      </c>
      <c r="K1749" t="s">
        <v>5358</v>
      </c>
      <c r="W1749" t="s">
        <v>2511</v>
      </c>
      <c r="X1749" t="s">
        <v>11</v>
      </c>
      <c r="AD1749">
        <v>25000000</v>
      </c>
      <c r="AE1749">
        <v>7</v>
      </c>
      <c r="AF1749">
        <v>80034302</v>
      </c>
      <c r="AG1749">
        <f>IFERROR(CORREL(AD1749:$AD$3757, AF1749:$AF$3757), "")</f>
        <v>-3.2182398252765068E-3</v>
      </c>
      <c r="AH1749">
        <f t="shared" si="55"/>
        <v>55034302</v>
      </c>
    </row>
    <row r="1750" spans="1:34" x14ac:dyDescent="0.3">
      <c r="A1750" t="s">
        <v>8</v>
      </c>
      <c r="B1750" t="s">
        <v>2512</v>
      </c>
      <c r="G1750">
        <v>88</v>
      </c>
      <c r="H1750" t="s">
        <v>354</v>
      </c>
      <c r="I1750" t="s">
        <v>253</v>
      </c>
      <c r="J1750" t="s">
        <v>528</v>
      </c>
      <c r="K1750" t="s">
        <v>5361</v>
      </c>
      <c r="L1750" t="s">
        <v>5358</v>
      </c>
      <c r="W1750" t="s">
        <v>2513</v>
      </c>
      <c r="X1750" t="s">
        <v>11</v>
      </c>
      <c r="AD1750">
        <v>25000000</v>
      </c>
      <c r="AE1750">
        <v>6</v>
      </c>
      <c r="AF1750">
        <v>78656813</v>
      </c>
      <c r="AG1750">
        <f>IFERROR(CORREL(AD1750:$AD$3757, AF1750:$AF$3757), "")</f>
        <v>-3.21418554568802E-3</v>
      </c>
      <c r="AH1750">
        <f t="shared" si="55"/>
        <v>53656813</v>
      </c>
    </row>
    <row r="1751" spans="1:34" x14ac:dyDescent="0.3">
      <c r="A1751" t="s">
        <v>8</v>
      </c>
      <c r="B1751" t="s">
        <v>598</v>
      </c>
      <c r="G1751">
        <v>119</v>
      </c>
      <c r="H1751" t="s">
        <v>5366</v>
      </c>
      <c r="I1751" t="s">
        <v>897</v>
      </c>
      <c r="J1751" t="s">
        <v>5281</v>
      </c>
      <c r="W1751" t="s">
        <v>2514</v>
      </c>
      <c r="X1751" t="s">
        <v>11</v>
      </c>
      <c r="AD1751">
        <v>25000000</v>
      </c>
      <c r="AE1751">
        <v>7.9</v>
      </c>
      <c r="AF1751">
        <v>76270454</v>
      </c>
      <c r="AG1751">
        <f>IFERROR(CORREL(AD1751:$AD$3757, AF1751:$AF$3757), "")</f>
        <v>-3.2101921680693242E-3</v>
      </c>
      <c r="AH1751">
        <f t="shared" si="55"/>
        <v>51270454</v>
      </c>
    </row>
    <row r="1752" spans="1:34" x14ac:dyDescent="0.3">
      <c r="A1752" t="s">
        <v>8</v>
      </c>
      <c r="B1752" t="s">
        <v>1904</v>
      </c>
      <c r="G1752">
        <v>122</v>
      </c>
      <c r="H1752" t="s">
        <v>5366</v>
      </c>
      <c r="I1752" t="s">
        <v>897</v>
      </c>
      <c r="J1752" t="s">
        <v>5281</v>
      </c>
      <c r="W1752" t="s">
        <v>2515</v>
      </c>
      <c r="X1752" t="s">
        <v>11</v>
      </c>
      <c r="AD1752">
        <v>25000000</v>
      </c>
      <c r="AE1752">
        <v>8.1</v>
      </c>
      <c r="AF1752">
        <v>74273505</v>
      </c>
      <c r="AG1752">
        <f>IFERROR(CORREL(AD1752:$AD$3757, AF1752:$AF$3757), "")</f>
        <v>-3.2063143828197148E-3</v>
      </c>
      <c r="AH1752">
        <f t="shared" si="55"/>
        <v>49273505</v>
      </c>
    </row>
    <row r="1753" spans="1:34" x14ac:dyDescent="0.3">
      <c r="A1753" t="s">
        <v>8</v>
      </c>
      <c r="B1753" t="s">
        <v>361</v>
      </c>
      <c r="G1753">
        <v>99</v>
      </c>
      <c r="H1753" t="s">
        <v>354</v>
      </c>
      <c r="I1753" t="s">
        <v>528</v>
      </c>
      <c r="J1753" t="s">
        <v>5366</v>
      </c>
      <c r="K1753" t="s">
        <v>5359</v>
      </c>
      <c r="W1753" t="s">
        <v>2516</v>
      </c>
      <c r="X1753" t="s">
        <v>11</v>
      </c>
      <c r="AD1753">
        <v>25000000</v>
      </c>
      <c r="AE1753">
        <v>6.2</v>
      </c>
      <c r="AF1753">
        <v>134141530</v>
      </c>
      <c r="AG1753">
        <f>IFERROR(CORREL(AD1753:$AD$3757, AF1753:$AF$3757), "")</f>
        <v>-3.2025371657949881E-3</v>
      </c>
      <c r="AH1753">
        <f t="shared" si="55"/>
        <v>109141530</v>
      </c>
    </row>
    <row r="1754" spans="1:34" x14ac:dyDescent="0.3">
      <c r="A1754" t="s">
        <v>8</v>
      </c>
      <c r="B1754" t="s">
        <v>2517</v>
      </c>
      <c r="G1754">
        <v>97</v>
      </c>
      <c r="H1754" t="s">
        <v>528</v>
      </c>
      <c r="I1754" t="s">
        <v>897</v>
      </c>
      <c r="J1754" t="s">
        <v>5359</v>
      </c>
      <c r="W1754" t="s">
        <v>2518</v>
      </c>
      <c r="X1754" t="s">
        <v>11</v>
      </c>
      <c r="AD1754">
        <v>26000000</v>
      </c>
      <c r="AE1754">
        <v>6.7</v>
      </c>
      <c r="AF1754">
        <v>71500556</v>
      </c>
      <c r="AG1754">
        <f>IFERROR(CORREL(AD1754:$AD$3757, AF1754:$AF$3757), "")</f>
        <v>-3.1972731959072245E-3</v>
      </c>
      <c r="AH1754">
        <f t="shared" si="55"/>
        <v>45500556</v>
      </c>
    </row>
    <row r="1755" spans="1:34" x14ac:dyDescent="0.3">
      <c r="A1755" t="s">
        <v>8</v>
      </c>
      <c r="B1755" t="s">
        <v>2043</v>
      </c>
      <c r="G1755">
        <v>121</v>
      </c>
      <c r="H1755" t="s">
        <v>897</v>
      </c>
      <c r="I1755" t="s">
        <v>5359</v>
      </c>
      <c r="W1755" t="s">
        <v>2519</v>
      </c>
      <c r="X1755" t="s">
        <v>11</v>
      </c>
      <c r="AD1755">
        <v>25000000</v>
      </c>
      <c r="AE1755">
        <v>7.3</v>
      </c>
      <c r="AF1755">
        <v>71309760</v>
      </c>
      <c r="AG1755">
        <f>IFERROR(CORREL(AD1755:$AD$3757, AF1755:$AF$3757), "")</f>
        <v>-3.1954948050064852E-3</v>
      </c>
      <c r="AH1755">
        <f t="shared" si="55"/>
        <v>46309760</v>
      </c>
    </row>
    <row r="1756" spans="1:34" x14ac:dyDescent="0.3">
      <c r="A1756" t="s">
        <v>8</v>
      </c>
      <c r="B1756" t="s">
        <v>2520</v>
      </c>
      <c r="G1756">
        <v>95</v>
      </c>
      <c r="H1756" t="s">
        <v>528</v>
      </c>
      <c r="W1756" t="s">
        <v>2521</v>
      </c>
      <c r="X1756" t="s">
        <v>11</v>
      </c>
      <c r="AD1756">
        <v>45000000</v>
      </c>
      <c r="AE1756">
        <v>4.5999999999999996</v>
      </c>
      <c r="AF1756">
        <v>89808372</v>
      </c>
      <c r="AG1756">
        <f>IFERROR(CORREL(AD1756:$AD$3757, AF1756:$AF$3757), "")</f>
        <v>-3.1918619083078715E-3</v>
      </c>
      <c r="AH1756">
        <f t="shared" si="55"/>
        <v>44808372</v>
      </c>
    </row>
    <row r="1757" spans="1:34" x14ac:dyDescent="0.3">
      <c r="A1757" t="s">
        <v>8</v>
      </c>
      <c r="B1757" t="s">
        <v>1370</v>
      </c>
      <c r="G1757">
        <v>105</v>
      </c>
      <c r="H1757" t="s">
        <v>528</v>
      </c>
      <c r="I1757" t="s">
        <v>5361</v>
      </c>
      <c r="W1757" t="s">
        <v>2522</v>
      </c>
      <c r="X1757" t="s">
        <v>11</v>
      </c>
      <c r="AD1757">
        <v>25000000</v>
      </c>
      <c r="AE1757">
        <v>6.1</v>
      </c>
      <c r="AF1757">
        <v>77264926</v>
      </c>
      <c r="AG1757">
        <f>IFERROR(CORREL(AD1757:$AD$3757, AF1757:$AF$3757), "")</f>
        <v>-3.2396617101005673E-3</v>
      </c>
      <c r="AH1757">
        <f t="shared" si="55"/>
        <v>52264926</v>
      </c>
    </row>
    <row r="1758" spans="1:34" x14ac:dyDescent="0.3">
      <c r="A1758" t="s">
        <v>8</v>
      </c>
      <c r="B1758" t="s">
        <v>715</v>
      </c>
      <c r="G1758">
        <v>108</v>
      </c>
      <c r="H1758" t="s">
        <v>528</v>
      </c>
      <c r="I1758" t="s">
        <v>5359</v>
      </c>
      <c r="W1758" t="s">
        <v>2523</v>
      </c>
      <c r="X1758" t="s">
        <v>11</v>
      </c>
      <c r="AD1758">
        <v>25000000</v>
      </c>
      <c r="AE1758">
        <v>6.2</v>
      </c>
      <c r="AF1758">
        <v>70625986</v>
      </c>
      <c r="AG1758">
        <f>IFERROR(CORREL(AD1758:$AD$3757, AF1758:$AF$3757), "")</f>
        <v>-3.235731253799042E-3</v>
      </c>
      <c r="AH1758">
        <f t="shared" si="55"/>
        <v>45625986</v>
      </c>
    </row>
    <row r="1759" spans="1:34" x14ac:dyDescent="0.3">
      <c r="A1759" t="s">
        <v>8</v>
      </c>
      <c r="B1759" t="s">
        <v>1596</v>
      </c>
      <c r="G1759">
        <v>134</v>
      </c>
      <c r="H1759" t="s">
        <v>354</v>
      </c>
      <c r="I1759" t="s">
        <v>5367</v>
      </c>
      <c r="J1759" t="s">
        <v>897</v>
      </c>
      <c r="K1759" t="s">
        <v>5364</v>
      </c>
      <c r="L1759" t="s">
        <v>5359</v>
      </c>
      <c r="M1759" t="s">
        <v>4337</v>
      </c>
      <c r="W1759" t="s">
        <v>2524</v>
      </c>
      <c r="X1759" t="s">
        <v>11</v>
      </c>
      <c r="AD1759">
        <v>25000000</v>
      </c>
      <c r="AE1759">
        <v>7.8</v>
      </c>
      <c r="AF1759">
        <v>56505065</v>
      </c>
      <c r="AG1759">
        <f>IFERROR(CORREL(AD1759:$AD$3757, AF1759:$AF$3757), "")</f>
        <v>-3.2321538437820557E-3</v>
      </c>
      <c r="AH1759">
        <f t="shared" si="55"/>
        <v>31505065</v>
      </c>
    </row>
    <row r="1760" spans="1:34" x14ac:dyDescent="0.3">
      <c r="A1760" t="s">
        <v>8</v>
      </c>
      <c r="B1760" t="s">
        <v>906</v>
      </c>
      <c r="G1760">
        <v>115</v>
      </c>
      <c r="H1760" t="s">
        <v>354</v>
      </c>
      <c r="I1760" t="s">
        <v>5366</v>
      </c>
      <c r="J1760" t="s">
        <v>5281</v>
      </c>
      <c r="W1760" t="s">
        <v>2525</v>
      </c>
      <c r="X1760" t="s">
        <v>11</v>
      </c>
      <c r="AD1760">
        <v>25000000</v>
      </c>
      <c r="AE1760">
        <v>6.1</v>
      </c>
      <c r="AF1760">
        <v>55973336</v>
      </c>
      <c r="AG1760">
        <f>IFERROR(CORREL(AD1760:$AD$3757, AF1760:$AF$3757), "")</f>
        <v>-3.2294859012242335E-3</v>
      </c>
      <c r="AH1760">
        <f t="shared" si="55"/>
        <v>30973336</v>
      </c>
    </row>
    <row r="1761" spans="1:34" x14ac:dyDescent="0.3">
      <c r="A1761" t="s">
        <v>8</v>
      </c>
      <c r="B1761" t="s">
        <v>1480</v>
      </c>
      <c r="G1761">
        <v>86</v>
      </c>
      <c r="H1761" t="s">
        <v>1714</v>
      </c>
      <c r="W1761" t="s">
        <v>2526</v>
      </c>
      <c r="X1761" t="s">
        <v>11</v>
      </c>
      <c r="AD1761">
        <v>25000000</v>
      </c>
      <c r="AE1761">
        <v>5.8</v>
      </c>
      <c r="AF1761">
        <v>54098051</v>
      </c>
      <c r="AG1761">
        <f>IFERROR(CORREL(AD1761:$AD$3757, AF1761:$AF$3757), "")</f>
        <v>-3.2268530163096268E-3</v>
      </c>
      <c r="AH1761">
        <f t="shared" si="55"/>
        <v>29098051</v>
      </c>
    </row>
    <row r="1762" spans="1:34" x14ac:dyDescent="0.3">
      <c r="A1762" t="s">
        <v>8</v>
      </c>
      <c r="B1762" t="s">
        <v>1930</v>
      </c>
      <c r="G1762">
        <v>101</v>
      </c>
      <c r="H1762" t="s">
        <v>897</v>
      </c>
      <c r="I1762" t="s">
        <v>5359</v>
      </c>
      <c r="W1762" t="s">
        <v>2527</v>
      </c>
      <c r="X1762" t="s">
        <v>11</v>
      </c>
      <c r="AD1762">
        <v>25000000</v>
      </c>
      <c r="AE1762">
        <v>6.5</v>
      </c>
      <c r="AF1762">
        <v>60443237</v>
      </c>
      <c r="AG1762">
        <f>IFERROR(CORREL(AD1762:$AD$3757, AF1762:$AF$3757), "")</f>
        <v>-3.2243548046300939E-3</v>
      </c>
      <c r="AH1762">
        <f t="shared" si="55"/>
        <v>35443237</v>
      </c>
    </row>
    <row r="1763" spans="1:34" x14ac:dyDescent="0.3">
      <c r="A1763" t="s">
        <v>8</v>
      </c>
      <c r="B1763" t="s">
        <v>2528</v>
      </c>
      <c r="G1763">
        <v>96</v>
      </c>
      <c r="H1763" t="s">
        <v>253</v>
      </c>
      <c r="I1763" t="s">
        <v>897</v>
      </c>
      <c r="J1763" t="s">
        <v>5361</v>
      </c>
      <c r="K1763" t="s">
        <v>5357</v>
      </c>
      <c r="W1763" t="s">
        <v>2529</v>
      </c>
      <c r="X1763" t="s">
        <v>11</v>
      </c>
      <c r="AD1763">
        <v>17000000</v>
      </c>
      <c r="AE1763">
        <v>7.2</v>
      </c>
      <c r="AF1763">
        <v>82234139</v>
      </c>
      <c r="AG1763">
        <f>IFERROR(CORREL(AD1763:$AD$3757, AF1763:$AF$3757), "")</f>
        <v>-3.2214005536754897E-3</v>
      </c>
      <c r="AH1763">
        <f t="shared" si="55"/>
        <v>65234139</v>
      </c>
    </row>
    <row r="1764" spans="1:34" x14ac:dyDescent="0.3">
      <c r="A1764" t="s">
        <v>8</v>
      </c>
      <c r="B1764" t="s">
        <v>34</v>
      </c>
      <c r="G1764">
        <v>101</v>
      </c>
      <c r="H1764" t="s">
        <v>5367</v>
      </c>
      <c r="I1764" t="s">
        <v>897</v>
      </c>
      <c r="J1764" t="s">
        <v>5361</v>
      </c>
      <c r="W1764" t="s">
        <v>2530</v>
      </c>
      <c r="X1764" t="s">
        <v>11</v>
      </c>
      <c r="AD1764">
        <v>25000000</v>
      </c>
      <c r="AE1764">
        <v>7.8</v>
      </c>
      <c r="AF1764">
        <v>51676606</v>
      </c>
      <c r="AG1764">
        <f>IFERROR(CORREL(AD1764:$AD$3757, AF1764:$AF$3757), "")</f>
        <v>-3.1986703194188688E-3</v>
      </c>
      <c r="AH1764">
        <f t="shared" si="55"/>
        <v>26676606</v>
      </c>
    </row>
    <row r="1765" spans="1:34" x14ac:dyDescent="0.3">
      <c r="A1765" t="s">
        <v>8</v>
      </c>
      <c r="B1765" t="s">
        <v>2531</v>
      </c>
      <c r="G1765">
        <v>100</v>
      </c>
      <c r="H1765" t="s">
        <v>528</v>
      </c>
      <c r="I1765" t="s">
        <v>897</v>
      </c>
      <c r="W1765" t="s">
        <v>2532</v>
      </c>
      <c r="X1765" t="s">
        <v>11</v>
      </c>
      <c r="AD1765">
        <v>25000000</v>
      </c>
      <c r="AE1765">
        <v>4.7</v>
      </c>
      <c r="AF1765">
        <v>52528330</v>
      </c>
      <c r="AG1765">
        <f>IFERROR(CORREL(AD1765:$AD$3757, AF1765:$AF$3757), "")</f>
        <v>-3.1963381606644964E-3</v>
      </c>
      <c r="AH1765">
        <f t="shared" si="55"/>
        <v>27528330</v>
      </c>
    </row>
    <row r="1766" spans="1:34" x14ac:dyDescent="0.3">
      <c r="A1766" t="s">
        <v>8</v>
      </c>
      <c r="B1766" t="s">
        <v>2533</v>
      </c>
      <c r="G1766">
        <v>117</v>
      </c>
      <c r="H1766" t="s">
        <v>354</v>
      </c>
      <c r="I1766" t="s">
        <v>253</v>
      </c>
      <c r="J1766" t="s">
        <v>897</v>
      </c>
      <c r="K1766" t="s">
        <v>5281</v>
      </c>
      <c r="W1766" t="s">
        <v>2534</v>
      </c>
      <c r="X1766" t="s">
        <v>11</v>
      </c>
      <c r="AD1766">
        <v>25000000</v>
      </c>
      <c r="AE1766">
        <v>6.8</v>
      </c>
      <c r="AF1766">
        <v>51533608</v>
      </c>
      <c r="AG1766">
        <f>IFERROR(CORREL(AD1766:$AD$3757, AF1766:$AF$3757), "")</f>
        <v>-3.1939374911194481E-3</v>
      </c>
      <c r="AH1766">
        <f t="shared" si="55"/>
        <v>26533608</v>
      </c>
    </row>
    <row r="1767" spans="1:34" x14ac:dyDescent="0.3">
      <c r="A1767" t="s">
        <v>8</v>
      </c>
      <c r="B1767" t="s">
        <v>2535</v>
      </c>
      <c r="G1767">
        <v>101</v>
      </c>
      <c r="H1767" t="s">
        <v>897</v>
      </c>
      <c r="I1767" t="s">
        <v>1714</v>
      </c>
      <c r="J1767" t="s">
        <v>5363</v>
      </c>
      <c r="K1767" t="s">
        <v>5281</v>
      </c>
      <c r="W1767" t="s">
        <v>2536</v>
      </c>
      <c r="X1767" t="s">
        <v>11</v>
      </c>
      <c r="AD1767">
        <v>30000000</v>
      </c>
      <c r="AE1767">
        <v>5.9</v>
      </c>
      <c r="AF1767">
        <v>51097664</v>
      </c>
      <c r="AG1767">
        <f>IFERROR(CORREL(AD1767:$AD$3757, AF1767:$AF$3757), "")</f>
        <v>-3.1916107956331198E-3</v>
      </c>
      <c r="AH1767">
        <f t="shared" si="55"/>
        <v>21097664</v>
      </c>
    </row>
    <row r="1768" spans="1:34" x14ac:dyDescent="0.3">
      <c r="A1768" t="s">
        <v>8</v>
      </c>
      <c r="B1768" t="s">
        <v>465</v>
      </c>
      <c r="G1768">
        <v>98</v>
      </c>
      <c r="H1768" t="s">
        <v>528</v>
      </c>
      <c r="W1768" t="s">
        <v>2537</v>
      </c>
      <c r="X1768" t="s">
        <v>11</v>
      </c>
      <c r="AD1768">
        <v>26000000</v>
      </c>
      <c r="AE1768">
        <v>7.2</v>
      </c>
      <c r="AF1768">
        <v>84136909</v>
      </c>
      <c r="AG1768">
        <f>IFERROR(CORREL(AD1768:$AD$3757, AF1768:$AF$3757), "")</f>
        <v>-3.1945067542137702E-3</v>
      </c>
      <c r="AH1768">
        <f t="shared" si="55"/>
        <v>58136909</v>
      </c>
    </row>
    <row r="1769" spans="1:34" x14ac:dyDescent="0.3">
      <c r="A1769" t="s">
        <v>8</v>
      </c>
      <c r="B1769" t="s">
        <v>130</v>
      </c>
      <c r="G1769">
        <v>146</v>
      </c>
      <c r="H1769" t="s">
        <v>5367</v>
      </c>
      <c r="I1769" t="s">
        <v>5366</v>
      </c>
      <c r="J1769" t="s">
        <v>897</v>
      </c>
      <c r="W1769" t="s">
        <v>2538</v>
      </c>
      <c r="X1769" t="s">
        <v>11</v>
      </c>
      <c r="AD1769">
        <v>25000000</v>
      </c>
      <c r="AE1769">
        <v>8.6999999999999993</v>
      </c>
      <c r="AF1769">
        <v>46836394</v>
      </c>
      <c r="AG1769">
        <f>IFERROR(CORREL(AD1769:$AD$3757, AF1769:$AF$3757), "")</f>
        <v>-3.1925763557698193E-3</v>
      </c>
      <c r="AH1769">
        <f t="shared" si="55"/>
        <v>21836394</v>
      </c>
    </row>
    <row r="1770" spans="1:34" x14ac:dyDescent="0.3">
      <c r="A1770" t="s">
        <v>8</v>
      </c>
      <c r="B1770" t="s">
        <v>1161</v>
      </c>
      <c r="G1770">
        <v>102</v>
      </c>
      <c r="H1770" t="s">
        <v>354</v>
      </c>
      <c r="I1770" t="s">
        <v>253</v>
      </c>
      <c r="J1770" t="s">
        <v>528</v>
      </c>
      <c r="K1770" t="s">
        <v>5366</v>
      </c>
      <c r="L1770" t="s">
        <v>5361</v>
      </c>
      <c r="M1770" t="s">
        <v>5359</v>
      </c>
      <c r="N1770" t="s">
        <v>5281</v>
      </c>
      <c r="W1770" t="s">
        <v>2539</v>
      </c>
      <c r="X1770" t="s">
        <v>11</v>
      </c>
      <c r="AD1770">
        <v>26000000</v>
      </c>
      <c r="AE1770">
        <v>5</v>
      </c>
      <c r="AF1770">
        <v>47285499</v>
      </c>
      <c r="AG1770">
        <f>IFERROR(CORREL(AD1770:$AD$3757, AF1770:$AF$3757), "")</f>
        <v>-3.1906195750607967E-3</v>
      </c>
      <c r="AH1770">
        <f t="shared" si="55"/>
        <v>21285499</v>
      </c>
    </row>
    <row r="1771" spans="1:34" x14ac:dyDescent="0.3">
      <c r="A1771" t="s">
        <v>8</v>
      </c>
      <c r="B1771" t="s">
        <v>1902</v>
      </c>
      <c r="G1771">
        <v>97</v>
      </c>
      <c r="H1771" t="s">
        <v>528</v>
      </c>
      <c r="I1771" t="s">
        <v>5361</v>
      </c>
      <c r="J1771" t="s">
        <v>5357</v>
      </c>
      <c r="W1771" t="s">
        <v>2540</v>
      </c>
      <c r="X1771" t="s">
        <v>11</v>
      </c>
      <c r="AD1771">
        <v>25000000</v>
      </c>
      <c r="AE1771">
        <v>6.6</v>
      </c>
      <c r="AF1771">
        <v>47124400</v>
      </c>
      <c r="AG1771">
        <f>IFERROR(CORREL(AD1771:$AD$3757, AF1771:$AF$3757), "")</f>
        <v>-3.189507711236671E-3</v>
      </c>
      <c r="AH1771">
        <f t="shared" si="55"/>
        <v>22124400</v>
      </c>
    </row>
    <row r="1772" spans="1:34" x14ac:dyDescent="0.3">
      <c r="A1772" t="s">
        <v>8</v>
      </c>
      <c r="B1772" t="s">
        <v>598</v>
      </c>
      <c r="G1772">
        <v>142</v>
      </c>
      <c r="H1772" t="s">
        <v>5366</v>
      </c>
      <c r="I1772" t="s">
        <v>897</v>
      </c>
      <c r="W1772" t="s">
        <v>2541</v>
      </c>
      <c r="X1772" t="s">
        <v>11</v>
      </c>
      <c r="AD1772">
        <v>25000000</v>
      </c>
      <c r="AE1772">
        <v>8.3000000000000007</v>
      </c>
      <c r="AF1772">
        <v>44700000</v>
      </c>
      <c r="AG1772">
        <f>IFERROR(CORREL(AD1772:$AD$3757, AF1772:$AF$3757), "")</f>
        <v>-3.1875231846846637E-3</v>
      </c>
      <c r="AH1772">
        <f t="shared" si="55"/>
        <v>19700000</v>
      </c>
    </row>
    <row r="1773" spans="1:34" x14ac:dyDescent="0.3">
      <c r="A1773" t="s">
        <v>8</v>
      </c>
      <c r="B1773" t="s">
        <v>1324</v>
      </c>
      <c r="G1773">
        <v>98</v>
      </c>
      <c r="H1773" t="s">
        <v>354</v>
      </c>
      <c r="I1773" t="s">
        <v>253</v>
      </c>
      <c r="J1773" t="s">
        <v>528</v>
      </c>
      <c r="K1773" t="s">
        <v>5366</v>
      </c>
      <c r="W1773" t="s">
        <v>2542</v>
      </c>
      <c r="X1773" t="s">
        <v>11</v>
      </c>
      <c r="AD1773">
        <v>25000000</v>
      </c>
      <c r="AE1773">
        <v>6.7</v>
      </c>
      <c r="AF1773">
        <v>44455658</v>
      </c>
      <c r="AG1773">
        <f>IFERROR(CORREL(AD1773:$AD$3757, AF1773:$AF$3757), "")</f>
        <v>-3.1857391325430967E-3</v>
      </c>
      <c r="AH1773">
        <f t="shared" si="55"/>
        <v>19455658</v>
      </c>
    </row>
    <row r="1774" spans="1:34" x14ac:dyDescent="0.3">
      <c r="A1774" t="s">
        <v>8</v>
      </c>
      <c r="B1774" t="s">
        <v>2543</v>
      </c>
      <c r="G1774">
        <v>219</v>
      </c>
      <c r="H1774" t="s">
        <v>5367</v>
      </c>
      <c r="I1774" t="s">
        <v>897</v>
      </c>
      <c r="J1774" t="s">
        <v>5364</v>
      </c>
      <c r="W1774" t="s">
        <v>2544</v>
      </c>
      <c r="X1774" t="s">
        <v>11</v>
      </c>
      <c r="AD1774">
        <v>23000000</v>
      </c>
      <c r="AE1774">
        <v>7.8</v>
      </c>
      <c r="AF1774">
        <v>43984230</v>
      </c>
      <c r="AG1774">
        <f>IFERROR(CORREL(AD1774:$AD$3757, AF1774:$AF$3757), "")</f>
        <v>-3.1839738654045988E-3</v>
      </c>
      <c r="AH1774">
        <f t="shared" si="55"/>
        <v>20984230</v>
      </c>
    </row>
    <row r="1775" spans="1:34" x14ac:dyDescent="0.3">
      <c r="A1775" t="s">
        <v>8</v>
      </c>
      <c r="B1775" t="s">
        <v>1014</v>
      </c>
      <c r="G1775">
        <v>109</v>
      </c>
      <c r="H1775" t="s">
        <v>354</v>
      </c>
      <c r="I1775" t="s">
        <v>5366</v>
      </c>
      <c r="J1775" t="s">
        <v>897</v>
      </c>
      <c r="K1775" t="s">
        <v>5281</v>
      </c>
      <c r="W1775" t="s">
        <v>2545</v>
      </c>
      <c r="X1775" t="s">
        <v>11</v>
      </c>
      <c r="AD1775">
        <v>25000000</v>
      </c>
      <c r="AE1775">
        <v>6.5</v>
      </c>
      <c r="AF1775">
        <v>66489425</v>
      </c>
      <c r="AG1775">
        <f>IFERROR(CORREL(AD1775:$AD$3757, AF1775:$AF$3757), "")</f>
        <v>-3.1807468678709144E-3</v>
      </c>
      <c r="AH1775">
        <f t="shared" si="55"/>
        <v>41489425</v>
      </c>
    </row>
    <row r="1776" spans="1:34" x14ac:dyDescent="0.3">
      <c r="A1776" t="s">
        <v>8</v>
      </c>
      <c r="B1776" t="s">
        <v>70</v>
      </c>
      <c r="G1776">
        <v>97</v>
      </c>
      <c r="H1776" t="s">
        <v>354</v>
      </c>
      <c r="I1776" t="s">
        <v>528</v>
      </c>
      <c r="J1776" t="s">
        <v>5366</v>
      </c>
      <c r="K1776" t="s">
        <v>5281</v>
      </c>
      <c r="W1776" t="s">
        <v>2546</v>
      </c>
      <c r="X1776" t="s">
        <v>11</v>
      </c>
      <c r="AD1776">
        <v>25000000</v>
      </c>
      <c r="AE1776">
        <v>6.1</v>
      </c>
      <c r="AF1776">
        <v>41067398</v>
      </c>
      <c r="AG1776">
        <f>IFERROR(CORREL(AD1776:$AD$3757, AF1776:$AF$3757), "")</f>
        <v>-3.1773406945325845E-3</v>
      </c>
      <c r="AH1776">
        <f t="shared" si="55"/>
        <v>16067398</v>
      </c>
    </row>
    <row r="1777" spans="1:34" x14ac:dyDescent="0.3">
      <c r="A1777" t="s">
        <v>8</v>
      </c>
      <c r="B1777" t="s">
        <v>1894</v>
      </c>
      <c r="G1777">
        <v>158</v>
      </c>
      <c r="H1777" t="s">
        <v>897</v>
      </c>
      <c r="W1777" t="s">
        <v>2547</v>
      </c>
      <c r="X1777" t="s">
        <v>11</v>
      </c>
      <c r="AD1777">
        <v>25000000</v>
      </c>
      <c r="AE1777">
        <v>8.1</v>
      </c>
      <c r="AF1777">
        <v>40218903</v>
      </c>
      <c r="AG1777">
        <f>IFERROR(CORREL(AD1777:$AD$3757, AF1777:$AF$3757), "")</f>
        <v>-3.1758623713653597E-3</v>
      </c>
      <c r="AH1777">
        <f t="shared" si="55"/>
        <v>15218903</v>
      </c>
    </row>
    <row r="1778" spans="1:34" x14ac:dyDescent="0.3">
      <c r="A1778" t="s">
        <v>8</v>
      </c>
      <c r="B1778" t="s">
        <v>2548</v>
      </c>
      <c r="G1778">
        <v>85</v>
      </c>
      <c r="H1778" t="s">
        <v>253</v>
      </c>
      <c r="I1778" t="s">
        <v>5360</v>
      </c>
      <c r="J1778" t="s">
        <v>528</v>
      </c>
      <c r="K1778" t="s">
        <v>5361</v>
      </c>
      <c r="L1778" t="s">
        <v>5357</v>
      </c>
      <c r="W1778" t="s">
        <v>2549</v>
      </c>
      <c r="X1778" t="s">
        <v>11</v>
      </c>
      <c r="AD1778">
        <v>25000000</v>
      </c>
      <c r="AE1778">
        <v>5.2</v>
      </c>
      <c r="AF1778">
        <v>39880476</v>
      </c>
      <c r="AG1778">
        <f>IFERROR(CORREL(AD1778:$AD$3757, AF1778:$AF$3757), "")</f>
        <v>-3.1744581871820912E-3</v>
      </c>
      <c r="AH1778">
        <f t="shared" si="55"/>
        <v>14880476</v>
      </c>
    </row>
    <row r="1779" spans="1:34" x14ac:dyDescent="0.3">
      <c r="A1779" t="s">
        <v>8</v>
      </c>
      <c r="B1779" t="s">
        <v>2550</v>
      </c>
      <c r="G1779">
        <v>80</v>
      </c>
      <c r="H1779" t="s">
        <v>253</v>
      </c>
      <c r="I1779" t="s">
        <v>5360</v>
      </c>
      <c r="J1779" t="s">
        <v>528</v>
      </c>
      <c r="K1779" t="s">
        <v>5361</v>
      </c>
      <c r="L1779" t="s">
        <v>5357</v>
      </c>
      <c r="M1779" t="s">
        <v>5362</v>
      </c>
      <c r="W1779" t="s">
        <v>2551</v>
      </c>
      <c r="X1779" t="s">
        <v>11</v>
      </c>
      <c r="AD1779">
        <v>25000000</v>
      </c>
      <c r="AE1779">
        <v>5.6</v>
      </c>
      <c r="AF1779">
        <v>39399750</v>
      </c>
      <c r="AG1779">
        <f>IFERROR(CORREL(AD1779:$AD$3757, AF1779:$AF$3757), "")</f>
        <v>-3.1730829223330951E-3</v>
      </c>
      <c r="AH1779">
        <f t="shared" si="55"/>
        <v>14399750</v>
      </c>
    </row>
    <row r="1780" spans="1:34" x14ac:dyDescent="0.3">
      <c r="A1780" t="s">
        <v>8</v>
      </c>
      <c r="B1780" t="s">
        <v>2419</v>
      </c>
      <c r="G1780">
        <v>86</v>
      </c>
      <c r="H1780" t="s">
        <v>354</v>
      </c>
      <c r="I1780" t="s">
        <v>528</v>
      </c>
      <c r="W1780" t="s">
        <v>2552</v>
      </c>
      <c r="X1780" t="s">
        <v>11</v>
      </c>
      <c r="AD1780">
        <v>25000000</v>
      </c>
      <c r="AE1780">
        <v>5.8</v>
      </c>
      <c r="AF1780">
        <v>38230435</v>
      </c>
      <c r="AG1780">
        <f>IFERROR(CORREL(AD1780:$AD$3757, AF1780:$AF$3757), "")</f>
        <v>-3.1717496287004565E-3</v>
      </c>
      <c r="AH1780">
        <f t="shared" si="55"/>
        <v>13230435</v>
      </c>
    </row>
    <row r="1781" spans="1:34" x14ac:dyDescent="0.3">
      <c r="A1781" t="s">
        <v>8</v>
      </c>
      <c r="B1781" t="s">
        <v>1686</v>
      </c>
      <c r="G1781">
        <v>119</v>
      </c>
      <c r="H1781" t="s">
        <v>528</v>
      </c>
      <c r="I1781" t="s">
        <v>897</v>
      </c>
      <c r="J1781" t="s">
        <v>5361</v>
      </c>
      <c r="K1781" t="s">
        <v>5359</v>
      </c>
      <c r="W1781" t="s">
        <v>2553</v>
      </c>
      <c r="X1781" t="s">
        <v>11</v>
      </c>
      <c r="AD1781">
        <v>25000000</v>
      </c>
      <c r="AE1781">
        <v>6.6</v>
      </c>
      <c r="AF1781">
        <v>39008741</v>
      </c>
      <c r="AG1781">
        <f>IFERROR(CORREL(AD1781:$AD$3757, AF1781:$AF$3757), "")</f>
        <v>-3.1705216172381316E-3</v>
      </c>
      <c r="AH1781">
        <f t="shared" si="55"/>
        <v>14008741</v>
      </c>
    </row>
    <row r="1782" spans="1:34" x14ac:dyDescent="0.3">
      <c r="A1782" t="s">
        <v>8</v>
      </c>
      <c r="B1782" t="s">
        <v>2554</v>
      </c>
      <c r="G1782">
        <v>98</v>
      </c>
      <c r="H1782" t="s">
        <v>354</v>
      </c>
      <c r="I1782" t="s">
        <v>5366</v>
      </c>
      <c r="J1782" t="s">
        <v>897</v>
      </c>
      <c r="K1782" t="s">
        <v>5281</v>
      </c>
      <c r="W1782" t="s">
        <v>2555</v>
      </c>
      <c r="X1782" t="s">
        <v>11</v>
      </c>
      <c r="AD1782">
        <v>25000000</v>
      </c>
      <c r="AE1782">
        <v>6.6</v>
      </c>
      <c r="AF1782">
        <v>36833473</v>
      </c>
      <c r="AG1782">
        <f>IFERROR(CORREL(AD1782:$AD$3757, AF1782:$AF$3757), "")</f>
        <v>-3.1692210844830346E-3</v>
      </c>
      <c r="AH1782">
        <f t="shared" si="55"/>
        <v>11833473</v>
      </c>
    </row>
    <row r="1783" spans="1:34" x14ac:dyDescent="0.3">
      <c r="A1783" t="s">
        <v>8</v>
      </c>
      <c r="B1783" t="s">
        <v>2556</v>
      </c>
      <c r="G1783">
        <v>97</v>
      </c>
      <c r="H1783" t="s">
        <v>528</v>
      </c>
      <c r="I1783" t="s">
        <v>5359</v>
      </c>
      <c r="W1783" t="s">
        <v>2557</v>
      </c>
      <c r="X1783" t="s">
        <v>11</v>
      </c>
      <c r="AD1783">
        <v>25000000</v>
      </c>
      <c r="AE1783">
        <v>5.5</v>
      </c>
      <c r="AF1783">
        <v>48237389</v>
      </c>
      <c r="AG1783">
        <f>IFERROR(CORREL(AD1783:$AD$3757, AF1783:$AF$3757), "")</f>
        <v>-3.1681198516013602E-3</v>
      </c>
      <c r="AH1783">
        <f t="shared" si="55"/>
        <v>23237389</v>
      </c>
    </row>
    <row r="1784" spans="1:34" x14ac:dyDescent="0.3">
      <c r="A1784" t="s">
        <v>8</v>
      </c>
      <c r="B1784" t="s">
        <v>2310</v>
      </c>
      <c r="G1784">
        <v>124</v>
      </c>
      <c r="H1784" t="s">
        <v>5367</v>
      </c>
      <c r="I1784" t="s">
        <v>897</v>
      </c>
      <c r="J1784" t="s">
        <v>5365</v>
      </c>
      <c r="W1784" t="s">
        <v>2558</v>
      </c>
      <c r="X1784" t="s">
        <v>11</v>
      </c>
      <c r="AD1784">
        <v>25000000</v>
      </c>
      <c r="AE1784">
        <v>7</v>
      </c>
      <c r="AF1784">
        <v>36447959</v>
      </c>
      <c r="AG1784">
        <f>IFERROR(CORREL(AD1784:$AD$3757, AF1784:$AF$3757), "")</f>
        <v>-3.1660174124626267E-3</v>
      </c>
      <c r="AH1784">
        <f t="shared" si="55"/>
        <v>11447959</v>
      </c>
    </row>
    <row r="1785" spans="1:34" x14ac:dyDescent="0.3">
      <c r="A1785" t="s">
        <v>197</v>
      </c>
      <c r="B1785" t="s">
        <v>320</v>
      </c>
      <c r="G1785">
        <v>97</v>
      </c>
      <c r="H1785" t="s">
        <v>897</v>
      </c>
      <c r="I1785" t="s">
        <v>5359</v>
      </c>
      <c r="J1785" t="s">
        <v>5358</v>
      </c>
      <c r="W1785" t="s">
        <v>2559</v>
      </c>
      <c r="X1785" t="s">
        <v>11</v>
      </c>
      <c r="AD1785">
        <v>25000000</v>
      </c>
      <c r="AE1785">
        <v>6.5</v>
      </c>
      <c r="AF1785">
        <v>45089048</v>
      </c>
      <c r="AG1785">
        <f>IFERROR(CORREL(AD1785:$AD$3757, AF1785:$AF$3757), "")</f>
        <v>-3.1649493423483045E-3</v>
      </c>
      <c r="AH1785">
        <f t="shared" si="55"/>
        <v>20089048</v>
      </c>
    </row>
    <row r="1786" spans="1:34" x14ac:dyDescent="0.3">
      <c r="A1786" t="s">
        <v>8</v>
      </c>
      <c r="B1786" t="s">
        <v>1813</v>
      </c>
      <c r="G1786">
        <v>105</v>
      </c>
      <c r="H1786" t="s">
        <v>528</v>
      </c>
      <c r="I1786" t="s">
        <v>897</v>
      </c>
      <c r="J1786" t="s">
        <v>5361</v>
      </c>
      <c r="K1786" t="s">
        <v>5359</v>
      </c>
      <c r="W1786" t="s">
        <v>2560</v>
      </c>
      <c r="X1786" t="s">
        <v>11</v>
      </c>
      <c r="AD1786">
        <v>20000000</v>
      </c>
      <c r="AE1786">
        <v>5.8</v>
      </c>
      <c r="AF1786">
        <v>35990505</v>
      </c>
      <c r="AG1786">
        <f>IFERROR(CORREL(AD1786:$AD$3757, AF1786:$AF$3757), "")</f>
        <v>-3.1631061391033523E-3</v>
      </c>
      <c r="AH1786">
        <f t="shared" si="55"/>
        <v>15990505</v>
      </c>
    </row>
    <row r="1787" spans="1:34" x14ac:dyDescent="0.3">
      <c r="A1787" t="s">
        <v>8</v>
      </c>
      <c r="B1787" t="s">
        <v>2561</v>
      </c>
      <c r="G1787">
        <v>104</v>
      </c>
      <c r="H1787" t="s">
        <v>1714</v>
      </c>
      <c r="W1787" t="s">
        <v>2562</v>
      </c>
      <c r="X1787" t="s">
        <v>11</v>
      </c>
      <c r="AD1787">
        <v>17000000</v>
      </c>
      <c r="AE1787">
        <v>5.6</v>
      </c>
      <c r="AF1787">
        <v>35143332</v>
      </c>
      <c r="AG1787">
        <f>IFERROR(CORREL(AD1787:$AD$3757, AF1787:$AF$3757), "")</f>
        <v>-3.1599518084152907E-3</v>
      </c>
      <c r="AH1787">
        <f t="shared" si="55"/>
        <v>18143332</v>
      </c>
    </row>
    <row r="1788" spans="1:34" x14ac:dyDescent="0.3">
      <c r="A1788" t="s">
        <v>8</v>
      </c>
      <c r="B1788" t="s">
        <v>2563</v>
      </c>
      <c r="G1788">
        <v>101</v>
      </c>
      <c r="H1788" t="s">
        <v>528</v>
      </c>
      <c r="I1788" t="s">
        <v>5359</v>
      </c>
      <c r="W1788" t="s">
        <v>2564</v>
      </c>
      <c r="X1788" t="s">
        <v>11</v>
      </c>
      <c r="AD1788">
        <v>25000000</v>
      </c>
      <c r="AE1788">
        <v>5.6</v>
      </c>
      <c r="AF1788">
        <v>35000629</v>
      </c>
      <c r="AG1788">
        <f>IFERROR(CORREL(AD1788:$AD$3757, AF1788:$AF$3757), "")</f>
        <v>-3.1558775351292778E-3</v>
      </c>
      <c r="AH1788">
        <f t="shared" si="55"/>
        <v>10000629</v>
      </c>
    </row>
    <row r="1789" spans="1:34" x14ac:dyDescent="0.3">
      <c r="A1789" t="s">
        <v>8</v>
      </c>
      <c r="B1789" t="s">
        <v>906</v>
      </c>
      <c r="G1789">
        <v>101</v>
      </c>
      <c r="H1789" t="s">
        <v>354</v>
      </c>
      <c r="I1789" t="s">
        <v>5366</v>
      </c>
      <c r="J1789" t="s">
        <v>897</v>
      </c>
      <c r="K1789" t="s">
        <v>5281</v>
      </c>
      <c r="W1789" t="s">
        <v>2565</v>
      </c>
      <c r="X1789" t="s">
        <v>11</v>
      </c>
      <c r="AD1789">
        <v>30000000</v>
      </c>
      <c r="AE1789">
        <v>5.8</v>
      </c>
      <c r="AF1789">
        <v>34604054</v>
      </c>
      <c r="AG1789">
        <f>IFERROR(CORREL(AD1789:$AD$3757, AF1789:$AF$3757), "")</f>
        <v>-3.1549391545524922E-3</v>
      </c>
      <c r="AH1789">
        <f t="shared" si="55"/>
        <v>4604054</v>
      </c>
    </row>
    <row r="1790" spans="1:34" x14ac:dyDescent="0.3">
      <c r="A1790" t="s">
        <v>8</v>
      </c>
      <c r="B1790" t="s">
        <v>1772</v>
      </c>
      <c r="G1790">
        <v>114</v>
      </c>
      <c r="H1790" t="s">
        <v>897</v>
      </c>
      <c r="I1790" t="s">
        <v>5359</v>
      </c>
      <c r="W1790" t="s">
        <v>2566</v>
      </c>
      <c r="X1790" t="s">
        <v>11</v>
      </c>
      <c r="AD1790">
        <v>25000000</v>
      </c>
      <c r="AE1790">
        <v>7.6</v>
      </c>
      <c r="AF1790">
        <v>41597830</v>
      </c>
      <c r="AG1790">
        <f>IFERROR(CORREL(AD1790:$AD$3757, AF1790:$AF$3757), "")</f>
        <v>-3.1558823568153039E-3</v>
      </c>
      <c r="AH1790">
        <f t="shared" si="55"/>
        <v>16597830</v>
      </c>
    </row>
    <row r="1791" spans="1:34" x14ac:dyDescent="0.3">
      <c r="A1791" t="s">
        <v>8</v>
      </c>
      <c r="B1791" t="s">
        <v>1370</v>
      </c>
      <c r="G1791">
        <v>105</v>
      </c>
      <c r="H1791" t="s">
        <v>528</v>
      </c>
      <c r="I1791" t="s">
        <v>5359</v>
      </c>
      <c r="W1791" t="s">
        <v>2567</v>
      </c>
      <c r="X1791" t="s">
        <v>11</v>
      </c>
      <c r="AD1791">
        <v>20000000</v>
      </c>
      <c r="AE1791">
        <v>6.4</v>
      </c>
      <c r="AF1791">
        <v>33687630</v>
      </c>
      <c r="AG1791">
        <f>IFERROR(CORREL(AD1791:$AD$3757, AF1791:$AF$3757), "")</f>
        <v>-3.1543328464127287E-3</v>
      </c>
      <c r="AH1791">
        <f t="shared" si="55"/>
        <v>13687630</v>
      </c>
    </row>
    <row r="1792" spans="1:34" x14ac:dyDescent="0.3">
      <c r="A1792" t="s">
        <v>8</v>
      </c>
      <c r="B1792" t="s">
        <v>2568</v>
      </c>
      <c r="G1792">
        <v>90</v>
      </c>
      <c r="H1792" t="s">
        <v>528</v>
      </c>
      <c r="I1792" t="s">
        <v>5361</v>
      </c>
      <c r="W1792" t="s">
        <v>2569</v>
      </c>
      <c r="X1792" t="s">
        <v>11</v>
      </c>
      <c r="AD1792">
        <v>25000000</v>
      </c>
      <c r="AE1792">
        <v>6.3</v>
      </c>
      <c r="AF1792">
        <v>32553210</v>
      </c>
      <c r="AG1792">
        <f>IFERROR(CORREL(AD1792:$AD$3757, AF1792:$AF$3757), "")</f>
        <v>-3.1518610011174808E-3</v>
      </c>
      <c r="AH1792">
        <f t="shared" si="55"/>
        <v>7553210</v>
      </c>
    </row>
    <row r="1793" spans="1:34" x14ac:dyDescent="0.3">
      <c r="A1793" t="s">
        <v>8</v>
      </c>
      <c r="B1793" t="s">
        <v>2570</v>
      </c>
      <c r="G1793">
        <v>97</v>
      </c>
      <c r="H1793" t="s">
        <v>354</v>
      </c>
      <c r="I1793" t="s">
        <v>253</v>
      </c>
      <c r="J1793" t="s">
        <v>1714</v>
      </c>
      <c r="K1793" t="s">
        <v>5281</v>
      </c>
      <c r="W1793" t="s">
        <v>2571</v>
      </c>
      <c r="X1793" t="s">
        <v>11</v>
      </c>
      <c r="AD1793">
        <v>25000000</v>
      </c>
      <c r="AE1793">
        <v>4.5999999999999996</v>
      </c>
      <c r="AF1793">
        <v>31526393</v>
      </c>
      <c r="AG1793">
        <f>IFERROR(CORREL(AD1793:$AD$3757, AF1793:$AF$3757), "")</f>
        <v>-3.15115637073619E-3</v>
      </c>
      <c r="AH1793">
        <f t="shared" si="55"/>
        <v>6526393</v>
      </c>
    </row>
    <row r="1794" spans="1:34" x14ac:dyDescent="0.3">
      <c r="A1794" t="s">
        <v>8</v>
      </c>
      <c r="B1794" t="s">
        <v>2572</v>
      </c>
      <c r="G1794">
        <v>144</v>
      </c>
      <c r="H1794" t="s">
        <v>5366</v>
      </c>
      <c r="I1794" t="s">
        <v>897</v>
      </c>
      <c r="J1794" t="s">
        <v>5281</v>
      </c>
      <c r="W1794" t="s">
        <v>2573</v>
      </c>
      <c r="X1794" t="s">
        <v>11</v>
      </c>
      <c r="AD1794">
        <v>25500000</v>
      </c>
      <c r="AE1794">
        <v>6.5</v>
      </c>
      <c r="AF1794">
        <v>41229</v>
      </c>
      <c r="AG1794">
        <f>IFERROR(CORREL(AD1794:$AD$3757, AF1794:$AF$3757), "")</f>
        <v>-3.1505526707749296E-3</v>
      </c>
      <c r="AH1794">
        <f t="shared" si="55"/>
        <v>-25458771</v>
      </c>
    </row>
    <row r="1795" spans="1:34" x14ac:dyDescent="0.3">
      <c r="A1795" t="s">
        <v>8</v>
      </c>
      <c r="B1795" t="s">
        <v>2574</v>
      </c>
      <c r="G1795">
        <v>114</v>
      </c>
      <c r="H1795" t="s">
        <v>897</v>
      </c>
      <c r="I1795" t="s">
        <v>5368</v>
      </c>
      <c r="W1795" t="s">
        <v>2575</v>
      </c>
      <c r="X1795" t="s">
        <v>11</v>
      </c>
      <c r="AD1795">
        <v>30000000</v>
      </c>
      <c r="AE1795">
        <v>7.5</v>
      </c>
      <c r="AF1795">
        <v>31655091</v>
      </c>
      <c r="AG1795">
        <f>IFERROR(CORREL(AD1795:$AD$3757, AF1795:$AF$3757), "")</f>
        <v>-3.1530502966604229E-3</v>
      </c>
      <c r="AH1795">
        <f t="shared" ref="AH1795:AH1858" si="56" xml:space="preserve"> AF1795 - AD1795</f>
        <v>1655091</v>
      </c>
    </row>
    <row r="1796" spans="1:34" x14ac:dyDescent="0.3">
      <c r="A1796" t="s">
        <v>8</v>
      </c>
      <c r="B1796" t="s">
        <v>1265</v>
      </c>
      <c r="G1796">
        <v>124</v>
      </c>
      <c r="H1796" t="s">
        <v>5367</v>
      </c>
      <c r="I1796" t="s">
        <v>897</v>
      </c>
      <c r="J1796" t="s">
        <v>5364</v>
      </c>
      <c r="W1796" t="s">
        <v>2576</v>
      </c>
      <c r="X1796" t="s">
        <v>11</v>
      </c>
      <c r="AD1796">
        <v>25000000</v>
      </c>
      <c r="AE1796">
        <v>7.5</v>
      </c>
      <c r="AF1796">
        <v>30012990</v>
      </c>
      <c r="AG1796">
        <f>IFERROR(CORREL(AD1796:$AD$3757, AF1796:$AF$3757), "")</f>
        <v>-3.1536732426643665E-3</v>
      </c>
      <c r="AH1796">
        <f t="shared" si="56"/>
        <v>5012990</v>
      </c>
    </row>
    <row r="1797" spans="1:34" x14ac:dyDescent="0.3">
      <c r="A1797" t="s">
        <v>8</v>
      </c>
      <c r="B1797" t="s">
        <v>2058</v>
      </c>
      <c r="G1797">
        <v>89</v>
      </c>
      <c r="H1797" t="s">
        <v>528</v>
      </c>
      <c r="I1797" t="s">
        <v>5357</v>
      </c>
      <c r="J1797" t="s">
        <v>1714</v>
      </c>
      <c r="K1797" t="s">
        <v>5359</v>
      </c>
      <c r="W1797" t="s">
        <v>2577</v>
      </c>
      <c r="X1797" t="s">
        <v>11</v>
      </c>
      <c r="AD1797">
        <v>25000000</v>
      </c>
      <c r="AE1797">
        <v>5.3</v>
      </c>
      <c r="AF1797">
        <v>32368960</v>
      </c>
      <c r="AG1797">
        <f>IFERROR(CORREL(AD1797:$AD$3757, AF1797:$AF$3757), "")</f>
        <v>-3.1532217522697802E-3</v>
      </c>
      <c r="AH1797">
        <f t="shared" si="56"/>
        <v>7368960</v>
      </c>
    </row>
    <row r="1798" spans="1:34" x14ac:dyDescent="0.3">
      <c r="A1798" t="s">
        <v>8</v>
      </c>
      <c r="B1798" t="s">
        <v>2578</v>
      </c>
      <c r="G1798">
        <v>160</v>
      </c>
      <c r="H1798" t="s">
        <v>354</v>
      </c>
      <c r="I1798" t="s">
        <v>897</v>
      </c>
      <c r="J1798" t="s">
        <v>5364</v>
      </c>
      <c r="K1798" t="s">
        <v>2601</v>
      </c>
      <c r="W1798" t="s">
        <v>2579</v>
      </c>
      <c r="X1798" t="s">
        <v>11</v>
      </c>
      <c r="AD1798">
        <v>25000000</v>
      </c>
      <c r="AE1798">
        <v>7.5</v>
      </c>
      <c r="AF1798">
        <v>14500000</v>
      </c>
      <c r="AG1798">
        <f>IFERROR(CORREL(AD1798:$AD$3757, AF1798:$AF$3757), "")</f>
        <v>-3.1525342926931035E-3</v>
      </c>
      <c r="AH1798">
        <f t="shared" si="56"/>
        <v>-10500000</v>
      </c>
    </row>
    <row r="1799" spans="1:34" x14ac:dyDescent="0.3">
      <c r="A1799" t="s">
        <v>8</v>
      </c>
      <c r="B1799" t="s">
        <v>2580</v>
      </c>
      <c r="G1799">
        <v>93</v>
      </c>
      <c r="H1799" t="s">
        <v>528</v>
      </c>
      <c r="I1799" t="s">
        <v>5361</v>
      </c>
      <c r="J1799" t="s">
        <v>5368</v>
      </c>
      <c r="W1799" t="s">
        <v>2581</v>
      </c>
      <c r="X1799" t="s">
        <v>11</v>
      </c>
      <c r="AD1799">
        <v>25000000</v>
      </c>
      <c r="AE1799">
        <v>3.3</v>
      </c>
      <c r="AF1799">
        <v>29247405</v>
      </c>
      <c r="AG1799">
        <f>IFERROR(CORREL(AD1799:$AD$3757, AF1799:$AF$3757), "")</f>
        <v>-3.153771578662003E-3</v>
      </c>
      <c r="AH1799">
        <f t="shared" si="56"/>
        <v>4247405</v>
      </c>
    </row>
    <row r="1800" spans="1:34" x14ac:dyDescent="0.3">
      <c r="A1800" t="s">
        <v>8</v>
      </c>
      <c r="B1800" t="s">
        <v>2582</v>
      </c>
      <c r="G1800">
        <v>88</v>
      </c>
      <c r="H1800" t="s">
        <v>354</v>
      </c>
      <c r="I1800" t="s">
        <v>528</v>
      </c>
      <c r="J1800" t="s">
        <v>5368</v>
      </c>
      <c r="W1800" t="s">
        <v>2583</v>
      </c>
      <c r="X1800" t="s">
        <v>11</v>
      </c>
      <c r="AD1800">
        <v>25000000</v>
      </c>
      <c r="AE1800">
        <v>3.5</v>
      </c>
      <c r="AF1800">
        <v>25615792</v>
      </c>
      <c r="AG1800">
        <f>IFERROR(CORREL(AD1800:$AD$3757, AF1800:$AF$3757), "")</f>
        <v>-3.1533971777562065E-3</v>
      </c>
      <c r="AH1800">
        <f t="shared" si="56"/>
        <v>615792</v>
      </c>
    </row>
    <row r="1801" spans="1:34" x14ac:dyDescent="0.3">
      <c r="A1801" t="s">
        <v>8</v>
      </c>
      <c r="B1801" t="s">
        <v>858</v>
      </c>
      <c r="G1801">
        <v>142</v>
      </c>
      <c r="H1801" t="s">
        <v>5366</v>
      </c>
      <c r="I1801" t="s">
        <v>897</v>
      </c>
      <c r="W1801" t="s">
        <v>2584</v>
      </c>
      <c r="X1801" t="s">
        <v>11</v>
      </c>
      <c r="AD1801">
        <v>25000000</v>
      </c>
      <c r="AE1801">
        <v>9.3000000000000007</v>
      </c>
      <c r="AF1801">
        <v>28341469</v>
      </c>
      <c r="AG1801">
        <f>IFERROR(CORREL(AD1801:$AD$3757, AF1801:$AF$3757), "")</f>
        <v>-3.1533996351424541E-3</v>
      </c>
      <c r="AH1801">
        <f t="shared" si="56"/>
        <v>3341469</v>
      </c>
    </row>
    <row r="1802" spans="1:34" x14ac:dyDescent="0.3">
      <c r="A1802" t="s">
        <v>8</v>
      </c>
      <c r="B1802" t="s">
        <v>1583</v>
      </c>
      <c r="G1802">
        <v>92</v>
      </c>
      <c r="H1802" t="s">
        <v>253</v>
      </c>
      <c r="I1802" t="s">
        <v>528</v>
      </c>
      <c r="J1802" t="s">
        <v>5366</v>
      </c>
      <c r="W1802" t="s">
        <v>2585</v>
      </c>
      <c r="X1802" t="s">
        <v>11</v>
      </c>
      <c r="AD1802">
        <v>21150000</v>
      </c>
      <c r="AE1802">
        <v>4.8</v>
      </c>
      <c r="AF1802">
        <v>25590119</v>
      </c>
      <c r="AG1802">
        <f>IFERROR(CORREL(AD1802:$AD$3757, AF1802:$AF$3757), "")</f>
        <v>-3.1531175793180779E-3</v>
      </c>
      <c r="AH1802">
        <f t="shared" si="56"/>
        <v>4440119</v>
      </c>
    </row>
    <row r="1803" spans="1:34" x14ac:dyDescent="0.3">
      <c r="A1803" t="s">
        <v>8</v>
      </c>
      <c r="B1803" t="s">
        <v>923</v>
      </c>
      <c r="G1803">
        <v>117</v>
      </c>
      <c r="H1803" t="s">
        <v>528</v>
      </c>
      <c r="I1803" t="s">
        <v>5365</v>
      </c>
      <c r="W1803" t="s">
        <v>2586</v>
      </c>
      <c r="X1803" t="s">
        <v>11</v>
      </c>
      <c r="AD1803">
        <v>27000000</v>
      </c>
      <c r="AE1803">
        <v>6.9</v>
      </c>
      <c r="AF1803">
        <v>24944213</v>
      </c>
      <c r="AG1803">
        <f>IFERROR(CORREL(AD1803:$AD$3757, AF1803:$AF$3757), "")</f>
        <v>-3.1531303676754054E-3</v>
      </c>
      <c r="AH1803">
        <f t="shared" si="56"/>
        <v>-2055787</v>
      </c>
    </row>
    <row r="1804" spans="1:34" x14ac:dyDescent="0.3">
      <c r="A1804" t="s">
        <v>8</v>
      </c>
      <c r="B1804" t="s">
        <v>548</v>
      </c>
      <c r="G1804">
        <v>111</v>
      </c>
      <c r="H1804" t="s">
        <v>5366</v>
      </c>
      <c r="I1804" t="s">
        <v>897</v>
      </c>
      <c r="J1804" t="s">
        <v>5281</v>
      </c>
      <c r="W1804" t="s">
        <v>2587</v>
      </c>
      <c r="X1804" t="s">
        <v>11</v>
      </c>
      <c r="AD1804">
        <v>25000000</v>
      </c>
      <c r="AE1804">
        <v>6</v>
      </c>
      <c r="AF1804">
        <v>33631221</v>
      </c>
      <c r="AG1804">
        <f>IFERROR(CORREL(AD1804:$AD$3757, AF1804:$AF$3757), "")</f>
        <v>-3.1531468685493122E-3</v>
      </c>
      <c r="AH1804">
        <f t="shared" si="56"/>
        <v>8631221</v>
      </c>
    </row>
    <row r="1805" spans="1:34" x14ac:dyDescent="0.3">
      <c r="A1805" t="s">
        <v>8</v>
      </c>
      <c r="B1805" t="s">
        <v>2588</v>
      </c>
      <c r="G1805">
        <v>121</v>
      </c>
      <c r="H1805" t="s">
        <v>897</v>
      </c>
      <c r="W1805" t="s">
        <v>2589</v>
      </c>
      <c r="X1805" t="s">
        <v>11</v>
      </c>
      <c r="AD1805">
        <v>25000000</v>
      </c>
      <c r="AE1805">
        <v>7.3</v>
      </c>
      <c r="AF1805">
        <v>37738400</v>
      </c>
      <c r="AG1805">
        <f>IFERROR(CORREL(AD1805:$AD$3757, AF1805:$AF$3757), "")</f>
        <v>-3.1523320940404706E-3</v>
      </c>
      <c r="AH1805">
        <f t="shared" si="56"/>
        <v>12738400</v>
      </c>
    </row>
    <row r="1806" spans="1:34" x14ac:dyDescent="0.3">
      <c r="A1806" t="s">
        <v>8</v>
      </c>
      <c r="B1806" t="s">
        <v>2590</v>
      </c>
      <c r="G1806">
        <v>107</v>
      </c>
      <c r="H1806" t="s">
        <v>528</v>
      </c>
      <c r="I1806" t="s">
        <v>897</v>
      </c>
      <c r="J1806" t="s">
        <v>5359</v>
      </c>
      <c r="W1806" t="s">
        <v>2591</v>
      </c>
      <c r="X1806" t="s">
        <v>11</v>
      </c>
      <c r="AD1806">
        <v>30000000</v>
      </c>
      <c r="AE1806">
        <v>6.6</v>
      </c>
      <c r="AF1806">
        <v>21835784</v>
      </c>
      <c r="AG1806">
        <f>IFERROR(CORREL(AD1806:$AD$3757, AF1806:$AF$3757), "")</f>
        <v>-3.151122376472775E-3</v>
      </c>
      <c r="AH1806">
        <f t="shared" si="56"/>
        <v>-8164216</v>
      </c>
    </row>
    <row r="1807" spans="1:34" x14ac:dyDescent="0.3">
      <c r="A1807" t="s">
        <v>8</v>
      </c>
      <c r="B1807" t="s">
        <v>908</v>
      </c>
      <c r="G1807">
        <v>106</v>
      </c>
      <c r="H1807" t="s">
        <v>5367</v>
      </c>
      <c r="I1807" t="s">
        <v>528</v>
      </c>
      <c r="J1807" t="s">
        <v>897</v>
      </c>
      <c r="K1807" t="s">
        <v>5365</v>
      </c>
      <c r="W1807" t="s">
        <v>2592</v>
      </c>
      <c r="X1807" t="s">
        <v>11</v>
      </c>
      <c r="AD1807">
        <v>23000000</v>
      </c>
      <c r="AE1807">
        <v>7.5</v>
      </c>
      <c r="AF1807">
        <v>15785632</v>
      </c>
      <c r="AG1807">
        <f>IFERROR(CORREL(AD1807:$AD$3757, AF1807:$AF$3757), "")</f>
        <v>-3.1507500982008488E-3</v>
      </c>
      <c r="AH1807">
        <f t="shared" si="56"/>
        <v>-7214368</v>
      </c>
    </row>
    <row r="1808" spans="1:34" x14ac:dyDescent="0.3">
      <c r="A1808" t="s">
        <v>8</v>
      </c>
      <c r="B1808" t="s">
        <v>1351</v>
      </c>
      <c r="G1808">
        <v>136</v>
      </c>
      <c r="H1808" t="s">
        <v>897</v>
      </c>
      <c r="I1808" t="s">
        <v>5365</v>
      </c>
      <c r="W1808" t="s">
        <v>2593</v>
      </c>
      <c r="X1808" t="s">
        <v>11</v>
      </c>
      <c r="AD1808">
        <v>25000000</v>
      </c>
      <c r="AE1808">
        <v>6.9</v>
      </c>
      <c r="AF1808">
        <v>21554585</v>
      </c>
      <c r="AG1808">
        <f>IFERROR(CORREL(AD1808:$AD$3757, AF1808:$AF$3757), "")</f>
        <v>-3.1526535009100748E-3</v>
      </c>
      <c r="AH1808">
        <f t="shared" si="56"/>
        <v>-3445415</v>
      </c>
    </row>
    <row r="1809" spans="1:34" x14ac:dyDescent="0.3">
      <c r="A1809" t="s">
        <v>8</v>
      </c>
      <c r="B1809" t="s">
        <v>2594</v>
      </c>
      <c r="G1809">
        <v>97</v>
      </c>
      <c r="H1809" t="s">
        <v>528</v>
      </c>
      <c r="I1809" t="s">
        <v>897</v>
      </c>
      <c r="J1809" t="s">
        <v>5359</v>
      </c>
      <c r="W1809" t="s">
        <v>2595</v>
      </c>
      <c r="X1809" t="s">
        <v>11</v>
      </c>
      <c r="AD1809">
        <v>25000000</v>
      </c>
      <c r="AE1809">
        <v>6.8</v>
      </c>
      <c r="AF1809">
        <v>22200000</v>
      </c>
      <c r="AG1809">
        <f>IFERROR(CORREL(AD1809:$AD$3757, AF1809:$AF$3757), "")</f>
        <v>-3.153094641035688E-3</v>
      </c>
      <c r="AH1809">
        <f t="shared" si="56"/>
        <v>-2800000</v>
      </c>
    </row>
    <row r="1810" spans="1:34" x14ac:dyDescent="0.3">
      <c r="A1810" t="s">
        <v>8</v>
      </c>
      <c r="B1810" t="s">
        <v>2596</v>
      </c>
      <c r="G1810">
        <v>97</v>
      </c>
      <c r="H1810" t="s">
        <v>354</v>
      </c>
      <c r="I1810" t="s">
        <v>5366</v>
      </c>
      <c r="J1810" t="s">
        <v>897</v>
      </c>
      <c r="K1810" t="s">
        <v>5363</v>
      </c>
      <c r="L1810" t="s">
        <v>5281</v>
      </c>
      <c r="W1810" t="s">
        <v>2597</v>
      </c>
      <c r="X1810" t="s">
        <v>11</v>
      </c>
      <c r="AD1810">
        <v>25000000</v>
      </c>
      <c r="AE1810">
        <v>6.4</v>
      </c>
      <c r="AF1810">
        <v>23527955</v>
      </c>
      <c r="AG1810">
        <f>IFERROR(CORREL(AD1810:$AD$3757, AF1810:$AF$3757), "")</f>
        <v>-3.153465311709183E-3</v>
      </c>
      <c r="AH1810">
        <f t="shared" si="56"/>
        <v>-1472045</v>
      </c>
    </row>
    <row r="1811" spans="1:34" x14ac:dyDescent="0.3">
      <c r="A1811" t="s">
        <v>8</v>
      </c>
      <c r="B1811" t="s">
        <v>2598</v>
      </c>
      <c r="G1811">
        <v>99</v>
      </c>
      <c r="H1811" t="s">
        <v>5357</v>
      </c>
      <c r="I1811" t="s">
        <v>1714</v>
      </c>
      <c r="J1811" t="s">
        <v>5281</v>
      </c>
      <c r="W1811" t="s">
        <v>2599</v>
      </c>
      <c r="X1811" t="s">
        <v>11</v>
      </c>
      <c r="AD1811">
        <v>25000000</v>
      </c>
      <c r="AE1811">
        <v>5.6</v>
      </c>
      <c r="AF1811">
        <v>24042490</v>
      </c>
      <c r="AG1811">
        <f>IFERROR(CORREL(AD1811:$AD$3757, AF1811:$AF$3757), "")</f>
        <v>-3.1536916684295618E-3</v>
      </c>
      <c r="AH1811">
        <f t="shared" si="56"/>
        <v>-957510</v>
      </c>
    </row>
    <row r="1812" spans="1:34" x14ac:dyDescent="0.3">
      <c r="A1812" t="s">
        <v>8</v>
      </c>
      <c r="B1812" t="s">
        <v>2600</v>
      </c>
      <c r="G1812">
        <v>103</v>
      </c>
      <c r="H1812" t="s">
        <v>354</v>
      </c>
      <c r="I1812" t="s">
        <v>5366</v>
      </c>
      <c r="J1812" t="s">
        <v>5281</v>
      </c>
      <c r="W1812" t="s">
        <v>2601</v>
      </c>
      <c r="X1812" t="s">
        <v>11</v>
      </c>
      <c r="AD1812">
        <v>25000000</v>
      </c>
      <c r="AE1812">
        <v>6.3</v>
      </c>
      <c r="AF1812">
        <v>22466994</v>
      </c>
      <c r="AG1812">
        <f>IFERROR(CORREL(AD1812:$AD$3757, AF1812:$AF$3757), "")</f>
        <v>-3.153862638176623E-3</v>
      </c>
      <c r="AH1812">
        <f t="shared" si="56"/>
        <v>-2533006</v>
      </c>
    </row>
    <row r="1813" spans="1:34" x14ac:dyDescent="0.3">
      <c r="A1813" t="s">
        <v>8</v>
      </c>
      <c r="B1813" t="s">
        <v>1894</v>
      </c>
      <c r="G1813">
        <v>95</v>
      </c>
      <c r="H1813" t="s">
        <v>528</v>
      </c>
      <c r="I1813" t="s">
        <v>897</v>
      </c>
      <c r="J1813" t="s">
        <v>5359</v>
      </c>
      <c r="K1813" t="s">
        <v>5281</v>
      </c>
      <c r="W1813" t="s">
        <v>2602</v>
      </c>
      <c r="X1813" t="s">
        <v>11</v>
      </c>
      <c r="AD1813">
        <v>25000000</v>
      </c>
      <c r="AE1813">
        <v>7.3</v>
      </c>
      <c r="AF1813">
        <v>17791031</v>
      </c>
      <c r="AG1813">
        <f>IFERROR(CORREL(AD1813:$AD$3757, AF1813:$AF$3757), "")</f>
        <v>-3.1542050133522535E-3</v>
      </c>
      <c r="AH1813">
        <f t="shared" si="56"/>
        <v>-7208969</v>
      </c>
    </row>
    <row r="1814" spans="1:34" x14ac:dyDescent="0.3">
      <c r="A1814" t="s">
        <v>8</v>
      </c>
      <c r="B1814" t="s">
        <v>2603</v>
      </c>
      <c r="G1814">
        <v>93</v>
      </c>
      <c r="H1814" t="s">
        <v>528</v>
      </c>
      <c r="W1814" t="s">
        <v>2604</v>
      </c>
      <c r="X1814" t="s">
        <v>11</v>
      </c>
      <c r="AD1814">
        <v>25000000</v>
      </c>
      <c r="AE1814">
        <v>6.6</v>
      </c>
      <c r="AF1814">
        <v>17718223</v>
      </c>
      <c r="AG1814">
        <f>IFERROR(CORREL(AD1814:$AD$3757, AF1814:$AF$3757), "")</f>
        <v>-3.1550708069463785E-3</v>
      </c>
      <c r="AH1814">
        <f t="shared" si="56"/>
        <v>-7281777</v>
      </c>
    </row>
    <row r="1815" spans="1:34" x14ac:dyDescent="0.3">
      <c r="A1815" t="s">
        <v>8</v>
      </c>
      <c r="B1815" t="s">
        <v>2605</v>
      </c>
      <c r="G1815">
        <v>98</v>
      </c>
      <c r="H1815" t="s">
        <v>354</v>
      </c>
      <c r="I1815" t="s">
        <v>5366</v>
      </c>
      <c r="J1815" t="s">
        <v>5281</v>
      </c>
      <c r="W1815" t="s">
        <v>2606</v>
      </c>
      <c r="X1815" t="s">
        <v>11</v>
      </c>
      <c r="AD1815">
        <v>13000000</v>
      </c>
      <c r="AE1815">
        <v>4.5999999999999996</v>
      </c>
      <c r="AF1815">
        <v>15361537</v>
      </c>
      <c r="AG1815">
        <f>IFERROR(CORREL(AD1815:$AD$3757, AF1815:$AF$3757), "")</f>
        <v>-3.1559458307545678E-3</v>
      </c>
      <c r="AH1815">
        <f t="shared" si="56"/>
        <v>2361537</v>
      </c>
    </row>
    <row r="1816" spans="1:34" x14ac:dyDescent="0.3">
      <c r="A1816" t="s">
        <v>8</v>
      </c>
      <c r="B1816" t="s">
        <v>258</v>
      </c>
      <c r="G1816">
        <v>90</v>
      </c>
      <c r="H1816" t="s">
        <v>253</v>
      </c>
      <c r="I1816" t="s">
        <v>528</v>
      </c>
      <c r="J1816" t="s">
        <v>5361</v>
      </c>
      <c r="K1816" t="s">
        <v>5359</v>
      </c>
      <c r="W1816" t="s">
        <v>2607</v>
      </c>
      <c r="X1816" t="s">
        <v>11</v>
      </c>
      <c r="AD1816">
        <v>26000000</v>
      </c>
      <c r="AE1816">
        <v>5.0999999999999996</v>
      </c>
      <c r="AF1816">
        <v>16647384</v>
      </c>
      <c r="AG1816">
        <f>IFERROR(CORREL(AD1816:$AD$3757, AF1816:$AF$3757), "")</f>
        <v>-3.1621858631884132E-3</v>
      </c>
      <c r="AH1816">
        <f t="shared" si="56"/>
        <v>-9352616</v>
      </c>
    </row>
    <row r="1817" spans="1:34" x14ac:dyDescent="0.3">
      <c r="A1817" t="s">
        <v>8</v>
      </c>
      <c r="B1817" t="s">
        <v>2608</v>
      </c>
      <c r="G1817">
        <v>107</v>
      </c>
      <c r="H1817" t="s">
        <v>897</v>
      </c>
      <c r="W1817" t="s">
        <v>2609</v>
      </c>
      <c r="X1817" t="s">
        <v>11</v>
      </c>
      <c r="AD1817">
        <v>25000000</v>
      </c>
      <c r="AE1817">
        <v>5.6</v>
      </c>
      <c r="AF1817">
        <v>16118077</v>
      </c>
      <c r="AG1817">
        <f>IFERROR(CORREL(AD1817:$AD$3757, AF1817:$AF$3757), "")</f>
        <v>-3.16281696864479E-3</v>
      </c>
      <c r="AH1817">
        <f t="shared" si="56"/>
        <v>-8881923</v>
      </c>
    </row>
    <row r="1818" spans="1:34" x14ac:dyDescent="0.3">
      <c r="A1818" t="s">
        <v>8</v>
      </c>
      <c r="B1818" t="s">
        <v>2610</v>
      </c>
      <c r="G1818">
        <v>90</v>
      </c>
      <c r="H1818" t="s">
        <v>253</v>
      </c>
      <c r="I1818" t="s">
        <v>5361</v>
      </c>
      <c r="J1818" t="s">
        <v>5357</v>
      </c>
      <c r="K1818" t="s">
        <v>5362</v>
      </c>
      <c r="W1818" t="s">
        <v>2611</v>
      </c>
      <c r="X1818" t="s">
        <v>2612</v>
      </c>
      <c r="AD1818">
        <v>25000000</v>
      </c>
      <c r="AE1818">
        <v>5.3</v>
      </c>
      <c r="AF1818">
        <v>15091542</v>
      </c>
      <c r="AG1818">
        <f>IFERROR(CORREL(AD1818:$AD$3757, AF1818:$AF$3757), "")</f>
        <v>-3.1638818049750297E-3</v>
      </c>
      <c r="AH1818">
        <f t="shared" si="56"/>
        <v>-9908458</v>
      </c>
    </row>
    <row r="1819" spans="1:34" x14ac:dyDescent="0.3">
      <c r="A1819" t="s">
        <v>8</v>
      </c>
      <c r="B1819" t="s">
        <v>2613</v>
      </c>
      <c r="G1819">
        <v>115</v>
      </c>
      <c r="H1819" t="s">
        <v>897</v>
      </c>
      <c r="I1819" t="s">
        <v>5357</v>
      </c>
      <c r="J1819" t="s">
        <v>5363</v>
      </c>
      <c r="K1819" t="s">
        <v>5281</v>
      </c>
      <c r="W1819" t="s">
        <v>2614</v>
      </c>
      <c r="X1819" t="s">
        <v>11</v>
      </c>
      <c r="AD1819">
        <v>16000000</v>
      </c>
      <c r="AE1819">
        <v>5.6</v>
      </c>
      <c r="AF1819">
        <v>15045676</v>
      </c>
      <c r="AG1819">
        <f>IFERROR(CORREL(AD1819:$AD$3757, AF1819:$AF$3757), "")</f>
        <v>-3.165067828890776E-3</v>
      </c>
      <c r="AH1819">
        <f t="shared" si="56"/>
        <v>-954324</v>
      </c>
    </row>
    <row r="1820" spans="1:34" x14ac:dyDescent="0.3">
      <c r="A1820" t="s">
        <v>8</v>
      </c>
      <c r="B1820" t="s">
        <v>2615</v>
      </c>
      <c r="G1820">
        <v>93</v>
      </c>
      <c r="H1820" t="s">
        <v>1714</v>
      </c>
      <c r="W1820" t="s">
        <v>2616</v>
      </c>
      <c r="X1820" t="s">
        <v>11</v>
      </c>
      <c r="AD1820">
        <v>8000000</v>
      </c>
      <c r="AE1820">
        <v>5.9</v>
      </c>
      <c r="AF1820">
        <v>17427926</v>
      </c>
      <c r="AG1820">
        <f>IFERROR(CORREL(AD1820:$AD$3757, AF1820:$AF$3757), "")</f>
        <v>-3.1702040660099152E-3</v>
      </c>
      <c r="AH1820">
        <f t="shared" si="56"/>
        <v>9427926</v>
      </c>
    </row>
    <row r="1821" spans="1:34" x14ac:dyDescent="0.3">
      <c r="A1821" t="s">
        <v>8</v>
      </c>
      <c r="B1821" t="s">
        <v>2617</v>
      </c>
      <c r="G1821">
        <v>99</v>
      </c>
      <c r="H1821" t="s">
        <v>528</v>
      </c>
      <c r="I1821" t="s">
        <v>897</v>
      </c>
      <c r="J1821" t="s">
        <v>5359</v>
      </c>
      <c r="W1821" t="s">
        <v>2618</v>
      </c>
      <c r="X1821" t="s">
        <v>11</v>
      </c>
      <c r="AD1821">
        <v>25000000</v>
      </c>
      <c r="AE1821">
        <v>4.7</v>
      </c>
      <c r="AF1821">
        <v>14983572</v>
      </c>
      <c r="AG1821">
        <f>IFERROR(CORREL(AD1821:$AD$3757, AF1821:$AF$3757), "")</f>
        <v>-3.1769064570492849E-3</v>
      </c>
      <c r="AH1821">
        <f t="shared" si="56"/>
        <v>-10016428</v>
      </c>
    </row>
    <row r="1822" spans="1:34" x14ac:dyDescent="0.3">
      <c r="A1822" t="s">
        <v>8</v>
      </c>
      <c r="B1822" t="s">
        <v>1689</v>
      </c>
      <c r="G1822">
        <v>107</v>
      </c>
      <c r="H1822" t="s">
        <v>1714</v>
      </c>
      <c r="I1822" t="s">
        <v>5363</v>
      </c>
      <c r="J1822" t="s">
        <v>5281</v>
      </c>
      <c r="W1822" t="s">
        <v>2619</v>
      </c>
      <c r="X1822" t="s">
        <v>11</v>
      </c>
      <c r="AD1822">
        <v>25000000</v>
      </c>
      <c r="AE1822">
        <v>4.8</v>
      </c>
      <c r="AF1822">
        <v>14637490</v>
      </c>
      <c r="AG1822">
        <f>IFERROR(CORREL(AD1822:$AD$3757, AF1822:$AF$3757), "")</f>
        <v>-3.1781149446334232E-3</v>
      </c>
      <c r="AH1822">
        <f t="shared" si="56"/>
        <v>-10362510</v>
      </c>
    </row>
    <row r="1823" spans="1:34" x14ac:dyDescent="0.3">
      <c r="A1823" t="s">
        <v>8</v>
      </c>
      <c r="B1823" t="s">
        <v>1993</v>
      </c>
      <c r="G1823">
        <v>110</v>
      </c>
      <c r="H1823" t="s">
        <v>528</v>
      </c>
      <c r="I1823" t="s">
        <v>897</v>
      </c>
      <c r="J1823" t="s">
        <v>5359</v>
      </c>
      <c r="W1823" t="s">
        <v>2620</v>
      </c>
      <c r="X1823" t="s">
        <v>11</v>
      </c>
      <c r="AD1823">
        <v>25000000</v>
      </c>
      <c r="AE1823">
        <v>6.8</v>
      </c>
      <c r="AF1823">
        <v>14589444</v>
      </c>
      <c r="AG1823">
        <f>IFERROR(CORREL(AD1823:$AD$3757, AF1823:$AF$3757), "")</f>
        <v>-3.1793657729840726E-3</v>
      </c>
      <c r="AH1823">
        <f t="shared" si="56"/>
        <v>-10410556</v>
      </c>
    </row>
    <row r="1824" spans="1:34" x14ac:dyDescent="0.3">
      <c r="A1824" t="s">
        <v>8</v>
      </c>
      <c r="B1824" t="s">
        <v>2621</v>
      </c>
      <c r="G1824">
        <v>101</v>
      </c>
      <c r="H1824" t="s">
        <v>354</v>
      </c>
      <c r="I1824" t="s">
        <v>5366</v>
      </c>
      <c r="J1824" t="s">
        <v>5363</v>
      </c>
      <c r="K1824" t="s">
        <v>5359</v>
      </c>
      <c r="L1824" t="s">
        <v>5281</v>
      </c>
      <c r="W1824" t="s">
        <v>2622</v>
      </c>
      <c r="X1824" t="s">
        <v>11</v>
      </c>
      <c r="AD1824">
        <v>25000000</v>
      </c>
      <c r="AE1824">
        <v>5.4</v>
      </c>
      <c r="AF1824">
        <v>14095303</v>
      </c>
      <c r="AG1824">
        <f>IFERROR(CORREL(AD1824:$AD$3757, AF1824:$AF$3757), "")</f>
        <v>-3.1806236557848973E-3</v>
      </c>
      <c r="AH1824">
        <f t="shared" si="56"/>
        <v>-10904697</v>
      </c>
    </row>
    <row r="1825" spans="1:34" x14ac:dyDescent="0.3">
      <c r="A1825" t="s">
        <v>8</v>
      </c>
      <c r="B1825" t="s">
        <v>2623</v>
      </c>
      <c r="G1825">
        <v>85</v>
      </c>
      <c r="H1825" t="s">
        <v>528</v>
      </c>
      <c r="I1825" t="s">
        <v>5366</v>
      </c>
      <c r="W1825" t="s">
        <v>2624</v>
      </c>
      <c r="X1825" t="s">
        <v>11</v>
      </c>
      <c r="AD1825">
        <v>25000000</v>
      </c>
      <c r="AE1825">
        <v>5.0999999999999996</v>
      </c>
      <c r="AF1825">
        <v>13973532</v>
      </c>
      <c r="AG1825">
        <f>IFERROR(CORREL(AD1825:$AD$3757, AF1825:$AF$3757), "")</f>
        <v>-3.1819417984991411E-3</v>
      </c>
      <c r="AH1825">
        <f t="shared" si="56"/>
        <v>-11026468</v>
      </c>
    </row>
    <row r="1826" spans="1:34" x14ac:dyDescent="0.3">
      <c r="A1826" t="s">
        <v>8</v>
      </c>
      <c r="B1826" t="s">
        <v>1353</v>
      </c>
      <c r="G1826">
        <v>132</v>
      </c>
      <c r="H1826" t="s">
        <v>5367</v>
      </c>
      <c r="I1826" t="s">
        <v>5366</v>
      </c>
      <c r="J1826" t="s">
        <v>897</v>
      </c>
      <c r="K1826" t="s">
        <v>5364</v>
      </c>
      <c r="L1826" t="s">
        <v>5281</v>
      </c>
      <c r="W1826" t="s">
        <v>2625</v>
      </c>
      <c r="X1826" t="s">
        <v>11</v>
      </c>
      <c r="AD1826">
        <v>30000000</v>
      </c>
      <c r="AE1826">
        <v>7</v>
      </c>
      <c r="AF1826">
        <v>1865774</v>
      </c>
      <c r="AG1826">
        <f>IFERROR(CORREL(AD1826:$AD$3757, AF1826:$AF$3757), "")</f>
        <v>-3.1832759264932408E-3</v>
      </c>
      <c r="AH1826">
        <f t="shared" si="56"/>
        <v>-28134226</v>
      </c>
    </row>
    <row r="1827" spans="1:34" x14ac:dyDescent="0.3">
      <c r="A1827" t="s">
        <v>8</v>
      </c>
      <c r="B1827" t="s">
        <v>1560</v>
      </c>
      <c r="G1827">
        <v>90</v>
      </c>
      <c r="H1827" t="s">
        <v>1714</v>
      </c>
      <c r="I1827" t="s">
        <v>5281</v>
      </c>
      <c r="W1827" t="s">
        <v>2626</v>
      </c>
      <c r="X1827" t="s">
        <v>11</v>
      </c>
      <c r="AD1827">
        <v>25000000</v>
      </c>
      <c r="AE1827">
        <v>4</v>
      </c>
      <c r="AF1827">
        <v>18860403</v>
      </c>
      <c r="AG1827">
        <f>IFERROR(CORREL(AD1827:$AD$3757, AF1827:$AF$3757), "")</f>
        <v>-3.1812187758968611E-3</v>
      </c>
      <c r="AH1827">
        <f t="shared" si="56"/>
        <v>-6139597</v>
      </c>
    </row>
    <row r="1828" spans="1:34" x14ac:dyDescent="0.3">
      <c r="A1828" t="s">
        <v>8</v>
      </c>
      <c r="B1828" t="s">
        <v>1244</v>
      </c>
      <c r="G1828">
        <v>145</v>
      </c>
      <c r="H1828" t="s">
        <v>897</v>
      </c>
      <c r="W1828" t="s">
        <v>2627</v>
      </c>
      <c r="X1828" t="s">
        <v>11</v>
      </c>
      <c r="AD1828">
        <v>25000000</v>
      </c>
      <c r="AE1828">
        <v>7.3</v>
      </c>
      <c r="AF1828">
        <v>13038660</v>
      </c>
      <c r="AG1828">
        <f>IFERROR(CORREL(AD1828:$AD$3757, AF1828:$AF$3757), "")</f>
        <v>-3.1819824456501286E-3</v>
      </c>
      <c r="AH1828">
        <f t="shared" si="56"/>
        <v>-11961340</v>
      </c>
    </row>
    <row r="1829" spans="1:34" x14ac:dyDescent="0.3">
      <c r="A1829" t="s">
        <v>8</v>
      </c>
      <c r="B1829" t="s">
        <v>715</v>
      </c>
      <c r="G1829">
        <v>110</v>
      </c>
      <c r="H1829" t="s">
        <v>897</v>
      </c>
      <c r="I1829" t="s">
        <v>5365</v>
      </c>
      <c r="W1829" t="s">
        <v>2628</v>
      </c>
      <c r="X1829" t="s">
        <v>11</v>
      </c>
      <c r="AD1829">
        <v>25000000</v>
      </c>
      <c r="AE1829">
        <v>6.8</v>
      </c>
      <c r="AF1829">
        <v>28831145</v>
      </c>
      <c r="AG1829">
        <f>IFERROR(CORREL(AD1829:$AD$3757, AF1829:$AF$3757), "")</f>
        <v>-3.1834324825773942E-3</v>
      </c>
      <c r="AH1829">
        <f t="shared" si="56"/>
        <v>3831145</v>
      </c>
    </row>
    <row r="1830" spans="1:34" x14ac:dyDescent="0.3">
      <c r="A1830" t="s">
        <v>8</v>
      </c>
      <c r="B1830" t="s">
        <v>1069</v>
      </c>
      <c r="G1830">
        <v>122</v>
      </c>
      <c r="H1830" t="s">
        <v>5366</v>
      </c>
      <c r="I1830" t="s">
        <v>897</v>
      </c>
      <c r="J1830" t="s">
        <v>5364</v>
      </c>
      <c r="W1830" t="s">
        <v>2629</v>
      </c>
      <c r="X1830" t="s">
        <v>11</v>
      </c>
      <c r="AD1830">
        <v>25000000</v>
      </c>
      <c r="AE1830">
        <v>7</v>
      </c>
      <c r="AF1830">
        <v>11538204</v>
      </c>
      <c r="AG1830">
        <f>IFERROR(CORREL(AD1830:$AD$3757, AF1830:$AF$3757), "")</f>
        <v>-3.1831027330806879E-3</v>
      </c>
      <c r="AH1830">
        <f t="shared" si="56"/>
        <v>-13461796</v>
      </c>
    </row>
    <row r="1831" spans="1:34" x14ac:dyDescent="0.3">
      <c r="A1831" t="s">
        <v>8</v>
      </c>
      <c r="B1831" t="s">
        <v>1644</v>
      </c>
      <c r="G1831">
        <v>107</v>
      </c>
      <c r="H1831" t="s">
        <v>5367</v>
      </c>
      <c r="I1831" t="s">
        <v>897</v>
      </c>
      <c r="J1831" t="s">
        <v>5365</v>
      </c>
      <c r="W1831" t="s">
        <v>2630</v>
      </c>
      <c r="X1831" t="s">
        <v>11</v>
      </c>
      <c r="AD1831">
        <v>25000000</v>
      </c>
      <c r="AE1831">
        <v>7.1</v>
      </c>
      <c r="AF1831">
        <v>11008432</v>
      </c>
      <c r="AG1831">
        <f>IFERROR(CORREL(AD1831:$AD$3757, AF1831:$AF$3757), "")</f>
        <v>-3.1847372868832107E-3</v>
      </c>
      <c r="AH1831">
        <f t="shared" si="56"/>
        <v>-13991568</v>
      </c>
    </row>
    <row r="1832" spans="1:34" x14ac:dyDescent="0.3">
      <c r="A1832" t="s">
        <v>8</v>
      </c>
      <c r="B1832" t="s">
        <v>2631</v>
      </c>
      <c r="G1832">
        <v>127</v>
      </c>
      <c r="H1832" t="s">
        <v>5367</v>
      </c>
      <c r="I1832" t="s">
        <v>897</v>
      </c>
      <c r="J1832" t="s">
        <v>5364</v>
      </c>
      <c r="W1832" t="s">
        <v>2632</v>
      </c>
      <c r="X1832" t="s">
        <v>11</v>
      </c>
      <c r="AD1832">
        <v>26000000</v>
      </c>
      <c r="AE1832">
        <v>6.9</v>
      </c>
      <c r="AF1832">
        <v>12188642</v>
      </c>
      <c r="AG1832">
        <f>IFERROR(CORREL(AD1832:$AD$3757, AF1832:$AF$3757), "")</f>
        <v>-3.1864386387568614E-3</v>
      </c>
      <c r="AH1832">
        <f t="shared" si="56"/>
        <v>-13811358</v>
      </c>
    </row>
    <row r="1833" spans="1:34" x14ac:dyDescent="0.3">
      <c r="A1833" t="s">
        <v>8</v>
      </c>
      <c r="B1833" t="s">
        <v>1440</v>
      </c>
      <c r="G1833">
        <v>99</v>
      </c>
      <c r="H1833" t="s">
        <v>354</v>
      </c>
      <c r="I1833" t="s">
        <v>253</v>
      </c>
      <c r="J1833" t="s">
        <v>528</v>
      </c>
      <c r="K1833" t="s">
        <v>5357</v>
      </c>
      <c r="W1833" t="s">
        <v>2633</v>
      </c>
      <c r="X1833" t="s">
        <v>11</v>
      </c>
      <c r="AD1833">
        <v>25000000</v>
      </c>
      <c r="AE1833">
        <v>7.3</v>
      </c>
      <c r="AF1833">
        <v>11100000</v>
      </c>
      <c r="AG1833">
        <f>IFERROR(CORREL(AD1833:$AD$3757, AF1833:$AF$3757), "")</f>
        <v>-3.1874382352411763E-3</v>
      </c>
      <c r="AH1833">
        <f t="shared" si="56"/>
        <v>-13900000</v>
      </c>
    </row>
    <row r="1834" spans="1:34" x14ac:dyDescent="0.3">
      <c r="A1834" t="s">
        <v>8</v>
      </c>
      <c r="B1834" t="s">
        <v>2304</v>
      </c>
      <c r="G1834">
        <v>140</v>
      </c>
      <c r="H1834" t="s">
        <v>897</v>
      </c>
      <c r="I1834" t="s">
        <v>5365</v>
      </c>
      <c r="W1834" t="s">
        <v>2634</v>
      </c>
      <c r="X1834" t="s">
        <v>11</v>
      </c>
      <c r="AD1834">
        <v>25000000</v>
      </c>
      <c r="AE1834">
        <v>8.1999999999999993</v>
      </c>
      <c r="AF1834">
        <v>13651662</v>
      </c>
      <c r="AG1834">
        <f>IFERROR(CORREL(AD1834:$AD$3757, AF1834:$AF$3757), "")</f>
        <v>-3.1891316766323725E-3</v>
      </c>
      <c r="AH1834">
        <f t="shared" si="56"/>
        <v>-11348338</v>
      </c>
    </row>
    <row r="1835" spans="1:34" x14ac:dyDescent="0.3">
      <c r="A1835" t="s">
        <v>197</v>
      </c>
      <c r="B1835" t="s">
        <v>1343</v>
      </c>
      <c r="G1835">
        <v>133</v>
      </c>
      <c r="H1835" t="s">
        <v>5367</v>
      </c>
      <c r="I1835" t="s">
        <v>897</v>
      </c>
      <c r="J1835" t="s">
        <v>5281</v>
      </c>
      <c r="K1835" t="s">
        <v>2601</v>
      </c>
      <c r="W1835" t="s">
        <v>2635</v>
      </c>
      <c r="X1835" t="s">
        <v>11</v>
      </c>
      <c r="AD1835">
        <v>28000000</v>
      </c>
      <c r="AE1835">
        <v>7.1</v>
      </c>
      <c r="AF1835">
        <v>11030963</v>
      </c>
      <c r="AG1835">
        <f>IFERROR(CORREL(AD1835:$AD$3757, AF1835:$AF$3757), "")</f>
        <v>-3.1905162871198392E-3</v>
      </c>
      <c r="AH1835">
        <f t="shared" si="56"/>
        <v>-16969037</v>
      </c>
    </row>
    <row r="1836" spans="1:34" x14ac:dyDescent="0.3">
      <c r="A1836" t="s">
        <v>8</v>
      </c>
      <c r="B1836" t="s">
        <v>1269</v>
      </c>
      <c r="G1836">
        <v>271</v>
      </c>
      <c r="H1836" t="s">
        <v>897</v>
      </c>
      <c r="I1836" t="s">
        <v>5364</v>
      </c>
      <c r="J1836" t="s">
        <v>2601</v>
      </c>
      <c r="W1836" t="s">
        <v>2636</v>
      </c>
      <c r="X1836" t="s">
        <v>11</v>
      </c>
      <c r="AD1836">
        <v>25000000</v>
      </c>
      <c r="AE1836">
        <v>7.7</v>
      </c>
      <c r="AF1836">
        <v>10769960</v>
      </c>
      <c r="AG1836">
        <f>IFERROR(CORREL(AD1836:$AD$3757, AF1836:$AF$3757), "")</f>
        <v>-3.1903983892139112E-3</v>
      </c>
      <c r="AH1836">
        <f t="shared" si="56"/>
        <v>-14230040</v>
      </c>
    </row>
    <row r="1837" spans="1:34" x14ac:dyDescent="0.3">
      <c r="A1837" t="s">
        <v>8</v>
      </c>
      <c r="B1837" t="s">
        <v>2257</v>
      </c>
      <c r="G1837">
        <v>112</v>
      </c>
      <c r="H1837" t="s">
        <v>897</v>
      </c>
      <c r="I1837" t="s">
        <v>2601</v>
      </c>
      <c r="W1837" t="s">
        <v>2637</v>
      </c>
      <c r="X1837" t="s">
        <v>11</v>
      </c>
      <c r="AD1837">
        <v>25000000</v>
      </c>
      <c r="AE1837">
        <v>6.5</v>
      </c>
      <c r="AF1837">
        <v>10911750</v>
      </c>
      <c r="AG1837">
        <f>IFERROR(CORREL(AD1837:$AD$3757, AF1837:$AF$3757), "")</f>
        <v>-3.1921369806277669E-3</v>
      </c>
      <c r="AH1837">
        <f t="shared" si="56"/>
        <v>-14088250</v>
      </c>
    </row>
    <row r="1838" spans="1:34" x14ac:dyDescent="0.3">
      <c r="A1838" t="s">
        <v>8</v>
      </c>
      <c r="B1838" t="s">
        <v>1386</v>
      </c>
      <c r="G1838">
        <v>99</v>
      </c>
      <c r="H1838" t="s">
        <v>897</v>
      </c>
      <c r="I1838" t="s">
        <v>5368</v>
      </c>
      <c r="J1838" t="s">
        <v>5363</v>
      </c>
      <c r="K1838" t="s">
        <v>5359</v>
      </c>
      <c r="L1838" t="s">
        <v>5281</v>
      </c>
      <c r="W1838" t="s">
        <v>2638</v>
      </c>
      <c r="X1838" t="s">
        <v>11</v>
      </c>
      <c r="AD1838">
        <v>25000000</v>
      </c>
      <c r="AE1838">
        <v>4.9000000000000004</v>
      </c>
      <c r="AF1838">
        <v>10719367</v>
      </c>
      <c r="AG1838">
        <f>IFERROR(CORREL(AD1838:$AD$3757, AF1838:$AF$3757), "")</f>
        <v>-3.1938600037732137E-3</v>
      </c>
      <c r="AH1838">
        <f t="shared" si="56"/>
        <v>-14280633</v>
      </c>
    </row>
    <row r="1839" spans="1:34" x14ac:dyDescent="0.3">
      <c r="A1839" t="s">
        <v>8</v>
      </c>
      <c r="B1839" t="s">
        <v>2639</v>
      </c>
      <c r="G1839">
        <v>100</v>
      </c>
      <c r="H1839" t="s">
        <v>897</v>
      </c>
      <c r="I1839" t="s">
        <v>5363</v>
      </c>
      <c r="J1839" t="s">
        <v>5281</v>
      </c>
      <c r="W1839" t="s">
        <v>2640</v>
      </c>
      <c r="X1839" t="s">
        <v>11</v>
      </c>
      <c r="AD1839">
        <v>25000000</v>
      </c>
      <c r="AE1839">
        <v>6.4</v>
      </c>
      <c r="AF1839">
        <v>10114315</v>
      </c>
      <c r="AG1839">
        <f>IFERROR(CORREL(AD1839:$AD$3757, AF1839:$AF$3757), "")</f>
        <v>-3.1956087221231299E-3</v>
      </c>
      <c r="AH1839">
        <f t="shared" si="56"/>
        <v>-14885685</v>
      </c>
    </row>
    <row r="1840" spans="1:34" x14ac:dyDescent="0.3">
      <c r="A1840" t="s">
        <v>8</v>
      </c>
      <c r="B1840" t="s">
        <v>2641</v>
      </c>
      <c r="G1840">
        <v>92</v>
      </c>
      <c r="H1840" t="s">
        <v>1714</v>
      </c>
      <c r="I1840" t="s">
        <v>5281</v>
      </c>
      <c r="W1840" t="s">
        <v>2642</v>
      </c>
      <c r="X1840" t="s">
        <v>11</v>
      </c>
      <c r="AD1840">
        <v>14000000</v>
      </c>
      <c r="AE1840">
        <v>5.9</v>
      </c>
      <c r="AF1840">
        <v>49122319</v>
      </c>
      <c r="AG1840">
        <f>IFERROR(CORREL(AD1840:$AD$3757, AF1840:$AF$3757), "")</f>
        <v>-3.1974344579445242E-3</v>
      </c>
      <c r="AH1840">
        <f t="shared" si="56"/>
        <v>35122319</v>
      </c>
    </row>
    <row r="1841" spans="1:34" x14ac:dyDescent="0.3">
      <c r="A1841" t="s">
        <v>8</v>
      </c>
      <c r="B1841" t="s">
        <v>2643</v>
      </c>
      <c r="G1841">
        <v>105</v>
      </c>
      <c r="H1841" t="s">
        <v>528</v>
      </c>
      <c r="I1841" t="s">
        <v>897</v>
      </c>
      <c r="J1841" t="s">
        <v>5359</v>
      </c>
      <c r="W1841" t="s">
        <v>2644</v>
      </c>
      <c r="X1841" t="s">
        <v>11</v>
      </c>
      <c r="AD1841">
        <v>25000000</v>
      </c>
      <c r="AE1841">
        <v>6.2</v>
      </c>
      <c r="AF1841">
        <v>10070000</v>
      </c>
      <c r="AG1841">
        <f>IFERROR(CORREL(AD1841:$AD$3757, AF1841:$AF$3757), "")</f>
        <v>-3.1845984765884578E-3</v>
      </c>
      <c r="AH1841">
        <f t="shared" si="56"/>
        <v>-14930000</v>
      </c>
    </row>
    <row r="1842" spans="1:34" x14ac:dyDescent="0.3">
      <c r="A1842" t="s">
        <v>8</v>
      </c>
      <c r="B1842" t="s">
        <v>1155</v>
      </c>
      <c r="G1842">
        <v>110</v>
      </c>
      <c r="H1842" t="s">
        <v>354</v>
      </c>
      <c r="I1842" t="s">
        <v>897</v>
      </c>
      <c r="J1842" t="s">
        <v>5281</v>
      </c>
      <c r="W1842" t="s">
        <v>2645</v>
      </c>
      <c r="X1842" t="s">
        <v>11</v>
      </c>
      <c r="AD1842">
        <v>25000000</v>
      </c>
      <c r="AE1842">
        <v>5.8</v>
      </c>
      <c r="AF1842">
        <v>10324441</v>
      </c>
      <c r="AG1842">
        <f>IFERROR(CORREL(AD1842:$AD$3757, AF1842:$AF$3757), "")</f>
        <v>-3.1864345461170814E-3</v>
      </c>
      <c r="AH1842">
        <f t="shared" si="56"/>
        <v>-14675559</v>
      </c>
    </row>
    <row r="1843" spans="1:34" x14ac:dyDescent="0.3">
      <c r="A1843" t="s">
        <v>8</v>
      </c>
      <c r="B1843" t="s">
        <v>2043</v>
      </c>
      <c r="G1843">
        <v>116</v>
      </c>
      <c r="H1843" t="s">
        <v>528</v>
      </c>
      <c r="I1843" t="s">
        <v>897</v>
      </c>
      <c r="W1843" t="s">
        <v>2646</v>
      </c>
      <c r="X1843" t="s">
        <v>11</v>
      </c>
      <c r="AD1843">
        <v>25000000</v>
      </c>
      <c r="AE1843">
        <v>6.7</v>
      </c>
      <c r="AF1843">
        <v>7156933</v>
      </c>
      <c r="AG1843">
        <f>IFERROR(CORREL(AD1843:$AD$3757, AF1843:$AF$3757), "")</f>
        <v>-3.1882409603354615E-3</v>
      </c>
      <c r="AH1843">
        <f t="shared" si="56"/>
        <v>-17843067</v>
      </c>
    </row>
    <row r="1844" spans="1:34" x14ac:dyDescent="0.3">
      <c r="A1844" t="s">
        <v>8</v>
      </c>
      <c r="B1844" t="s">
        <v>2647</v>
      </c>
      <c r="G1844">
        <v>88</v>
      </c>
      <c r="H1844" t="s">
        <v>354</v>
      </c>
      <c r="I1844" t="s">
        <v>5366</v>
      </c>
      <c r="J1844" t="s">
        <v>897</v>
      </c>
      <c r="K1844" t="s">
        <v>5281</v>
      </c>
      <c r="W1844" t="s">
        <v>2648</v>
      </c>
      <c r="X1844" t="s">
        <v>11</v>
      </c>
      <c r="AD1844">
        <v>17000000</v>
      </c>
      <c r="AE1844">
        <v>5.9</v>
      </c>
      <c r="AF1844">
        <v>9286314</v>
      </c>
      <c r="AG1844">
        <f>IFERROR(CORREL(AD1844:$AD$3757, AF1844:$AF$3757), "")</f>
        <v>-3.1904492339877568E-3</v>
      </c>
      <c r="AH1844">
        <f t="shared" si="56"/>
        <v>-7713686</v>
      </c>
    </row>
    <row r="1845" spans="1:34" x14ac:dyDescent="0.3">
      <c r="A1845" t="s">
        <v>8</v>
      </c>
      <c r="B1845" t="s">
        <v>2649</v>
      </c>
      <c r="G1845">
        <v>111</v>
      </c>
      <c r="H1845" t="s">
        <v>253</v>
      </c>
      <c r="I1845" t="s">
        <v>897</v>
      </c>
      <c r="W1845" t="s">
        <v>2650</v>
      </c>
      <c r="X1845" t="s">
        <v>11</v>
      </c>
      <c r="AD1845">
        <v>25000000</v>
      </c>
      <c r="AE1845">
        <v>7.3</v>
      </c>
      <c r="AF1845">
        <v>56692</v>
      </c>
      <c r="AG1845">
        <f>IFERROR(CORREL(AD1845:$AD$3757, AF1845:$AF$3757), "")</f>
        <v>-3.1978486514707871E-3</v>
      </c>
      <c r="AH1845">
        <f t="shared" si="56"/>
        <v>-24943308</v>
      </c>
    </row>
    <row r="1846" spans="1:34" x14ac:dyDescent="0.3">
      <c r="A1846" t="s">
        <v>8</v>
      </c>
      <c r="B1846" t="s">
        <v>2651</v>
      </c>
      <c r="G1846">
        <v>95</v>
      </c>
      <c r="H1846" t="s">
        <v>354</v>
      </c>
      <c r="I1846" t="s">
        <v>528</v>
      </c>
      <c r="J1846" t="s">
        <v>5366</v>
      </c>
      <c r="K1846" t="s">
        <v>897</v>
      </c>
      <c r="L1846" t="s">
        <v>5281</v>
      </c>
      <c r="W1846" t="s">
        <v>2652</v>
      </c>
      <c r="X1846" t="s">
        <v>11</v>
      </c>
      <c r="AD1846">
        <v>25000000</v>
      </c>
      <c r="AE1846">
        <v>4.0999999999999996</v>
      </c>
      <c r="AF1846">
        <v>5654777</v>
      </c>
      <c r="AG1846">
        <f>IFERROR(CORREL(AD1846:$AD$3757, AF1846:$AF$3757), "")</f>
        <v>-3.2010013557957654E-3</v>
      </c>
      <c r="AH1846">
        <f t="shared" si="56"/>
        <v>-19345223</v>
      </c>
    </row>
    <row r="1847" spans="1:34" x14ac:dyDescent="0.3">
      <c r="A1847" t="s">
        <v>8</v>
      </c>
      <c r="B1847" t="s">
        <v>2165</v>
      </c>
      <c r="G1847">
        <v>95</v>
      </c>
      <c r="H1847" t="s">
        <v>528</v>
      </c>
      <c r="I1847" t="s">
        <v>5359</v>
      </c>
      <c r="W1847" t="s">
        <v>2653</v>
      </c>
      <c r="X1847" t="s">
        <v>11</v>
      </c>
      <c r="AD1847">
        <v>25000000</v>
      </c>
      <c r="AE1847">
        <v>4.9000000000000004</v>
      </c>
      <c r="AF1847">
        <v>5516708</v>
      </c>
      <c r="AG1847">
        <f>IFERROR(CORREL(AD1847:$AD$3757, AF1847:$AF$3757), "")</f>
        <v>-3.2034152197563128E-3</v>
      </c>
      <c r="AH1847">
        <f t="shared" si="56"/>
        <v>-19483292</v>
      </c>
    </row>
    <row r="1848" spans="1:34" x14ac:dyDescent="0.3">
      <c r="A1848" t="s">
        <v>8</v>
      </c>
      <c r="B1848" t="s">
        <v>395</v>
      </c>
      <c r="G1848">
        <v>127</v>
      </c>
      <c r="H1848" t="s">
        <v>5367</v>
      </c>
      <c r="I1848" t="s">
        <v>897</v>
      </c>
      <c r="J1848" t="s">
        <v>5365</v>
      </c>
      <c r="W1848" t="s">
        <v>2654</v>
      </c>
      <c r="X1848" t="s">
        <v>11</v>
      </c>
      <c r="AD1848">
        <v>25000000</v>
      </c>
      <c r="AE1848">
        <v>7.9</v>
      </c>
      <c r="AF1848">
        <v>5128124</v>
      </c>
      <c r="AG1848">
        <f>IFERROR(CORREL(AD1848:$AD$3757, AF1848:$AF$3757), "")</f>
        <v>-3.2058498875188021E-3</v>
      </c>
      <c r="AH1848">
        <f t="shared" si="56"/>
        <v>-19871876</v>
      </c>
    </row>
    <row r="1849" spans="1:34" x14ac:dyDescent="0.3">
      <c r="A1849" t="s">
        <v>8</v>
      </c>
      <c r="B1849" t="s">
        <v>1560</v>
      </c>
      <c r="G1849">
        <v>105</v>
      </c>
      <c r="H1849" t="s">
        <v>354</v>
      </c>
      <c r="I1849" t="s">
        <v>253</v>
      </c>
      <c r="J1849" t="s">
        <v>5366</v>
      </c>
      <c r="K1849" t="s">
        <v>897</v>
      </c>
      <c r="L1849" t="s">
        <v>5281</v>
      </c>
      <c r="W1849" t="s">
        <v>2093</v>
      </c>
      <c r="X1849" t="s">
        <v>11</v>
      </c>
      <c r="AD1849">
        <v>33000000</v>
      </c>
      <c r="AE1849">
        <v>5.6</v>
      </c>
      <c r="AF1849">
        <v>34014398</v>
      </c>
      <c r="AG1849">
        <f>IFERROR(CORREL(AD1849:$AD$3757, AF1849:$AF$3757), "")</f>
        <v>-3.2083380998008141E-3</v>
      </c>
      <c r="AH1849">
        <f t="shared" si="56"/>
        <v>1014398</v>
      </c>
    </row>
    <row r="1850" spans="1:34" x14ac:dyDescent="0.3">
      <c r="A1850" t="s">
        <v>8</v>
      </c>
      <c r="B1850" t="s">
        <v>2655</v>
      </c>
      <c r="G1850">
        <v>104</v>
      </c>
      <c r="H1850" t="s">
        <v>354</v>
      </c>
      <c r="I1850" t="s">
        <v>528</v>
      </c>
      <c r="J1850" t="s">
        <v>5358</v>
      </c>
      <c r="W1850" t="s">
        <v>2656</v>
      </c>
      <c r="X1850" t="s">
        <v>11</v>
      </c>
      <c r="AD1850">
        <v>25000000</v>
      </c>
      <c r="AE1850">
        <v>5.2</v>
      </c>
      <c r="AF1850">
        <v>4064333</v>
      </c>
      <c r="AG1850">
        <f>IFERROR(CORREL(AD1850:$AD$3757, AF1850:$AF$3757), "")</f>
        <v>-3.2101690208402416E-3</v>
      </c>
      <c r="AH1850">
        <f t="shared" si="56"/>
        <v>-20935667</v>
      </c>
    </row>
    <row r="1851" spans="1:34" x14ac:dyDescent="0.3">
      <c r="A1851" t="s">
        <v>8</v>
      </c>
      <c r="B1851" t="s">
        <v>2657</v>
      </c>
      <c r="G1851">
        <v>95</v>
      </c>
      <c r="H1851" t="s">
        <v>528</v>
      </c>
      <c r="I1851" t="s">
        <v>5366</v>
      </c>
      <c r="W1851" t="s">
        <v>2658</v>
      </c>
      <c r="X1851" t="s">
        <v>11</v>
      </c>
      <c r="AD1851">
        <v>15000000</v>
      </c>
      <c r="AE1851">
        <v>4.0999999999999996</v>
      </c>
      <c r="AF1851">
        <v>4006906</v>
      </c>
      <c r="AG1851">
        <f>IFERROR(CORREL(AD1851:$AD$3757, AF1851:$AF$3757), "")</f>
        <v>-3.2127968577927188E-3</v>
      </c>
      <c r="AH1851">
        <f t="shared" si="56"/>
        <v>-10993094</v>
      </c>
    </row>
    <row r="1852" spans="1:34" x14ac:dyDescent="0.3">
      <c r="A1852" t="s">
        <v>8</v>
      </c>
      <c r="B1852" t="s">
        <v>2493</v>
      </c>
      <c r="G1852">
        <v>121</v>
      </c>
      <c r="H1852" t="s">
        <v>897</v>
      </c>
      <c r="I1852" t="s">
        <v>5363</v>
      </c>
      <c r="J1852" t="s">
        <v>5358</v>
      </c>
      <c r="K1852" t="s">
        <v>5281</v>
      </c>
      <c r="W1852" t="s">
        <v>2659</v>
      </c>
      <c r="X1852" t="s">
        <v>11</v>
      </c>
      <c r="AD1852">
        <v>25000000</v>
      </c>
      <c r="AE1852">
        <v>6.6</v>
      </c>
      <c r="AF1852">
        <v>3073392</v>
      </c>
      <c r="AG1852">
        <f>IFERROR(CORREL(AD1852:$AD$3757, AF1852:$AF$3757), "")</f>
        <v>-3.2244670823314667E-3</v>
      </c>
      <c r="AH1852">
        <f t="shared" si="56"/>
        <v>-21926608</v>
      </c>
    </row>
    <row r="1853" spans="1:34" x14ac:dyDescent="0.3">
      <c r="A1853" t="s">
        <v>8</v>
      </c>
      <c r="B1853" t="s">
        <v>1172</v>
      </c>
      <c r="G1853">
        <v>92</v>
      </c>
      <c r="H1853" t="s">
        <v>354</v>
      </c>
      <c r="I1853" t="s">
        <v>253</v>
      </c>
      <c r="J1853" t="s">
        <v>5357</v>
      </c>
      <c r="K1853" t="s">
        <v>1714</v>
      </c>
      <c r="W1853" t="s">
        <v>2660</v>
      </c>
      <c r="X1853" t="s">
        <v>11</v>
      </c>
      <c r="AD1853">
        <v>25000000</v>
      </c>
      <c r="AE1853">
        <v>2.9</v>
      </c>
      <c r="AF1853">
        <v>1550000</v>
      </c>
      <c r="AG1853">
        <f>IFERROR(CORREL(AD1853:$AD$3757, AF1853:$AF$3757), "")</f>
        <v>-3.2272381189267802E-3</v>
      </c>
      <c r="AH1853">
        <f t="shared" si="56"/>
        <v>-23450000</v>
      </c>
    </row>
    <row r="1854" spans="1:34" x14ac:dyDescent="0.3">
      <c r="A1854" t="s">
        <v>8</v>
      </c>
      <c r="B1854" t="s">
        <v>2661</v>
      </c>
      <c r="G1854">
        <v>107</v>
      </c>
      <c r="H1854" t="s">
        <v>5366</v>
      </c>
      <c r="I1854" t="s">
        <v>897</v>
      </c>
      <c r="J1854" t="s">
        <v>5363</v>
      </c>
      <c r="K1854" t="s">
        <v>5281</v>
      </c>
      <c r="W1854" t="s">
        <v>2662</v>
      </c>
      <c r="X1854" t="s">
        <v>11</v>
      </c>
      <c r="AD1854">
        <v>25000000</v>
      </c>
      <c r="AE1854">
        <v>6.5</v>
      </c>
      <c r="AF1854">
        <v>871527</v>
      </c>
      <c r="AG1854">
        <f>IFERROR(CORREL(AD1854:$AD$3757, AF1854:$AF$3757), "")</f>
        <v>-3.2302167207045335E-3</v>
      </c>
      <c r="AH1854">
        <f t="shared" si="56"/>
        <v>-24128473</v>
      </c>
    </row>
    <row r="1855" spans="1:34" x14ac:dyDescent="0.3">
      <c r="A1855" t="s">
        <v>8</v>
      </c>
      <c r="B1855" t="s">
        <v>2663</v>
      </c>
      <c r="G1855">
        <v>117</v>
      </c>
      <c r="H1855" t="s">
        <v>5367</v>
      </c>
      <c r="I1855" t="s">
        <v>897</v>
      </c>
      <c r="J1855" t="s">
        <v>5365</v>
      </c>
      <c r="W1855" t="s">
        <v>2664</v>
      </c>
      <c r="X1855" t="s">
        <v>11</v>
      </c>
      <c r="AD1855">
        <v>25000000</v>
      </c>
      <c r="AE1855">
        <v>7.2</v>
      </c>
      <c r="AF1855">
        <v>777423</v>
      </c>
      <c r="AG1855">
        <f>IFERROR(CORREL(AD1855:$AD$3757, AF1855:$AF$3757), "")</f>
        <v>-3.233290818603986E-3</v>
      </c>
      <c r="AH1855">
        <f t="shared" si="56"/>
        <v>-24222577</v>
      </c>
    </row>
    <row r="1856" spans="1:34" x14ac:dyDescent="0.3">
      <c r="A1856" t="s">
        <v>8</v>
      </c>
      <c r="B1856" t="s">
        <v>2442</v>
      </c>
      <c r="G1856">
        <v>107</v>
      </c>
      <c r="H1856" t="s">
        <v>897</v>
      </c>
      <c r="W1856" t="s">
        <v>2665</v>
      </c>
      <c r="X1856" t="s">
        <v>11</v>
      </c>
      <c r="AD1856">
        <v>25000000</v>
      </c>
      <c r="AE1856">
        <v>6.8</v>
      </c>
      <c r="AF1856">
        <v>1186957</v>
      </c>
      <c r="AG1856">
        <f>IFERROR(CORREL(AD1856:$AD$3757, AF1856:$AF$3757), "")</f>
        <v>-3.2363815719094967E-3</v>
      </c>
      <c r="AH1856">
        <f t="shared" si="56"/>
        <v>-23813043</v>
      </c>
    </row>
    <row r="1857" spans="1:34" x14ac:dyDescent="0.3">
      <c r="A1857" t="s">
        <v>8</v>
      </c>
      <c r="B1857" t="s">
        <v>2666</v>
      </c>
      <c r="G1857">
        <v>131</v>
      </c>
      <c r="H1857" t="s">
        <v>5366</v>
      </c>
      <c r="I1857" t="s">
        <v>897</v>
      </c>
      <c r="J1857" t="s">
        <v>5363</v>
      </c>
      <c r="K1857" t="s">
        <v>5359</v>
      </c>
      <c r="W1857" t="s">
        <v>2667</v>
      </c>
      <c r="X1857" t="s">
        <v>11</v>
      </c>
      <c r="AD1857">
        <v>13500000</v>
      </c>
      <c r="AE1857">
        <v>7.8</v>
      </c>
      <c r="AF1857">
        <v>85433</v>
      </c>
      <c r="AG1857">
        <f>IFERROR(CORREL(AD1857:$AD$3757, AF1857:$AF$3757), "")</f>
        <v>-3.2394206476268552E-3</v>
      </c>
      <c r="AH1857">
        <f t="shared" si="56"/>
        <v>-13414567</v>
      </c>
    </row>
    <row r="1858" spans="1:34" x14ac:dyDescent="0.3">
      <c r="A1858" t="s">
        <v>8</v>
      </c>
      <c r="B1858" t="s">
        <v>2668</v>
      </c>
      <c r="G1858">
        <v>122</v>
      </c>
      <c r="H1858" t="s">
        <v>5366</v>
      </c>
      <c r="I1858" t="s">
        <v>897</v>
      </c>
      <c r="W1858" t="s">
        <v>2669</v>
      </c>
      <c r="X1858" t="s">
        <v>11</v>
      </c>
      <c r="AD1858">
        <v>20000000</v>
      </c>
      <c r="AE1858">
        <v>6.7</v>
      </c>
      <c r="AF1858">
        <v>1697956</v>
      </c>
      <c r="AG1858">
        <f>IFERROR(CORREL(AD1858:$AD$3757, AF1858:$AF$3757), "")</f>
        <v>-3.2549050267320304E-3</v>
      </c>
      <c r="AH1858">
        <f t="shared" si="56"/>
        <v>-18302044</v>
      </c>
    </row>
    <row r="1859" spans="1:34" x14ac:dyDescent="0.3">
      <c r="A1859" t="s">
        <v>8</v>
      </c>
      <c r="B1859" t="s">
        <v>2572</v>
      </c>
      <c r="G1859">
        <v>134</v>
      </c>
      <c r="H1859" t="s">
        <v>528</v>
      </c>
      <c r="I1859" t="s">
        <v>897</v>
      </c>
      <c r="W1859" t="s">
        <v>2670</v>
      </c>
      <c r="X1859" t="s">
        <v>762</v>
      </c>
      <c r="AD1859">
        <v>25000000</v>
      </c>
      <c r="AE1859">
        <v>7.1</v>
      </c>
      <c r="AF1859">
        <v>183662</v>
      </c>
      <c r="AG1859">
        <f>IFERROR(CORREL(AD1859:$AD$3757, AF1859:$AF$3757), "")</f>
        <v>-3.2629039310719541E-3</v>
      </c>
      <c r="AH1859">
        <f t="shared" ref="AH1859:AH1922" si="57" xml:space="preserve"> AF1859 - AD1859</f>
        <v>-24816338</v>
      </c>
    </row>
    <row r="1860" spans="1:34" x14ac:dyDescent="0.3">
      <c r="A1860" t="s">
        <v>8</v>
      </c>
      <c r="B1860" t="s">
        <v>997</v>
      </c>
      <c r="G1860">
        <v>117</v>
      </c>
      <c r="H1860" t="s">
        <v>528</v>
      </c>
      <c r="I1860" t="s">
        <v>897</v>
      </c>
      <c r="J1860" t="s">
        <v>5359</v>
      </c>
      <c r="K1860" t="s">
        <v>5365</v>
      </c>
      <c r="W1860" t="s">
        <v>2671</v>
      </c>
      <c r="X1860" t="s">
        <v>11</v>
      </c>
      <c r="AD1860">
        <v>25000000</v>
      </c>
      <c r="AE1860">
        <v>5.7</v>
      </c>
      <c r="AF1860">
        <v>134904</v>
      </c>
      <c r="AG1860">
        <f>IFERROR(CORREL(AD1860:$AD$3757, AF1860:$AF$3757), "")</f>
        <v>-3.2661024786540455E-3</v>
      </c>
      <c r="AH1860">
        <f t="shared" si="57"/>
        <v>-24865096</v>
      </c>
    </row>
    <row r="1861" spans="1:34" x14ac:dyDescent="0.3">
      <c r="A1861" t="s">
        <v>8</v>
      </c>
      <c r="B1861" t="s">
        <v>50</v>
      </c>
      <c r="G1861">
        <v>138</v>
      </c>
      <c r="H1861" t="s">
        <v>5366</v>
      </c>
      <c r="I1861" t="s">
        <v>897</v>
      </c>
      <c r="J1861" t="s">
        <v>5281</v>
      </c>
      <c r="W1861" t="s">
        <v>2672</v>
      </c>
      <c r="X1861" t="s">
        <v>11</v>
      </c>
      <c r="AD1861">
        <v>25000000</v>
      </c>
      <c r="AE1861">
        <v>5.3</v>
      </c>
      <c r="AF1861">
        <v>16969390</v>
      </c>
      <c r="AG1861">
        <f>IFERROR(CORREL(AD1861:$AD$3757, AF1861:$AF$3757), "")</f>
        <v>-3.2693118190574109E-3</v>
      </c>
      <c r="AH1861">
        <f t="shared" si="57"/>
        <v>-8030610</v>
      </c>
    </row>
    <row r="1862" spans="1:34" x14ac:dyDescent="0.3">
      <c r="A1862" t="s">
        <v>8</v>
      </c>
      <c r="B1862" t="s">
        <v>1506</v>
      </c>
      <c r="G1862">
        <v>119</v>
      </c>
      <c r="H1862" t="s">
        <v>897</v>
      </c>
      <c r="I1862" t="s">
        <v>5359</v>
      </c>
      <c r="W1862" t="s">
        <v>2673</v>
      </c>
      <c r="X1862" t="s">
        <v>11</v>
      </c>
      <c r="AD1862">
        <v>14000000</v>
      </c>
      <c r="AE1862">
        <v>7.7</v>
      </c>
      <c r="AF1862">
        <v>34700000</v>
      </c>
      <c r="AG1862">
        <f>IFERROR(CORREL(AD1862:$AD$3757, AF1862:$AF$3757), "")</f>
        <v>-3.2703553383677444E-3</v>
      </c>
      <c r="AH1862">
        <f t="shared" si="57"/>
        <v>20700000</v>
      </c>
    </row>
    <row r="1863" spans="1:34" x14ac:dyDescent="0.3">
      <c r="A1863" t="s">
        <v>8</v>
      </c>
      <c r="B1863" t="s">
        <v>1164</v>
      </c>
      <c r="G1863">
        <v>137</v>
      </c>
      <c r="H1863" t="s">
        <v>253</v>
      </c>
      <c r="I1863" t="s">
        <v>897</v>
      </c>
      <c r="W1863" t="s">
        <v>2674</v>
      </c>
      <c r="X1863" t="s">
        <v>11</v>
      </c>
      <c r="AD1863">
        <v>25000000</v>
      </c>
      <c r="AE1863">
        <v>6.1</v>
      </c>
      <c r="AF1863">
        <v>717753</v>
      </c>
      <c r="AG1863">
        <f>IFERROR(CORREL(AD1863:$AD$3757, AF1863:$AF$3757), "")</f>
        <v>-3.2654858278165885E-3</v>
      </c>
      <c r="AH1863">
        <f t="shared" si="57"/>
        <v>-24282247</v>
      </c>
    </row>
    <row r="1864" spans="1:34" x14ac:dyDescent="0.3">
      <c r="A1864" t="s">
        <v>8</v>
      </c>
      <c r="B1864" t="s">
        <v>274</v>
      </c>
      <c r="G1864">
        <v>119</v>
      </c>
      <c r="H1864" t="s">
        <v>253</v>
      </c>
      <c r="I1864" t="s">
        <v>528</v>
      </c>
      <c r="J1864" t="s">
        <v>5358</v>
      </c>
      <c r="W1864" t="s">
        <v>2675</v>
      </c>
      <c r="X1864" t="s">
        <v>11</v>
      </c>
      <c r="AD1864">
        <v>25000000</v>
      </c>
      <c r="AE1864">
        <v>7.3</v>
      </c>
      <c r="AF1864">
        <v>109713132</v>
      </c>
      <c r="AG1864">
        <f>IFERROR(CORREL(AD1864:$AD$3757, AF1864:$AF$3757), "")</f>
        <v>-3.2686279583720368E-3</v>
      </c>
      <c r="AH1864">
        <f t="shared" si="57"/>
        <v>84713132</v>
      </c>
    </row>
    <row r="1865" spans="1:34" x14ac:dyDescent="0.3">
      <c r="A1865" t="s">
        <v>8</v>
      </c>
      <c r="B1865" t="s">
        <v>477</v>
      </c>
      <c r="G1865">
        <v>139</v>
      </c>
      <c r="H1865" t="s">
        <v>897</v>
      </c>
      <c r="I1865" t="s">
        <v>5365</v>
      </c>
      <c r="W1865" t="s">
        <v>2676</v>
      </c>
      <c r="X1865" t="s">
        <v>11</v>
      </c>
      <c r="AD1865">
        <v>24000000</v>
      </c>
      <c r="AE1865">
        <v>7.2</v>
      </c>
      <c r="AF1865">
        <v>70269171</v>
      </c>
      <c r="AG1865">
        <f>IFERROR(CORREL(AD1865:$AD$3757, AF1865:$AF$3757), "")</f>
        <v>-3.2629628810371594E-3</v>
      </c>
      <c r="AH1865">
        <f t="shared" si="57"/>
        <v>46269171</v>
      </c>
    </row>
    <row r="1866" spans="1:34" x14ac:dyDescent="0.3">
      <c r="A1866" t="s">
        <v>8</v>
      </c>
      <c r="B1866" t="s">
        <v>505</v>
      </c>
      <c r="G1866">
        <v>114</v>
      </c>
      <c r="H1866" t="s">
        <v>354</v>
      </c>
      <c r="I1866" t="s">
        <v>5366</v>
      </c>
      <c r="J1866" t="s">
        <v>5365</v>
      </c>
      <c r="K1866" t="s">
        <v>5281</v>
      </c>
      <c r="W1866" t="s">
        <v>506</v>
      </c>
      <c r="X1866" t="s">
        <v>11</v>
      </c>
      <c r="AD1866">
        <v>105000000</v>
      </c>
      <c r="AE1866">
        <v>5.3</v>
      </c>
      <c r="AF1866">
        <v>28772222</v>
      </c>
      <c r="AG1866">
        <f>IFERROR(CORREL(AD1866:$AD$3757, AF1866:$AF$3757), "")</f>
        <v>-3.257218204345731E-3</v>
      </c>
      <c r="AH1866">
        <f t="shared" si="57"/>
        <v>-76227778</v>
      </c>
    </row>
    <row r="1867" spans="1:34" x14ac:dyDescent="0.3">
      <c r="A1867" t="s">
        <v>8</v>
      </c>
      <c r="B1867" t="s">
        <v>1689</v>
      </c>
      <c r="G1867">
        <v>120</v>
      </c>
      <c r="H1867" t="s">
        <v>1714</v>
      </c>
      <c r="I1867" t="s">
        <v>5363</v>
      </c>
      <c r="W1867" t="s">
        <v>2677</v>
      </c>
      <c r="X1867" t="s">
        <v>11</v>
      </c>
      <c r="AD1867">
        <v>24000000</v>
      </c>
      <c r="AE1867">
        <v>6.1</v>
      </c>
      <c r="AF1867">
        <v>101334374</v>
      </c>
      <c r="AG1867">
        <f>IFERROR(CORREL(AD1867:$AD$3757, AF1867:$AF$3757), "")</f>
        <v>-3.2662871366745936E-3</v>
      </c>
      <c r="AH1867">
        <f t="shared" si="57"/>
        <v>77334374</v>
      </c>
    </row>
    <row r="1868" spans="1:34" x14ac:dyDescent="0.3">
      <c r="A1868" t="s">
        <v>8</v>
      </c>
      <c r="B1868" t="s">
        <v>2304</v>
      </c>
      <c r="G1868">
        <v>98</v>
      </c>
      <c r="H1868" t="s">
        <v>354</v>
      </c>
      <c r="I1868" t="s">
        <v>897</v>
      </c>
      <c r="J1868" t="s">
        <v>4337</v>
      </c>
      <c r="W1868" t="s">
        <v>2678</v>
      </c>
      <c r="X1868" t="s">
        <v>11</v>
      </c>
      <c r="AD1868">
        <v>25000000</v>
      </c>
      <c r="AE1868">
        <v>5.8</v>
      </c>
      <c r="AF1868">
        <v>1512815</v>
      </c>
      <c r="AG1868">
        <f>IFERROR(CORREL(AD1868:$AD$3757, AF1868:$AF$3757), "")</f>
        <v>-3.2578479581600547E-3</v>
      </c>
      <c r="AH1868">
        <f t="shared" si="57"/>
        <v>-23487185</v>
      </c>
    </row>
    <row r="1869" spans="1:34" x14ac:dyDescent="0.3">
      <c r="A1869" t="s">
        <v>8</v>
      </c>
      <c r="B1869" t="s">
        <v>361</v>
      </c>
      <c r="G1869">
        <v>106</v>
      </c>
      <c r="H1869" t="s">
        <v>528</v>
      </c>
      <c r="I1869" t="s">
        <v>5359</v>
      </c>
      <c r="W1869" t="s">
        <v>2679</v>
      </c>
      <c r="X1869" t="s">
        <v>11</v>
      </c>
      <c r="AD1869">
        <v>24000000</v>
      </c>
      <c r="AE1869">
        <v>5.7</v>
      </c>
      <c r="AF1869">
        <v>65182182</v>
      </c>
      <c r="AG1869">
        <f>IFERROR(CORREL(AD1869:$AD$3757, AF1869:$AF$3757), "")</f>
        <v>-3.2608410444237624E-3</v>
      </c>
      <c r="AH1869">
        <f t="shared" si="57"/>
        <v>41182182</v>
      </c>
    </row>
    <row r="1870" spans="1:34" x14ac:dyDescent="0.3">
      <c r="A1870" t="s">
        <v>8</v>
      </c>
      <c r="B1870" t="s">
        <v>1864</v>
      </c>
      <c r="G1870">
        <v>98</v>
      </c>
      <c r="H1870" t="s">
        <v>528</v>
      </c>
      <c r="I1870" t="s">
        <v>5366</v>
      </c>
      <c r="W1870" t="s">
        <v>2680</v>
      </c>
      <c r="X1870" t="s">
        <v>11</v>
      </c>
      <c r="AD1870">
        <v>24000000</v>
      </c>
      <c r="AE1870">
        <v>6.7</v>
      </c>
      <c r="AF1870">
        <v>57262492</v>
      </c>
      <c r="AG1870">
        <f>IFERROR(CORREL(AD1870:$AD$3757, AF1870:$AF$3757), "")</f>
        <v>-3.255698397505071E-3</v>
      </c>
      <c r="AH1870">
        <f t="shared" si="57"/>
        <v>33262492</v>
      </c>
    </row>
    <row r="1871" spans="1:34" x14ac:dyDescent="0.3">
      <c r="A1871" t="s">
        <v>8</v>
      </c>
      <c r="B1871" t="s">
        <v>2681</v>
      </c>
      <c r="G1871">
        <v>107</v>
      </c>
      <c r="H1871" t="s">
        <v>897</v>
      </c>
      <c r="I1871" t="s">
        <v>5368</v>
      </c>
      <c r="J1871" t="s">
        <v>5359</v>
      </c>
      <c r="W1871" t="s">
        <v>2682</v>
      </c>
      <c r="X1871" t="s">
        <v>11</v>
      </c>
      <c r="AD1871">
        <v>8200000</v>
      </c>
      <c r="AE1871">
        <v>6.5</v>
      </c>
      <c r="AF1871">
        <v>80000000</v>
      </c>
      <c r="AG1871">
        <f>IFERROR(CORREL(AD1871:$AD$3757, AF1871:$AF$3757), "")</f>
        <v>-3.2514575353457848E-3</v>
      </c>
      <c r="AH1871">
        <f t="shared" si="57"/>
        <v>71800000</v>
      </c>
    </row>
    <row r="1872" spans="1:34" x14ac:dyDescent="0.3">
      <c r="A1872" t="s">
        <v>8</v>
      </c>
      <c r="B1872" t="s">
        <v>675</v>
      </c>
      <c r="G1872">
        <v>88</v>
      </c>
      <c r="H1872" t="s">
        <v>528</v>
      </c>
      <c r="W1872" t="s">
        <v>2683</v>
      </c>
      <c r="X1872" t="s">
        <v>11</v>
      </c>
      <c r="AD1872">
        <v>24000000</v>
      </c>
      <c r="AE1872">
        <v>7.2</v>
      </c>
      <c r="AF1872">
        <v>74608545</v>
      </c>
      <c r="AG1872">
        <f>IFERROR(CORREL(AD1872:$AD$3757, AF1872:$AF$3757), "")</f>
        <v>-3.2093246900292919E-3</v>
      </c>
      <c r="AH1872">
        <f t="shared" si="57"/>
        <v>50608545</v>
      </c>
    </row>
    <row r="1873" spans="1:34" x14ac:dyDescent="0.3">
      <c r="A1873" t="s">
        <v>8</v>
      </c>
      <c r="B1873" t="s">
        <v>738</v>
      </c>
      <c r="G1873">
        <v>137</v>
      </c>
      <c r="H1873" t="s">
        <v>528</v>
      </c>
      <c r="I1873" t="s">
        <v>897</v>
      </c>
      <c r="J1873" t="s">
        <v>5357</v>
      </c>
      <c r="W1873" t="s">
        <v>2684</v>
      </c>
      <c r="X1873" t="s">
        <v>11</v>
      </c>
      <c r="AD1873">
        <v>24000000</v>
      </c>
      <c r="AE1873">
        <v>7.6</v>
      </c>
      <c r="AF1873">
        <v>41895491</v>
      </c>
      <c r="AG1873">
        <f>IFERROR(CORREL(AD1873:$AD$3757, AF1873:$AF$3757), "")</f>
        <v>-3.2031263853316509E-3</v>
      </c>
      <c r="AH1873">
        <f t="shared" si="57"/>
        <v>17895491</v>
      </c>
    </row>
    <row r="1874" spans="1:34" x14ac:dyDescent="0.3">
      <c r="A1874" t="s">
        <v>8</v>
      </c>
      <c r="B1874" t="s">
        <v>2098</v>
      </c>
      <c r="G1874">
        <v>100</v>
      </c>
      <c r="H1874" t="s">
        <v>1714</v>
      </c>
      <c r="I1874" t="s">
        <v>5363</v>
      </c>
      <c r="W1874" t="s">
        <v>2685</v>
      </c>
      <c r="X1874" t="s">
        <v>11</v>
      </c>
      <c r="AD1874">
        <v>24000000</v>
      </c>
      <c r="AE1874">
        <v>4.5999999999999996</v>
      </c>
      <c r="AF1874">
        <v>39989008</v>
      </c>
      <c r="AG1874">
        <f>IFERROR(CORREL(AD1874:$AD$3757, AF1874:$AF$3757), "")</f>
        <v>-3.2008127984225528E-3</v>
      </c>
      <c r="AH1874">
        <f t="shared" si="57"/>
        <v>15989008</v>
      </c>
    </row>
    <row r="1875" spans="1:34" x14ac:dyDescent="0.3">
      <c r="A1875" t="s">
        <v>8</v>
      </c>
      <c r="B1875" t="s">
        <v>1333</v>
      </c>
      <c r="G1875">
        <v>115</v>
      </c>
      <c r="H1875" t="s">
        <v>528</v>
      </c>
      <c r="I1875" t="s">
        <v>897</v>
      </c>
      <c r="J1875" t="s">
        <v>5359</v>
      </c>
      <c r="W1875" t="s">
        <v>2686</v>
      </c>
      <c r="X1875" t="s">
        <v>11</v>
      </c>
      <c r="AD1875">
        <v>24000000</v>
      </c>
      <c r="AE1875">
        <v>6.9</v>
      </c>
      <c r="AF1875">
        <v>32662299</v>
      </c>
      <c r="AG1875">
        <f>IFERROR(CORREL(AD1875:$AD$3757, AF1875:$AF$3757), "")</f>
        <v>-3.1987575531984749E-3</v>
      </c>
      <c r="AH1875">
        <f t="shared" si="57"/>
        <v>8662299</v>
      </c>
    </row>
    <row r="1876" spans="1:34" x14ac:dyDescent="0.3">
      <c r="A1876" t="s">
        <v>8</v>
      </c>
      <c r="B1876" t="s">
        <v>1910</v>
      </c>
      <c r="G1876">
        <v>101</v>
      </c>
      <c r="H1876" t="s">
        <v>528</v>
      </c>
      <c r="I1876" t="s">
        <v>5359</v>
      </c>
      <c r="W1876" t="s">
        <v>2687</v>
      </c>
      <c r="X1876" t="s">
        <v>11</v>
      </c>
      <c r="AD1876">
        <v>24000000</v>
      </c>
      <c r="AE1876">
        <v>6.6</v>
      </c>
      <c r="AF1876">
        <v>31452765</v>
      </c>
      <c r="AG1876">
        <f>IFERROR(CORREL(AD1876:$AD$3757, AF1876:$AF$3757), "")</f>
        <v>-3.1977382403377838E-3</v>
      </c>
      <c r="AH1876">
        <f t="shared" si="57"/>
        <v>7452765</v>
      </c>
    </row>
    <row r="1877" spans="1:34" x14ac:dyDescent="0.3">
      <c r="A1877" t="s">
        <v>8</v>
      </c>
      <c r="B1877" t="s">
        <v>2688</v>
      </c>
      <c r="G1877">
        <v>110</v>
      </c>
      <c r="H1877" t="s">
        <v>528</v>
      </c>
      <c r="I1877" t="s">
        <v>5366</v>
      </c>
      <c r="J1877" t="s">
        <v>897</v>
      </c>
      <c r="W1877" t="s">
        <v>2689</v>
      </c>
      <c r="X1877" t="s">
        <v>11</v>
      </c>
      <c r="AD1877">
        <v>24000000</v>
      </c>
      <c r="AE1877">
        <v>6.3</v>
      </c>
      <c r="AF1877">
        <v>25167270</v>
      </c>
      <c r="AG1877">
        <f>IFERROR(CORREL(AD1877:$AD$3757, AF1877:$AF$3757), "")</f>
        <v>-3.1968946122133764E-3</v>
      </c>
      <c r="AH1877">
        <f t="shared" si="57"/>
        <v>1167270</v>
      </c>
    </row>
    <row r="1878" spans="1:34" x14ac:dyDescent="0.3">
      <c r="A1878" t="s">
        <v>8</v>
      </c>
      <c r="B1878" t="s">
        <v>396</v>
      </c>
      <c r="G1878">
        <v>94</v>
      </c>
      <c r="H1878" t="s">
        <v>528</v>
      </c>
      <c r="I1878" t="s">
        <v>2601</v>
      </c>
      <c r="W1878" t="s">
        <v>2690</v>
      </c>
      <c r="X1878" t="s">
        <v>11</v>
      </c>
      <c r="AD1878">
        <v>25000000</v>
      </c>
      <c r="AE1878">
        <v>6.2</v>
      </c>
      <c r="AF1878">
        <v>32416109</v>
      </c>
      <c r="AG1878">
        <f>IFERROR(CORREL(AD1878:$AD$3757, AF1878:$AF$3757), "")</f>
        <v>-3.1969933879262605E-3</v>
      </c>
      <c r="AH1878">
        <f t="shared" si="57"/>
        <v>7416109</v>
      </c>
    </row>
    <row r="1879" spans="1:34" x14ac:dyDescent="0.3">
      <c r="A1879" t="s">
        <v>8</v>
      </c>
      <c r="B1879" t="s">
        <v>2691</v>
      </c>
      <c r="G1879">
        <v>88</v>
      </c>
      <c r="H1879" t="s">
        <v>354</v>
      </c>
      <c r="I1879" t="s">
        <v>528</v>
      </c>
      <c r="J1879" t="s">
        <v>5366</v>
      </c>
      <c r="K1879" t="s">
        <v>5281</v>
      </c>
      <c r="W1879" t="s">
        <v>2692</v>
      </c>
      <c r="X1879" t="s">
        <v>11</v>
      </c>
      <c r="AD1879">
        <v>24000000</v>
      </c>
      <c r="AE1879">
        <v>5.3</v>
      </c>
      <c r="AF1879">
        <v>20218</v>
      </c>
      <c r="AG1879">
        <f>IFERROR(CORREL(AD1879:$AD$3757, AF1879:$AF$3757), "")</f>
        <v>-3.1962812552711558E-3</v>
      </c>
      <c r="AH1879">
        <f t="shared" si="57"/>
        <v>-23979782</v>
      </c>
    </row>
    <row r="1880" spans="1:34" x14ac:dyDescent="0.3">
      <c r="A1880" t="s">
        <v>8</v>
      </c>
      <c r="B1880" t="s">
        <v>379</v>
      </c>
      <c r="G1880">
        <v>127</v>
      </c>
      <c r="H1880" t="s">
        <v>5367</v>
      </c>
      <c r="I1880" t="s">
        <v>897</v>
      </c>
      <c r="W1880" t="s">
        <v>2693</v>
      </c>
      <c r="X1880" t="s">
        <v>11</v>
      </c>
      <c r="AD1880">
        <v>24000000</v>
      </c>
      <c r="AE1880">
        <v>7.3</v>
      </c>
      <c r="AF1880">
        <v>28871190</v>
      </c>
      <c r="AG1880">
        <f>IFERROR(CORREL(AD1880:$AD$3757, AF1880:$AF$3757), "")</f>
        <v>-3.2005625135794248E-3</v>
      </c>
      <c r="AH1880">
        <f t="shared" si="57"/>
        <v>4871190</v>
      </c>
    </row>
    <row r="1881" spans="1:34" x14ac:dyDescent="0.3">
      <c r="A1881" t="s">
        <v>8</v>
      </c>
      <c r="B1881" t="s">
        <v>815</v>
      </c>
      <c r="G1881">
        <v>95</v>
      </c>
      <c r="H1881" t="s">
        <v>528</v>
      </c>
      <c r="I1881" t="s">
        <v>5359</v>
      </c>
      <c r="W1881" t="s">
        <v>2694</v>
      </c>
      <c r="X1881" t="s">
        <v>11</v>
      </c>
      <c r="AD1881">
        <v>24000000</v>
      </c>
      <c r="AE1881">
        <v>5.6</v>
      </c>
      <c r="AF1881">
        <v>16964743</v>
      </c>
      <c r="AG1881">
        <f>IFERROR(CORREL(AD1881:$AD$3757, AF1881:$AF$3757), "")</f>
        <v>-3.2001013741885134E-3</v>
      </c>
      <c r="AH1881">
        <f t="shared" si="57"/>
        <v>-7035257</v>
      </c>
    </row>
    <row r="1882" spans="1:34" x14ac:dyDescent="0.3">
      <c r="A1882" t="s">
        <v>8</v>
      </c>
      <c r="B1882" t="s">
        <v>1036</v>
      </c>
      <c r="G1882">
        <v>87</v>
      </c>
      <c r="H1882" t="s">
        <v>253</v>
      </c>
      <c r="I1882" t="s">
        <v>528</v>
      </c>
      <c r="J1882" t="s">
        <v>5361</v>
      </c>
      <c r="K1882" t="s">
        <v>5357</v>
      </c>
      <c r="L1882" t="s">
        <v>5368</v>
      </c>
      <c r="M1882" t="s">
        <v>5358</v>
      </c>
      <c r="W1882" t="s">
        <v>2695</v>
      </c>
      <c r="X1882" t="s">
        <v>11</v>
      </c>
      <c r="AD1882">
        <v>24000000</v>
      </c>
      <c r="AE1882">
        <v>6.2</v>
      </c>
      <c r="AF1882">
        <v>16290976</v>
      </c>
      <c r="AG1882">
        <f>IFERROR(CORREL(AD1882:$AD$3757, AF1882:$AF$3757), "")</f>
        <v>-3.2014964031595824E-3</v>
      </c>
      <c r="AH1882">
        <f t="shared" si="57"/>
        <v>-7709024</v>
      </c>
    </row>
    <row r="1883" spans="1:34" x14ac:dyDescent="0.3">
      <c r="A1883" t="s">
        <v>8</v>
      </c>
      <c r="B1883" t="s">
        <v>2696</v>
      </c>
      <c r="G1883">
        <v>118</v>
      </c>
      <c r="H1883" t="s">
        <v>253</v>
      </c>
      <c r="I1883" t="s">
        <v>5361</v>
      </c>
      <c r="J1883" t="s">
        <v>5357</v>
      </c>
      <c r="K1883" t="s">
        <v>5368</v>
      </c>
      <c r="L1883" t="s">
        <v>5362</v>
      </c>
      <c r="W1883" t="s">
        <v>2697</v>
      </c>
      <c r="X1883" t="s">
        <v>11</v>
      </c>
      <c r="AD1883">
        <v>24000000</v>
      </c>
      <c r="AE1883">
        <v>5.2</v>
      </c>
      <c r="AF1883">
        <v>13000000</v>
      </c>
      <c r="AG1883">
        <f>IFERROR(CORREL(AD1883:$AD$3757, AF1883:$AF$3757), "")</f>
        <v>-3.2030024356556664E-3</v>
      </c>
      <c r="AH1883">
        <f t="shared" si="57"/>
        <v>-11000000</v>
      </c>
    </row>
    <row r="1884" spans="1:34" x14ac:dyDescent="0.3">
      <c r="A1884" t="s">
        <v>8</v>
      </c>
      <c r="B1884" t="s">
        <v>1085</v>
      </c>
      <c r="G1884">
        <v>107</v>
      </c>
      <c r="H1884" t="s">
        <v>528</v>
      </c>
      <c r="I1884" t="s">
        <v>5365</v>
      </c>
      <c r="W1884" t="s">
        <v>2698</v>
      </c>
      <c r="X1884" t="s">
        <v>11</v>
      </c>
      <c r="AD1884">
        <v>24000000</v>
      </c>
      <c r="AE1884">
        <v>5.3</v>
      </c>
      <c r="AF1884">
        <v>12372410</v>
      </c>
      <c r="AG1884">
        <f>IFERROR(CORREL(AD1884:$AD$3757, AF1884:$AF$3757), "")</f>
        <v>-3.2050518877814356E-3</v>
      </c>
      <c r="AH1884">
        <f t="shared" si="57"/>
        <v>-11627590</v>
      </c>
    </row>
    <row r="1885" spans="1:34" x14ac:dyDescent="0.3">
      <c r="A1885" t="s">
        <v>8</v>
      </c>
      <c r="B1885" t="s">
        <v>832</v>
      </c>
      <c r="G1885">
        <v>124</v>
      </c>
      <c r="H1885" t="s">
        <v>528</v>
      </c>
      <c r="I1885" t="s">
        <v>897</v>
      </c>
      <c r="J1885" t="s">
        <v>5365</v>
      </c>
      <c r="W1885" t="s">
        <v>2699</v>
      </c>
      <c r="X1885" t="s">
        <v>11</v>
      </c>
      <c r="AD1885">
        <v>24000000</v>
      </c>
      <c r="AE1885">
        <v>5.4</v>
      </c>
      <c r="AF1885">
        <v>8427204</v>
      </c>
      <c r="AG1885">
        <f>IFERROR(CORREL(AD1885:$AD$3757, AF1885:$AF$3757), "")</f>
        <v>-3.2072082837053635E-3</v>
      </c>
      <c r="AH1885">
        <f t="shared" si="57"/>
        <v>-15572796</v>
      </c>
    </row>
    <row r="1886" spans="1:34" x14ac:dyDescent="0.3">
      <c r="A1886" t="s">
        <v>8</v>
      </c>
      <c r="B1886" t="s">
        <v>2700</v>
      </c>
      <c r="G1886">
        <v>89</v>
      </c>
      <c r="H1886" t="s">
        <v>528</v>
      </c>
      <c r="I1886" t="s">
        <v>5359</v>
      </c>
      <c r="W1886" t="s">
        <v>2701</v>
      </c>
      <c r="X1886" t="s">
        <v>11</v>
      </c>
      <c r="AD1886">
        <v>24000000</v>
      </c>
      <c r="AE1886">
        <v>4.9000000000000004</v>
      </c>
      <c r="AF1886">
        <v>9639242</v>
      </c>
      <c r="AG1886">
        <f>IFERROR(CORREL(AD1886:$AD$3757, AF1886:$AF$3757), "")</f>
        <v>-3.2100346454388483E-3</v>
      </c>
      <c r="AH1886">
        <f t="shared" si="57"/>
        <v>-14360758</v>
      </c>
    </row>
    <row r="1887" spans="1:34" x14ac:dyDescent="0.3">
      <c r="A1887" t="s">
        <v>8</v>
      </c>
      <c r="B1887" t="s">
        <v>2004</v>
      </c>
      <c r="G1887">
        <v>88</v>
      </c>
      <c r="H1887" t="s">
        <v>528</v>
      </c>
      <c r="I1887" t="s">
        <v>1714</v>
      </c>
      <c r="W1887" t="s">
        <v>2702</v>
      </c>
      <c r="X1887" t="s">
        <v>11</v>
      </c>
      <c r="AD1887">
        <v>24000000</v>
      </c>
      <c r="AE1887">
        <v>5.5</v>
      </c>
      <c r="AF1887">
        <v>25003072</v>
      </c>
      <c r="AG1887">
        <f>IFERROR(CORREL(AD1887:$AD$3757, AF1887:$AF$3757), "")</f>
        <v>-3.2126573849097801E-3</v>
      </c>
      <c r="AH1887">
        <f t="shared" si="57"/>
        <v>1003072</v>
      </c>
    </row>
    <row r="1888" spans="1:34" x14ac:dyDescent="0.3">
      <c r="A1888" t="s">
        <v>197</v>
      </c>
      <c r="B1888" t="s">
        <v>32</v>
      </c>
      <c r="G1888">
        <v>118</v>
      </c>
      <c r="H1888" t="s">
        <v>5367</v>
      </c>
      <c r="I1888" t="s">
        <v>897</v>
      </c>
      <c r="J1888" t="s">
        <v>5368</v>
      </c>
      <c r="K1888" t="s">
        <v>5362</v>
      </c>
      <c r="W1888" t="s">
        <v>2703</v>
      </c>
      <c r="X1888" t="s">
        <v>11</v>
      </c>
      <c r="AD1888">
        <v>23000000</v>
      </c>
      <c r="AE1888">
        <v>6.7</v>
      </c>
      <c r="AF1888">
        <v>6144806</v>
      </c>
      <c r="AG1888">
        <f>IFERROR(CORREL(AD1888:$AD$3757, AF1888:$AF$3757), "")</f>
        <v>-3.2127898600414432E-3</v>
      </c>
      <c r="AH1888">
        <f t="shared" si="57"/>
        <v>-16855194</v>
      </c>
    </row>
    <row r="1889" spans="1:34" x14ac:dyDescent="0.3">
      <c r="A1889" t="s">
        <v>8</v>
      </c>
      <c r="B1889" t="s">
        <v>2704</v>
      </c>
      <c r="G1889">
        <v>80</v>
      </c>
      <c r="H1889" t="s">
        <v>354</v>
      </c>
      <c r="I1889" t="s">
        <v>253</v>
      </c>
      <c r="J1889" t="s">
        <v>5360</v>
      </c>
      <c r="K1889" t="s">
        <v>528</v>
      </c>
      <c r="L1889" t="s">
        <v>5357</v>
      </c>
      <c r="W1889" t="s">
        <v>2705</v>
      </c>
      <c r="X1889" t="s">
        <v>11</v>
      </c>
      <c r="AD1889">
        <v>28000000</v>
      </c>
      <c r="AE1889">
        <v>7.2</v>
      </c>
      <c r="AF1889">
        <v>669276</v>
      </c>
      <c r="AG1889">
        <f>IFERROR(CORREL(AD1889:$AD$3757, AF1889:$AF$3757), "")</f>
        <v>-3.216836817557404E-3</v>
      </c>
      <c r="AH1889">
        <f t="shared" si="57"/>
        <v>-27330724</v>
      </c>
    </row>
    <row r="1890" spans="1:34" x14ac:dyDescent="0.3">
      <c r="A1890" t="s">
        <v>8</v>
      </c>
      <c r="B1890" t="s">
        <v>2706</v>
      </c>
      <c r="G1890">
        <v>120</v>
      </c>
      <c r="H1890" t="s">
        <v>897</v>
      </c>
      <c r="I1890" t="s">
        <v>5359</v>
      </c>
      <c r="W1890" t="s">
        <v>2707</v>
      </c>
      <c r="X1890" t="s">
        <v>11</v>
      </c>
      <c r="AD1890">
        <v>24000000</v>
      </c>
      <c r="AE1890">
        <v>5.0999999999999996</v>
      </c>
      <c r="AF1890">
        <v>42880</v>
      </c>
      <c r="AG1890">
        <f>IFERROR(CORREL(AD1890:$AD$3757, AF1890:$AF$3757), "")</f>
        <v>-3.2168539858400689E-3</v>
      </c>
      <c r="AH1890">
        <f t="shared" si="57"/>
        <v>-23957120</v>
      </c>
    </row>
    <row r="1891" spans="1:34" x14ac:dyDescent="0.3">
      <c r="A1891" t="s">
        <v>8</v>
      </c>
      <c r="B1891" t="s">
        <v>2078</v>
      </c>
      <c r="G1891">
        <v>98</v>
      </c>
      <c r="H1891" t="s">
        <v>354</v>
      </c>
      <c r="I1891" t="s">
        <v>5366</v>
      </c>
      <c r="J1891" t="s">
        <v>897</v>
      </c>
      <c r="K1891" t="s">
        <v>5281</v>
      </c>
      <c r="W1891" t="s">
        <v>2708</v>
      </c>
      <c r="X1891" t="s">
        <v>11</v>
      </c>
      <c r="AD1891">
        <v>24000000</v>
      </c>
      <c r="AE1891">
        <v>6.5</v>
      </c>
      <c r="AF1891">
        <v>23225911</v>
      </c>
      <c r="AG1891">
        <f>IFERROR(CORREL(AD1891:$AD$3757, AF1891:$AF$3757), "")</f>
        <v>-3.221171071679406E-3</v>
      </c>
      <c r="AH1891">
        <f t="shared" si="57"/>
        <v>-774089</v>
      </c>
    </row>
    <row r="1892" spans="1:34" x14ac:dyDescent="0.3">
      <c r="A1892" t="s">
        <v>8</v>
      </c>
      <c r="B1892" t="s">
        <v>2075</v>
      </c>
      <c r="G1892">
        <v>119</v>
      </c>
      <c r="H1892" t="s">
        <v>253</v>
      </c>
      <c r="I1892" t="s">
        <v>5360</v>
      </c>
      <c r="J1892" t="s">
        <v>5361</v>
      </c>
      <c r="K1892" t="s">
        <v>5357</v>
      </c>
      <c r="W1892" t="s">
        <v>2709</v>
      </c>
      <c r="X1892" t="s">
        <v>2077</v>
      </c>
      <c r="AD1892">
        <v>24000000</v>
      </c>
      <c r="AE1892">
        <v>8.1999999999999993</v>
      </c>
      <c r="AF1892">
        <v>4710455</v>
      </c>
      <c r="AG1892">
        <f>IFERROR(CORREL(AD1892:$AD$3757, AF1892:$AF$3757), "")</f>
        <v>-3.2215863143359512E-3</v>
      </c>
      <c r="AH1892">
        <f t="shared" si="57"/>
        <v>-19289545</v>
      </c>
    </row>
    <row r="1893" spans="1:34" x14ac:dyDescent="0.3">
      <c r="A1893" t="s">
        <v>8</v>
      </c>
      <c r="B1893" t="s">
        <v>1121</v>
      </c>
      <c r="G1893">
        <v>88</v>
      </c>
      <c r="H1893" t="s">
        <v>253</v>
      </c>
      <c r="I1893" t="s">
        <v>528</v>
      </c>
      <c r="J1893" t="s">
        <v>1714</v>
      </c>
      <c r="K1893" t="s">
        <v>5358</v>
      </c>
      <c r="W1893" t="s">
        <v>2710</v>
      </c>
      <c r="X1893" t="s">
        <v>11</v>
      </c>
      <c r="AD1893">
        <v>23600000</v>
      </c>
      <c r="AE1893">
        <v>7.7</v>
      </c>
      <c r="AF1893">
        <v>75590286</v>
      </c>
      <c r="AG1893">
        <f>IFERROR(CORREL(AD1893:$AD$3757, AF1893:$AF$3757), "")</f>
        <v>-3.2250795262796605E-3</v>
      </c>
      <c r="AH1893">
        <f t="shared" si="57"/>
        <v>51990286</v>
      </c>
    </row>
    <row r="1894" spans="1:34" x14ac:dyDescent="0.3">
      <c r="A1894" t="s">
        <v>8</v>
      </c>
      <c r="B1894" t="s">
        <v>46</v>
      </c>
      <c r="G1894">
        <v>201</v>
      </c>
      <c r="H1894" t="s">
        <v>354</v>
      </c>
      <c r="I1894" t="s">
        <v>253</v>
      </c>
      <c r="J1894" t="s">
        <v>897</v>
      </c>
      <c r="K1894" t="s">
        <v>5359</v>
      </c>
      <c r="W1894" t="s">
        <v>55</v>
      </c>
      <c r="X1894" t="s">
        <v>11</v>
      </c>
      <c r="AD1894">
        <v>207000000</v>
      </c>
      <c r="AE1894">
        <v>7.2</v>
      </c>
      <c r="AF1894">
        <v>218051260</v>
      </c>
      <c r="AG1894">
        <f>IFERROR(CORREL(AD1894:$AD$3757, AF1894:$AF$3757), "")</f>
        <v>-3.2178815291437242E-3</v>
      </c>
      <c r="AH1894">
        <f t="shared" si="57"/>
        <v>11051260</v>
      </c>
    </row>
    <row r="1895" spans="1:34" x14ac:dyDescent="0.3">
      <c r="A1895" t="s">
        <v>197</v>
      </c>
      <c r="B1895" t="s">
        <v>431</v>
      </c>
      <c r="G1895">
        <v>90</v>
      </c>
      <c r="H1895" t="s">
        <v>528</v>
      </c>
      <c r="I1895" t="s">
        <v>5365</v>
      </c>
      <c r="W1895" t="s">
        <v>2711</v>
      </c>
      <c r="X1895" t="s">
        <v>11</v>
      </c>
      <c r="AD1895">
        <v>20000000</v>
      </c>
      <c r="AE1895">
        <v>6.1</v>
      </c>
      <c r="AF1895">
        <v>161487252</v>
      </c>
      <c r="AG1895">
        <f>IFERROR(CORREL(AD1895:$AD$3757, AF1895:$AF$3757), "")</f>
        <v>-4.6768193963042546E-3</v>
      </c>
      <c r="AH1895">
        <f t="shared" si="57"/>
        <v>141487252</v>
      </c>
    </row>
    <row r="1896" spans="1:34" x14ac:dyDescent="0.3">
      <c r="A1896" t="s">
        <v>8</v>
      </c>
      <c r="B1896" t="s">
        <v>1921</v>
      </c>
      <c r="G1896">
        <v>127</v>
      </c>
      <c r="H1896" t="s">
        <v>354</v>
      </c>
      <c r="I1896" t="s">
        <v>253</v>
      </c>
      <c r="J1896" t="s">
        <v>5357</v>
      </c>
      <c r="K1896" t="s">
        <v>5358</v>
      </c>
      <c r="W1896" t="s">
        <v>2712</v>
      </c>
      <c r="X1896" t="s">
        <v>11</v>
      </c>
      <c r="AD1896">
        <v>18000000</v>
      </c>
      <c r="AE1896">
        <v>8.8000000000000007</v>
      </c>
      <c r="AF1896">
        <v>290158751</v>
      </c>
      <c r="AG1896">
        <f>IFERROR(CORREL(AD1896:$AD$3757, AF1896:$AF$3757), "")</f>
        <v>-4.6475793027578845E-3</v>
      </c>
      <c r="AH1896">
        <f t="shared" si="57"/>
        <v>272158751</v>
      </c>
    </row>
    <row r="1897" spans="1:34" x14ac:dyDescent="0.3">
      <c r="A1897" t="s">
        <v>8</v>
      </c>
      <c r="B1897" t="s">
        <v>75</v>
      </c>
      <c r="G1897">
        <v>119</v>
      </c>
      <c r="H1897" t="s">
        <v>354</v>
      </c>
      <c r="I1897" t="s">
        <v>528</v>
      </c>
      <c r="J1897" t="s">
        <v>5366</v>
      </c>
      <c r="K1897" t="s">
        <v>897</v>
      </c>
      <c r="L1897" t="s">
        <v>5281</v>
      </c>
      <c r="W1897" t="s">
        <v>2713</v>
      </c>
      <c r="X1897" t="s">
        <v>11</v>
      </c>
      <c r="AD1897">
        <v>19000000</v>
      </c>
      <c r="AE1897">
        <v>6.8</v>
      </c>
      <c r="AF1897">
        <v>65807024</v>
      </c>
      <c r="AG1897">
        <f>IFERROR(CORREL(AD1897:$AD$3757, AF1897:$AF$3757), "")</f>
        <v>-4.5938212026036445E-3</v>
      </c>
      <c r="AH1897">
        <f t="shared" si="57"/>
        <v>46807024</v>
      </c>
    </row>
    <row r="1898" spans="1:34" x14ac:dyDescent="0.3">
      <c r="A1898" t="s">
        <v>8</v>
      </c>
      <c r="B1898" t="s">
        <v>1518</v>
      </c>
      <c r="G1898">
        <v>85</v>
      </c>
      <c r="H1898" t="s">
        <v>528</v>
      </c>
      <c r="I1898" t="s">
        <v>5366</v>
      </c>
      <c r="W1898" t="s">
        <v>2714</v>
      </c>
      <c r="X1898" t="s">
        <v>11</v>
      </c>
      <c r="AD1898">
        <v>23000000</v>
      </c>
      <c r="AE1898">
        <v>6.8</v>
      </c>
      <c r="AF1898">
        <v>86930411</v>
      </c>
      <c r="AG1898">
        <f>IFERROR(CORREL(AD1898:$AD$3757, AF1898:$AF$3757), "")</f>
        <v>-4.5803526733007131E-3</v>
      </c>
      <c r="AH1898">
        <f t="shared" si="57"/>
        <v>63930411</v>
      </c>
    </row>
    <row r="1899" spans="1:34" x14ac:dyDescent="0.3">
      <c r="A1899" t="s">
        <v>8</v>
      </c>
      <c r="B1899" t="s">
        <v>1480</v>
      </c>
      <c r="G1899">
        <v>98</v>
      </c>
      <c r="H1899" t="s">
        <v>1714</v>
      </c>
      <c r="I1899" t="s">
        <v>5281</v>
      </c>
      <c r="W1899" t="s">
        <v>2715</v>
      </c>
      <c r="X1899" t="s">
        <v>11</v>
      </c>
      <c r="AD1899">
        <v>23000000</v>
      </c>
      <c r="AE1899">
        <v>6.7</v>
      </c>
      <c r="AF1899">
        <v>53302314</v>
      </c>
      <c r="AG1899">
        <f>IFERROR(CORREL(AD1899:$AD$3757, AF1899:$AF$3757), "")</f>
        <v>-4.5711897646824613E-3</v>
      </c>
      <c r="AH1899">
        <f t="shared" si="57"/>
        <v>30302314</v>
      </c>
    </row>
    <row r="1900" spans="1:34" x14ac:dyDescent="0.3">
      <c r="A1900" t="s">
        <v>8</v>
      </c>
      <c r="B1900" t="s">
        <v>893</v>
      </c>
      <c r="G1900">
        <v>101</v>
      </c>
      <c r="H1900" t="s">
        <v>897</v>
      </c>
      <c r="W1900" t="s">
        <v>2716</v>
      </c>
      <c r="X1900" t="s">
        <v>11</v>
      </c>
      <c r="AD1900">
        <v>12500000</v>
      </c>
      <c r="AE1900">
        <v>7.1</v>
      </c>
      <c r="AF1900">
        <v>40962534</v>
      </c>
      <c r="AG1900">
        <f>IFERROR(CORREL(AD1900:$AD$3757, AF1900:$AF$3757), "")</f>
        <v>-4.5663207957677993E-3</v>
      </c>
      <c r="AH1900">
        <f t="shared" si="57"/>
        <v>28462534</v>
      </c>
    </row>
    <row r="1901" spans="1:34" x14ac:dyDescent="0.3">
      <c r="A1901" t="s">
        <v>8</v>
      </c>
      <c r="B1901" t="s">
        <v>372</v>
      </c>
      <c r="G1901">
        <v>112</v>
      </c>
      <c r="H1901" t="s">
        <v>1714</v>
      </c>
      <c r="I1901" t="s">
        <v>5358</v>
      </c>
      <c r="W1901" t="s">
        <v>2717</v>
      </c>
      <c r="X1901" t="s">
        <v>11</v>
      </c>
      <c r="AD1901">
        <v>23000000</v>
      </c>
      <c r="AE1901">
        <v>7.1</v>
      </c>
      <c r="AF1901">
        <v>39235088</v>
      </c>
      <c r="AG1901">
        <f>IFERROR(CORREL(AD1901:$AD$3757, AF1901:$AF$3757), "")</f>
        <v>-4.5565759038168306E-3</v>
      </c>
      <c r="AH1901">
        <f t="shared" si="57"/>
        <v>16235088</v>
      </c>
    </row>
    <row r="1902" spans="1:34" x14ac:dyDescent="0.3">
      <c r="A1902" t="s">
        <v>8</v>
      </c>
      <c r="B1902" t="s">
        <v>271</v>
      </c>
      <c r="G1902">
        <v>97</v>
      </c>
      <c r="H1902" t="s">
        <v>528</v>
      </c>
      <c r="I1902" t="s">
        <v>5359</v>
      </c>
      <c r="W1902" t="s">
        <v>2718</v>
      </c>
      <c r="X1902" t="s">
        <v>11</v>
      </c>
      <c r="AD1902">
        <v>23000000</v>
      </c>
      <c r="AE1902">
        <v>6.1</v>
      </c>
      <c r="AF1902">
        <v>27338033</v>
      </c>
      <c r="AG1902">
        <f>IFERROR(CORREL(AD1902:$AD$3757, AF1902:$AF$3757), "")</f>
        <v>-4.554013081294518E-3</v>
      </c>
      <c r="AH1902">
        <f t="shared" si="57"/>
        <v>4338033</v>
      </c>
    </row>
    <row r="1903" spans="1:34" x14ac:dyDescent="0.3">
      <c r="A1903" t="s">
        <v>8</v>
      </c>
      <c r="B1903" t="s">
        <v>482</v>
      </c>
      <c r="G1903">
        <v>126</v>
      </c>
      <c r="H1903" t="s">
        <v>897</v>
      </c>
      <c r="I1903" t="s">
        <v>5359</v>
      </c>
      <c r="J1903" t="s">
        <v>5358</v>
      </c>
      <c r="W1903" t="s">
        <v>2719</v>
      </c>
      <c r="X1903" t="s">
        <v>11</v>
      </c>
      <c r="AD1903">
        <v>23000000</v>
      </c>
      <c r="AE1903">
        <v>8</v>
      </c>
      <c r="AF1903">
        <v>25556065</v>
      </c>
      <c r="AG1903">
        <f>IFERROR(CORREL(AD1903:$AD$3757, AF1903:$AF$3757), "")</f>
        <v>-4.5536505425229998E-3</v>
      </c>
      <c r="AH1903">
        <f t="shared" si="57"/>
        <v>2556065</v>
      </c>
    </row>
    <row r="1904" spans="1:34" x14ac:dyDescent="0.3">
      <c r="A1904" t="s">
        <v>8</v>
      </c>
      <c r="B1904" t="s">
        <v>908</v>
      </c>
      <c r="G1904">
        <v>106</v>
      </c>
      <c r="H1904" t="s">
        <v>5367</v>
      </c>
      <c r="I1904" t="s">
        <v>528</v>
      </c>
      <c r="J1904" t="s">
        <v>897</v>
      </c>
      <c r="K1904" t="s">
        <v>5365</v>
      </c>
      <c r="W1904" t="s">
        <v>2592</v>
      </c>
      <c r="X1904" t="s">
        <v>11</v>
      </c>
      <c r="AD1904">
        <v>23000000</v>
      </c>
      <c r="AE1904">
        <v>7.5</v>
      </c>
      <c r="AF1904">
        <v>15785632</v>
      </c>
      <c r="AG1904">
        <f>IFERROR(CORREL(AD1904:$AD$3757, AF1904:$AF$3757), "")</f>
        <v>-4.553636405611898E-3</v>
      </c>
      <c r="AH1904">
        <f t="shared" si="57"/>
        <v>-7214368</v>
      </c>
    </row>
    <row r="1905" spans="1:34" x14ac:dyDescent="0.3">
      <c r="A1905" t="s">
        <v>8</v>
      </c>
      <c r="B1905" t="s">
        <v>1175</v>
      </c>
      <c r="G1905">
        <v>97</v>
      </c>
      <c r="H1905" t="s">
        <v>5363</v>
      </c>
      <c r="I1905" t="s">
        <v>5281</v>
      </c>
      <c r="W1905" t="s">
        <v>2720</v>
      </c>
      <c r="X1905" t="s">
        <v>11</v>
      </c>
      <c r="AD1905">
        <v>23000000</v>
      </c>
      <c r="AE1905">
        <v>6.6</v>
      </c>
      <c r="AF1905">
        <v>21973182</v>
      </c>
      <c r="AG1905">
        <f>IFERROR(CORREL(AD1905:$AD$3757, AF1905:$AF$3757), "")</f>
        <v>-4.5556219372804791E-3</v>
      </c>
      <c r="AH1905">
        <f t="shared" si="57"/>
        <v>-1026818</v>
      </c>
    </row>
    <row r="1906" spans="1:34" x14ac:dyDescent="0.3">
      <c r="A1906" t="s">
        <v>8</v>
      </c>
      <c r="B1906" t="s">
        <v>2721</v>
      </c>
      <c r="G1906">
        <v>100</v>
      </c>
      <c r="H1906" t="s">
        <v>253</v>
      </c>
      <c r="I1906" t="s">
        <v>5361</v>
      </c>
      <c r="J1906" t="s">
        <v>5357</v>
      </c>
      <c r="W1906" t="s">
        <v>2722</v>
      </c>
      <c r="X1906" t="s">
        <v>11</v>
      </c>
      <c r="AD1906">
        <v>25000000</v>
      </c>
      <c r="AE1906">
        <v>5.4</v>
      </c>
      <c r="AF1906">
        <v>4756</v>
      </c>
      <c r="AG1906">
        <f>IFERROR(CORREL(AD1906:$AD$3757, AF1906:$AF$3757), "")</f>
        <v>-4.5563255929532715E-3</v>
      </c>
      <c r="AH1906">
        <f t="shared" si="57"/>
        <v>-24995244</v>
      </c>
    </row>
    <row r="1907" spans="1:34" x14ac:dyDescent="0.3">
      <c r="A1907" t="s">
        <v>8</v>
      </c>
      <c r="B1907" t="s">
        <v>1222</v>
      </c>
      <c r="G1907">
        <v>114</v>
      </c>
      <c r="H1907" t="s">
        <v>528</v>
      </c>
      <c r="I1907" t="s">
        <v>897</v>
      </c>
      <c r="W1907" t="s">
        <v>2723</v>
      </c>
      <c r="X1907" t="s">
        <v>11</v>
      </c>
      <c r="AD1907">
        <v>23000000</v>
      </c>
      <c r="AE1907">
        <v>6.1</v>
      </c>
      <c r="AF1907">
        <v>18653615</v>
      </c>
      <c r="AG1907">
        <f>IFERROR(CORREL(AD1907:$AD$3757, AF1907:$AF$3757), "")</f>
        <v>-4.5596933414223904E-3</v>
      </c>
      <c r="AH1907">
        <f t="shared" si="57"/>
        <v>-4346385</v>
      </c>
    </row>
    <row r="1908" spans="1:34" x14ac:dyDescent="0.3">
      <c r="A1908" t="s">
        <v>8</v>
      </c>
      <c r="B1908" t="s">
        <v>2321</v>
      </c>
      <c r="G1908">
        <v>101</v>
      </c>
      <c r="H1908" t="s">
        <v>528</v>
      </c>
      <c r="I1908" t="s">
        <v>5359</v>
      </c>
      <c r="W1908" t="s">
        <v>2322</v>
      </c>
      <c r="X1908" t="s">
        <v>11</v>
      </c>
      <c r="AD1908">
        <v>23000000</v>
      </c>
      <c r="AE1908">
        <v>6.1</v>
      </c>
      <c r="AF1908">
        <v>12189514</v>
      </c>
      <c r="AG1908">
        <f>IFERROR(CORREL(AD1908:$AD$3757, AF1908:$AF$3757), "")</f>
        <v>-4.5610832121714111E-3</v>
      </c>
      <c r="AH1908">
        <f t="shared" si="57"/>
        <v>-10810486</v>
      </c>
    </row>
    <row r="1909" spans="1:34" x14ac:dyDescent="0.3">
      <c r="A1909" t="s">
        <v>8</v>
      </c>
      <c r="B1909" t="s">
        <v>2724</v>
      </c>
      <c r="G1909">
        <v>88</v>
      </c>
      <c r="H1909" t="s">
        <v>528</v>
      </c>
      <c r="I1909" t="s">
        <v>5366</v>
      </c>
      <c r="W1909" t="s">
        <v>2725</v>
      </c>
      <c r="X1909" t="s">
        <v>11</v>
      </c>
      <c r="AD1909">
        <v>23000000</v>
      </c>
      <c r="AE1909">
        <v>5.6</v>
      </c>
      <c r="AF1909">
        <v>13019253</v>
      </c>
      <c r="AG1909">
        <f>IFERROR(CORREL(AD1909:$AD$3757, AF1909:$AF$3757), "")</f>
        <v>-4.5638525423867329E-3</v>
      </c>
      <c r="AH1909">
        <f t="shared" si="57"/>
        <v>-9980747</v>
      </c>
    </row>
    <row r="1910" spans="1:34" x14ac:dyDescent="0.3">
      <c r="A1910" t="s">
        <v>8</v>
      </c>
      <c r="B1910" t="s">
        <v>408</v>
      </c>
      <c r="G1910">
        <v>93</v>
      </c>
      <c r="H1910" t="s">
        <v>354</v>
      </c>
      <c r="I1910" t="s">
        <v>5281</v>
      </c>
      <c r="W1910" t="s">
        <v>2726</v>
      </c>
      <c r="X1910" t="s">
        <v>11</v>
      </c>
      <c r="AD1910">
        <v>23000000</v>
      </c>
      <c r="AE1910">
        <v>5.8</v>
      </c>
      <c r="AF1910">
        <v>18934858</v>
      </c>
      <c r="AG1910">
        <f>IFERROR(CORREL(AD1910:$AD$3757, AF1910:$AF$3757), "")</f>
        <v>-4.5664444695249764E-3</v>
      </c>
      <c r="AH1910">
        <f t="shared" si="57"/>
        <v>-4065142</v>
      </c>
    </row>
    <row r="1911" spans="1:34" x14ac:dyDescent="0.3">
      <c r="A1911" t="s">
        <v>8</v>
      </c>
      <c r="B1911" t="s">
        <v>2727</v>
      </c>
      <c r="G1911">
        <v>92</v>
      </c>
      <c r="H1911" t="s">
        <v>253</v>
      </c>
      <c r="I1911" t="s">
        <v>1714</v>
      </c>
      <c r="J1911" t="s">
        <v>5281</v>
      </c>
      <c r="W1911" t="s">
        <v>2728</v>
      </c>
      <c r="X1911" t="s">
        <v>11</v>
      </c>
      <c r="AD1911">
        <v>23000000</v>
      </c>
      <c r="AE1911">
        <v>2.8</v>
      </c>
      <c r="AF1911">
        <v>20763013</v>
      </c>
      <c r="AG1911">
        <f>IFERROR(CORREL(AD1911:$AD$3757, AF1911:$AF$3757), "")</f>
        <v>-4.5677817963630032E-3</v>
      </c>
      <c r="AH1911">
        <f t="shared" si="57"/>
        <v>-2236987</v>
      </c>
    </row>
    <row r="1912" spans="1:34" x14ac:dyDescent="0.3">
      <c r="A1912" t="s">
        <v>8</v>
      </c>
      <c r="B1912" t="s">
        <v>2729</v>
      </c>
      <c r="G1912">
        <v>98</v>
      </c>
      <c r="H1912" t="s">
        <v>897</v>
      </c>
      <c r="W1912" t="s">
        <v>2730</v>
      </c>
      <c r="X1912" t="s">
        <v>11</v>
      </c>
      <c r="AD1912">
        <v>23000000</v>
      </c>
      <c r="AE1912">
        <v>6.7</v>
      </c>
      <c r="AF1912">
        <v>12782508</v>
      </c>
      <c r="AG1912">
        <f>IFERROR(CORREL(AD1912:$AD$3757, AF1912:$AF$3757), "")</f>
        <v>-4.5687426052055096E-3</v>
      </c>
      <c r="AH1912">
        <f t="shared" si="57"/>
        <v>-10217492</v>
      </c>
    </row>
    <row r="1913" spans="1:34" x14ac:dyDescent="0.3">
      <c r="A1913" t="s">
        <v>8</v>
      </c>
      <c r="B1913" t="s">
        <v>2731</v>
      </c>
      <c r="G1913">
        <v>94</v>
      </c>
      <c r="H1913" t="s">
        <v>5367</v>
      </c>
      <c r="I1913" t="s">
        <v>528</v>
      </c>
      <c r="J1913" t="s">
        <v>897</v>
      </c>
      <c r="K1913" t="s">
        <v>5361</v>
      </c>
      <c r="L1913" t="s">
        <v>5365</v>
      </c>
      <c r="W1913" t="s">
        <v>2732</v>
      </c>
      <c r="X1913" t="s">
        <v>11</v>
      </c>
      <c r="AD1913">
        <v>23000000</v>
      </c>
      <c r="AE1913">
        <v>5.0999999999999996</v>
      </c>
      <c r="AF1913">
        <v>11508423</v>
      </c>
      <c r="AG1913">
        <f>IFERROR(CORREL(AD1913:$AD$3757, AF1913:$AF$3757), "")</f>
        <v>-4.5713930895922503E-3</v>
      </c>
      <c r="AH1913">
        <f t="shared" si="57"/>
        <v>-11491577</v>
      </c>
    </row>
    <row r="1914" spans="1:34" x14ac:dyDescent="0.3">
      <c r="A1914" t="s">
        <v>8</v>
      </c>
      <c r="B1914" t="s">
        <v>1343</v>
      </c>
      <c r="G1914">
        <v>102</v>
      </c>
      <c r="H1914" t="s">
        <v>897</v>
      </c>
      <c r="I1914" t="s">
        <v>5359</v>
      </c>
      <c r="W1914" t="s">
        <v>2733</v>
      </c>
      <c r="X1914" t="s">
        <v>11</v>
      </c>
      <c r="AD1914">
        <v>23000000</v>
      </c>
      <c r="AE1914">
        <v>7.2</v>
      </c>
      <c r="AF1914">
        <v>10660147</v>
      </c>
      <c r="AG1914">
        <f>IFERROR(CORREL(AD1914:$AD$3757, AF1914:$AF$3757), "")</f>
        <v>-4.5743254119035067E-3</v>
      </c>
      <c r="AH1914">
        <f t="shared" si="57"/>
        <v>-12339853</v>
      </c>
    </row>
    <row r="1915" spans="1:34" x14ac:dyDescent="0.3">
      <c r="A1915" t="s">
        <v>8</v>
      </c>
      <c r="B1915" t="s">
        <v>1583</v>
      </c>
      <c r="G1915">
        <v>98</v>
      </c>
      <c r="H1915" t="s">
        <v>354</v>
      </c>
      <c r="I1915" t="s">
        <v>5366</v>
      </c>
      <c r="J1915" t="s">
        <v>897</v>
      </c>
      <c r="K1915" t="s">
        <v>5281</v>
      </c>
      <c r="L1915" t="s">
        <v>4337</v>
      </c>
      <c r="W1915" t="s">
        <v>2734</v>
      </c>
      <c r="X1915" t="s">
        <v>11</v>
      </c>
      <c r="AD1915">
        <v>23000000</v>
      </c>
      <c r="AE1915">
        <v>6</v>
      </c>
      <c r="AF1915">
        <v>7434726</v>
      </c>
      <c r="AG1915">
        <f>IFERROR(CORREL(AD1915:$AD$3757, AF1915:$AF$3757), "")</f>
        <v>-4.5774482521904721E-3</v>
      </c>
      <c r="AH1915">
        <f t="shared" si="57"/>
        <v>-15565274</v>
      </c>
    </row>
    <row r="1916" spans="1:34" x14ac:dyDescent="0.3">
      <c r="A1916" t="s">
        <v>8</v>
      </c>
      <c r="B1916" t="s">
        <v>2735</v>
      </c>
      <c r="G1916">
        <v>111</v>
      </c>
      <c r="H1916" t="s">
        <v>5367</v>
      </c>
      <c r="I1916" t="s">
        <v>897</v>
      </c>
      <c r="W1916" t="s">
        <v>2736</v>
      </c>
      <c r="X1916" t="s">
        <v>762</v>
      </c>
      <c r="AD1916">
        <v>19430000</v>
      </c>
      <c r="AE1916">
        <v>6.7</v>
      </c>
      <c r="AF1916">
        <v>6109075</v>
      </c>
      <c r="AG1916">
        <f>IFERROR(CORREL(AD1916:$AD$3757, AF1916:$AF$3757), "")</f>
        <v>-4.5812968594341908E-3</v>
      </c>
      <c r="AH1916">
        <f t="shared" si="57"/>
        <v>-13320925</v>
      </c>
    </row>
    <row r="1917" spans="1:34" x14ac:dyDescent="0.3">
      <c r="A1917" t="s">
        <v>8</v>
      </c>
      <c r="B1917" t="s">
        <v>1506</v>
      </c>
      <c r="G1917">
        <v>100</v>
      </c>
      <c r="H1917" t="s">
        <v>528</v>
      </c>
      <c r="I1917" t="s">
        <v>897</v>
      </c>
      <c r="J1917" t="s">
        <v>5359</v>
      </c>
      <c r="W1917" t="s">
        <v>2737</v>
      </c>
      <c r="X1917" t="s">
        <v>11</v>
      </c>
      <c r="AD1917">
        <v>23000000</v>
      </c>
      <c r="AE1917">
        <v>6.2</v>
      </c>
      <c r="AF1917">
        <v>2708188</v>
      </c>
      <c r="AG1917">
        <f>IFERROR(CORREL(AD1917:$AD$3757, AF1917:$AF$3757), "")</f>
        <v>-4.5884005396748225E-3</v>
      </c>
      <c r="AH1917">
        <f t="shared" si="57"/>
        <v>-20291812</v>
      </c>
    </row>
    <row r="1918" spans="1:34" x14ac:dyDescent="0.3">
      <c r="A1918" t="s">
        <v>8</v>
      </c>
      <c r="B1918" t="s">
        <v>2738</v>
      </c>
      <c r="G1918">
        <v>141</v>
      </c>
      <c r="H1918" t="s">
        <v>897</v>
      </c>
      <c r="W1918" t="s">
        <v>2739</v>
      </c>
      <c r="X1918" t="s">
        <v>11</v>
      </c>
      <c r="AD1918">
        <v>23000000</v>
      </c>
      <c r="AE1918">
        <v>6.2</v>
      </c>
      <c r="AF1918">
        <v>16123851</v>
      </c>
      <c r="AG1918">
        <f>IFERROR(CORREL(AD1918:$AD$3757, AF1918:$AF$3757), "")</f>
        <v>-4.5933495046111879E-3</v>
      </c>
      <c r="AH1918">
        <f t="shared" si="57"/>
        <v>-6876149</v>
      </c>
    </row>
    <row r="1919" spans="1:34" x14ac:dyDescent="0.3">
      <c r="A1919" t="s">
        <v>8</v>
      </c>
      <c r="B1919" t="s">
        <v>930</v>
      </c>
      <c r="G1919">
        <v>114</v>
      </c>
      <c r="H1919" t="s">
        <v>5357</v>
      </c>
      <c r="I1919" t="s">
        <v>1714</v>
      </c>
      <c r="W1919">
        <v>1408</v>
      </c>
      <c r="X1919" t="s">
        <v>11</v>
      </c>
      <c r="AD1919">
        <v>25000000</v>
      </c>
      <c r="AE1919">
        <v>6.8</v>
      </c>
      <c r="AF1919">
        <v>71975611</v>
      </c>
      <c r="AG1919">
        <f>IFERROR(CORREL(AD1919:$AD$3757, AF1919:$AF$3757), "")</f>
        <v>-4.5953007488792668E-3</v>
      </c>
      <c r="AH1919">
        <f t="shared" si="57"/>
        <v>46975611</v>
      </c>
    </row>
    <row r="1920" spans="1:34" x14ac:dyDescent="0.3">
      <c r="A1920" t="s">
        <v>8</v>
      </c>
      <c r="B1920" t="s">
        <v>2740</v>
      </c>
      <c r="G1920">
        <v>96</v>
      </c>
      <c r="H1920" t="s">
        <v>253</v>
      </c>
      <c r="I1920" t="s">
        <v>528</v>
      </c>
      <c r="J1920" t="s">
        <v>5358</v>
      </c>
      <c r="W1920" t="s">
        <v>2741</v>
      </c>
      <c r="X1920" t="s">
        <v>11</v>
      </c>
      <c r="AD1920">
        <v>22700000</v>
      </c>
      <c r="AE1920">
        <v>7.1</v>
      </c>
      <c r="AF1920">
        <v>38119483</v>
      </c>
      <c r="AG1920">
        <f>IFERROR(CORREL(AD1920:$AD$3757, AF1920:$AF$3757), "")</f>
        <v>-4.5916651751466593E-3</v>
      </c>
      <c r="AH1920">
        <f t="shared" si="57"/>
        <v>15419483</v>
      </c>
    </row>
    <row r="1921" spans="1:34" x14ac:dyDescent="0.3">
      <c r="A1921" t="s">
        <v>8</v>
      </c>
      <c r="B1921" t="s">
        <v>2742</v>
      </c>
      <c r="G1921">
        <v>111</v>
      </c>
      <c r="H1921" t="s">
        <v>897</v>
      </c>
      <c r="I1921" t="s">
        <v>2601</v>
      </c>
      <c r="W1921" t="s">
        <v>2743</v>
      </c>
      <c r="X1921" t="s">
        <v>11</v>
      </c>
      <c r="AD1921">
        <v>22500000</v>
      </c>
      <c r="AE1921">
        <v>7.1</v>
      </c>
      <c r="AF1921">
        <v>4190530</v>
      </c>
      <c r="AG1921">
        <f>IFERROR(CORREL(AD1921:$AD$3757, AF1921:$AF$3757), "")</f>
        <v>-4.5891258104988385E-3</v>
      </c>
      <c r="AH1921">
        <f t="shared" si="57"/>
        <v>-18309470</v>
      </c>
    </row>
    <row r="1922" spans="1:34" x14ac:dyDescent="0.3">
      <c r="A1922" t="s">
        <v>8</v>
      </c>
      <c r="B1922" t="s">
        <v>823</v>
      </c>
      <c r="G1922">
        <v>127</v>
      </c>
      <c r="H1922" t="s">
        <v>897</v>
      </c>
      <c r="I1922" t="s">
        <v>5357</v>
      </c>
      <c r="J1922" t="s">
        <v>5359</v>
      </c>
      <c r="K1922" t="s">
        <v>5281</v>
      </c>
      <c r="W1922" t="s">
        <v>2744</v>
      </c>
      <c r="X1922" t="s">
        <v>11</v>
      </c>
      <c r="AD1922">
        <v>22000000</v>
      </c>
      <c r="AE1922">
        <v>7</v>
      </c>
      <c r="AF1922">
        <v>217631306</v>
      </c>
      <c r="AG1922">
        <f>IFERROR(CORREL(AD1922:$AD$3757, AF1922:$AF$3757), "")</f>
        <v>-4.5941908780040581E-3</v>
      </c>
      <c r="AH1922">
        <f t="shared" si="57"/>
        <v>195631306</v>
      </c>
    </row>
    <row r="1923" spans="1:34" x14ac:dyDescent="0.3">
      <c r="A1923" t="s">
        <v>8</v>
      </c>
      <c r="B1923" t="s">
        <v>923</v>
      </c>
      <c r="G1923">
        <v>107</v>
      </c>
      <c r="H1923" t="s">
        <v>528</v>
      </c>
      <c r="I1923" t="s">
        <v>5359</v>
      </c>
      <c r="W1923" t="s">
        <v>2745</v>
      </c>
      <c r="X1923" t="s">
        <v>11</v>
      </c>
      <c r="AD1923">
        <v>23000000</v>
      </c>
      <c r="AE1923">
        <v>7.1</v>
      </c>
      <c r="AF1923">
        <v>176483808</v>
      </c>
      <c r="AG1923">
        <f>IFERROR(CORREL(AD1923:$AD$3757, AF1923:$AF$3757), "")</f>
        <v>-4.5761792786771479E-3</v>
      </c>
      <c r="AH1923">
        <f t="shared" ref="AH1923:AH1986" si="58" xml:space="preserve"> AF1923 - AD1923</f>
        <v>153483808</v>
      </c>
    </row>
    <row r="1924" spans="1:34" x14ac:dyDescent="0.3">
      <c r="A1924" t="s">
        <v>8</v>
      </c>
      <c r="B1924" t="s">
        <v>1118</v>
      </c>
      <c r="G1924">
        <v>97</v>
      </c>
      <c r="H1924" t="s">
        <v>528</v>
      </c>
      <c r="I1924" t="s">
        <v>897</v>
      </c>
      <c r="J1924" t="s">
        <v>5361</v>
      </c>
      <c r="K1924" t="s">
        <v>5357</v>
      </c>
      <c r="W1924" t="s">
        <v>2746</v>
      </c>
      <c r="X1924" t="s">
        <v>11</v>
      </c>
      <c r="AD1924">
        <v>22000000</v>
      </c>
      <c r="AE1924">
        <v>6.4</v>
      </c>
      <c r="AF1924">
        <v>144833357</v>
      </c>
      <c r="AG1924">
        <f>IFERROR(CORREL(AD1924:$AD$3757, AF1924:$AF$3757), "")</f>
        <v>-4.5635934933851985E-3</v>
      </c>
      <c r="AH1924">
        <f t="shared" si="58"/>
        <v>122833357</v>
      </c>
    </row>
    <row r="1925" spans="1:34" x14ac:dyDescent="0.3">
      <c r="A1925" t="s">
        <v>8</v>
      </c>
      <c r="B1925" t="s">
        <v>554</v>
      </c>
      <c r="G1925">
        <v>127</v>
      </c>
      <c r="H1925" t="s">
        <v>897</v>
      </c>
      <c r="I1925" t="s">
        <v>5361</v>
      </c>
      <c r="J1925" t="s">
        <v>5365</v>
      </c>
      <c r="W1925" t="s">
        <v>2747</v>
      </c>
      <c r="X1925" t="s">
        <v>11</v>
      </c>
      <c r="AD1925">
        <v>20000000</v>
      </c>
      <c r="AE1925">
        <v>7</v>
      </c>
      <c r="AF1925">
        <v>75597042</v>
      </c>
      <c r="AG1925">
        <f>IFERROR(CORREL(AD1925:$AD$3757, AF1925:$AF$3757), "")</f>
        <v>-4.5455064531255019E-3</v>
      </c>
      <c r="AH1925">
        <f t="shared" si="58"/>
        <v>55597042</v>
      </c>
    </row>
    <row r="1926" spans="1:34" x14ac:dyDescent="0.3">
      <c r="A1926" t="s">
        <v>8</v>
      </c>
      <c r="B1926" t="s">
        <v>1370</v>
      </c>
      <c r="G1926">
        <v>110</v>
      </c>
      <c r="H1926" t="s">
        <v>528</v>
      </c>
      <c r="I1926" t="s">
        <v>5361</v>
      </c>
      <c r="J1926" t="s">
        <v>5365</v>
      </c>
      <c r="W1926" t="s">
        <v>2748</v>
      </c>
      <c r="X1926" t="s">
        <v>11</v>
      </c>
      <c r="AD1926">
        <v>22000000</v>
      </c>
      <c r="AE1926">
        <v>6.2</v>
      </c>
      <c r="AF1926">
        <v>90636983</v>
      </c>
      <c r="AG1926">
        <f>IFERROR(CORREL(AD1926:$AD$3757, AF1926:$AF$3757), "")</f>
        <v>-4.5308174879967623E-3</v>
      </c>
      <c r="AH1926">
        <f t="shared" si="58"/>
        <v>68636983</v>
      </c>
    </row>
    <row r="1927" spans="1:34" x14ac:dyDescent="0.3">
      <c r="A1927" t="s">
        <v>8</v>
      </c>
      <c r="B1927" t="s">
        <v>975</v>
      </c>
      <c r="G1927">
        <v>135</v>
      </c>
      <c r="H1927" t="s">
        <v>897</v>
      </c>
      <c r="I1927" t="s">
        <v>5359</v>
      </c>
      <c r="W1927" t="s">
        <v>2749</v>
      </c>
      <c r="X1927" t="s">
        <v>11</v>
      </c>
      <c r="AD1927">
        <v>35000000</v>
      </c>
      <c r="AE1927">
        <v>7.5</v>
      </c>
      <c r="AF1927">
        <v>70960517</v>
      </c>
      <c r="AG1927">
        <f>IFERROR(CORREL(AD1927:$AD$3757, AF1927:$AF$3757), "")</f>
        <v>-4.5180929374159769E-3</v>
      </c>
      <c r="AH1927">
        <f t="shared" si="58"/>
        <v>35960517</v>
      </c>
    </row>
    <row r="1928" spans="1:34" x14ac:dyDescent="0.3">
      <c r="A1928" t="s">
        <v>8</v>
      </c>
      <c r="B1928" t="s">
        <v>1993</v>
      </c>
      <c r="G1928">
        <v>84</v>
      </c>
      <c r="H1928" t="s">
        <v>528</v>
      </c>
      <c r="I1928" t="s">
        <v>5358</v>
      </c>
      <c r="W1928" t="s">
        <v>2750</v>
      </c>
      <c r="X1928" t="s">
        <v>11</v>
      </c>
      <c r="AD1928">
        <v>22000000</v>
      </c>
      <c r="AE1928">
        <v>4.8</v>
      </c>
      <c r="AF1928">
        <v>55762229</v>
      </c>
      <c r="AG1928">
        <f>IFERROR(CORREL(AD1928:$AD$3757, AF1928:$AF$3757), "")</f>
        <v>-4.534079050068968E-3</v>
      </c>
      <c r="AH1928">
        <f t="shared" si="58"/>
        <v>33762229</v>
      </c>
    </row>
    <row r="1929" spans="1:34" x14ac:dyDescent="0.3">
      <c r="A1929" t="s">
        <v>8</v>
      </c>
      <c r="B1929" t="s">
        <v>2043</v>
      </c>
      <c r="G1929">
        <v>122</v>
      </c>
      <c r="H1929" t="s">
        <v>528</v>
      </c>
      <c r="I1929" t="s">
        <v>897</v>
      </c>
      <c r="W1929" t="s">
        <v>2751</v>
      </c>
      <c r="X1929" t="s">
        <v>11</v>
      </c>
      <c r="AD1929">
        <v>22000000</v>
      </c>
      <c r="AE1929">
        <v>7.3</v>
      </c>
      <c r="AF1929">
        <v>54235441</v>
      </c>
      <c r="AG1929">
        <f>IFERROR(CORREL(AD1929:$AD$3757, AF1929:$AF$3757), "")</f>
        <v>-4.5273007013720903E-3</v>
      </c>
      <c r="AH1929">
        <f t="shared" si="58"/>
        <v>32235441</v>
      </c>
    </row>
    <row r="1930" spans="1:34" x14ac:dyDescent="0.3">
      <c r="A1930" t="s">
        <v>8</v>
      </c>
      <c r="B1930" t="s">
        <v>1794</v>
      </c>
      <c r="G1930">
        <v>114</v>
      </c>
      <c r="H1930" t="s">
        <v>354</v>
      </c>
      <c r="I1930" t="s">
        <v>5366</v>
      </c>
      <c r="J1930" t="s">
        <v>897</v>
      </c>
      <c r="K1930" t="s">
        <v>5363</v>
      </c>
      <c r="L1930" t="s">
        <v>5281</v>
      </c>
      <c r="W1930" t="s">
        <v>2752</v>
      </c>
      <c r="X1930" t="s">
        <v>11</v>
      </c>
      <c r="AD1930">
        <v>22000000</v>
      </c>
      <c r="AE1930">
        <v>5.8</v>
      </c>
      <c r="AF1930">
        <v>50728000</v>
      </c>
      <c r="AG1930">
        <f>IFERROR(CORREL(AD1930:$AD$3757, AF1930:$AF$3757), "")</f>
        <v>-4.5208175000441527E-3</v>
      </c>
      <c r="AH1930">
        <f t="shared" si="58"/>
        <v>28728000</v>
      </c>
    </row>
    <row r="1931" spans="1:34" x14ac:dyDescent="0.3">
      <c r="A1931" t="s">
        <v>8</v>
      </c>
      <c r="B1931" t="s">
        <v>2753</v>
      </c>
      <c r="G1931">
        <v>132</v>
      </c>
      <c r="H1931" t="s">
        <v>897</v>
      </c>
      <c r="W1931" t="s">
        <v>2754</v>
      </c>
      <c r="X1931" t="s">
        <v>11</v>
      </c>
      <c r="AD1931">
        <v>22000000</v>
      </c>
      <c r="AE1931">
        <v>7.6</v>
      </c>
      <c r="AF1931">
        <v>40270895</v>
      </c>
      <c r="AG1931">
        <f>IFERROR(CORREL(AD1931:$AD$3757, AF1931:$AF$3757), "")</f>
        <v>-4.5150396937357617E-3</v>
      </c>
      <c r="AH1931">
        <f t="shared" si="58"/>
        <v>18270895</v>
      </c>
    </row>
    <row r="1932" spans="1:34" x14ac:dyDescent="0.3">
      <c r="A1932" t="s">
        <v>8</v>
      </c>
      <c r="B1932" t="s">
        <v>2755</v>
      </c>
      <c r="G1932">
        <v>170</v>
      </c>
      <c r="H1932" t="s">
        <v>5367</v>
      </c>
      <c r="I1932" t="s">
        <v>897</v>
      </c>
      <c r="J1932" t="s">
        <v>5364</v>
      </c>
      <c r="W1932" t="s">
        <v>2756</v>
      </c>
      <c r="X1932" t="s">
        <v>11</v>
      </c>
      <c r="AD1932">
        <v>22000000</v>
      </c>
      <c r="AE1932">
        <v>5.6</v>
      </c>
      <c r="AF1932">
        <v>59696176</v>
      </c>
      <c r="AG1932">
        <f>IFERROR(CORREL(AD1932:$AD$3757, AF1932:$AF$3757), "")</f>
        <v>-4.5114995680879122E-3</v>
      </c>
      <c r="AH1932">
        <f t="shared" si="58"/>
        <v>37696176</v>
      </c>
    </row>
    <row r="1933" spans="1:34" x14ac:dyDescent="0.3">
      <c r="A1933" t="s">
        <v>8</v>
      </c>
      <c r="B1933" t="s">
        <v>428</v>
      </c>
      <c r="G1933">
        <v>133</v>
      </c>
      <c r="H1933" t="s">
        <v>354</v>
      </c>
      <c r="I1933" t="s">
        <v>5357</v>
      </c>
      <c r="J1933" t="s">
        <v>5281</v>
      </c>
      <c r="W1933" t="s">
        <v>2757</v>
      </c>
      <c r="X1933" t="s">
        <v>11</v>
      </c>
      <c r="AD1933">
        <v>22000000</v>
      </c>
      <c r="AE1933">
        <v>7</v>
      </c>
      <c r="AF1933">
        <v>51483949</v>
      </c>
      <c r="AG1933">
        <f>IFERROR(CORREL(AD1933:$AD$3757, AF1933:$AF$3757), "")</f>
        <v>-4.5039170217623546E-3</v>
      </c>
      <c r="AH1933">
        <f t="shared" si="58"/>
        <v>29483949</v>
      </c>
    </row>
    <row r="1934" spans="1:34" x14ac:dyDescent="0.3">
      <c r="A1934" t="s">
        <v>8</v>
      </c>
      <c r="B1934" t="s">
        <v>930</v>
      </c>
      <c r="G1934">
        <v>112</v>
      </c>
      <c r="H1934" t="s">
        <v>897</v>
      </c>
      <c r="I1934" t="s">
        <v>5281</v>
      </c>
      <c r="W1934" t="s">
        <v>2758</v>
      </c>
      <c r="X1934" t="s">
        <v>11</v>
      </c>
      <c r="AD1934">
        <v>22000000</v>
      </c>
      <c r="AE1934">
        <v>6.6</v>
      </c>
      <c r="AF1934">
        <v>36020063</v>
      </c>
      <c r="AG1934">
        <f>IFERROR(CORREL(AD1934:$AD$3757, AF1934:$AF$3757), "")</f>
        <v>-4.4979605663887983E-3</v>
      </c>
      <c r="AH1934">
        <f t="shared" si="58"/>
        <v>14020063</v>
      </c>
    </row>
    <row r="1935" spans="1:34" x14ac:dyDescent="0.3">
      <c r="A1935" t="s">
        <v>8</v>
      </c>
      <c r="B1935" t="s">
        <v>408</v>
      </c>
      <c r="G1935">
        <v>108</v>
      </c>
      <c r="H1935" t="s">
        <v>528</v>
      </c>
      <c r="I1935" t="s">
        <v>5366</v>
      </c>
      <c r="J1935" t="s">
        <v>897</v>
      </c>
      <c r="K1935" t="s">
        <v>5281</v>
      </c>
      <c r="W1935" t="s">
        <v>2759</v>
      </c>
      <c r="X1935" t="s">
        <v>11</v>
      </c>
      <c r="AD1935">
        <v>21000000</v>
      </c>
      <c r="AE1935">
        <v>6.5</v>
      </c>
      <c r="AF1935">
        <v>33313582</v>
      </c>
      <c r="AG1935">
        <f>IFERROR(CORREL(AD1935:$AD$3757, AF1935:$AF$3757), "")</f>
        <v>-4.4953666364377634E-3</v>
      </c>
      <c r="AH1935">
        <f t="shared" si="58"/>
        <v>12313582</v>
      </c>
    </row>
    <row r="1936" spans="1:34" x14ac:dyDescent="0.3">
      <c r="A1936" t="s">
        <v>8</v>
      </c>
      <c r="B1936" t="s">
        <v>2356</v>
      </c>
      <c r="G1936">
        <v>115</v>
      </c>
      <c r="H1936" t="s">
        <v>5367</v>
      </c>
      <c r="I1936" t="s">
        <v>897</v>
      </c>
      <c r="J1936" t="s">
        <v>5359</v>
      </c>
      <c r="W1936" t="s">
        <v>2760</v>
      </c>
      <c r="X1936" t="s">
        <v>11</v>
      </c>
      <c r="AD1936">
        <v>22000000</v>
      </c>
      <c r="AE1936">
        <v>7.4</v>
      </c>
      <c r="AF1936">
        <v>25842000</v>
      </c>
      <c r="AG1936">
        <f>IFERROR(CORREL(AD1936:$AD$3757, AF1936:$AF$3757), "")</f>
        <v>-4.4930456504066974E-3</v>
      </c>
      <c r="AH1936">
        <f t="shared" si="58"/>
        <v>3842000</v>
      </c>
    </row>
    <row r="1937" spans="1:34" x14ac:dyDescent="0.3">
      <c r="A1937" t="s">
        <v>8</v>
      </c>
      <c r="B1937" t="s">
        <v>2761</v>
      </c>
      <c r="G1937">
        <v>83</v>
      </c>
      <c r="H1937" t="s">
        <v>528</v>
      </c>
      <c r="W1937" t="s">
        <v>2762</v>
      </c>
      <c r="X1937" t="s">
        <v>11</v>
      </c>
      <c r="AD1937">
        <v>22000000</v>
      </c>
      <c r="AE1937">
        <v>4.5999999999999996</v>
      </c>
      <c r="AF1937">
        <v>22264487</v>
      </c>
      <c r="AG1937">
        <f>IFERROR(CORREL(AD1937:$AD$3757, AF1937:$AF$3757), "")</f>
        <v>-4.4928701609375328E-3</v>
      </c>
      <c r="AH1937">
        <f t="shared" si="58"/>
        <v>264487</v>
      </c>
    </row>
    <row r="1938" spans="1:34" x14ac:dyDescent="0.3">
      <c r="A1938" t="s">
        <v>8</v>
      </c>
      <c r="B1938" t="s">
        <v>2068</v>
      </c>
      <c r="G1938">
        <v>105</v>
      </c>
      <c r="H1938" t="s">
        <v>528</v>
      </c>
      <c r="I1938" t="s">
        <v>897</v>
      </c>
      <c r="W1938" t="s">
        <v>2763</v>
      </c>
      <c r="X1938" t="s">
        <v>11</v>
      </c>
      <c r="AD1938">
        <v>26000000</v>
      </c>
      <c r="AE1938">
        <v>6.4</v>
      </c>
      <c r="AF1938">
        <v>30659817</v>
      </c>
      <c r="AG1938">
        <f>IFERROR(CORREL(AD1938:$AD$3757, AF1938:$AF$3757), "")</f>
        <v>-4.4935853280202763E-3</v>
      </c>
      <c r="AH1938">
        <f t="shared" si="58"/>
        <v>4659817</v>
      </c>
    </row>
    <row r="1939" spans="1:34" x14ac:dyDescent="0.3">
      <c r="A1939" t="s">
        <v>8</v>
      </c>
      <c r="B1939" t="s">
        <v>1613</v>
      </c>
      <c r="G1939">
        <v>110</v>
      </c>
      <c r="H1939" t="s">
        <v>897</v>
      </c>
      <c r="I1939" t="s">
        <v>1714</v>
      </c>
      <c r="J1939" t="s">
        <v>5358</v>
      </c>
      <c r="K1939" t="s">
        <v>5281</v>
      </c>
      <c r="W1939" t="s">
        <v>1614</v>
      </c>
      <c r="X1939" t="s">
        <v>11</v>
      </c>
      <c r="AD1939">
        <v>40000000</v>
      </c>
      <c r="AE1939">
        <v>6</v>
      </c>
      <c r="AF1939">
        <v>5773519</v>
      </c>
      <c r="AG1939">
        <f>IFERROR(CORREL(AD1939:$AD$3757, AF1939:$AF$3757), "")</f>
        <v>-4.4931944591180056E-3</v>
      </c>
      <c r="AH1939">
        <f t="shared" si="58"/>
        <v>-34226481</v>
      </c>
    </row>
    <row r="1940" spans="1:34" x14ac:dyDescent="0.3">
      <c r="A1940" t="s">
        <v>8</v>
      </c>
      <c r="B1940" t="s">
        <v>582</v>
      </c>
      <c r="G1940">
        <v>96</v>
      </c>
      <c r="H1940" t="s">
        <v>528</v>
      </c>
      <c r="I1940" t="s">
        <v>5366</v>
      </c>
      <c r="J1940" t="s">
        <v>5359</v>
      </c>
      <c r="W1940" t="s">
        <v>2764</v>
      </c>
      <c r="X1940" t="s">
        <v>11</v>
      </c>
      <c r="AD1940">
        <v>22000000</v>
      </c>
      <c r="AE1940">
        <v>5.9</v>
      </c>
      <c r="AF1940">
        <v>19351569</v>
      </c>
      <c r="AG1940">
        <f>IFERROR(CORREL(AD1940:$AD$3757, AF1940:$AF$3757), "")</f>
        <v>-4.4832555780871869E-3</v>
      </c>
      <c r="AH1940">
        <f t="shared" si="58"/>
        <v>-2648431</v>
      </c>
    </row>
    <row r="1941" spans="1:34" x14ac:dyDescent="0.3">
      <c r="A1941" t="s">
        <v>8</v>
      </c>
      <c r="B1941" t="s">
        <v>247</v>
      </c>
      <c r="G1941">
        <v>94</v>
      </c>
      <c r="H1941" t="s">
        <v>528</v>
      </c>
      <c r="I1941" t="s">
        <v>5361</v>
      </c>
      <c r="W1941" t="s">
        <v>2765</v>
      </c>
      <c r="X1941" t="s">
        <v>11</v>
      </c>
      <c r="AD1941">
        <v>22000000</v>
      </c>
      <c r="AE1941">
        <v>6.4</v>
      </c>
      <c r="AF1941">
        <v>49002815</v>
      </c>
      <c r="AG1941">
        <f>IFERROR(CORREL(AD1941:$AD$3757, AF1941:$AF$3757), "")</f>
        <v>-4.4847125612729735E-3</v>
      </c>
      <c r="AH1941">
        <f t="shared" si="58"/>
        <v>27002815</v>
      </c>
    </row>
    <row r="1942" spans="1:34" x14ac:dyDescent="0.3">
      <c r="A1942" t="s">
        <v>8</v>
      </c>
      <c r="B1942" t="s">
        <v>1351</v>
      </c>
      <c r="G1942">
        <v>142</v>
      </c>
      <c r="H1942" t="s">
        <v>5366</v>
      </c>
      <c r="I1942" t="s">
        <v>897</v>
      </c>
      <c r="J1942" t="s">
        <v>5359</v>
      </c>
      <c r="K1942" t="s">
        <v>5281</v>
      </c>
      <c r="W1942" t="s">
        <v>2766</v>
      </c>
      <c r="X1942" t="s">
        <v>11</v>
      </c>
      <c r="AD1942">
        <v>22000000</v>
      </c>
      <c r="AE1942">
        <v>6.6</v>
      </c>
      <c r="AF1942">
        <v>19283782</v>
      </c>
      <c r="AG1942">
        <f>IFERROR(CORREL(AD1942:$AD$3757, AF1942:$AF$3757), "")</f>
        <v>-4.479251599755236E-3</v>
      </c>
      <c r="AH1942">
        <f t="shared" si="58"/>
        <v>-2716218</v>
      </c>
    </row>
    <row r="1943" spans="1:34" x14ac:dyDescent="0.3">
      <c r="A1943" t="s">
        <v>8</v>
      </c>
      <c r="B1943" t="s">
        <v>1910</v>
      </c>
      <c r="G1943">
        <v>104</v>
      </c>
      <c r="H1943" t="s">
        <v>528</v>
      </c>
      <c r="W1943" t="s">
        <v>2767</v>
      </c>
      <c r="X1943" t="s">
        <v>11</v>
      </c>
      <c r="AD1943">
        <v>22000000</v>
      </c>
      <c r="AE1943">
        <v>6.9</v>
      </c>
      <c r="AF1943">
        <v>30059386</v>
      </c>
      <c r="AG1943">
        <f>IFERROR(CORREL(AD1943:$AD$3757, AF1943:$AF$3757), "")</f>
        <v>-4.480725129759131E-3</v>
      </c>
      <c r="AH1943">
        <f t="shared" si="58"/>
        <v>8059386</v>
      </c>
    </row>
    <row r="1944" spans="1:34" x14ac:dyDescent="0.3">
      <c r="A1944" t="s">
        <v>8</v>
      </c>
      <c r="B1944" t="s">
        <v>75</v>
      </c>
      <c r="G1944">
        <v>136</v>
      </c>
      <c r="H1944" t="s">
        <v>354</v>
      </c>
      <c r="I1944" t="s">
        <v>253</v>
      </c>
      <c r="J1944" t="s">
        <v>5359</v>
      </c>
      <c r="K1944" t="s">
        <v>5358</v>
      </c>
      <c r="L1944" t="s">
        <v>5281</v>
      </c>
      <c r="W1944" t="s">
        <v>443</v>
      </c>
      <c r="X1944" t="s">
        <v>11</v>
      </c>
      <c r="AD1944">
        <v>126000000</v>
      </c>
      <c r="AE1944">
        <v>6.9</v>
      </c>
      <c r="AF1944">
        <v>35799026</v>
      </c>
      <c r="AG1944">
        <f>IFERROR(CORREL(AD1944:$AD$3757, AF1944:$AF$3757), "")</f>
        <v>-4.4795236916261782E-3</v>
      </c>
      <c r="AH1944">
        <f t="shared" si="58"/>
        <v>-90200974</v>
      </c>
    </row>
    <row r="1945" spans="1:34" x14ac:dyDescent="0.3">
      <c r="A1945" t="s">
        <v>8</v>
      </c>
      <c r="B1945" t="s">
        <v>2768</v>
      </c>
      <c r="G1945">
        <v>106</v>
      </c>
      <c r="H1945" t="s">
        <v>5366</v>
      </c>
      <c r="I1945" t="s">
        <v>897</v>
      </c>
      <c r="J1945" t="s">
        <v>5363</v>
      </c>
      <c r="K1945" t="s">
        <v>5281</v>
      </c>
      <c r="W1945" t="s">
        <v>2769</v>
      </c>
      <c r="X1945" t="s">
        <v>11</v>
      </c>
      <c r="AD1945">
        <v>30000000</v>
      </c>
      <c r="AE1945">
        <v>5.8</v>
      </c>
      <c r="AF1945">
        <v>17951431</v>
      </c>
      <c r="AG1945">
        <f>IFERROR(CORREL(AD1945:$AD$3757, AF1945:$AF$3757), "")</f>
        <v>-4.5249486594972528E-3</v>
      </c>
      <c r="AH1945">
        <f t="shared" si="58"/>
        <v>-12048569</v>
      </c>
    </row>
    <row r="1946" spans="1:34" x14ac:dyDescent="0.3">
      <c r="A1946" t="s">
        <v>8</v>
      </c>
      <c r="B1946" t="s">
        <v>1904</v>
      </c>
      <c r="G1946">
        <v>106</v>
      </c>
      <c r="H1946" t="s">
        <v>528</v>
      </c>
      <c r="I1946" t="s">
        <v>5363</v>
      </c>
      <c r="W1946" t="s">
        <v>2770</v>
      </c>
      <c r="X1946" t="s">
        <v>11</v>
      </c>
      <c r="AD1946">
        <v>22000000</v>
      </c>
      <c r="AE1946">
        <v>6.4</v>
      </c>
      <c r="AF1946">
        <v>29997095</v>
      </c>
      <c r="AG1946">
        <f>IFERROR(CORREL(AD1946:$AD$3757, AF1946:$AF$3757), "")</f>
        <v>-4.5242751228481235E-3</v>
      </c>
      <c r="AH1946">
        <f t="shared" si="58"/>
        <v>7997095</v>
      </c>
    </row>
    <row r="1947" spans="1:34" x14ac:dyDescent="0.3">
      <c r="A1947" t="s">
        <v>8</v>
      </c>
      <c r="B1947" t="s">
        <v>2771</v>
      </c>
      <c r="G1947">
        <v>98</v>
      </c>
      <c r="H1947" t="s">
        <v>528</v>
      </c>
      <c r="I1947" t="s">
        <v>5368</v>
      </c>
      <c r="W1947" t="s">
        <v>2772</v>
      </c>
      <c r="X1947" t="s">
        <v>11</v>
      </c>
      <c r="AD1947">
        <v>22000000</v>
      </c>
      <c r="AE1947">
        <v>5.3</v>
      </c>
      <c r="AF1947">
        <v>14252830</v>
      </c>
      <c r="AG1947">
        <f>IFERROR(CORREL(AD1947:$AD$3757, AF1947:$AF$3757), "")</f>
        <v>-4.5230986168544674E-3</v>
      </c>
      <c r="AH1947">
        <f t="shared" si="58"/>
        <v>-7747170</v>
      </c>
    </row>
    <row r="1948" spans="1:34" x14ac:dyDescent="0.3">
      <c r="A1948" t="s">
        <v>8</v>
      </c>
      <c r="B1948" t="s">
        <v>1379</v>
      </c>
      <c r="G1948">
        <v>100</v>
      </c>
      <c r="H1948" t="s">
        <v>354</v>
      </c>
      <c r="I1948" t="s">
        <v>5366</v>
      </c>
      <c r="J1948" t="s">
        <v>897</v>
      </c>
      <c r="K1948" t="s">
        <v>5281</v>
      </c>
      <c r="W1948" t="s">
        <v>2773</v>
      </c>
      <c r="X1948" t="s">
        <v>11</v>
      </c>
      <c r="AD1948">
        <v>22000000</v>
      </c>
      <c r="AE1948">
        <v>6.5</v>
      </c>
      <c r="AF1948">
        <v>19783777</v>
      </c>
      <c r="AG1948">
        <f>IFERROR(CORREL(AD1948:$AD$3757, AF1948:$AF$3757), "")</f>
        <v>-4.525861265078748E-3</v>
      </c>
      <c r="AH1948">
        <f t="shared" si="58"/>
        <v>-2216223</v>
      </c>
    </row>
    <row r="1949" spans="1:34" x14ac:dyDescent="0.3">
      <c r="A1949" t="s">
        <v>8</v>
      </c>
      <c r="B1949" t="s">
        <v>2774</v>
      </c>
      <c r="G1949">
        <v>95</v>
      </c>
      <c r="H1949" t="s">
        <v>253</v>
      </c>
      <c r="I1949" t="s">
        <v>528</v>
      </c>
      <c r="J1949" t="s">
        <v>5361</v>
      </c>
      <c r="K1949" t="s">
        <v>5357</v>
      </c>
      <c r="W1949" t="s">
        <v>2775</v>
      </c>
      <c r="X1949" t="s">
        <v>11</v>
      </c>
      <c r="AD1949">
        <v>22000000</v>
      </c>
      <c r="AE1949">
        <v>5.7</v>
      </c>
      <c r="AF1949">
        <v>13555988</v>
      </c>
      <c r="AG1949">
        <f>IFERROR(CORREL(AD1949:$AD$3757, AF1949:$AF$3757), "")</f>
        <v>-4.5271976386893394E-3</v>
      </c>
      <c r="AH1949">
        <f t="shared" si="58"/>
        <v>-8444012</v>
      </c>
    </row>
    <row r="1950" spans="1:34" x14ac:dyDescent="0.3">
      <c r="A1950" t="s">
        <v>8</v>
      </c>
      <c r="B1950" t="s">
        <v>1106</v>
      </c>
      <c r="G1950">
        <v>107</v>
      </c>
      <c r="H1950" t="s">
        <v>528</v>
      </c>
      <c r="W1950" t="s">
        <v>2776</v>
      </c>
      <c r="X1950" t="s">
        <v>11</v>
      </c>
      <c r="AD1950">
        <v>22000000</v>
      </c>
      <c r="AE1950">
        <v>6.7</v>
      </c>
      <c r="AF1950">
        <v>12784713</v>
      </c>
      <c r="AG1950">
        <f>IFERROR(CORREL(AD1950:$AD$3757, AF1950:$AF$3757), "")</f>
        <v>-4.5301493601533349E-3</v>
      </c>
      <c r="AH1950">
        <f t="shared" si="58"/>
        <v>-9215287</v>
      </c>
    </row>
    <row r="1951" spans="1:34" x14ac:dyDescent="0.3">
      <c r="A1951" t="s">
        <v>8</v>
      </c>
      <c r="B1951" t="s">
        <v>2777</v>
      </c>
      <c r="G1951">
        <v>104</v>
      </c>
      <c r="H1951" t="s">
        <v>354</v>
      </c>
      <c r="I1951" t="s">
        <v>5366</v>
      </c>
      <c r="J1951" t="s">
        <v>5358</v>
      </c>
      <c r="K1951" t="s">
        <v>5281</v>
      </c>
      <c r="W1951" t="s">
        <v>2778</v>
      </c>
      <c r="X1951" t="s">
        <v>11</v>
      </c>
      <c r="AD1951">
        <v>23500000</v>
      </c>
      <c r="AE1951">
        <v>3.9</v>
      </c>
      <c r="AF1951">
        <v>10696210</v>
      </c>
      <c r="AG1951">
        <f>IFERROR(CORREL(AD1951:$AD$3757, AF1951:$AF$3757), "")</f>
        <v>-4.5333087233455837E-3</v>
      </c>
      <c r="AH1951">
        <f t="shared" si="58"/>
        <v>-12803790</v>
      </c>
    </row>
    <row r="1952" spans="1:34" x14ac:dyDescent="0.3">
      <c r="A1952" t="s">
        <v>8</v>
      </c>
      <c r="B1952" t="s">
        <v>2779</v>
      </c>
      <c r="G1952">
        <v>104</v>
      </c>
      <c r="H1952" t="s">
        <v>354</v>
      </c>
      <c r="I1952" t="s">
        <v>253</v>
      </c>
      <c r="J1952" t="s">
        <v>5357</v>
      </c>
      <c r="K1952" t="s">
        <v>5358</v>
      </c>
      <c r="L1952" t="s">
        <v>5281</v>
      </c>
      <c r="W1952" t="s">
        <v>2780</v>
      </c>
      <c r="X1952" t="s">
        <v>11</v>
      </c>
      <c r="AD1952">
        <v>22000000</v>
      </c>
      <c r="AE1952">
        <v>4.0999999999999996</v>
      </c>
      <c r="AF1952">
        <v>5974653</v>
      </c>
      <c r="AG1952">
        <f>IFERROR(CORREL(AD1952:$AD$3757, AF1952:$AF$3757), "")</f>
        <v>-4.5360947091622524E-3</v>
      </c>
      <c r="AH1952">
        <f t="shared" si="58"/>
        <v>-16025347</v>
      </c>
    </row>
    <row r="1953" spans="1:34" x14ac:dyDescent="0.3">
      <c r="A1953" t="s">
        <v>8</v>
      </c>
      <c r="B1953" t="s">
        <v>2781</v>
      </c>
      <c r="G1953">
        <v>143</v>
      </c>
      <c r="H1953" t="s">
        <v>528</v>
      </c>
      <c r="I1953" t="s">
        <v>897</v>
      </c>
      <c r="J1953" t="s">
        <v>5362</v>
      </c>
      <c r="K1953" t="s">
        <v>5359</v>
      </c>
      <c r="L1953" t="s">
        <v>2601</v>
      </c>
      <c r="W1953" t="s">
        <v>2782</v>
      </c>
      <c r="X1953" t="s">
        <v>11</v>
      </c>
      <c r="AD1953">
        <v>25000000</v>
      </c>
      <c r="AE1953">
        <v>6.2</v>
      </c>
      <c r="AF1953">
        <v>5000000</v>
      </c>
      <c r="AG1953">
        <f>IFERROR(CORREL(AD1953:$AD$3757, AF1953:$AF$3757), "")</f>
        <v>-4.5411073599692731E-3</v>
      </c>
      <c r="AH1953">
        <f t="shared" si="58"/>
        <v>-20000000</v>
      </c>
    </row>
    <row r="1954" spans="1:34" x14ac:dyDescent="0.3">
      <c r="A1954" t="s">
        <v>8</v>
      </c>
      <c r="B1954" t="s">
        <v>2010</v>
      </c>
      <c r="G1954">
        <v>77</v>
      </c>
      <c r="H1954" t="s">
        <v>528</v>
      </c>
      <c r="I1954" t="s">
        <v>5361</v>
      </c>
      <c r="J1954" t="s">
        <v>5359</v>
      </c>
      <c r="W1954" t="s">
        <v>2783</v>
      </c>
      <c r="X1954" t="s">
        <v>11</v>
      </c>
      <c r="AD1954">
        <v>22000000</v>
      </c>
      <c r="AE1954">
        <v>3.8</v>
      </c>
      <c r="AF1954">
        <v>9694105</v>
      </c>
      <c r="AG1954">
        <f>IFERROR(CORREL(AD1954:$AD$3757, AF1954:$AF$3757), "")</f>
        <v>-4.5437864943867964E-3</v>
      </c>
      <c r="AH1954">
        <f t="shared" si="58"/>
        <v>-12305895</v>
      </c>
    </row>
    <row r="1955" spans="1:34" x14ac:dyDescent="0.3">
      <c r="A1955" t="s">
        <v>8</v>
      </c>
      <c r="B1955" t="s">
        <v>2414</v>
      </c>
      <c r="G1955">
        <v>96</v>
      </c>
      <c r="H1955" t="s">
        <v>354</v>
      </c>
      <c r="I1955" t="s">
        <v>5366</v>
      </c>
      <c r="J1955" t="s">
        <v>5281</v>
      </c>
      <c r="W1955" t="s">
        <v>2784</v>
      </c>
      <c r="X1955" t="s">
        <v>11</v>
      </c>
      <c r="AD1955">
        <v>25000000</v>
      </c>
      <c r="AE1955">
        <v>5.0999999999999996</v>
      </c>
      <c r="AF1955">
        <v>16027866</v>
      </c>
      <c r="AG1955">
        <f>IFERROR(CORREL(AD1955:$AD$3757, AF1955:$AF$3757), "")</f>
        <v>-4.5477917261947196E-3</v>
      </c>
      <c r="AH1955">
        <f t="shared" si="58"/>
        <v>-8972134</v>
      </c>
    </row>
    <row r="1956" spans="1:34" x14ac:dyDescent="0.3">
      <c r="A1956" t="s">
        <v>8</v>
      </c>
      <c r="B1956" t="s">
        <v>347</v>
      </c>
      <c r="G1956">
        <v>145</v>
      </c>
      <c r="H1956" t="s">
        <v>897</v>
      </c>
      <c r="I1956" t="s">
        <v>5281</v>
      </c>
      <c r="J1956" t="s">
        <v>2601</v>
      </c>
      <c r="W1956" t="s">
        <v>2785</v>
      </c>
      <c r="X1956" t="s">
        <v>2786</v>
      </c>
      <c r="AD1956">
        <v>21000000</v>
      </c>
      <c r="AE1956">
        <v>7.8</v>
      </c>
      <c r="AF1956">
        <v>4398392</v>
      </c>
      <c r="AG1956">
        <f>IFERROR(CORREL(AD1956:$AD$3757, AF1956:$AF$3757), "")</f>
        <v>-4.5489310205767269E-3</v>
      </c>
      <c r="AH1956">
        <f t="shared" si="58"/>
        <v>-16601608</v>
      </c>
    </row>
    <row r="1957" spans="1:34" x14ac:dyDescent="0.3">
      <c r="A1957" t="s">
        <v>8</v>
      </c>
      <c r="B1957" t="s">
        <v>2787</v>
      </c>
      <c r="G1957">
        <v>116</v>
      </c>
      <c r="H1957" t="s">
        <v>897</v>
      </c>
      <c r="I1957" t="s">
        <v>5364</v>
      </c>
      <c r="J1957" t="s">
        <v>5368</v>
      </c>
      <c r="K1957" t="s">
        <v>5359</v>
      </c>
      <c r="L1957" t="s">
        <v>2601</v>
      </c>
      <c r="W1957" t="s">
        <v>2788</v>
      </c>
      <c r="X1957" t="s">
        <v>762</v>
      </c>
      <c r="AD1957">
        <v>22000000</v>
      </c>
      <c r="AE1957">
        <v>7.8</v>
      </c>
      <c r="AF1957">
        <v>1050445</v>
      </c>
      <c r="AG1957">
        <f>IFERROR(CORREL(AD1957:$AD$3757, AF1957:$AF$3757), "")</f>
        <v>-4.5552989709984016E-3</v>
      </c>
      <c r="AH1957">
        <f t="shared" si="58"/>
        <v>-20949555</v>
      </c>
    </row>
    <row r="1958" spans="1:34" x14ac:dyDescent="0.3">
      <c r="A1958" t="s">
        <v>8</v>
      </c>
      <c r="B1958" t="s">
        <v>2789</v>
      </c>
      <c r="G1958">
        <v>100</v>
      </c>
      <c r="H1958" t="s">
        <v>354</v>
      </c>
      <c r="I1958" t="s">
        <v>528</v>
      </c>
      <c r="J1958" t="s">
        <v>5359</v>
      </c>
      <c r="W1958" t="s">
        <v>2790</v>
      </c>
      <c r="X1958" t="s">
        <v>11</v>
      </c>
      <c r="AD1958">
        <v>2000000</v>
      </c>
      <c r="AE1958">
        <v>6.1</v>
      </c>
      <c r="AF1958">
        <v>13746550</v>
      </c>
      <c r="AG1958">
        <f>IFERROR(CORREL(AD1958:$AD$3757, AF1958:$AF$3757), "")</f>
        <v>-4.5617228029644673E-3</v>
      </c>
      <c r="AH1958">
        <f t="shared" si="58"/>
        <v>11746550</v>
      </c>
    </row>
    <row r="1959" spans="1:34" x14ac:dyDescent="0.3">
      <c r="A1959" t="s">
        <v>8</v>
      </c>
      <c r="B1959" t="s">
        <v>2428</v>
      </c>
      <c r="G1959">
        <v>104</v>
      </c>
      <c r="H1959" t="s">
        <v>528</v>
      </c>
      <c r="I1959" t="s">
        <v>5366</v>
      </c>
      <c r="J1959" t="s">
        <v>5281</v>
      </c>
      <c r="W1959" t="s">
        <v>2791</v>
      </c>
      <c r="X1959" t="s">
        <v>11</v>
      </c>
      <c r="AD1959">
        <v>22000000</v>
      </c>
      <c r="AE1959">
        <v>5.8</v>
      </c>
      <c r="AF1959">
        <v>20668843</v>
      </c>
      <c r="AG1959">
        <f>IFERROR(CORREL(AD1959:$AD$3757, AF1959:$AF$3757), "")</f>
        <v>-4.5745653776283176E-3</v>
      </c>
      <c r="AH1959">
        <f t="shared" si="58"/>
        <v>-1331157</v>
      </c>
    </row>
    <row r="1960" spans="1:34" x14ac:dyDescent="0.3">
      <c r="A1960" t="s">
        <v>8</v>
      </c>
      <c r="B1960" t="s">
        <v>2792</v>
      </c>
      <c r="G1960">
        <v>92</v>
      </c>
      <c r="H1960" t="s">
        <v>897</v>
      </c>
      <c r="I1960" t="s">
        <v>5363</v>
      </c>
      <c r="J1960" t="s">
        <v>5281</v>
      </c>
      <c r="W1960" t="s">
        <v>2793</v>
      </c>
      <c r="X1960" t="s">
        <v>11</v>
      </c>
      <c r="AD1960">
        <v>22000000</v>
      </c>
      <c r="AE1960">
        <v>6.3</v>
      </c>
      <c r="AF1960">
        <v>2963012</v>
      </c>
      <c r="AG1960">
        <f>IFERROR(CORREL(AD1960:$AD$3757, AF1960:$AF$3757), "")</f>
        <v>-4.5757095322097978E-3</v>
      </c>
      <c r="AH1960">
        <f t="shared" si="58"/>
        <v>-19036988</v>
      </c>
    </row>
    <row r="1961" spans="1:34" x14ac:dyDescent="0.3">
      <c r="A1961" t="s">
        <v>8</v>
      </c>
      <c r="B1961" t="s">
        <v>2794</v>
      </c>
      <c r="G1961">
        <v>105</v>
      </c>
      <c r="H1961" t="s">
        <v>897</v>
      </c>
      <c r="I1961" t="s">
        <v>5281</v>
      </c>
      <c r="W1961" t="s">
        <v>2795</v>
      </c>
      <c r="X1961" t="s">
        <v>11</v>
      </c>
      <c r="AD1961">
        <v>22000000</v>
      </c>
      <c r="AE1961">
        <v>5.4</v>
      </c>
      <c r="AF1961">
        <v>1796024</v>
      </c>
      <c r="AG1961">
        <f>IFERROR(CORREL(AD1961:$AD$3757, AF1961:$AF$3757), "")</f>
        <v>-4.5816197139907549E-3</v>
      </c>
      <c r="AH1961">
        <f t="shared" si="58"/>
        <v>-20203976</v>
      </c>
    </row>
    <row r="1962" spans="1:34" x14ac:dyDescent="0.3">
      <c r="A1962" t="s">
        <v>8</v>
      </c>
      <c r="B1962" t="s">
        <v>2796</v>
      </c>
      <c r="G1962">
        <v>120</v>
      </c>
      <c r="H1962" t="s">
        <v>528</v>
      </c>
      <c r="I1962" t="s">
        <v>5364</v>
      </c>
      <c r="W1962" t="s">
        <v>2797</v>
      </c>
      <c r="X1962" t="s">
        <v>762</v>
      </c>
      <c r="AD1962">
        <v>16000000</v>
      </c>
      <c r="AE1962">
        <v>7.3</v>
      </c>
      <c r="AF1962">
        <v>634277</v>
      </c>
      <c r="AG1962">
        <f>IFERROR(CORREL(AD1962:$AD$3757, AF1962:$AF$3757), "")</f>
        <v>-4.5878693734364559E-3</v>
      </c>
      <c r="AH1962">
        <f t="shared" si="58"/>
        <v>-15365723</v>
      </c>
    </row>
    <row r="1963" spans="1:34" x14ac:dyDescent="0.3">
      <c r="A1963" t="s">
        <v>8</v>
      </c>
      <c r="B1963" t="s">
        <v>1295</v>
      </c>
      <c r="G1963">
        <v>116</v>
      </c>
      <c r="H1963" t="s">
        <v>5366</v>
      </c>
      <c r="I1963" t="s">
        <v>897</v>
      </c>
      <c r="J1963" t="s">
        <v>5281</v>
      </c>
      <c r="W1963" t="s">
        <v>2798</v>
      </c>
      <c r="X1963" t="s">
        <v>11</v>
      </c>
      <c r="AD1963">
        <v>22000000</v>
      </c>
      <c r="AE1963">
        <v>6.8</v>
      </c>
      <c r="AF1963">
        <v>11326836</v>
      </c>
      <c r="AG1963">
        <f>IFERROR(CORREL(AD1963:$AD$3757, AF1963:$AF$3757), "")</f>
        <v>-4.6008363243502815E-3</v>
      </c>
      <c r="AH1963">
        <f t="shared" si="58"/>
        <v>-10673164</v>
      </c>
    </row>
    <row r="1964" spans="1:34" x14ac:dyDescent="0.3">
      <c r="A1964" t="s">
        <v>8</v>
      </c>
      <c r="B1964" t="s">
        <v>351</v>
      </c>
      <c r="G1964">
        <v>119</v>
      </c>
      <c r="H1964" t="s">
        <v>5366</v>
      </c>
      <c r="I1964" t="s">
        <v>897</v>
      </c>
      <c r="J1964" t="s">
        <v>5363</v>
      </c>
      <c r="K1964" t="s">
        <v>5281</v>
      </c>
      <c r="W1964" t="s">
        <v>2799</v>
      </c>
      <c r="X1964" t="s">
        <v>11</v>
      </c>
      <c r="AD1964">
        <v>25000000</v>
      </c>
      <c r="AE1964">
        <v>7.3</v>
      </c>
      <c r="AF1964">
        <v>49024969</v>
      </c>
      <c r="AG1964">
        <f>IFERROR(CORREL(AD1964:$AD$3757, AF1964:$AF$3757), "")</f>
        <v>-4.6044538892498895E-3</v>
      </c>
      <c r="AH1964">
        <f t="shared" si="58"/>
        <v>24024969</v>
      </c>
    </row>
    <row r="1965" spans="1:34" x14ac:dyDescent="0.3">
      <c r="A1965" t="s">
        <v>8</v>
      </c>
      <c r="B1965" t="s">
        <v>659</v>
      </c>
      <c r="G1965">
        <v>101</v>
      </c>
      <c r="H1965" t="s">
        <v>253</v>
      </c>
      <c r="I1965" t="s">
        <v>528</v>
      </c>
      <c r="W1965" t="s">
        <v>2800</v>
      </c>
      <c r="X1965" t="s">
        <v>11</v>
      </c>
      <c r="AD1965">
        <v>21500000</v>
      </c>
      <c r="AE1965">
        <v>6.5</v>
      </c>
      <c r="AF1965">
        <v>22294341</v>
      </c>
      <c r="AG1965">
        <f>IFERROR(CORREL(AD1965:$AD$3757, AF1965:$AF$3757), "")</f>
        <v>-4.6020759070822597E-3</v>
      </c>
      <c r="AH1965">
        <f t="shared" si="58"/>
        <v>794341</v>
      </c>
    </row>
    <row r="1966" spans="1:34" x14ac:dyDescent="0.3">
      <c r="A1966" t="s">
        <v>8</v>
      </c>
      <c r="B1966" t="s">
        <v>1639</v>
      </c>
      <c r="G1966">
        <v>117</v>
      </c>
      <c r="H1966" t="s">
        <v>5366</v>
      </c>
      <c r="I1966" t="s">
        <v>897</v>
      </c>
      <c r="J1966" t="s">
        <v>5281</v>
      </c>
      <c r="W1966" t="s">
        <v>2801</v>
      </c>
      <c r="X1966" t="s">
        <v>11</v>
      </c>
      <c r="AD1966">
        <v>21500000</v>
      </c>
      <c r="AE1966">
        <v>7.2</v>
      </c>
      <c r="AF1966">
        <v>24362501</v>
      </c>
      <c r="AG1966">
        <f>IFERROR(CORREL(AD1966:$AD$3757, AF1966:$AF$3757), "")</f>
        <v>-4.6028840317891085E-3</v>
      </c>
      <c r="AH1966">
        <f t="shared" si="58"/>
        <v>2862501</v>
      </c>
    </row>
    <row r="1967" spans="1:34" x14ac:dyDescent="0.3">
      <c r="A1967" t="s">
        <v>8</v>
      </c>
      <c r="B1967" t="s">
        <v>1056</v>
      </c>
      <c r="G1967">
        <v>112</v>
      </c>
      <c r="H1967" t="s">
        <v>528</v>
      </c>
      <c r="I1967" t="s">
        <v>5359</v>
      </c>
      <c r="W1967" t="s">
        <v>2802</v>
      </c>
      <c r="X1967" t="s">
        <v>11</v>
      </c>
      <c r="AD1967">
        <v>17000000</v>
      </c>
      <c r="AE1967">
        <v>6.3</v>
      </c>
      <c r="AF1967">
        <v>16684352</v>
      </c>
      <c r="AG1967">
        <f>IFERROR(CORREL(AD1967:$AD$3757, AF1967:$AF$3757), "")</f>
        <v>-4.6031274376112019E-3</v>
      </c>
      <c r="AH1967">
        <f t="shared" si="58"/>
        <v>-315648</v>
      </c>
    </row>
    <row r="1968" spans="1:34" x14ac:dyDescent="0.3">
      <c r="A1968" t="s">
        <v>8</v>
      </c>
      <c r="B1968" t="s">
        <v>975</v>
      </c>
      <c r="G1968">
        <v>136</v>
      </c>
      <c r="H1968" t="s">
        <v>354</v>
      </c>
      <c r="I1968" t="s">
        <v>253</v>
      </c>
      <c r="J1968" t="s">
        <v>5281</v>
      </c>
      <c r="W1968" t="s">
        <v>2803</v>
      </c>
      <c r="X1968" t="s">
        <v>11</v>
      </c>
      <c r="AD1968">
        <v>21000000</v>
      </c>
      <c r="AE1968">
        <v>5.9</v>
      </c>
      <c r="AF1968">
        <v>46700000</v>
      </c>
      <c r="AG1968">
        <f>IFERROR(CORREL(AD1968:$AD$3757, AF1968:$AF$3757), "")</f>
        <v>-4.6071734138915408E-3</v>
      </c>
      <c r="AH1968">
        <f t="shared" si="58"/>
        <v>25700000</v>
      </c>
    </row>
    <row r="1969" spans="1:34" x14ac:dyDescent="0.3">
      <c r="A1969" t="s">
        <v>8</v>
      </c>
      <c r="B1969" t="s">
        <v>2804</v>
      </c>
      <c r="G1969">
        <v>81</v>
      </c>
      <c r="H1969" t="s">
        <v>5360</v>
      </c>
      <c r="I1969" t="s">
        <v>528</v>
      </c>
      <c r="J1969" t="s">
        <v>5357</v>
      </c>
      <c r="K1969" t="s">
        <v>5362</v>
      </c>
      <c r="W1969" t="s">
        <v>2805</v>
      </c>
      <c r="X1969" t="s">
        <v>11</v>
      </c>
      <c r="AD1969">
        <v>21000000</v>
      </c>
      <c r="AE1969">
        <v>7.8</v>
      </c>
      <c r="AF1969">
        <v>52008288</v>
      </c>
      <c r="AG1969">
        <f>IFERROR(CORREL(AD1969:$AD$3757, AF1969:$AF$3757), "")</f>
        <v>-4.601272789147905E-3</v>
      </c>
      <c r="AH1969">
        <f t="shared" si="58"/>
        <v>31008288</v>
      </c>
    </row>
    <row r="1970" spans="1:34" x14ac:dyDescent="0.3">
      <c r="A1970" t="s">
        <v>8</v>
      </c>
      <c r="B1970" t="s">
        <v>524</v>
      </c>
      <c r="G1970">
        <v>87</v>
      </c>
      <c r="H1970" t="s">
        <v>528</v>
      </c>
      <c r="W1970" t="s">
        <v>2806</v>
      </c>
      <c r="X1970" t="s">
        <v>11</v>
      </c>
      <c r="AD1970">
        <v>9000000</v>
      </c>
      <c r="AE1970">
        <v>7.4</v>
      </c>
      <c r="AF1970">
        <v>8579684</v>
      </c>
      <c r="AG1970">
        <f>IFERROR(CORREL(AD1970:$AD$3757, AF1970:$AF$3757), "")</f>
        <v>-4.5940154177134653E-3</v>
      </c>
      <c r="AH1970">
        <f t="shared" si="58"/>
        <v>-420316</v>
      </c>
    </row>
    <row r="1971" spans="1:34" x14ac:dyDescent="0.3">
      <c r="A1971" t="s">
        <v>8</v>
      </c>
      <c r="B1971" t="s">
        <v>2807</v>
      </c>
      <c r="G1971">
        <v>96</v>
      </c>
      <c r="H1971" t="s">
        <v>354</v>
      </c>
      <c r="I1971" t="s">
        <v>253</v>
      </c>
      <c r="J1971" t="s">
        <v>528</v>
      </c>
      <c r="K1971" t="s">
        <v>5361</v>
      </c>
      <c r="L1971" t="s">
        <v>5357</v>
      </c>
      <c r="M1971" t="s">
        <v>5358</v>
      </c>
      <c r="W1971" t="s">
        <v>2808</v>
      </c>
      <c r="X1971" t="s">
        <v>11</v>
      </c>
      <c r="AD1971">
        <v>17000000</v>
      </c>
      <c r="AE1971">
        <v>4.8</v>
      </c>
      <c r="AF1971">
        <v>42660000</v>
      </c>
      <c r="AG1971">
        <f>IFERROR(CORREL(AD1971:$AD$3757, AF1971:$AF$3757), "")</f>
        <v>-4.6077501771043103E-3</v>
      </c>
      <c r="AH1971">
        <f t="shared" si="58"/>
        <v>25660000</v>
      </c>
    </row>
    <row r="1972" spans="1:34" x14ac:dyDescent="0.3">
      <c r="A1972" t="s">
        <v>8</v>
      </c>
      <c r="B1972" t="s">
        <v>1085</v>
      </c>
      <c r="G1972">
        <v>106</v>
      </c>
      <c r="H1972" t="s">
        <v>897</v>
      </c>
      <c r="I1972" t="s">
        <v>5365</v>
      </c>
      <c r="W1972" t="s">
        <v>2809</v>
      </c>
      <c r="X1972" t="s">
        <v>11</v>
      </c>
      <c r="AD1972">
        <v>21000000</v>
      </c>
      <c r="AE1972">
        <v>6.3</v>
      </c>
      <c r="AF1972">
        <v>40219708</v>
      </c>
      <c r="AG1972">
        <f>IFERROR(CORREL(AD1972:$AD$3757, AF1972:$AF$3757), "")</f>
        <v>-4.5998790089999374E-3</v>
      </c>
      <c r="AH1972">
        <f t="shared" si="58"/>
        <v>19219708</v>
      </c>
    </row>
    <row r="1973" spans="1:34" x14ac:dyDescent="0.3">
      <c r="A1973" t="s">
        <v>8</v>
      </c>
      <c r="B1973" t="s">
        <v>1106</v>
      </c>
      <c r="G1973">
        <v>122</v>
      </c>
      <c r="H1973" t="s">
        <v>528</v>
      </c>
      <c r="I1973" t="s">
        <v>897</v>
      </c>
      <c r="J1973" t="s">
        <v>5359</v>
      </c>
      <c r="W1973" t="s">
        <v>2810</v>
      </c>
      <c r="X1973" t="s">
        <v>11</v>
      </c>
      <c r="AD1973">
        <v>21000000</v>
      </c>
      <c r="AE1973">
        <v>7.8</v>
      </c>
      <c r="AF1973">
        <v>132088910</v>
      </c>
      <c r="AG1973">
        <f>IFERROR(CORREL(AD1973:$AD$3757, AF1973:$AF$3757), "")</f>
        <v>-4.5956605346535017E-3</v>
      </c>
      <c r="AH1973">
        <f t="shared" si="58"/>
        <v>111088910</v>
      </c>
    </row>
    <row r="1974" spans="1:34" x14ac:dyDescent="0.3">
      <c r="A1974" t="s">
        <v>8</v>
      </c>
      <c r="B1974" t="s">
        <v>1468</v>
      </c>
      <c r="G1974">
        <v>123</v>
      </c>
      <c r="H1974" t="s">
        <v>5367</v>
      </c>
      <c r="I1974" t="s">
        <v>5366</v>
      </c>
      <c r="J1974" t="s">
        <v>897</v>
      </c>
      <c r="W1974" t="s">
        <v>2811</v>
      </c>
      <c r="X1974" t="s">
        <v>11</v>
      </c>
      <c r="AD1974">
        <v>21000000</v>
      </c>
      <c r="AE1974">
        <v>7.5</v>
      </c>
      <c r="AF1974">
        <v>36581633</v>
      </c>
      <c r="AG1974">
        <f>IFERROR(CORREL(AD1974:$AD$3757, AF1974:$AF$3757), "")</f>
        <v>-4.5733525504482956E-3</v>
      </c>
      <c r="AH1974">
        <f t="shared" si="58"/>
        <v>15581633</v>
      </c>
    </row>
    <row r="1975" spans="1:34" x14ac:dyDescent="0.3">
      <c r="A1975" t="s">
        <v>8</v>
      </c>
      <c r="B1975" t="s">
        <v>299</v>
      </c>
      <c r="G1975">
        <v>92</v>
      </c>
      <c r="H1975" t="s">
        <v>354</v>
      </c>
      <c r="I1975" t="s">
        <v>5366</v>
      </c>
      <c r="J1975" t="s">
        <v>5281</v>
      </c>
      <c r="W1975" t="s">
        <v>2812</v>
      </c>
      <c r="X1975" t="s">
        <v>11</v>
      </c>
      <c r="AD1975">
        <v>21000000</v>
      </c>
      <c r="AE1975">
        <v>6.8</v>
      </c>
      <c r="AF1975">
        <v>25296447</v>
      </c>
      <c r="AG1975">
        <f>IFERROR(CORREL(AD1975:$AD$3757, AF1975:$AF$3757), "")</f>
        <v>-4.5700960283672131E-3</v>
      </c>
      <c r="AH1975">
        <f t="shared" si="58"/>
        <v>4296447</v>
      </c>
    </row>
    <row r="1976" spans="1:34" x14ac:dyDescent="0.3">
      <c r="A1976" t="s">
        <v>8</v>
      </c>
      <c r="B1976" t="s">
        <v>2412</v>
      </c>
      <c r="G1976">
        <v>110</v>
      </c>
      <c r="H1976" t="s">
        <v>354</v>
      </c>
      <c r="I1976" t="s">
        <v>897</v>
      </c>
      <c r="J1976" t="s">
        <v>5365</v>
      </c>
      <c r="W1976" t="s">
        <v>2813</v>
      </c>
      <c r="X1976" t="s">
        <v>11</v>
      </c>
      <c r="AD1976">
        <v>20000000</v>
      </c>
      <c r="AE1976">
        <v>6.6</v>
      </c>
      <c r="AF1976">
        <v>24848292</v>
      </c>
      <c r="AG1976">
        <f>IFERROR(CORREL(AD1976:$AD$3757, AF1976:$AF$3757), "")</f>
        <v>-4.5700569104574398E-3</v>
      </c>
      <c r="AH1976">
        <f t="shared" si="58"/>
        <v>4848292</v>
      </c>
    </row>
    <row r="1977" spans="1:34" x14ac:dyDescent="0.3">
      <c r="A1977" t="s">
        <v>197</v>
      </c>
      <c r="B1977" t="s">
        <v>2814</v>
      </c>
      <c r="G1977">
        <v>104</v>
      </c>
      <c r="H1977" t="s">
        <v>1714</v>
      </c>
      <c r="I1977" t="s">
        <v>5358</v>
      </c>
      <c r="J1977" t="s">
        <v>5281</v>
      </c>
      <c r="W1977" t="s">
        <v>2815</v>
      </c>
      <c r="X1977" t="s">
        <v>11</v>
      </c>
      <c r="AD1977">
        <v>21000000</v>
      </c>
      <c r="AE1977">
        <v>4.5999999999999996</v>
      </c>
      <c r="AF1977">
        <v>17757087</v>
      </c>
      <c r="AG1977">
        <f>IFERROR(CORREL(AD1977:$AD$3757, AF1977:$AF$3757), "")</f>
        <v>-4.5701636684591044E-3</v>
      </c>
      <c r="AH1977">
        <f t="shared" si="58"/>
        <v>-3242913</v>
      </c>
    </row>
    <row r="1978" spans="1:34" x14ac:dyDescent="0.3">
      <c r="A1978" t="s">
        <v>8</v>
      </c>
      <c r="B1978" t="s">
        <v>14</v>
      </c>
      <c r="G1978">
        <v>98</v>
      </c>
      <c r="H1978" t="s">
        <v>528</v>
      </c>
      <c r="I1978" t="s">
        <v>897</v>
      </c>
      <c r="J1978" t="s">
        <v>5359</v>
      </c>
      <c r="W1978" t="s">
        <v>2816</v>
      </c>
      <c r="X1978" t="s">
        <v>11</v>
      </c>
      <c r="AD1978">
        <v>17000000</v>
      </c>
      <c r="AE1978">
        <v>7.1</v>
      </c>
      <c r="AF1978">
        <v>9430988</v>
      </c>
      <c r="AG1978">
        <f>IFERROR(CORREL(AD1978:$AD$3757, AF1978:$AF$3757), "")</f>
        <v>-4.5723922884737013E-3</v>
      </c>
      <c r="AH1978">
        <f t="shared" si="58"/>
        <v>-7569012</v>
      </c>
    </row>
    <row r="1979" spans="1:34" x14ac:dyDescent="0.3">
      <c r="A1979" t="s">
        <v>8</v>
      </c>
      <c r="B1979" t="s">
        <v>2817</v>
      </c>
      <c r="G1979">
        <v>120</v>
      </c>
      <c r="H1979" t="s">
        <v>528</v>
      </c>
      <c r="I1979" t="s">
        <v>897</v>
      </c>
      <c r="W1979" t="s">
        <v>2818</v>
      </c>
      <c r="X1979" t="s">
        <v>11</v>
      </c>
      <c r="AD1979">
        <v>21000000</v>
      </c>
      <c r="AE1979">
        <v>6.1</v>
      </c>
      <c r="AF1979">
        <v>16284360</v>
      </c>
      <c r="AG1979">
        <f>IFERROR(CORREL(AD1979:$AD$3757, AF1979:$AF$3757), "")</f>
        <v>-4.5799595146470383E-3</v>
      </c>
      <c r="AH1979">
        <f t="shared" si="58"/>
        <v>-4715640</v>
      </c>
    </row>
    <row r="1980" spans="1:34" x14ac:dyDescent="0.3">
      <c r="A1980" t="s">
        <v>8</v>
      </c>
      <c r="B1980" t="s">
        <v>501</v>
      </c>
      <c r="G1980">
        <v>112</v>
      </c>
      <c r="H1980" t="s">
        <v>897</v>
      </c>
      <c r="I1980" t="s">
        <v>5359</v>
      </c>
      <c r="W1980" t="s">
        <v>2819</v>
      </c>
      <c r="X1980" t="s">
        <v>11</v>
      </c>
      <c r="AD1980">
        <v>21000000</v>
      </c>
      <c r="AE1980">
        <v>6.7</v>
      </c>
      <c r="AF1980">
        <v>6830957</v>
      </c>
      <c r="AG1980">
        <f>IFERROR(CORREL(AD1980:$AD$3757, AF1980:$AF$3757), "")</f>
        <v>-4.5826498220347001E-3</v>
      </c>
      <c r="AH1980">
        <f t="shared" si="58"/>
        <v>-14169043</v>
      </c>
    </row>
    <row r="1981" spans="1:34" x14ac:dyDescent="0.3">
      <c r="A1981" t="s">
        <v>8</v>
      </c>
      <c r="B1981" t="s">
        <v>2820</v>
      </c>
      <c r="G1981">
        <v>127</v>
      </c>
      <c r="H1981" t="s">
        <v>897</v>
      </c>
      <c r="I1981" t="s">
        <v>5363</v>
      </c>
      <c r="J1981" t="s">
        <v>5281</v>
      </c>
      <c r="W1981" t="s">
        <v>2821</v>
      </c>
      <c r="X1981" t="s">
        <v>11</v>
      </c>
      <c r="AD1981">
        <v>20000000</v>
      </c>
      <c r="AE1981">
        <v>7.1</v>
      </c>
      <c r="AF1981">
        <v>24104113</v>
      </c>
      <c r="AG1981">
        <f>IFERROR(CORREL(AD1981:$AD$3757, AF1981:$AF$3757), "")</f>
        <v>-4.5883438564116499E-3</v>
      </c>
      <c r="AH1981">
        <f t="shared" si="58"/>
        <v>4104113</v>
      </c>
    </row>
    <row r="1982" spans="1:34" x14ac:dyDescent="0.3">
      <c r="A1982" t="s">
        <v>8</v>
      </c>
      <c r="B1982" t="s">
        <v>2822</v>
      </c>
      <c r="G1982">
        <v>102</v>
      </c>
      <c r="H1982" t="s">
        <v>528</v>
      </c>
      <c r="I1982" t="s">
        <v>897</v>
      </c>
      <c r="J1982" t="s">
        <v>5359</v>
      </c>
      <c r="W1982" t="s">
        <v>2823</v>
      </c>
      <c r="X1982" t="s">
        <v>11</v>
      </c>
      <c r="AD1982">
        <v>21000000</v>
      </c>
      <c r="AE1982">
        <v>5.8</v>
      </c>
      <c r="AF1982">
        <v>15593</v>
      </c>
      <c r="AG1982">
        <f>IFERROR(CORREL(AD1982:$AD$3757, AF1982:$AF$3757), "")</f>
        <v>-4.588713794766378E-3</v>
      </c>
      <c r="AH1982">
        <f t="shared" si="58"/>
        <v>-20984407</v>
      </c>
    </row>
    <row r="1983" spans="1:34" x14ac:dyDescent="0.3">
      <c r="A1983" t="s">
        <v>8</v>
      </c>
      <c r="B1983" t="s">
        <v>2450</v>
      </c>
      <c r="G1983">
        <v>91</v>
      </c>
      <c r="H1983" t="s">
        <v>897</v>
      </c>
      <c r="W1983" t="s">
        <v>2824</v>
      </c>
      <c r="X1983" t="s">
        <v>11</v>
      </c>
      <c r="AD1983">
        <v>21000000</v>
      </c>
      <c r="AE1983">
        <v>6.7</v>
      </c>
      <c r="AF1983">
        <v>958319</v>
      </c>
      <c r="AG1983">
        <f>IFERROR(CORREL(AD1983:$AD$3757, AF1983:$AF$3757), "")</f>
        <v>-4.596673904560972E-3</v>
      </c>
      <c r="AH1983">
        <f t="shared" si="58"/>
        <v>-20041681</v>
      </c>
    </row>
    <row r="1984" spans="1:34" x14ac:dyDescent="0.3">
      <c r="A1984" t="s">
        <v>8</v>
      </c>
      <c r="B1984" t="s">
        <v>2825</v>
      </c>
      <c r="G1984">
        <v>114</v>
      </c>
      <c r="H1984" t="s">
        <v>528</v>
      </c>
      <c r="I1984" t="s">
        <v>5362</v>
      </c>
      <c r="W1984" t="s">
        <v>2826</v>
      </c>
      <c r="X1984" t="s">
        <v>11</v>
      </c>
      <c r="AD1984">
        <v>35000000</v>
      </c>
      <c r="AE1984">
        <v>5.8</v>
      </c>
      <c r="AF1984">
        <v>69700000</v>
      </c>
      <c r="AG1984">
        <f>IFERROR(CORREL(AD1984:$AD$3757, AF1984:$AF$3757), "")</f>
        <v>-4.6043281199097067E-3</v>
      </c>
      <c r="AH1984">
        <f t="shared" si="58"/>
        <v>34700000</v>
      </c>
    </row>
    <row r="1985" spans="1:34" x14ac:dyDescent="0.3">
      <c r="A1985" t="s">
        <v>8</v>
      </c>
      <c r="B1985" t="s">
        <v>1449</v>
      </c>
      <c r="G1985">
        <v>115</v>
      </c>
      <c r="H1985" t="s">
        <v>1714</v>
      </c>
      <c r="I1985" t="s">
        <v>5358</v>
      </c>
      <c r="J1985" t="s">
        <v>5281</v>
      </c>
      <c r="W1985" t="s">
        <v>2827</v>
      </c>
      <c r="X1985" t="s">
        <v>11</v>
      </c>
      <c r="AD1985">
        <v>31000000</v>
      </c>
      <c r="AE1985">
        <v>6.8</v>
      </c>
      <c r="AF1985">
        <v>2840417</v>
      </c>
      <c r="AG1985">
        <f>IFERROR(CORREL(AD1985:$AD$3757, AF1985:$AF$3757), "")</f>
        <v>-4.6196982790112631E-3</v>
      </c>
      <c r="AH1985">
        <f t="shared" si="58"/>
        <v>-28159583</v>
      </c>
    </row>
    <row r="1986" spans="1:34" x14ac:dyDescent="0.3">
      <c r="A1986" t="s">
        <v>8</v>
      </c>
      <c r="B1986" t="s">
        <v>106</v>
      </c>
      <c r="G1986">
        <v>115</v>
      </c>
      <c r="H1986" t="s">
        <v>354</v>
      </c>
      <c r="I1986" t="s">
        <v>253</v>
      </c>
      <c r="W1986" t="s">
        <v>2828</v>
      </c>
      <c r="X1986" t="s">
        <v>11</v>
      </c>
      <c r="AD1986">
        <v>18000000</v>
      </c>
      <c r="AE1986">
        <v>8.5</v>
      </c>
      <c r="AF1986">
        <v>242374454</v>
      </c>
      <c r="AG1986">
        <f>IFERROR(CORREL(AD1986:$AD$3757, AF1986:$AF$3757), "")</f>
        <v>-4.617044805810106E-3</v>
      </c>
      <c r="AH1986">
        <f t="shared" si="58"/>
        <v>224374454</v>
      </c>
    </row>
    <row r="1987" spans="1:34" x14ac:dyDescent="0.3">
      <c r="A1987" t="s">
        <v>8</v>
      </c>
      <c r="B1987" t="s">
        <v>333</v>
      </c>
      <c r="G1987">
        <v>120</v>
      </c>
      <c r="H1987" t="s">
        <v>253</v>
      </c>
      <c r="I1987" t="s">
        <v>528</v>
      </c>
      <c r="J1987" t="s">
        <v>5361</v>
      </c>
      <c r="W1987" t="s">
        <v>2829</v>
      </c>
      <c r="X1987" t="s">
        <v>11</v>
      </c>
      <c r="AD1987">
        <v>18000000</v>
      </c>
      <c r="AE1987">
        <v>6.6</v>
      </c>
      <c r="AF1987">
        <v>173585516</v>
      </c>
      <c r="AG1987">
        <f>IFERROR(CORREL(AD1987:$AD$3757, AF1987:$AF$3757), "")</f>
        <v>-4.5622228012400911E-3</v>
      </c>
      <c r="AH1987">
        <f t="shared" ref="AH1987:AH2050" si="59" xml:space="preserve"> AF1987 - AD1987</f>
        <v>155585516</v>
      </c>
    </row>
    <row r="1988" spans="1:34" x14ac:dyDescent="0.3">
      <c r="A1988" t="s">
        <v>8</v>
      </c>
      <c r="B1988" t="s">
        <v>106</v>
      </c>
      <c r="G1988">
        <v>135</v>
      </c>
      <c r="H1988" t="s">
        <v>897</v>
      </c>
      <c r="I1988" t="s">
        <v>5358</v>
      </c>
      <c r="W1988" t="s">
        <v>2830</v>
      </c>
      <c r="X1988" t="s">
        <v>11</v>
      </c>
      <c r="AD1988">
        <v>19400870</v>
      </c>
      <c r="AE1988">
        <v>7.7</v>
      </c>
      <c r="AF1988">
        <v>128300000</v>
      </c>
      <c r="AG1988">
        <f>IFERROR(CORREL(AD1988:$AD$3757, AF1988:$AF$3757), "")</f>
        <v>-4.5160892093060734E-3</v>
      </c>
      <c r="AH1988">
        <f t="shared" si="59"/>
        <v>108899130</v>
      </c>
    </row>
    <row r="1989" spans="1:34" x14ac:dyDescent="0.3">
      <c r="A1989" t="s">
        <v>8</v>
      </c>
      <c r="B1989" t="s">
        <v>2831</v>
      </c>
      <c r="G1989">
        <v>90</v>
      </c>
      <c r="H1989" t="s">
        <v>897</v>
      </c>
      <c r="I1989" t="s">
        <v>1714</v>
      </c>
      <c r="J1989" t="s">
        <v>5358</v>
      </c>
      <c r="K1989" t="s">
        <v>5281</v>
      </c>
      <c r="W1989" t="s">
        <v>2832</v>
      </c>
      <c r="X1989" t="s">
        <v>11</v>
      </c>
      <c r="AD1989">
        <v>20000000</v>
      </c>
      <c r="AE1989">
        <v>4.7</v>
      </c>
      <c r="AF1989">
        <v>20259297</v>
      </c>
      <c r="AG1989">
        <f>IFERROR(CORREL(AD1989:$AD$3757, AF1989:$AF$3757), "")</f>
        <v>-4.4863928416460069E-3</v>
      </c>
      <c r="AH1989">
        <f t="shared" si="59"/>
        <v>259297</v>
      </c>
    </row>
    <row r="1990" spans="1:34" x14ac:dyDescent="0.3">
      <c r="A1990" t="s">
        <v>8</v>
      </c>
      <c r="B1990" t="s">
        <v>461</v>
      </c>
      <c r="G1990">
        <v>100</v>
      </c>
      <c r="H1990" t="s">
        <v>354</v>
      </c>
      <c r="I1990" t="s">
        <v>528</v>
      </c>
      <c r="J1990" t="s">
        <v>5366</v>
      </c>
      <c r="K1990" t="s">
        <v>5281</v>
      </c>
      <c r="W1990" t="s">
        <v>2833</v>
      </c>
      <c r="X1990" t="s">
        <v>11</v>
      </c>
      <c r="AD1990">
        <v>28000000</v>
      </c>
      <c r="AE1990">
        <v>6.4</v>
      </c>
      <c r="AF1990">
        <v>153665036</v>
      </c>
      <c r="AG1990">
        <f>IFERROR(CORREL(AD1990:$AD$3757, AF1990:$AF$3757), "")</f>
        <v>-4.4880269922721984E-3</v>
      </c>
      <c r="AH1990">
        <f t="shared" si="59"/>
        <v>125665036</v>
      </c>
    </row>
    <row r="1991" spans="1:34" x14ac:dyDescent="0.3">
      <c r="A1991" t="s">
        <v>8</v>
      </c>
      <c r="B1991" t="s">
        <v>694</v>
      </c>
      <c r="G1991">
        <v>105</v>
      </c>
      <c r="H1991" t="s">
        <v>528</v>
      </c>
      <c r="W1991" t="s">
        <v>2834</v>
      </c>
      <c r="X1991" t="s">
        <v>11</v>
      </c>
      <c r="AD1991">
        <v>33000000</v>
      </c>
      <c r="AE1991">
        <v>5.5</v>
      </c>
      <c r="AF1991">
        <v>132541238</v>
      </c>
      <c r="AG1991">
        <f>IFERROR(CORREL(AD1991:$AD$3757, AF1991:$AF$3757), "")</f>
        <v>-4.5022335671753228E-3</v>
      </c>
      <c r="AH1991">
        <f t="shared" si="59"/>
        <v>99541238</v>
      </c>
    </row>
    <row r="1992" spans="1:34" x14ac:dyDescent="0.3">
      <c r="A1992" t="s">
        <v>8</v>
      </c>
      <c r="B1992" t="s">
        <v>724</v>
      </c>
      <c r="G1992">
        <v>138</v>
      </c>
      <c r="H1992" t="s">
        <v>5366</v>
      </c>
      <c r="I1992" t="s">
        <v>897</v>
      </c>
      <c r="J1992" t="s">
        <v>1714</v>
      </c>
      <c r="K1992" t="s">
        <v>5281</v>
      </c>
      <c r="W1992" t="s">
        <v>2835</v>
      </c>
      <c r="X1992" t="s">
        <v>11</v>
      </c>
      <c r="AD1992">
        <v>19000000</v>
      </c>
      <c r="AE1992">
        <v>8.6</v>
      </c>
      <c r="AF1992">
        <v>130727000</v>
      </c>
      <c r="AG1992">
        <f>IFERROR(CORREL(AD1992:$AD$3757, AF1992:$AF$3757), "")</f>
        <v>-4.536124613459167E-3</v>
      </c>
      <c r="AH1992">
        <f t="shared" si="59"/>
        <v>111727000</v>
      </c>
    </row>
    <row r="1993" spans="1:34" x14ac:dyDescent="0.3">
      <c r="A1993" t="s">
        <v>8</v>
      </c>
      <c r="B1993" t="s">
        <v>2836</v>
      </c>
      <c r="G1993">
        <v>94</v>
      </c>
      <c r="H1993" t="s">
        <v>528</v>
      </c>
      <c r="I1993" t="s">
        <v>5368</v>
      </c>
      <c r="W1993" t="s">
        <v>2837</v>
      </c>
      <c r="X1993" t="s">
        <v>11</v>
      </c>
      <c r="AD1993">
        <v>20000000</v>
      </c>
      <c r="AE1993">
        <v>7</v>
      </c>
      <c r="AF1993">
        <v>121697350</v>
      </c>
      <c r="AG1993">
        <f>IFERROR(CORREL(AD1993:$AD$3757, AF1993:$AF$3757), "")</f>
        <v>-4.5038827265634655E-3</v>
      </c>
      <c r="AH1993">
        <f t="shared" si="59"/>
        <v>101697350</v>
      </c>
    </row>
    <row r="1994" spans="1:34" x14ac:dyDescent="0.3">
      <c r="A1994" t="s">
        <v>8</v>
      </c>
      <c r="B1994" t="s">
        <v>2838</v>
      </c>
      <c r="G1994">
        <v>101</v>
      </c>
      <c r="H1994" t="s">
        <v>354</v>
      </c>
      <c r="I1994" t="s">
        <v>528</v>
      </c>
      <c r="J1994" t="s">
        <v>4675</v>
      </c>
      <c r="W1994" t="s">
        <v>2839</v>
      </c>
      <c r="X1994" t="s">
        <v>11</v>
      </c>
      <c r="AD1994">
        <v>20000000</v>
      </c>
      <c r="AE1994">
        <v>7.1</v>
      </c>
      <c r="AF1994">
        <v>117224271</v>
      </c>
      <c r="AG1994">
        <f>IFERROR(CORREL(AD1994:$AD$3757, AF1994:$AF$3757), "")</f>
        <v>-4.4778351158278398E-3</v>
      </c>
      <c r="AH1994">
        <f t="shared" si="59"/>
        <v>97224271</v>
      </c>
    </row>
    <row r="1995" spans="1:34" x14ac:dyDescent="0.3">
      <c r="A1995" t="s">
        <v>8</v>
      </c>
      <c r="B1995" t="s">
        <v>2840</v>
      </c>
      <c r="G1995">
        <v>131</v>
      </c>
      <c r="H1995" t="s">
        <v>253</v>
      </c>
      <c r="I1995" t="s">
        <v>1714</v>
      </c>
      <c r="J1995" t="s">
        <v>5281</v>
      </c>
      <c r="W1995" t="s">
        <v>2841</v>
      </c>
      <c r="X1995" t="s">
        <v>11</v>
      </c>
      <c r="AD1995">
        <v>20000000</v>
      </c>
      <c r="AE1995">
        <v>5.7</v>
      </c>
      <c r="AF1995">
        <v>102922376</v>
      </c>
      <c r="AG1995">
        <f>IFERROR(CORREL(AD1995:$AD$3757, AF1995:$AF$3757), "")</f>
        <v>-4.4525510791646574E-3</v>
      </c>
      <c r="AH1995">
        <f t="shared" si="59"/>
        <v>82922376</v>
      </c>
    </row>
    <row r="1996" spans="1:34" x14ac:dyDescent="0.3">
      <c r="A1996" t="s">
        <v>8</v>
      </c>
      <c r="B1996" t="s">
        <v>418</v>
      </c>
      <c r="G1996">
        <v>91</v>
      </c>
      <c r="H1996" t="s">
        <v>253</v>
      </c>
      <c r="I1996" t="s">
        <v>528</v>
      </c>
      <c r="J1996" t="s">
        <v>897</v>
      </c>
      <c r="K1996" t="s">
        <v>5361</v>
      </c>
      <c r="L1996" t="s">
        <v>5359</v>
      </c>
      <c r="W1996" t="s">
        <v>2842</v>
      </c>
      <c r="X1996" t="s">
        <v>11</v>
      </c>
      <c r="AD1996">
        <v>20000000</v>
      </c>
      <c r="AE1996">
        <v>3.7</v>
      </c>
      <c r="AF1996">
        <v>94497271</v>
      </c>
      <c r="AG1996">
        <f>IFERROR(CORREL(AD1996:$AD$3757, AF1996:$AF$3757), "")</f>
        <v>-4.4301831179868181E-3</v>
      </c>
      <c r="AH1996">
        <f t="shared" si="59"/>
        <v>74497271</v>
      </c>
    </row>
    <row r="1997" spans="1:34" x14ac:dyDescent="0.3">
      <c r="A1997" t="s">
        <v>8</v>
      </c>
      <c r="B1997" t="s">
        <v>91</v>
      </c>
      <c r="G1997">
        <v>112</v>
      </c>
      <c r="H1997" t="s">
        <v>1714</v>
      </c>
      <c r="I1997" t="s">
        <v>5363</v>
      </c>
      <c r="J1997" t="s">
        <v>5281</v>
      </c>
      <c r="W1997" t="s">
        <v>2843</v>
      </c>
      <c r="X1997" t="s">
        <v>11</v>
      </c>
      <c r="AD1997">
        <v>20000000</v>
      </c>
      <c r="AE1997">
        <v>7.5</v>
      </c>
      <c r="AF1997">
        <v>137387272</v>
      </c>
      <c r="AG1997">
        <f>IFERROR(CORREL(AD1997:$AD$3757, AF1997:$AF$3757), "")</f>
        <v>-4.4096823708751221E-3</v>
      </c>
      <c r="AH1997">
        <f t="shared" si="59"/>
        <v>117387272</v>
      </c>
    </row>
    <row r="1998" spans="1:34" x14ac:dyDescent="0.3">
      <c r="A1998" t="s">
        <v>8</v>
      </c>
      <c r="B1998" t="s">
        <v>1088</v>
      </c>
      <c r="G1998">
        <v>95</v>
      </c>
      <c r="H1998" t="s">
        <v>253</v>
      </c>
      <c r="I1998" t="s">
        <v>528</v>
      </c>
      <c r="J1998" t="s">
        <v>5361</v>
      </c>
      <c r="K1998" t="s">
        <v>5359</v>
      </c>
      <c r="W1998" t="s">
        <v>2844</v>
      </c>
      <c r="X1998" t="s">
        <v>11</v>
      </c>
      <c r="AD1998">
        <v>32000000</v>
      </c>
      <c r="AE1998">
        <v>4.5999999999999996</v>
      </c>
      <c r="AF1998">
        <v>82301521</v>
      </c>
      <c r="AG1998">
        <f>IFERROR(CORREL(AD1998:$AD$3757, AF1998:$AF$3757), "")</f>
        <v>-4.3804180248790498E-3</v>
      </c>
      <c r="AH1998">
        <f t="shared" si="59"/>
        <v>50301521</v>
      </c>
    </row>
    <row r="1999" spans="1:34" x14ac:dyDescent="0.3">
      <c r="A1999" t="s">
        <v>8</v>
      </c>
      <c r="B1999" t="s">
        <v>2354</v>
      </c>
      <c r="G1999">
        <v>100</v>
      </c>
      <c r="H1999" t="s">
        <v>528</v>
      </c>
      <c r="W1999" t="s">
        <v>2845</v>
      </c>
      <c r="X1999" t="s">
        <v>11</v>
      </c>
      <c r="AD1999">
        <v>20000000</v>
      </c>
      <c r="AE1999">
        <v>4.9000000000000004</v>
      </c>
      <c r="AF1999">
        <v>84518155</v>
      </c>
      <c r="AG1999">
        <f>IFERROR(CORREL(AD1999:$AD$3757, AF1999:$AF$3757), "")</f>
        <v>-4.3937391371717581E-3</v>
      </c>
      <c r="AH1999">
        <f t="shared" si="59"/>
        <v>64518155</v>
      </c>
    </row>
    <row r="2000" spans="1:34" x14ac:dyDescent="0.3">
      <c r="A2000" t="s">
        <v>8</v>
      </c>
      <c r="B2000" t="s">
        <v>699</v>
      </c>
      <c r="G2000">
        <v>105</v>
      </c>
      <c r="H2000" t="s">
        <v>897</v>
      </c>
      <c r="I2000" t="s">
        <v>5363</v>
      </c>
      <c r="J2000" t="s">
        <v>5281</v>
      </c>
      <c r="W2000" t="s">
        <v>1843</v>
      </c>
      <c r="X2000" t="s">
        <v>11</v>
      </c>
      <c r="AD2000">
        <v>20000000</v>
      </c>
      <c r="AE2000">
        <v>6.9</v>
      </c>
      <c r="AF2000">
        <v>80050171</v>
      </c>
      <c r="AG2000">
        <f>IFERROR(CORREL(AD2000:$AD$3757, AF2000:$AF$3757), "")</f>
        <v>-4.375546159918281E-3</v>
      </c>
      <c r="AH2000">
        <f t="shared" si="59"/>
        <v>60050171</v>
      </c>
    </row>
    <row r="2001" spans="1:34" x14ac:dyDescent="0.3">
      <c r="A2001" t="s">
        <v>8</v>
      </c>
      <c r="B2001" t="s">
        <v>2442</v>
      </c>
      <c r="G2001">
        <v>108</v>
      </c>
      <c r="H2001" t="s">
        <v>528</v>
      </c>
      <c r="I2001" t="s">
        <v>5368</v>
      </c>
      <c r="W2001" t="s">
        <v>2846</v>
      </c>
      <c r="X2001" t="s">
        <v>11</v>
      </c>
      <c r="AD2001">
        <v>35000000</v>
      </c>
      <c r="AE2001">
        <v>7.1</v>
      </c>
      <c r="AF2001">
        <v>81257845</v>
      </c>
      <c r="AG2001">
        <f>IFERROR(CORREL(AD2001:$AD$3757, AF2001:$AF$3757), "")</f>
        <v>-4.3584655971829851E-3</v>
      </c>
      <c r="AH2001">
        <f t="shared" si="59"/>
        <v>46257845</v>
      </c>
    </row>
    <row r="2002" spans="1:34" x14ac:dyDescent="0.3">
      <c r="A2002" t="s">
        <v>8</v>
      </c>
      <c r="B2002" t="s">
        <v>622</v>
      </c>
      <c r="G2002">
        <v>101</v>
      </c>
      <c r="H2002" t="s">
        <v>354</v>
      </c>
      <c r="I2002" t="s">
        <v>253</v>
      </c>
      <c r="J2002" t="s">
        <v>5357</v>
      </c>
      <c r="K2002" t="s">
        <v>5358</v>
      </c>
      <c r="L2002" t="s">
        <v>5281</v>
      </c>
      <c r="W2002" t="s">
        <v>2847</v>
      </c>
      <c r="X2002" t="s">
        <v>11</v>
      </c>
      <c r="AD2002">
        <v>18000000</v>
      </c>
      <c r="AE2002">
        <v>5.8</v>
      </c>
      <c r="AF2002">
        <v>70360285</v>
      </c>
      <c r="AG2002">
        <f>IFERROR(CORREL(AD2002:$AD$3757, AF2002:$AF$3757), "")</f>
        <v>-4.3791481186821269E-3</v>
      </c>
      <c r="AH2002">
        <f t="shared" si="59"/>
        <v>52360285</v>
      </c>
    </row>
    <row r="2003" spans="1:34" x14ac:dyDescent="0.3">
      <c r="A2003" t="s">
        <v>8</v>
      </c>
      <c r="B2003" t="s">
        <v>1613</v>
      </c>
      <c r="G2003">
        <v>114</v>
      </c>
      <c r="H2003" t="s">
        <v>897</v>
      </c>
      <c r="I2003" t="s">
        <v>5363</v>
      </c>
      <c r="J2003" t="s">
        <v>5359</v>
      </c>
      <c r="K2003" t="s">
        <v>5281</v>
      </c>
      <c r="W2003" t="s">
        <v>2309</v>
      </c>
      <c r="X2003" t="s">
        <v>11</v>
      </c>
      <c r="AD2003">
        <v>30000000</v>
      </c>
      <c r="AE2003">
        <v>7</v>
      </c>
      <c r="AF2003">
        <v>12831121</v>
      </c>
      <c r="AG2003">
        <f>IFERROR(CORREL(AD2003:$AD$3757, AF2003:$AF$3757), "")</f>
        <v>-4.3605394492340806E-3</v>
      </c>
      <c r="AH2003">
        <f t="shared" si="59"/>
        <v>-17168879</v>
      </c>
    </row>
    <row r="2004" spans="1:34" x14ac:dyDescent="0.3">
      <c r="A2004" t="s">
        <v>8</v>
      </c>
      <c r="B2004" t="s">
        <v>1024</v>
      </c>
      <c r="G2004">
        <v>109</v>
      </c>
      <c r="H2004" t="s">
        <v>528</v>
      </c>
      <c r="I2004" t="s">
        <v>5366</v>
      </c>
      <c r="W2004" t="s">
        <v>2848</v>
      </c>
      <c r="X2004" t="s">
        <v>11</v>
      </c>
      <c r="AD2004">
        <v>37000000</v>
      </c>
      <c r="AE2004">
        <v>5.4</v>
      </c>
      <c r="AF2004">
        <v>69148997</v>
      </c>
      <c r="AG2004">
        <f>IFERROR(CORREL(AD2004:$AD$3757, AF2004:$AF$3757), "")</f>
        <v>-4.3595633971928215E-3</v>
      </c>
      <c r="AH2004">
        <f t="shared" si="59"/>
        <v>32148997</v>
      </c>
    </row>
    <row r="2005" spans="1:34" x14ac:dyDescent="0.3">
      <c r="A2005" t="s">
        <v>8</v>
      </c>
      <c r="B2005" t="s">
        <v>2197</v>
      </c>
      <c r="G2005">
        <v>115</v>
      </c>
      <c r="H2005" t="s">
        <v>528</v>
      </c>
      <c r="I2005" t="s">
        <v>897</v>
      </c>
      <c r="W2005" t="s">
        <v>2849</v>
      </c>
      <c r="X2005" t="s">
        <v>11</v>
      </c>
      <c r="AD2005">
        <v>20000000</v>
      </c>
      <c r="AE2005">
        <v>7.3</v>
      </c>
      <c r="AF2005">
        <v>82624961</v>
      </c>
      <c r="AG2005">
        <f>IFERROR(CORREL(AD2005:$AD$3757, AF2005:$AF$3757), "")</f>
        <v>-4.379444850894039E-3</v>
      </c>
      <c r="AH2005">
        <f t="shared" si="59"/>
        <v>62624961</v>
      </c>
    </row>
    <row r="2006" spans="1:34" x14ac:dyDescent="0.3">
      <c r="A2006" t="s">
        <v>197</v>
      </c>
      <c r="B2006" t="s">
        <v>651</v>
      </c>
      <c r="G2006">
        <v>117</v>
      </c>
      <c r="H2006" t="s">
        <v>253</v>
      </c>
      <c r="I2006" t="s">
        <v>528</v>
      </c>
      <c r="J2006" t="s">
        <v>897</v>
      </c>
      <c r="K2006" t="s">
        <v>5361</v>
      </c>
      <c r="L2006" t="s">
        <v>5363</v>
      </c>
      <c r="W2006" t="s">
        <v>2850</v>
      </c>
      <c r="X2006" t="s">
        <v>11</v>
      </c>
      <c r="AD2006">
        <v>20000000</v>
      </c>
      <c r="AE2006">
        <v>7.1</v>
      </c>
      <c r="AF2006">
        <v>67325559</v>
      </c>
      <c r="AG2006">
        <f>IFERROR(CORREL(AD2006:$AD$3757, AF2006:$AF$3757), "")</f>
        <v>-4.3616399154002942E-3</v>
      </c>
      <c r="AH2006">
        <f t="shared" si="59"/>
        <v>47325559</v>
      </c>
    </row>
    <row r="2007" spans="1:34" x14ac:dyDescent="0.3">
      <c r="A2007" t="s">
        <v>8</v>
      </c>
      <c r="B2007" t="s">
        <v>1652</v>
      </c>
      <c r="G2007">
        <v>107</v>
      </c>
      <c r="H2007" t="s">
        <v>897</v>
      </c>
      <c r="I2007" t="s">
        <v>5361</v>
      </c>
      <c r="J2007" t="s">
        <v>5368</v>
      </c>
      <c r="K2007" t="s">
        <v>5359</v>
      </c>
      <c r="W2007" t="s">
        <v>2851</v>
      </c>
      <c r="X2007" t="s">
        <v>11</v>
      </c>
      <c r="AD2007">
        <v>20000000</v>
      </c>
      <c r="AE2007">
        <v>5.8</v>
      </c>
      <c r="AF2007">
        <v>62933793</v>
      </c>
      <c r="AG2007">
        <f>IFERROR(CORREL(AD2007:$AD$3757, AF2007:$AF$3757), "")</f>
        <v>-4.3479416658312219E-3</v>
      </c>
      <c r="AH2007">
        <f t="shared" si="59"/>
        <v>42933793</v>
      </c>
    </row>
    <row r="2008" spans="1:34" x14ac:dyDescent="0.3">
      <c r="A2008" t="s">
        <v>8</v>
      </c>
      <c r="B2008" t="s">
        <v>2852</v>
      </c>
      <c r="G2008">
        <v>134</v>
      </c>
      <c r="H2008" t="s">
        <v>5367</v>
      </c>
      <c r="I2008" t="s">
        <v>897</v>
      </c>
      <c r="J2008" t="s">
        <v>5364</v>
      </c>
      <c r="W2008" t="s">
        <v>2853</v>
      </c>
      <c r="X2008" t="s">
        <v>11</v>
      </c>
      <c r="AD2008">
        <v>20000000</v>
      </c>
      <c r="AE2008">
        <v>8.1</v>
      </c>
      <c r="AF2008">
        <v>56667870</v>
      </c>
      <c r="AG2008">
        <f>IFERROR(CORREL(AD2008:$AD$3757, AF2008:$AF$3757), "")</f>
        <v>-4.3354812263733276E-3</v>
      </c>
      <c r="AH2008">
        <f t="shared" si="59"/>
        <v>36667870</v>
      </c>
    </row>
    <row r="2009" spans="1:34" x14ac:dyDescent="0.3">
      <c r="A2009" t="s">
        <v>8</v>
      </c>
      <c r="B2009" t="s">
        <v>2282</v>
      </c>
      <c r="G2009">
        <v>118</v>
      </c>
      <c r="H2009" t="s">
        <v>528</v>
      </c>
      <c r="I2009" t="s">
        <v>897</v>
      </c>
      <c r="J2009" t="s">
        <v>5368</v>
      </c>
      <c r="K2009" t="s">
        <v>5359</v>
      </c>
      <c r="W2009" t="s">
        <v>2854</v>
      </c>
      <c r="X2009" t="s">
        <v>11</v>
      </c>
      <c r="AD2009">
        <v>20000000</v>
      </c>
      <c r="AE2009">
        <v>5.7</v>
      </c>
      <c r="AF2009">
        <v>56398162</v>
      </c>
      <c r="AG2009">
        <f>IFERROR(CORREL(AD2009:$AD$3757, AF2009:$AF$3757), "")</f>
        <v>-4.3248573882264047E-3</v>
      </c>
      <c r="AH2009">
        <f t="shared" si="59"/>
        <v>36398162</v>
      </c>
    </row>
    <row r="2010" spans="1:34" x14ac:dyDescent="0.3">
      <c r="A2010" t="s">
        <v>8</v>
      </c>
      <c r="B2010" t="s">
        <v>2531</v>
      </c>
      <c r="G2010">
        <v>121</v>
      </c>
      <c r="H2010" t="s">
        <v>528</v>
      </c>
      <c r="I2010" t="s">
        <v>897</v>
      </c>
      <c r="J2010" t="s">
        <v>5359</v>
      </c>
      <c r="W2010" t="s">
        <v>2855</v>
      </c>
      <c r="X2010" t="s">
        <v>11</v>
      </c>
      <c r="AD2010">
        <v>20000000</v>
      </c>
      <c r="AE2010">
        <v>4.4000000000000004</v>
      </c>
      <c r="AF2010">
        <v>60072596</v>
      </c>
      <c r="AG2010">
        <f>IFERROR(CORREL(AD2010:$AD$3757, AF2010:$AF$3757), "")</f>
        <v>-4.3142988413246578E-3</v>
      </c>
      <c r="AH2010">
        <f t="shared" si="59"/>
        <v>40072596</v>
      </c>
    </row>
    <row r="2011" spans="1:34" x14ac:dyDescent="0.3">
      <c r="A2011" t="s">
        <v>8</v>
      </c>
      <c r="B2011" t="s">
        <v>68</v>
      </c>
      <c r="G2011">
        <v>105</v>
      </c>
      <c r="H2011" t="s">
        <v>5357</v>
      </c>
      <c r="I2011" t="s">
        <v>5359</v>
      </c>
      <c r="W2011" t="s">
        <v>2856</v>
      </c>
      <c r="X2011" t="s">
        <v>11</v>
      </c>
      <c r="AD2011">
        <v>20000000</v>
      </c>
      <c r="AE2011">
        <v>7.9</v>
      </c>
      <c r="AF2011">
        <v>56362352</v>
      </c>
      <c r="AG2011">
        <f>IFERROR(CORREL(AD2011:$AD$3757, AF2011:$AF$3757), "")</f>
        <v>-4.3026231475507106E-3</v>
      </c>
      <c r="AH2011">
        <f t="shared" si="59"/>
        <v>36362352</v>
      </c>
    </row>
    <row r="2012" spans="1:34" x14ac:dyDescent="0.3">
      <c r="A2012" t="s">
        <v>8</v>
      </c>
      <c r="B2012" t="s">
        <v>2857</v>
      </c>
      <c r="G2012">
        <v>110</v>
      </c>
      <c r="H2012" t="s">
        <v>897</v>
      </c>
      <c r="I2012" t="s">
        <v>5359</v>
      </c>
      <c r="W2012" t="s">
        <v>2858</v>
      </c>
      <c r="X2012" t="s">
        <v>11</v>
      </c>
      <c r="AD2012">
        <v>20000000</v>
      </c>
      <c r="AE2012">
        <v>7.6</v>
      </c>
      <c r="AF2012">
        <v>56154094</v>
      </c>
      <c r="AG2012">
        <f>IFERROR(CORREL(AD2012:$AD$3757, AF2012:$AF$3757), "")</f>
        <v>-4.292042059915643E-3</v>
      </c>
      <c r="AH2012">
        <f t="shared" si="59"/>
        <v>36154094</v>
      </c>
    </row>
    <row r="2013" spans="1:34" x14ac:dyDescent="0.3">
      <c r="A2013" t="s">
        <v>8</v>
      </c>
      <c r="B2013" t="s">
        <v>2531</v>
      </c>
      <c r="G2013">
        <v>114</v>
      </c>
      <c r="H2013" t="s">
        <v>528</v>
      </c>
      <c r="I2013" t="s">
        <v>5366</v>
      </c>
      <c r="J2013" t="s">
        <v>897</v>
      </c>
      <c r="W2013" t="s">
        <v>2859</v>
      </c>
      <c r="X2013" t="s">
        <v>11</v>
      </c>
      <c r="AD2013">
        <v>20000000</v>
      </c>
      <c r="AE2013">
        <v>4.8</v>
      </c>
      <c r="AF2013">
        <v>65623128</v>
      </c>
      <c r="AG2013">
        <f>IFERROR(CORREL(AD2013:$AD$3757, AF2013:$AF$3757), "")</f>
        <v>-4.281508114488854E-3</v>
      </c>
      <c r="AH2013">
        <f t="shared" si="59"/>
        <v>45623128</v>
      </c>
    </row>
    <row r="2014" spans="1:34" x14ac:dyDescent="0.3">
      <c r="A2014" t="s">
        <v>8</v>
      </c>
      <c r="B2014" t="s">
        <v>2860</v>
      </c>
      <c r="G2014">
        <v>85</v>
      </c>
      <c r="H2014" t="s">
        <v>528</v>
      </c>
      <c r="I2014" t="s">
        <v>5359</v>
      </c>
      <c r="W2014" t="s">
        <v>2861</v>
      </c>
      <c r="X2014" t="s">
        <v>11</v>
      </c>
      <c r="AD2014">
        <v>20000000</v>
      </c>
      <c r="AE2014">
        <v>2.7</v>
      </c>
      <c r="AF2014">
        <v>48546578</v>
      </c>
      <c r="AG2014">
        <f>IFERROR(CORREL(AD2014:$AD$3757, AF2014:$AF$3757), "")</f>
        <v>-4.2681502469228347E-3</v>
      </c>
      <c r="AH2014">
        <f t="shared" si="59"/>
        <v>28546578</v>
      </c>
    </row>
    <row r="2015" spans="1:34" x14ac:dyDescent="0.3">
      <c r="A2015" t="s">
        <v>8</v>
      </c>
      <c r="B2015" t="s">
        <v>2862</v>
      </c>
      <c r="G2015">
        <v>72</v>
      </c>
      <c r="H2015" t="s">
        <v>253</v>
      </c>
      <c r="I2015" t="s">
        <v>5360</v>
      </c>
      <c r="J2015" t="s">
        <v>5361</v>
      </c>
      <c r="K2015" t="s">
        <v>5357</v>
      </c>
      <c r="W2015" t="s">
        <v>2863</v>
      </c>
      <c r="X2015" t="s">
        <v>11</v>
      </c>
      <c r="AD2015">
        <v>20000000</v>
      </c>
      <c r="AE2015">
        <v>5.8</v>
      </c>
      <c r="AF2015">
        <v>48423368</v>
      </c>
      <c r="AG2015">
        <f>IFERROR(CORREL(AD2015:$AD$3757, AF2015:$AF$3757), "")</f>
        <v>-4.2599431938500874E-3</v>
      </c>
      <c r="AH2015">
        <f t="shared" si="59"/>
        <v>28423368</v>
      </c>
    </row>
    <row r="2016" spans="1:34" x14ac:dyDescent="0.3">
      <c r="A2016" t="s">
        <v>8</v>
      </c>
      <c r="B2016" t="s">
        <v>2864</v>
      </c>
      <c r="G2016">
        <v>128</v>
      </c>
      <c r="H2016" t="s">
        <v>5367</v>
      </c>
      <c r="I2016" t="s">
        <v>897</v>
      </c>
      <c r="J2016" t="s">
        <v>5364</v>
      </c>
      <c r="W2016" t="s">
        <v>2865</v>
      </c>
      <c r="X2016" t="s">
        <v>11</v>
      </c>
      <c r="AD2016">
        <v>20000000</v>
      </c>
      <c r="AE2016">
        <v>7.5</v>
      </c>
      <c r="AF2016">
        <v>52066000</v>
      </c>
      <c r="AG2016">
        <f>IFERROR(CORREL(AD2016:$AD$3757, AF2016:$AF$3757), "")</f>
        <v>-4.2517639835850914E-3</v>
      </c>
      <c r="AH2016">
        <f t="shared" si="59"/>
        <v>32066000</v>
      </c>
    </row>
    <row r="2017" spans="1:34" x14ac:dyDescent="0.3">
      <c r="A2017" t="s">
        <v>8</v>
      </c>
      <c r="B2017" t="s">
        <v>2866</v>
      </c>
      <c r="G2017">
        <v>72</v>
      </c>
      <c r="H2017" t="s">
        <v>253</v>
      </c>
      <c r="I2017" t="s">
        <v>5360</v>
      </c>
      <c r="J2017" t="s">
        <v>5361</v>
      </c>
      <c r="K2017" t="s">
        <v>5362</v>
      </c>
      <c r="W2017" t="s">
        <v>2867</v>
      </c>
      <c r="X2017" t="s">
        <v>11</v>
      </c>
      <c r="AD2017">
        <v>20000000</v>
      </c>
      <c r="AE2017">
        <v>5.4</v>
      </c>
      <c r="AF2017">
        <v>47887943</v>
      </c>
      <c r="AG2017">
        <f>IFERROR(CORREL(AD2017:$AD$3757, AF2017:$AF$3757), "")</f>
        <v>-4.2424281598425744E-3</v>
      </c>
      <c r="AH2017">
        <f t="shared" si="59"/>
        <v>27887943</v>
      </c>
    </row>
    <row r="2018" spans="1:34" x14ac:dyDescent="0.3">
      <c r="A2018" t="s">
        <v>8</v>
      </c>
      <c r="B2018" t="s">
        <v>1803</v>
      </c>
      <c r="G2018">
        <v>89</v>
      </c>
      <c r="H2018" t="s">
        <v>897</v>
      </c>
      <c r="I2018" t="s">
        <v>1714</v>
      </c>
      <c r="J2018" t="s">
        <v>5363</v>
      </c>
      <c r="K2018" t="s">
        <v>5281</v>
      </c>
      <c r="W2018" t="s">
        <v>2868</v>
      </c>
      <c r="X2018" t="s">
        <v>11</v>
      </c>
      <c r="AD2018">
        <v>20000000</v>
      </c>
      <c r="AE2018">
        <v>4.0999999999999996</v>
      </c>
      <c r="AF2018">
        <v>46363118</v>
      </c>
      <c r="AG2018">
        <f>IFERROR(CORREL(AD2018:$AD$3757, AF2018:$AF$3757), "")</f>
        <v>-4.2343958381786968E-3</v>
      </c>
      <c r="AH2018">
        <f t="shared" si="59"/>
        <v>26363118</v>
      </c>
    </row>
    <row r="2019" spans="1:34" x14ac:dyDescent="0.3">
      <c r="A2019" t="s">
        <v>8</v>
      </c>
      <c r="B2019" t="s">
        <v>2869</v>
      </c>
      <c r="G2019">
        <v>96</v>
      </c>
      <c r="H2019" t="s">
        <v>897</v>
      </c>
      <c r="I2019" t="s">
        <v>5363</v>
      </c>
      <c r="J2019" t="s">
        <v>5281</v>
      </c>
      <c r="W2019" t="s">
        <v>2870</v>
      </c>
      <c r="X2019" t="s">
        <v>11</v>
      </c>
      <c r="AD2019">
        <v>20000000</v>
      </c>
      <c r="AE2019">
        <v>5.9</v>
      </c>
      <c r="AF2019">
        <v>47852604</v>
      </c>
      <c r="AG2019">
        <f>IFERROR(CORREL(AD2019:$AD$3757, AF2019:$AF$3757), "")</f>
        <v>-4.2268405324142186E-3</v>
      </c>
      <c r="AH2019">
        <f t="shared" si="59"/>
        <v>27852604</v>
      </c>
    </row>
    <row r="2020" spans="1:34" x14ac:dyDescent="0.3">
      <c r="A2020" t="s">
        <v>8</v>
      </c>
      <c r="B2020" t="s">
        <v>2871</v>
      </c>
      <c r="G2020">
        <v>77</v>
      </c>
      <c r="H2020" t="s">
        <v>5360</v>
      </c>
      <c r="I2020" t="s">
        <v>528</v>
      </c>
      <c r="J2020" t="s">
        <v>897</v>
      </c>
      <c r="K2020" t="s">
        <v>5361</v>
      </c>
      <c r="L2020" t="s">
        <v>5362</v>
      </c>
      <c r="W2020" t="s">
        <v>2872</v>
      </c>
      <c r="X2020" t="s">
        <v>11</v>
      </c>
      <c r="AD2020">
        <v>30000000</v>
      </c>
      <c r="AE2020">
        <v>6.3</v>
      </c>
      <c r="AF2020">
        <v>45542421</v>
      </c>
      <c r="AG2020">
        <f>IFERROR(CORREL(AD2020:$AD$3757, AF2020:$AF$3757), "")</f>
        <v>-4.218798090817032E-3</v>
      </c>
      <c r="AH2020">
        <f t="shared" si="59"/>
        <v>15542421</v>
      </c>
    </row>
    <row r="2021" spans="1:34" x14ac:dyDescent="0.3">
      <c r="A2021" t="s">
        <v>8</v>
      </c>
      <c r="B2021" t="s">
        <v>2100</v>
      </c>
      <c r="G2021">
        <v>111</v>
      </c>
      <c r="H2021" t="s">
        <v>253</v>
      </c>
      <c r="I2021" t="s">
        <v>5361</v>
      </c>
      <c r="W2021" t="s">
        <v>2873</v>
      </c>
      <c r="X2021" t="s">
        <v>11</v>
      </c>
      <c r="AD2021">
        <v>20000000</v>
      </c>
      <c r="AE2021">
        <v>6.8</v>
      </c>
      <c r="AF2021">
        <v>42652003</v>
      </c>
      <c r="AG2021">
        <f>IFERROR(CORREL(AD2021:$AD$3757, AF2021:$AF$3757), "")</f>
        <v>-4.2211373646930707E-3</v>
      </c>
      <c r="AH2021">
        <f t="shared" si="59"/>
        <v>22652003</v>
      </c>
    </row>
    <row r="2022" spans="1:34" x14ac:dyDescent="0.3">
      <c r="A2022" t="s">
        <v>8</v>
      </c>
      <c r="B2022" t="s">
        <v>2248</v>
      </c>
      <c r="G2022">
        <v>93</v>
      </c>
      <c r="H2022" t="s">
        <v>253</v>
      </c>
      <c r="I2022" t="s">
        <v>528</v>
      </c>
      <c r="W2022" t="s">
        <v>2874</v>
      </c>
      <c r="X2022" t="s">
        <v>11</v>
      </c>
      <c r="AD2022">
        <v>20000000</v>
      </c>
      <c r="AE2022">
        <v>2.2999999999999998</v>
      </c>
      <c r="AF2022">
        <v>39737645</v>
      </c>
      <c r="AG2022">
        <f>IFERROR(CORREL(AD2022:$AD$3757, AF2022:$AF$3757), "")</f>
        <v>-4.2147629034432121E-3</v>
      </c>
      <c r="AH2022">
        <f t="shared" si="59"/>
        <v>19737645</v>
      </c>
    </row>
    <row r="2023" spans="1:34" x14ac:dyDescent="0.3">
      <c r="A2023" t="s">
        <v>8</v>
      </c>
      <c r="B2023" t="s">
        <v>608</v>
      </c>
      <c r="G2023">
        <v>129</v>
      </c>
      <c r="H2023" t="s">
        <v>253</v>
      </c>
      <c r="I2023" t="s">
        <v>5357</v>
      </c>
      <c r="W2023" t="s">
        <v>609</v>
      </c>
      <c r="X2023" t="s">
        <v>11</v>
      </c>
      <c r="AD2023">
        <v>20000000</v>
      </c>
      <c r="AE2023">
        <v>6.9</v>
      </c>
      <c r="AF2023">
        <v>37567440</v>
      </c>
      <c r="AG2023">
        <f>IFERROR(CORREL(AD2023:$AD$3757, AF2023:$AF$3757), "")</f>
        <v>-4.2093422268585767E-3</v>
      </c>
      <c r="AH2023">
        <f t="shared" si="59"/>
        <v>17567440</v>
      </c>
    </row>
    <row r="2024" spans="1:34" x14ac:dyDescent="0.3">
      <c r="A2024" t="s">
        <v>8</v>
      </c>
      <c r="B2024" t="s">
        <v>116</v>
      </c>
      <c r="G2024">
        <v>128</v>
      </c>
      <c r="H2024" t="s">
        <v>5367</v>
      </c>
      <c r="I2024" t="s">
        <v>5366</v>
      </c>
      <c r="J2024" t="s">
        <v>897</v>
      </c>
      <c r="K2024" t="s">
        <v>5364</v>
      </c>
      <c r="W2024" t="s">
        <v>2875</v>
      </c>
      <c r="X2024" t="s">
        <v>11</v>
      </c>
      <c r="AD2024">
        <v>20000000</v>
      </c>
      <c r="AE2024">
        <v>8.1</v>
      </c>
      <c r="AF2024">
        <v>44988180</v>
      </c>
      <c r="AG2024">
        <f>IFERROR(CORREL(AD2024:$AD$3757, AF2024:$AF$3757), "")</f>
        <v>-4.2046403274399995E-3</v>
      </c>
      <c r="AH2024">
        <f t="shared" si="59"/>
        <v>24988180</v>
      </c>
    </row>
    <row r="2025" spans="1:34" x14ac:dyDescent="0.3">
      <c r="A2025" t="s">
        <v>8</v>
      </c>
      <c r="B2025" t="s">
        <v>2688</v>
      </c>
      <c r="G2025">
        <v>110</v>
      </c>
      <c r="H2025" t="s">
        <v>5366</v>
      </c>
      <c r="I2025" t="s">
        <v>897</v>
      </c>
      <c r="J2025" t="s">
        <v>5281</v>
      </c>
      <c r="W2025" t="s">
        <v>2876</v>
      </c>
      <c r="X2025" t="s">
        <v>11</v>
      </c>
      <c r="AD2025">
        <v>22000000</v>
      </c>
      <c r="AE2025">
        <v>6.1</v>
      </c>
      <c r="AF2025">
        <v>39263506</v>
      </c>
      <c r="AG2025">
        <f>IFERROR(CORREL(AD2025:$AD$3757, AF2025:$AF$3757), "")</f>
        <v>-4.1974807342012518E-3</v>
      </c>
      <c r="AH2025">
        <f t="shared" si="59"/>
        <v>17263506</v>
      </c>
    </row>
    <row r="2026" spans="1:34" x14ac:dyDescent="0.3">
      <c r="A2026" t="s">
        <v>8</v>
      </c>
      <c r="B2026" t="s">
        <v>2877</v>
      </c>
      <c r="G2026">
        <v>137</v>
      </c>
      <c r="H2026" t="s">
        <v>1714</v>
      </c>
      <c r="I2026" t="s">
        <v>5281</v>
      </c>
      <c r="W2026" t="s">
        <v>2878</v>
      </c>
      <c r="X2026" t="s">
        <v>11</v>
      </c>
      <c r="AD2026">
        <v>20000000</v>
      </c>
      <c r="AE2026">
        <v>5</v>
      </c>
      <c r="AF2026">
        <v>39143839</v>
      </c>
      <c r="AG2026">
        <f>IFERROR(CORREL(AD2026:$AD$3757, AF2026:$AF$3757), "")</f>
        <v>-4.1935685618953635E-3</v>
      </c>
      <c r="AH2026">
        <f t="shared" si="59"/>
        <v>19143839</v>
      </c>
    </row>
    <row r="2027" spans="1:34" x14ac:dyDescent="0.3">
      <c r="A2027" t="s">
        <v>8</v>
      </c>
      <c r="B2027" t="s">
        <v>1956</v>
      </c>
      <c r="G2027">
        <v>124</v>
      </c>
      <c r="H2027" t="s">
        <v>528</v>
      </c>
      <c r="I2027" t="s">
        <v>897</v>
      </c>
      <c r="J2027" t="s">
        <v>5359</v>
      </c>
      <c r="W2027" t="s">
        <v>2879</v>
      </c>
      <c r="X2027" t="s">
        <v>11</v>
      </c>
      <c r="AD2027">
        <v>20000000</v>
      </c>
      <c r="AE2027">
        <v>5.5</v>
      </c>
      <c r="AF2027">
        <v>37672350</v>
      </c>
      <c r="AG2027">
        <f>IFERROR(CORREL(AD2027:$AD$3757, AF2027:$AF$3757), "")</f>
        <v>-4.1883192163344263E-3</v>
      </c>
      <c r="AH2027">
        <f t="shared" si="59"/>
        <v>17672350</v>
      </c>
    </row>
    <row r="2028" spans="1:34" x14ac:dyDescent="0.3">
      <c r="A2028" t="s">
        <v>8</v>
      </c>
      <c r="B2028" t="s">
        <v>1361</v>
      </c>
      <c r="G2028">
        <v>93</v>
      </c>
      <c r="H2028" t="s">
        <v>253</v>
      </c>
      <c r="I2028" t="s">
        <v>528</v>
      </c>
      <c r="J2028" t="s">
        <v>5357</v>
      </c>
      <c r="K2028" t="s">
        <v>5368</v>
      </c>
      <c r="L2028" t="s">
        <v>5358</v>
      </c>
      <c r="W2028" t="s">
        <v>2880</v>
      </c>
      <c r="X2028" t="s">
        <v>11</v>
      </c>
      <c r="AD2028">
        <v>20000000</v>
      </c>
      <c r="AE2028">
        <v>6.2</v>
      </c>
      <c r="AF2028">
        <v>38037513</v>
      </c>
      <c r="AG2028">
        <f>IFERROR(CORREL(AD2028:$AD$3757, AF2028:$AF$3757), "")</f>
        <v>-4.1835571714822937E-3</v>
      </c>
      <c r="AH2028">
        <f t="shared" si="59"/>
        <v>18037513</v>
      </c>
    </row>
    <row r="2029" spans="1:34" x14ac:dyDescent="0.3">
      <c r="A2029" t="s">
        <v>8</v>
      </c>
      <c r="B2029" t="s">
        <v>821</v>
      </c>
      <c r="G2029">
        <v>115</v>
      </c>
      <c r="H2029" t="s">
        <v>528</v>
      </c>
      <c r="I2029" t="s">
        <v>897</v>
      </c>
      <c r="J2029" t="s">
        <v>5359</v>
      </c>
      <c r="K2029" t="s">
        <v>5281</v>
      </c>
      <c r="W2029" t="s">
        <v>2881</v>
      </c>
      <c r="X2029" t="s">
        <v>11</v>
      </c>
      <c r="AD2029">
        <v>20000000</v>
      </c>
      <c r="AE2029">
        <v>6.2</v>
      </c>
      <c r="AF2029">
        <v>37442180</v>
      </c>
      <c r="AG2029">
        <f>IFERROR(CORREL(AD2029:$AD$3757, AF2029:$AF$3757), "")</f>
        <v>-4.1786663395926077E-3</v>
      </c>
      <c r="AH2029">
        <f t="shared" si="59"/>
        <v>17442180</v>
      </c>
    </row>
    <row r="2030" spans="1:34" x14ac:dyDescent="0.3">
      <c r="A2030" t="s">
        <v>8</v>
      </c>
      <c r="B2030" t="s">
        <v>2882</v>
      </c>
      <c r="G2030">
        <v>105</v>
      </c>
      <c r="H2030" t="s">
        <v>5366</v>
      </c>
      <c r="I2030" t="s">
        <v>897</v>
      </c>
      <c r="J2030" t="s">
        <v>5281</v>
      </c>
      <c r="W2030" t="s">
        <v>2883</v>
      </c>
      <c r="X2030" t="s">
        <v>11</v>
      </c>
      <c r="AD2030">
        <v>20000000</v>
      </c>
      <c r="AE2030">
        <v>6.3</v>
      </c>
      <c r="AF2030">
        <v>35596227</v>
      </c>
      <c r="AG2030">
        <f>IFERROR(CORREL(AD2030:$AD$3757, AF2030:$AF$3757), "")</f>
        <v>-4.1739701730166157E-3</v>
      </c>
      <c r="AH2030">
        <f t="shared" si="59"/>
        <v>15596227</v>
      </c>
    </row>
    <row r="2031" spans="1:34" x14ac:dyDescent="0.3">
      <c r="A2031" t="s">
        <v>8</v>
      </c>
      <c r="B2031" t="s">
        <v>2884</v>
      </c>
      <c r="G2031">
        <v>127</v>
      </c>
      <c r="H2031" t="s">
        <v>5367</v>
      </c>
      <c r="I2031" t="s">
        <v>897</v>
      </c>
      <c r="J2031" t="s">
        <v>5368</v>
      </c>
      <c r="W2031" t="s">
        <v>2885</v>
      </c>
      <c r="X2031" t="s">
        <v>11</v>
      </c>
      <c r="AD2031">
        <v>20000000</v>
      </c>
      <c r="AE2031">
        <v>6.7</v>
      </c>
      <c r="AF2031">
        <v>35422828</v>
      </c>
      <c r="AG2031">
        <f>IFERROR(CORREL(AD2031:$AD$3757, AF2031:$AF$3757), "")</f>
        <v>-4.1698944641674228E-3</v>
      </c>
      <c r="AH2031">
        <f t="shared" si="59"/>
        <v>15422828</v>
      </c>
    </row>
    <row r="2032" spans="1:34" x14ac:dyDescent="0.3">
      <c r="A2032" t="s">
        <v>8</v>
      </c>
      <c r="B2032" t="s">
        <v>2248</v>
      </c>
      <c r="G2032">
        <v>82</v>
      </c>
      <c r="H2032" t="s">
        <v>528</v>
      </c>
      <c r="W2032" t="s">
        <v>2886</v>
      </c>
      <c r="X2032" t="s">
        <v>11</v>
      </c>
      <c r="AD2032">
        <v>20000000</v>
      </c>
      <c r="AE2032">
        <v>3.5</v>
      </c>
      <c r="AF2032">
        <v>36658108</v>
      </c>
      <c r="AG2032">
        <f>IFERROR(CORREL(AD2032:$AD$3757, AF2032:$AF$3757), "")</f>
        <v>-4.1658729612059084E-3</v>
      </c>
      <c r="AH2032">
        <f t="shared" si="59"/>
        <v>16658108</v>
      </c>
    </row>
    <row r="2033" spans="1:34" x14ac:dyDescent="0.3">
      <c r="A2033" t="s">
        <v>8</v>
      </c>
      <c r="B2033" t="s">
        <v>302</v>
      </c>
      <c r="G2033">
        <v>143</v>
      </c>
      <c r="H2033" t="s">
        <v>897</v>
      </c>
      <c r="W2033" t="s">
        <v>2887</v>
      </c>
      <c r="X2033" t="s">
        <v>11</v>
      </c>
      <c r="AD2033">
        <v>25000000</v>
      </c>
      <c r="AE2033">
        <v>7.5</v>
      </c>
      <c r="AF2033">
        <v>34300771</v>
      </c>
      <c r="AG2033">
        <f>IFERROR(CORREL(AD2033:$AD$3757, AF2033:$AF$3757), "")</f>
        <v>-4.16142606785055E-3</v>
      </c>
      <c r="AH2033">
        <f t="shared" si="59"/>
        <v>9300771</v>
      </c>
    </row>
    <row r="2034" spans="1:34" x14ac:dyDescent="0.3">
      <c r="A2034" t="s">
        <v>8</v>
      </c>
      <c r="B2034" t="s">
        <v>211</v>
      </c>
      <c r="G2034">
        <v>103</v>
      </c>
      <c r="H2034" t="s">
        <v>528</v>
      </c>
      <c r="I2034" t="s">
        <v>897</v>
      </c>
      <c r="W2034" t="s">
        <v>2888</v>
      </c>
      <c r="X2034" t="s">
        <v>11</v>
      </c>
      <c r="AD2034">
        <v>19800000</v>
      </c>
      <c r="AE2034">
        <v>6.6</v>
      </c>
      <c r="AF2034">
        <v>34290142</v>
      </c>
      <c r="AG2034">
        <f>IFERROR(CORREL(AD2034:$AD$3757, AF2034:$AF$3757), "")</f>
        <v>-4.1601083648888258E-3</v>
      </c>
      <c r="AH2034">
        <f t="shared" si="59"/>
        <v>14490142</v>
      </c>
    </row>
    <row r="2035" spans="1:34" x14ac:dyDescent="0.3">
      <c r="A2035" t="s">
        <v>8</v>
      </c>
      <c r="B2035" t="s">
        <v>2889</v>
      </c>
      <c r="G2035">
        <v>104</v>
      </c>
      <c r="H2035" t="s">
        <v>897</v>
      </c>
      <c r="I2035" t="s">
        <v>5363</v>
      </c>
      <c r="W2035" t="s">
        <v>2890</v>
      </c>
      <c r="X2035" t="s">
        <v>11</v>
      </c>
      <c r="AD2035">
        <v>20000000</v>
      </c>
      <c r="AE2035">
        <v>7.5</v>
      </c>
      <c r="AF2035">
        <v>33422556</v>
      </c>
      <c r="AG2035">
        <f>IFERROR(CORREL(AD2035:$AD$3757, AF2035:$AF$3757), "")</f>
        <v>-4.1563686938229849E-3</v>
      </c>
      <c r="AH2035">
        <f t="shared" si="59"/>
        <v>13422556</v>
      </c>
    </row>
    <row r="2036" spans="1:34" x14ac:dyDescent="0.3">
      <c r="A2036" t="s">
        <v>8</v>
      </c>
      <c r="B2036" t="s">
        <v>2804</v>
      </c>
      <c r="G2036">
        <v>98</v>
      </c>
      <c r="H2036" t="s">
        <v>354</v>
      </c>
      <c r="I2036" t="s">
        <v>528</v>
      </c>
      <c r="W2036" t="s">
        <v>2891</v>
      </c>
      <c r="X2036" t="s">
        <v>11</v>
      </c>
      <c r="AD2036">
        <v>30000000</v>
      </c>
      <c r="AE2036">
        <v>7.2</v>
      </c>
      <c r="AF2036">
        <v>32774834</v>
      </c>
      <c r="AG2036">
        <f>IFERROR(CORREL(AD2036:$AD$3757, AF2036:$AF$3757), "")</f>
        <v>-4.1530164826227844E-3</v>
      </c>
      <c r="AH2036">
        <f t="shared" si="59"/>
        <v>2774834</v>
      </c>
    </row>
    <row r="2037" spans="1:34" x14ac:dyDescent="0.3">
      <c r="A2037" t="s">
        <v>8</v>
      </c>
      <c r="B2037" t="s">
        <v>2119</v>
      </c>
      <c r="G2037">
        <v>92</v>
      </c>
      <c r="H2037" t="s">
        <v>1714</v>
      </c>
      <c r="I2037" t="s">
        <v>5281</v>
      </c>
      <c r="W2037" t="s">
        <v>2892</v>
      </c>
      <c r="X2037" t="s">
        <v>11</v>
      </c>
      <c r="AD2037">
        <v>11000000</v>
      </c>
      <c r="AE2037">
        <v>4.8</v>
      </c>
      <c r="AF2037">
        <v>34334256</v>
      </c>
      <c r="AG2037">
        <f>IFERROR(CORREL(AD2037:$AD$3757, AF2037:$AF$3757), "")</f>
        <v>-4.1538667568519318E-3</v>
      </c>
      <c r="AH2037">
        <f t="shared" si="59"/>
        <v>23334256</v>
      </c>
    </row>
    <row r="2038" spans="1:34" x14ac:dyDescent="0.3">
      <c r="A2038" t="s">
        <v>8</v>
      </c>
      <c r="B2038" t="s">
        <v>657</v>
      </c>
      <c r="G2038">
        <v>123</v>
      </c>
      <c r="H2038" t="s">
        <v>5366</v>
      </c>
      <c r="I2038" t="s">
        <v>897</v>
      </c>
      <c r="J2038" t="s">
        <v>5363</v>
      </c>
      <c r="K2038" t="s">
        <v>5281</v>
      </c>
      <c r="W2038" t="s">
        <v>2893</v>
      </c>
      <c r="X2038" t="s">
        <v>11</v>
      </c>
      <c r="AD2038">
        <v>20000000</v>
      </c>
      <c r="AE2038">
        <v>6.6</v>
      </c>
      <c r="AF2038">
        <v>32051917</v>
      </c>
      <c r="AG2038">
        <f>IFERROR(CORREL(AD2038:$AD$3757, AF2038:$AF$3757), "")</f>
        <v>-4.1459803977525926E-3</v>
      </c>
      <c r="AH2038">
        <f t="shared" si="59"/>
        <v>12051917</v>
      </c>
    </row>
    <row r="2039" spans="1:34" x14ac:dyDescent="0.3">
      <c r="A2039" t="s">
        <v>8</v>
      </c>
      <c r="B2039" t="s">
        <v>2419</v>
      </c>
      <c r="G2039">
        <v>88</v>
      </c>
      <c r="H2039" t="s">
        <v>528</v>
      </c>
      <c r="W2039" t="s">
        <v>2894</v>
      </c>
      <c r="X2039" t="s">
        <v>11</v>
      </c>
      <c r="AD2039">
        <v>20000000</v>
      </c>
      <c r="AE2039">
        <v>3.5</v>
      </c>
      <c r="AF2039">
        <v>32014289</v>
      </c>
      <c r="AG2039">
        <f>IFERROR(CORREL(AD2039:$AD$3757, AF2039:$AF$3757), "")</f>
        <v>-4.1430915737710747E-3</v>
      </c>
      <c r="AH2039">
        <f t="shared" si="59"/>
        <v>12014289</v>
      </c>
    </row>
    <row r="2040" spans="1:34" x14ac:dyDescent="0.3">
      <c r="A2040" t="s">
        <v>8</v>
      </c>
      <c r="B2040" t="s">
        <v>1615</v>
      </c>
      <c r="G2040">
        <v>128</v>
      </c>
      <c r="H2040" t="s">
        <v>5367</v>
      </c>
      <c r="I2040" t="s">
        <v>897</v>
      </c>
      <c r="J2040" t="s">
        <v>5364</v>
      </c>
      <c r="W2040" t="s">
        <v>2895</v>
      </c>
      <c r="X2040" t="s">
        <v>11</v>
      </c>
      <c r="AD2040">
        <v>20000000</v>
      </c>
      <c r="AE2040">
        <v>7.6</v>
      </c>
      <c r="AF2040">
        <v>31838002</v>
      </c>
      <c r="AG2040">
        <f>IFERROR(CORREL(AD2040:$AD$3757, AF2040:$AF$3757), "")</f>
        <v>-4.1402124104182271E-3</v>
      </c>
      <c r="AH2040">
        <f t="shared" si="59"/>
        <v>11838002</v>
      </c>
    </row>
    <row r="2041" spans="1:34" x14ac:dyDescent="0.3">
      <c r="A2041" t="s">
        <v>8</v>
      </c>
      <c r="B2041" t="s">
        <v>141</v>
      </c>
      <c r="G2041">
        <v>107</v>
      </c>
      <c r="H2041" t="s">
        <v>354</v>
      </c>
      <c r="I2041" t="s">
        <v>253</v>
      </c>
      <c r="J2041" t="s">
        <v>897</v>
      </c>
      <c r="K2041" t="s">
        <v>5363</v>
      </c>
      <c r="W2041" t="s">
        <v>2896</v>
      </c>
      <c r="X2041" t="s">
        <v>11</v>
      </c>
      <c r="AD2041">
        <v>20000000</v>
      </c>
      <c r="AE2041">
        <v>6.3</v>
      </c>
      <c r="AF2041">
        <v>36874745</v>
      </c>
      <c r="AG2041">
        <f>IFERROR(CORREL(AD2041:$AD$3757, AF2041:$AF$3757), "")</f>
        <v>-4.137391245043703E-3</v>
      </c>
      <c r="AH2041">
        <f t="shared" si="59"/>
        <v>16874745</v>
      </c>
    </row>
    <row r="2042" spans="1:34" x14ac:dyDescent="0.3">
      <c r="A2042" t="s">
        <v>8</v>
      </c>
      <c r="B2042" t="s">
        <v>2897</v>
      </c>
      <c r="G2042">
        <v>91</v>
      </c>
      <c r="H2042" t="s">
        <v>1714</v>
      </c>
      <c r="W2042" t="s">
        <v>2898</v>
      </c>
      <c r="X2042" t="s">
        <v>11</v>
      </c>
      <c r="AD2042">
        <v>35000000</v>
      </c>
      <c r="AE2042">
        <v>5.5</v>
      </c>
      <c r="AF2042">
        <v>30079316</v>
      </c>
      <c r="AG2042">
        <f>IFERROR(CORREL(AD2042:$AD$3757, AF2042:$AF$3757), "")</f>
        <v>-4.1328296577687563E-3</v>
      </c>
      <c r="AH2042">
        <f t="shared" si="59"/>
        <v>-4920684</v>
      </c>
    </row>
    <row r="2043" spans="1:34" x14ac:dyDescent="0.3">
      <c r="A2043" t="s">
        <v>8</v>
      </c>
      <c r="B2043" t="s">
        <v>2899</v>
      </c>
      <c r="G2043">
        <v>90</v>
      </c>
      <c r="H2043" t="s">
        <v>253</v>
      </c>
      <c r="I2043" t="s">
        <v>528</v>
      </c>
      <c r="W2043" t="s">
        <v>2900</v>
      </c>
      <c r="X2043" t="s">
        <v>11</v>
      </c>
      <c r="AD2043">
        <v>19000000</v>
      </c>
      <c r="AE2043">
        <v>6.3</v>
      </c>
      <c r="AF2043">
        <v>35033759</v>
      </c>
      <c r="AG2043">
        <f>IFERROR(CORREL(AD2043:$AD$3757, AF2043:$AF$3757), "")</f>
        <v>-4.1347985617490495E-3</v>
      </c>
      <c r="AH2043">
        <f t="shared" si="59"/>
        <v>16033759</v>
      </c>
    </row>
    <row r="2044" spans="1:34" x14ac:dyDescent="0.3">
      <c r="A2044" t="s">
        <v>8</v>
      </c>
      <c r="B2044" t="s">
        <v>2901</v>
      </c>
      <c r="G2044">
        <v>115</v>
      </c>
      <c r="H2044" t="s">
        <v>5366</v>
      </c>
      <c r="I2044" t="s">
        <v>897</v>
      </c>
      <c r="J2044" t="s">
        <v>5363</v>
      </c>
      <c r="K2044" t="s">
        <v>5281</v>
      </c>
      <c r="W2044" t="s">
        <v>2902</v>
      </c>
      <c r="X2044" t="s">
        <v>11</v>
      </c>
      <c r="AD2044">
        <v>20000000</v>
      </c>
      <c r="AE2044">
        <v>6.5</v>
      </c>
      <c r="AF2044">
        <v>29753944</v>
      </c>
      <c r="AG2044">
        <f>IFERROR(CORREL(AD2044:$AD$3757, AF2044:$AF$3757), "")</f>
        <v>-4.1303616902180771E-3</v>
      </c>
      <c r="AH2044">
        <f t="shared" si="59"/>
        <v>9753944</v>
      </c>
    </row>
    <row r="2045" spans="1:34" x14ac:dyDescent="0.3">
      <c r="A2045" t="s">
        <v>8</v>
      </c>
      <c r="B2045" t="s">
        <v>1201</v>
      </c>
      <c r="G2045">
        <v>113</v>
      </c>
      <c r="H2045" t="s">
        <v>897</v>
      </c>
      <c r="I2045" t="s">
        <v>5281</v>
      </c>
      <c r="W2045" t="s">
        <v>2903</v>
      </c>
      <c r="X2045" t="s">
        <v>11</v>
      </c>
      <c r="AD2045">
        <v>20000000</v>
      </c>
      <c r="AE2045">
        <v>6.9</v>
      </c>
      <c r="AF2045">
        <v>31146570</v>
      </c>
      <c r="AG2045">
        <f>IFERROR(CORREL(AD2045:$AD$3757, AF2045:$AF$3757), "")</f>
        <v>-4.1282594427616524E-3</v>
      </c>
      <c r="AH2045">
        <f t="shared" si="59"/>
        <v>11146570</v>
      </c>
    </row>
    <row r="2046" spans="1:34" x14ac:dyDescent="0.3">
      <c r="A2046" t="s">
        <v>8</v>
      </c>
      <c r="B2046" t="s">
        <v>1506</v>
      </c>
      <c r="G2046">
        <v>113</v>
      </c>
      <c r="H2046" t="s">
        <v>528</v>
      </c>
      <c r="I2046" t="s">
        <v>897</v>
      </c>
      <c r="J2046" t="s">
        <v>5368</v>
      </c>
      <c r="K2046" t="s">
        <v>5359</v>
      </c>
      <c r="W2046" t="s">
        <v>2904</v>
      </c>
      <c r="X2046" t="s">
        <v>11</v>
      </c>
      <c r="AD2046">
        <v>20000000</v>
      </c>
      <c r="AE2046">
        <v>7.6</v>
      </c>
      <c r="AF2046">
        <v>27277055</v>
      </c>
      <c r="AG2046">
        <f>IFERROR(CORREL(AD2046:$AD$3757, AF2046:$AF$3757), "")</f>
        <v>-4.1256653090155889E-3</v>
      </c>
      <c r="AH2046">
        <f t="shared" si="59"/>
        <v>7277055</v>
      </c>
    </row>
    <row r="2047" spans="1:34" x14ac:dyDescent="0.3">
      <c r="A2047" t="s">
        <v>8</v>
      </c>
      <c r="B2047" t="s">
        <v>2905</v>
      </c>
      <c r="G2047">
        <v>87</v>
      </c>
      <c r="H2047" t="s">
        <v>1714</v>
      </c>
      <c r="I2047" t="s">
        <v>5363</v>
      </c>
      <c r="W2047" t="s">
        <v>2906</v>
      </c>
      <c r="X2047" t="s">
        <v>11</v>
      </c>
      <c r="AD2047">
        <v>27000000</v>
      </c>
      <c r="AE2047">
        <v>3.9</v>
      </c>
      <c r="AF2047">
        <v>26876529</v>
      </c>
      <c r="AG2047">
        <f>IFERROR(CORREL(AD2047:$AD$3757, AF2047:$AF$3757), "")</f>
        <v>-4.1244361763305868E-3</v>
      </c>
      <c r="AH2047">
        <f t="shared" si="59"/>
        <v>-123471</v>
      </c>
    </row>
    <row r="2048" spans="1:34" x14ac:dyDescent="0.3">
      <c r="A2048" t="s">
        <v>8</v>
      </c>
      <c r="B2048" t="s">
        <v>2617</v>
      </c>
      <c r="G2048">
        <v>101</v>
      </c>
      <c r="H2048" t="s">
        <v>5366</v>
      </c>
      <c r="I2048" t="s">
        <v>897</v>
      </c>
      <c r="J2048" t="s">
        <v>5281</v>
      </c>
      <c r="W2048" t="s">
        <v>2907</v>
      </c>
      <c r="X2048" t="s">
        <v>11</v>
      </c>
      <c r="AD2048">
        <v>20000000</v>
      </c>
      <c r="AE2048">
        <v>6.1</v>
      </c>
      <c r="AF2048">
        <v>53146000</v>
      </c>
      <c r="AG2048">
        <f>IFERROR(CORREL(AD2048:$AD$3757, AF2048:$AF$3757), "")</f>
        <v>-4.124298953567306E-3</v>
      </c>
      <c r="AH2048">
        <f t="shared" si="59"/>
        <v>33146000</v>
      </c>
    </row>
    <row r="2049" spans="1:34" x14ac:dyDescent="0.3">
      <c r="A2049" t="s">
        <v>8</v>
      </c>
      <c r="B2049" t="s">
        <v>395</v>
      </c>
      <c r="G2049">
        <v>111</v>
      </c>
      <c r="H2049" t="s">
        <v>5366</v>
      </c>
      <c r="I2049" t="s">
        <v>897</v>
      </c>
      <c r="J2049" t="s">
        <v>5359</v>
      </c>
      <c r="K2049" t="s">
        <v>5281</v>
      </c>
      <c r="W2049" t="s">
        <v>2908</v>
      </c>
      <c r="X2049" t="s">
        <v>11</v>
      </c>
      <c r="AD2049">
        <v>20000000</v>
      </c>
      <c r="AE2049">
        <v>7.3</v>
      </c>
      <c r="AF2049">
        <v>30028592</v>
      </c>
      <c r="AG2049">
        <f>IFERROR(CORREL(AD2049:$AD$3757, AF2049:$AF$3757), "")</f>
        <v>-4.1143547263064045E-3</v>
      </c>
      <c r="AH2049">
        <f t="shared" si="59"/>
        <v>10028592</v>
      </c>
    </row>
    <row r="2050" spans="1:34" x14ac:dyDescent="0.3">
      <c r="A2050" t="s">
        <v>8</v>
      </c>
      <c r="B2050" t="s">
        <v>414</v>
      </c>
      <c r="G2050">
        <v>108</v>
      </c>
      <c r="H2050" t="s">
        <v>897</v>
      </c>
      <c r="I2050" t="s">
        <v>5357</v>
      </c>
      <c r="J2050" t="s">
        <v>5359</v>
      </c>
      <c r="K2050" t="s">
        <v>5358</v>
      </c>
      <c r="W2050" t="s">
        <v>2909</v>
      </c>
      <c r="X2050" t="s">
        <v>11</v>
      </c>
      <c r="AD2050">
        <v>20000000</v>
      </c>
      <c r="AE2050">
        <v>8.3000000000000007</v>
      </c>
      <c r="AF2050">
        <v>34126138</v>
      </c>
      <c r="AG2050">
        <f>IFERROR(CORREL(AD2050:$AD$3757, AF2050:$AF$3757), "")</f>
        <v>-4.1121397859731589E-3</v>
      </c>
      <c r="AH2050">
        <f t="shared" si="59"/>
        <v>14126138</v>
      </c>
    </row>
    <row r="2051" spans="1:34" x14ac:dyDescent="0.3">
      <c r="A2051" t="s">
        <v>8</v>
      </c>
      <c r="B2051" t="s">
        <v>1370</v>
      </c>
      <c r="G2051">
        <v>105</v>
      </c>
      <c r="H2051" t="s">
        <v>528</v>
      </c>
      <c r="I2051" t="s">
        <v>5361</v>
      </c>
      <c r="J2051" t="s">
        <v>5359</v>
      </c>
      <c r="W2051" t="s">
        <v>2910</v>
      </c>
      <c r="X2051" t="s">
        <v>11</v>
      </c>
      <c r="AD2051">
        <v>20000000</v>
      </c>
      <c r="AE2051">
        <v>5.8</v>
      </c>
      <c r="AF2051">
        <v>25677801</v>
      </c>
      <c r="AG2051">
        <f>IFERROR(CORREL(AD2051:$AD$3757, AF2051:$AF$3757), "")</f>
        <v>-4.1084886959599663E-3</v>
      </c>
      <c r="AH2051">
        <f t="shared" ref="AH2051:AH2114" si="60" xml:space="preserve"> AF2051 - AD2051</f>
        <v>5677801</v>
      </c>
    </row>
    <row r="2052" spans="1:34" x14ac:dyDescent="0.3">
      <c r="A2052" t="s">
        <v>8</v>
      </c>
      <c r="B2052" t="s">
        <v>135</v>
      </c>
      <c r="G2052">
        <v>109</v>
      </c>
      <c r="H2052" t="s">
        <v>354</v>
      </c>
      <c r="I2052" t="s">
        <v>5366</v>
      </c>
      <c r="J2052" t="s">
        <v>897</v>
      </c>
      <c r="K2052" t="s">
        <v>5281</v>
      </c>
      <c r="W2052" t="s">
        <v>2911</v>
      </c>
      <c r="X2052" t="s">
        <v>11</v>
      </c>
      <c r="AD2052">
        <v>20000000</v>
      </c>
      <c r="AE2052">
        <v>6.8</v>
      </c>
      <c r="AF2052">
        <v>26415649</v>
      </c>
      <c r="AG2052">
        <f>IFERROR(CORREL(AD2052:$AD$3757, AF2052:$AF$3757), "")</f>
        <v>-4.1078190140663735E-3</v>
      </c>
      <c r="AH2052">
        <f t="shared" si="60"/>
        <v>6415649</v>
      </c>
    </row>
    <row r="2053" spans="1:34" x14ac:dyDescent="0.3">
      <c r="A2053" t="s">
        <v>8</v>
      </c>
      <c r="B2053" t="s">
        <v>655</v>
      </c>
      <c r="G2053">
        <v>109</v>
      </c>
      <c r="H2053" t="s">
        <v>354</v>
      </c>
      <c r="I2053" t="s">
        <v>528</v>
      </c>
      <c r="J2053" t="s">
        <v>5358</v>
      </c>
      <c r="W2053" t="s">
        <v>2912</v>
      </c>
      <c r="X2053" t="s">
        <v>11</v>
      </c>
      <c r="AD2053">
        <v>20000000</v>
      </c>
      <c r="AE2053">
        <v>7</v>
      </c>
      <c r="AF2053">
        <v>26003149</v>
      </c>
      <c r="AG2053">
        <f>IFERROR(CORREL(AD2053:$AD$3757, AF2053:$AF$3757), "")</f>
        <v>-4.1068832319271107E-3</v>
      </c>
      <c r="AH2053">
        <f t="shared" si="60"/>
        <v>6003149</v>
      </c>
    </row>
    <row r="2054" spans="1:34" x14ac:dyDescent="0.3">
      <c r="A2054" t="s">
        <v>8</v>
      </c>
      <c r="B2054" t="s">
        <v>2913</v>
      </c>
      <c r="G2054">
        <v>99</v>
      </c>
      <c r="H2054" t="s">
        <v>528</v>
      </c>
      <c r="I2054" t="s">
        <v>5366</v>
      </c>
      <c r="J2054" t="s">
        <v>5361</v>
      </c>
      <c r="K2054" t="s">
        <v>5363</v>
      </c>
      <c r="L2054" t="s">
        <v>5359</v>
      </c>
      <c r="M2054" t="s">
        <v>5281</v>
      </c>
      <c r="W2054" t="s">
        <v>2914</v>
      </c>
      <c r="X2054" t="s">
        <v>11</v>
      </c>
      <c r="AD2054">
        <v>20000000</v>
      </c>
      <c r="AE2054">
        <v>5.9</v>
      </c>
      <c r="AF2054">
        <v>25584685</v>
      </c>
      <c r="AG2054">
        <f>IFERROR(CORREL(AD2054:$AD$3757, AF2054:$AF$3757), "")</f>
        <v>-4.1060946584797024E-3</v>
      </c>
      <c r="AH2054">
        <f t="shared" si="60"/>
        <v>5584685</v>
      </c>
    </row>
    <row r="2055" spans="1:34" x14ac:dyDescent="0.3">
      <c r="A2055" t="s">
        <v>8</v>
      </c>
      <c r="B2055" t="s">
        <v>2915</v>
      </c>
      <c r="G2055">
        <v>98</v>
      </c>
      <c r="H2055" t="s">
        <v>354</v>
      </c>
      <c r="I2055" t="s">
        <v>1714</v>
      </c>
      <c r="J2055" t="s">
        <v>5358</v>
      </c>
      <c r="K2055" t="s">
        <v>5281</v>
      </c>
      <c r="W2055" t="s">
        <v>2916</v>
      </c>
      <c r="X2055" t="s">
        <v>11</v>
      </c>
      <c r="AD2055">
        <v>20000000</v>
      </c>
      <c r="AE2055">
        <v>6.5</v>
      </c>
      <c r="AF2055">
        <v>29975979</v>
      </c>
      <c r="AG2055">
        <f>IFERROR(CORREL(AD2055:$AD$3757, AF2055:$AF$3757), "")</f>
        <v>-4.105455968180397E-3</v>
      </c>
      <c r="AH2055">
        <f t="shared" si="60"/>
        <v>9975979</v>
      </c>
    </row>
    <row r="2056" spans="1:34" x14ac:dyDescent="0.3">
      <c r="A2056" t="s">
        <v>8</v>
      </c>
      <c r="B2056" t="s">
        <v>2917</v>
      </c>
      <c r="G2056">
        <v>104</v>
      </c>
      <c r="H2056" t="s">
        <v>528</v>
      </c>
      <c r="I2056" t="s">
        <v>5359</v>
      </c>
      <c r="W2056" t="s">
        <v>2918</v>
      </c>
      <c r="X2056" t="s">
        <v>11</v>
      </c>
      <c r="AD2056">
        <v>20000000</v>
      </c>
      <c r="AE2056">
        <v>6.4</v>
      </c>
      <c r="AF2056">
        <v>31584722</v>
      </c>
      <c r="AG2056">
        <f>IFERROR(CORREL(AD2056:$AD$3757, AF2056:$AF$3757), "")</f>
        <v>-4.103246448589312E-3</v>
      </c>
      <c r="AH2056">
        <f t="shared" si="60"/>
        <v>11584722</v>
      </c>
    </row>
    <row r="2057" spans="1:34" x14ac:dyDescent="0.3">
      <c r="A2057" t="s">
        <v>8</v>
      </c>
      <c r="B2057" t="s">
        <v>2919</v>
      </c>
      <c r="G2057">
        <v>109</v>
      </c>
      <c r="H2057" t="s">
        <v>253</v>
      </c>
      <c r="I2057" t="s">
        <v>528</v>
      </c>
      <c r="J2057" t="s">
        <v>5361</v>
      </c>
      <c r="K2057" t="s">
        <v>5359</v>
      </c>
      <c r="W2057" t="s">
        <v>2920</v>
      </c>
      <c r="X2057" t="s">
        <v>11</v>
      </c>
      <c r="AD2057">
        <v>20000000</v>
      </c>
      <c r="AE2057">
        <v>5.8</v>
      </c>
      <c r="AF2057">
        <v>23179303</v>
      </c>
      <c r="AG2057">
        <f>IFERROR(CORREL(AD2057:$AD$3757, AF2057:$AF$3757), "")</f>
        <v>-4.1004661890946268E-3</v>
      </c>
      <c r="AH2057">
        <f t="shared" si="60"/>
        <v>3179303</v>
      </c>
    </row>
    <row r="2058" spans="1:34" x14ac:dyDescent="0.3">
      <c r="A2058" t="s">
        <v>8</v>
      </c>
      <c r="B2058" t="s">
        <v>2921</v>
      </c>
      <c r="G2058">
        <v>75</v>
      </c>
      <c r="H2058" t="s">
        <v>1714</v>
      </c>
      <c r="I2058" t="s">
        <v>5281</v>
      </c>
      <c r="W2058" t="s">
        <v>2922</v>
      </c>
      <c r="X2058" t="s">
        <v>11</v>
      </c>
      <c r="AD2058">
        <v>9000000</v>
      </c>
      <c r="AE2058">
        <v>5.0999999999999996</v>
      </c>
      <c r="AF2058">
        <v>23078294</v>
      </c>
      <c r="AG2058">
        <f>IFERROR(CORREL(AD2058:$AD$3757, AF2058:$AF$3757), "")</f>
        <v>-4.1006966644130229E-3</v>
      </c>
      <c r="AH2058">
        <f t="shared" si="60"/>
        <v>14078294</v>
      </c>
    </row>
    <row r="2059" spans="1:34" x14ac:dyDescent="0.3">
      <c r="A2059" t="s">
        <v>8</v>
      </c>
      <c r="B2059" t="s">
        <v>1583</v>
      </c>
      <c r="G2059">
        <v>119</v>
      </c>
      <c r="H2059" t="s">
        <v>354</v>
      </c>
      <c r="I2059" t="s">
        <v>253</v>
      </c>
      <c r="J2059" t="s">
        <v>897</v>
      </c>
      <c r="K2059" t="s">
        <v>5359</v>
      </c>
      <c r="L2059" t="s">
        <v>4337</v>
      </c>
      <c r="W2059" t="s">
        <v>2923</v>
      </c>
      <c r="X2059" t="s">
        <v>11</v>
      </c>
      <c r="AD2059">
        <v>20000000</v>
      </c>
      <c r="AE2059">
        <v>6.8</v>
      </c>
      <c r="AF2059">
        <v>21413105</v>
      </c>
      <c r="AG2059">
        <f>IFERROR(CORREL(AD2059:$AD$3757, AF2059:$AF$3757), "")</f>
        <v>-4.1013290843005838E-3</v>
      </c>
      <c r="AH2059">
        <f t="shared" si="60"/>
        <v>1413105</v>
      </c>
    </row>
    <row r="2060" spans="1:34" x14ac:dyDescent="0.3">
      <c r="A2060" t="s">
        <v>8</v>
      </c>
      <c r="B2060" t="s">
        <v>2924</v>
      </c>
      <c r="G2060">
        <v>90</v>
      </c>
      <c r="H2060" t="s">
        <v>253</v>
      </c>
      <c r="I2060" t="s">
        <v>5360</v>
      </c>
      <c r="J2060" t="s">
        <v>528</v>
      </c>
      <c r="K2060" t="s">
        <v>5361</v>
      </c>
      <c r="L2060" t="s">
        <v>5359</v>
      </c>
      <c r="W2060" t="s">
        <v>2925</v>
      </c>
      <c r="X2060" t="s">
        <v>11</v>
      </c>
      <c r="AD2060">
        <v>20000000</v>
      </c>
      <c r="AE2060">
        <v>5.3</v>
      </c>
      <c r="AF2060">
        <v>25077977</v>
      </c>
      <c r="AG2060">
        <f>IFERROR(CORREL(AD2060:$AD$3757, AF2060:$AF$3757), "")</f>
        <v>-4.1022087513807245E-3</v>
      </c>
      <c r="AH2060">
        <f t="shared" si="60"/>
        <v>5077977</v>
      </c>
    </row>
    <row r="2061" spans="1:34" x14ac:dyDescent="0.3">
      <c r="A2061" t="s">
        <v>8</v>
      </c>
      <c r="B2061" t="s">
        <v>557</v>
      </c>
      <c r="G2061">
        <v>97</v>
      </c>
      <c r="H2061" t="s">
        <v>354</v>
      </c>
      <c r="I2061" t="s">
        <v>5357</v>
      </c>
      <c r="J2061" t="s">
        <v>1714</v>
      </c>
      <c r="K2061" t="s">
        <v>5281</v>
      </c>
      <c r="W2061" t="s">
        <v>2926</v>
      </c>
      <c r="X2061" t="s">
        <v>11</v>
      </c>
      <c r="AD2061">
        <v>20000000</v>
      </c>
      <c r="AE2061">
        <v>5.3</v>
      </c>
      <c r="AF2061">
        <v>23292105</v>
      </c>
      <c r="AG2061">
        <f>IFERROR(CORREL(AD2061:$AD$3757, AF2061:$AF$3757), "")</f>
        <v>-4.1017485002410124E-3</v>
      </c>
      <c r="AH2061">
        <f t="shared" si="60"/>
        <v>3292105</v>
      </c>
    </row>
    <row r="2062" spans="1:34" x14ac:dyDescent="0.3">
      <c r="A2062" t="s">
        <v>8</v>
      </c>
      <c r="B2062" t="s">
        <v>1299</v>
      </c>
      <c r="G2062">
        <v>89</v>
      </c>
      <c r="H2062" t="s">
        <v>528</v>
      </c>
      <c r="I2062" t="s">
        <v>5361</v>
      </c>
      <c r="J2062" t="s">
        <v>5357</v>
      </c>
      <c r="W2062" t="s">
        <v>2927</v>
      </c>
      <c r="X2062" t="s">
        <v>11</v>
      </c>
      <c r="AD2062">
        <v>40000000</v>
      </c>
      <c r="AE2062">
        <v>4.9000000000000004</v>
      </c>
      <c r="AF2062">
        <v>20916309</v>
      </c>
      <c r="AG2062">
        <f>IFERROR(CORREL(AD2062:$AD$3757, AF2062:$AF$3757), "")</f>
        <v>-4.1019389435012184E-3</v>
      </c>
      <c r="AH2062">
        <f t="shared" si="60"/>
        <v>-19083691</v>
      </c>
    </row>
    <row r="2063" spans="1:34" x14ac:dyDescent="0.3">
      <c r="A2063" t="s">
        <v>8</v>
      </c>
      <c r="B2063" t="s">
        <v>1615</v>
      </c>
      <c r="G2063">
        <v>106</v>
      </c>
      <c r="H2063" t="s">
        <v>528</v>
      </c>
      <c r="I2063" t="s">
        <v>5366</v>
      </c>
      <c r="J2063" t="s">
        <v>897</v>
      </c>
      <c r="W2063" t="s">
        <v>2928</v>
      </c>
      <c r="X2063" t="s">
        <v>11</v>
      </c>
      <c r="AD2063">
        <v>20000000</v>
      </c>
      <c r="AE2063">
        <v>6.8</v>
      </c>
      <c r="AF2063">
        <v>21200000</v>
      </c>
      <c r="AG2063">
        <f>IFERROR(CORREL(AD2063:$AD$3757, AF2063:$AF$3757), "")</f>
        <v>-4.1004041803981549E-3</v>
      </c>
      <c r="AH2063">
        <f t="shared" si="60"/>
        <v>1200000</v>
      </c>
    </row>
    <row r="2064" spans="1:34" x14ac:dyDescent="0.3">
      <c r="A2064" t="s">
        <v>8</v>
      </c>
      <c r="B2064" t="s">
        <v>1440</v>
      </c>
      <c r="G2064">
        <v>104</v>
      </c>
      <c r="H2064" t="s">
        <v>354</v>
      </c>
      <c r="I2064" t="s">
        <v>1714</v>
      </c>
      <c r="J2064" t="s">
        <v>5281</v>
      </c>
      <c r="W2064" t="s">
        <v>2929</v>
      </c>
      <c r="X2064" t="s">
        <v>11</v>
      </c>
      <c r="AD2064">
        <v>20000000</v>
      </c>
      <c r="AE2064">
        <v>6.1</v>
      </c>
      <c r="AF2064">
        <v>20241395</v>
      </c>
      <c r="AG2064">
        <f>IFERROR(CORREL(AD2064:$AD$3757, AF2064:$AF$3757), "")</f>
        <v>-4.101364269914894E-3</v>
      </c>
      <c r="AH2064">
        <f t="shared" si="60"/>
        <v>241395</v>
      </c>
    </row>
    <row r="2065" spans="1:34" x14ac:dyDescent="0.3">
      <c r="A2065" t="s">
        <v>197</v>
      </c>
      <c r="B2065" t="s">
        <v>2930</v>
      </c>
      <c r="G2065">
        <v>108</v>
      </c>
      <c r="H2065" t="s">
        <v>1714</v>
      </c>
      <c r="I2065" t="s">
        <v>5363</v>
      </c>
      <c r="J2065" t="s">
        <v>5281</v>
      </c>
      <c r="W2065" t="s">
        <v>2931</v>
      </c>
      <c r="X2065" t="s">
        <v>11</v>
      </c>
      <c r="AD2065">
        <v>806947</v>
      </c>
      <c r="AE2065">
        <v>8.5</v>
      </c>
      <c r="AF2065">
        <v>32000000</v>
      </c>
      <c r="AG2065">
        <f>IFERROR(CORREL(AD2065:$AD$3757, AF2065:$AF$3757), "")</f>
        <v>-4.1026802997456823E-3</v>
      </c>
      <c r="AH2065">
        <f t="shared" si="60"/>
        <v>31193053</v>
      </c>
    </row>
    <row r="2066" spans="1:34" x14ac:dyDescent="0.3">
      <c r="A2066" t="s">
        <v>8</v>
      </c>
      <c r="B2066" t="s">
        <v>1398</v>
      </c>
      <c r="G2066">
        <v>112</v>
      </c>
      <c r="H2066" t="s">
        <v>528</v>
      </c>
      <c r="I2066" t="s">
        <v>5359</v>
      </c>
      <c r="W2066" t="s">
        <v>2932</v>
      </c>
      <c r="X2066" t="s">
        <v>11</v>
      </c>
      <c r="AD2066">
        <v>40000000</v>
      </c>
      <c r="AE2066">
        <v>5.9</v>
      </c>
      <c r="AF2066">
        <v>19151864</v>
      </c>
      <c r="AG2066">
        <f>IFERROR(CORREL(AD2066:$AD$3757, AF2066:$AF$3757), "")</f>
        <v>-4.0926932858269321E-3</v>
      </c>
      <c r="AH2066">
        <f t="shared" si="60"/>
        <v>-20848136</v>
      </c>
    </row>
    <row r="2067" spans="1:34" x14ac:dyDescent="0.3">
      <c r="A2067" t="s">
        <v>8</v>
      </c>
      <c r="B2067" t="s">
        <v>2933</v>
      </c>
      <c r="G2067">
        <v>104</v>
      </c>
      <c r="H2067" t="s">
        <v>897</v>
      </c>
      <c r="I2067" t="s">
        <v>5359</v>
      </c>
      <c r="W2067" t="s">
        <v>2934</v>
      </c>
      <c r="X2067" t="s">
        <v>11</v>
      </c>
      <c r="AD2067">
        <v>20000000</v>
      </c>
      <c r="AE2067">
        <v>6.3</v>
      </c>
      <c r="AF2067">
        <v>23393765</v>
      </c>
      <c r="AG2067">
        <f>IFERROR(CORREL(AD2067:$AD$3757, AF2067:$AF$3757), "")</f>
        <v>-4.0902320375834278E-3</v>
      </c>
      <c r="AH2067">
        <f t="shared" si="60"/>
        <v>3393765</v>
      </c>
    </row>
    <row r="2068" spans="1:34" x14ac:dyDescent="0.3">
      <c r="A2068" t="s">
        <v>8</v>
      </c>
      <c r="B2068" t="s">
        <v>868</v>
      </c>
      <c r="G2068">
        <v>113</v>
      </c>
      <c r="H2068" t="s">
        <v>528</v>
      </c>
      <c r="I2068" t="s">
        <v>897</v>
      </c>
      <c r="W2068" t="s">
        <v>2935</v>
      </c>
      <c r="X2068" t="s">
        <v>11</v>
      </c>
      <c r="AD2068">
        <v>20000000</v>
      </c>
      <c r="AE2068">
        <v>5.9</v>
      </c>
      <c r="AF2068">
        <v>18882880</v>
      </c>
      <c r="AG2068">
        <f>IFERROR(CORREL(AD2068:$AD$3757, AF2068:$AF$3757), "")</f>
        <v>-4.0903869071022923E-3</v>
      </c>
      <c r="AH2068">
        <f t="shared" si="60"/>
        <v>-1117120</v>
      </c>
    </row>
    <row r="2069" spans="1:34" x14ac:dyDescent="0.3">
      <c r="A2069" t="s">
        <v>8</v>
      </c>
      <c r="B2069" t="s">
        <v>2936</v>
      </c>
      <c r="G2069">
        <v>98</v>
      </c>
      <c r="H2069" t="s">
        <v>528</v>
      </c>
      <c r="W2069" t="s">
        <v>2937</v>
      </c>
      <c r="X2069" t="s">
        <v>11</v>
      </c>
      <c r="AD2069">
        <v>20000000</v>
      </c>
      <c r="AE2069">
        <v>5.4</v>
      </c>
      <c r="AF2069">
        <v>8500000</v>
      </c>
      <c r="AG2069">
        <f>IFERROR(CORREL(AD2069:$AD$3757, AF2069:$AF$3757), "")</f>
        <v>-4.0922124414630437E-3</v>
      </c>
      <c r="AH2069">
        <f t="shared" si="60"/>
        <v>-11500000</v>
      </c>
    </row>
    <row r="2070" spans="1:34" x14ac:dyDescent="0.3">
      <c r="A2070" t="s">
        <v>8</v>
      </c>
      <c r="B2070" t="s">
        <v>364</v>
      </c>
      <c r="G2070">
        <v>114</v>
      </c>
      <c r="H2070" t="s">
        <v>528</v>
      </c>
      <c r="I2070" t="s">
        <v>897</v>
      </c>
      <c r="J2070" t="s">
        <v>5361</v>
      </c>
      <c r="W2070" t="s">
        <v>2938</v>
      </c>
      <c r="X2070" t="s">
        <v>11</v>
      </c>
      <c r="AD2070">
        <v>30000000</v>
      </c>
      <c r="AE2070">
        <v>6.9</v>
      </c>
      <c r="AF2070">
        <v>18252684</v>
      </c>
      <c r="AG2070">
        <f>IFERROR(CORREL(AD2070:$AD$3757, AF2070:$AF$3757), "")</f>
        <v>-4.0980066171218046E-3</v>
      </c>
      <c r="AH2070">
        <f t="shared" si="60"/>
        <v>-11747316</v>
      </c>
    </row>
    <row r="2071" spans="1:34" x14ac:dyDescent="0.3">
      <c r="A2071" t="s">
        <v>8</v>
      </c>
      <c r="B2071" t="s">
        <v>2939</v>
      </c>
      <c r="G2071">
        <v>124</v>
      </c>
      <c r="H2071" t="s">
        <v>897</v>
      </c>
      <c r="W2071" t="s">
        <v>2940</v>
      </c>
      <c r="X2071" t="s">
        <v>11</v>
      </c>
      <c r="AD2071">
        <v>20000000</v>
      </c>
      <c r="AE2071">
        <v>7.5</v>
      </c>
      <c r="AF2071">
        <v>19661987</v>
      </c>
      <c r="AG2071">
        <f>IFERROR(CORREL(AD2071:$AD$3757, AF2071:$AF$3757), "")</f>
        <v>-4.0975703806201821E-3</v>
      </c>
      <c r="AH2071">
        <f t="shared" si="60"/>
        <v>-338013</v>
      </c>
    </row>
    <row r="2072" spans="1:34" x14ac:dyDescent="0.3">
      <c r="A2072" t="s">
        <v>8</v>
      </c>
      <c r="B2072" t="s">
        <v>1579</v>
      </c>
      <c r="G2072">
        <v>148</v>
      </c>
      <c r="H2072" t="s">
        <v>253</v>
      </c>
      <c r="I2072" t="s">
        <v>5367</v>
      </c>
      <c r="J2072" t="s">
        <v>897</v>
      </c>
      <c r="W2072" t="s">
        <v>2941</v>
      </c>
      <c r="X2072" t="s">
        <v>11</v>
      </c>
      <c r="AD2072">
        <v>15000000</v>
      </c>
      <c r="AE2072">
        <v>8.1999999999999993</v>
      </c>
      <c r="AF2072">
        <v>18352454</v>
      </c>
      <c r="AG2072">
        <f>IFERROR(CORREL(AD2072:$AD$3757, AF2072:$AF$3757), "")</f>
        <v>-4.0991125763023177E-3</v>
      </c>
      <c r="AH2072">
        <f t="shared" si="60"/>
        <v>3352454</v>
      </c>
    </row>
    <row r="2073" spans="1:34" x14ac:dyDescent="0.3">
      <c r="A2073" t="s">
        <v>8</v>
      </c>
      <c r="B2073" t="s">
        <v>675</v>
      </c>
      <c r="G2073">
        <v>108</v>
      </c>
      <c r="H2073" t="s">
        <v>528</v>
      </c>
      <c r="W2073" t="s">
        <v>2942</v>
      </c>
      <c r="X2073" t="s">
        <v>11</v>
      </c>
      <c r="AD2073">
        <v>20000000</v>
      </c>
      <c r="AE2073">
        <v>5.9</v>
      </c>
      <c r="AF2073">
        <v>17803796</v>
      </c>
      <c r="AG2073">
        <f>IFERROR(CORREL(AD2073:$AD$3757, AF2073:$AF$3757), "")</f>
        <v>-4.1023788095338083E-3</v>
      </c>
      <c r="AH2073">
        <f t="shared" si="60"/>
        <v>-2196204</v>
      </c>
    </row>
    <row r="2074" spans="1:34" x14ac:dyDescent="0.3">
      <c r="A2074" t="s">
        <v>8</v>
      </c>
      <c r="B2074" t="s">
        <v>2943</v>
      </c>
      <c r="G2074">
        <v>95</v>
      </c>
      <c r="H2074" t="s">
        <v>253</v>
      </c>
      <c r="I2074" t="s">
        <v>897</v>
      </c>
      <c r="J2074" t="s">
        <v>1714</v>
      </c>
      <c r="K2074" t="s">
        <v>5363</v>
      </c>
      <c r="L2074" t="s">
        <v>5281</v>
      </c>
      <c r="W2074" t="s">
        <v>2944</v>
      </c>
      <c r="X2074" t="s">
        <v>11</v>
      </c>
      <c r="AD2074">
        <v>20000000</v>
      </c>
      <c r="AE2074">
        <v>5</v>
      </c>
      <c r="AF2074">
        <v>17529157</v>
      </c>
      <c r="AG2074">
        <f>IFERROR(CORREL(AD2074:$AD$3757, AF2074:$AF$3757), "")</f>
        <v>-4.1046224751090099E-3</v>
      </c>
      <c r="AH2074">
        <f t="shared" si="60"/>
        <v>-2470843</v>
      </c>
    </row>
    <row r="2075" spans="1:34" x14ac:dyDescent="0.3">
      <c r="A2075" t="s">
        <v>8</v>
      </c>
      <c r="B2075" t="s">
        <v>1299</v>
      </c>
      <c r="G2075">
        <v>108</v>
      </c>
      <c r="H2075" t="s">
        <v>5366</v>
      </c>
      <c r="I2075" t="s">
        <v>5357</v>
      </c>
      <c r="J2075" t="s">
        <v>1714</v>
      </c>
      <c r="W2075" t="s">
        <v>2945</v>
      </c>
      <c r="X2075" t="s">
        <v>11</v>
      </c>
      <c r="AD2075">
        <v>19000000</v>
      </c>
      <c r="AE2075">
        <v>7.3</v>
      </c>
      <c r="AF2075">
        <v>25753840</v>
      </c>
      <c r="AG2075">
        <f>IFERROR(CORREL(AD2075:$AD$3757, AF2075:$AF$3757), "")</f>
        <v>-4.1069723596499248E-3</v>
      </c>
      <c r="AH2075">
        <f t="shared" si="60"/>
        <v>6753840</v>
      </c>
    </row>
    <row r="2076" spans="1:34" x14ac:dyDescent="0.3">
      <c r="A2076" t="s">
        <v>8</v>
      </c>
      <c r="B2076" t="s">
        <v>2946</v>
      </c>
      <c r="G2076">
        <v>68</v>
      </c>
      <c r="H2076" t="s">
        <v>5360</v>
      </c>
      <c r="I2076" t="s">
        <v>5361</v>
      </c>
      <c r="J2076" t="s">
        <v>5357</v>
      </c>
      <c r="K2076" t="s">
        <v>5363</v>
      </c>
      <c r="W2076" t="s">
        <v>2947</v>
      </c>
      <c r="X2076" t="s">
        <v>11</v>
      </c>
      <c r="AD2076">
        <v>20000000</v>
      </c>
      <c r="AE2076">
        <v>6.4</v>
      </c>
      <c r="AF2076">
        <v>18081626</v>
      </c>
      <c r="AG2076">
        <f>IFERROR(CORREL(AD2076:$AD$3757, AF2076:$AF$3757), "")</f>
        <v>-4.1061878533685545E-3</v>
      </c>
      <c r="AH2076">
        <f t="shared" si="60"/>
        <v>-1918374</v>
      </c>
    </row>
    <row r="2077" spans="1:34" x14ac:dyDescent="0.3">
      <c r="A2077" t="s">
        <v>8</v>
      </c>
      <c r="B2077" t="s">
        <v>2450</v>
      </c>
      <c r="G2077">
        <v>103</v>
      </c>
      <c r="H2077" t="s">
        <v>528</v>
      </c>
      <c r="I2077" t="s">
        <v>897</v>
      </c>
      <c r="J2077" t="s">
        <v>5359</v>
      </c>
      <c r="W2077" t="s">
        <v>2948</v>
      </c>
      <c r="X2077" t="s">
        <v>11</v>
      </c>
      <c r="AD2077">
        <v>20000000</v>
      </c>
      <c r="AE2077">
        <v>6.6</v>
      </c>
      <c r="AF2077">
        <v>17518220</v>
      </c>
      <c r="AG2077">
        <f>IFERROR(CORREL(AD2077:$AD$3757, AF2077:$AF$3757), "")</f>
        <v>-4.1083332975574566E-3</v>
      </c>
      <c r="AH2077">
        <f t="shared" si="60"/>
        <v>-2481780</v>
      </c>
    </row>
    <row r="2078" spans="1:34" x14ac:dyDescent="0.3">
      <c r="A2078" t="s">
        <v>8</v>
      </c>
      <c r="B2078" t="s">
        <v>2949</v>
      </c>
      <c r="G2078">
        <v>99</v>
      </c>
      <c r="H2078" t="s">
        <v>354</v>
      </c>
      <c r="I2078" t="s">
        <v>528</v>
      </c>
      <c r="J2078" t="s">
        <v>5366</v>
      </c>
      <c r="K2078" t="s">
        <v>5357</v>
      </c>
      <c r="W2078" t="s">
        <v>2950</v>
      </c>
      <c r="X2078" t="s">
        <v>1941</v>
      </c>
      <c r="AD2078">
        <v>20000000</v>
      </c>
      <c r="AE2078">
        <v>7.8</v>
      </c>
      <c r="AF2078">
        <v>17104669</v>
      </c>
      <c r="AG2078">
        <f>IFERROR(CORREL(AD2078:$AD$3757, AF2078:$AF$3757), "")</f>
        <v>-4.1106939726778327E-3</v>
      </c>
      <c r="AH2078">
        <f t="shared" si="60"/>
        <v>-2895331</v>
      </c>
    </row>
    <row r="2079" spans="1:34" x14ac:dyDescent="0.3">
      <c r="A2079" t="s">
        <v>8</v>
      </c>
      <c r="B2079" t="s">
        <v>2951</v>
      </c>
      <c r="G2079">
        <v>88</v>
      </c>
      <c r="H2079" t="s">
        <v>528</v>
      </c>
      <c r="I2079" t="s">
        <v>5361</v>
      </c>
      <c r="J2079" t="s">
        <v>5368</v>
      </c>
      <c r="K2079" t="s">
        <v>5362</v>
      </c>
      <c r="W2079" t="s">
        <v>2952</v>
      </c>
      <c r="X2079" t="s">
        <v>11</v>
      </c>
      <c r="AD2079">
        <v>35000000</v>
      </c>
      <c r="AE2079">
        <v>4</v>
      </c>
      <c r="AF2079">
        <v>16988996</v>
      </c>
      <c r="AG2079">
        <f>IFERROR(CORREL(AD2079:$AD$3757, AF2079:$AF$3757), "")</f>
        <v>-4.1132139941731562E-3</v>
      </c>
      <c r="AH2079">
        <f t="shared" si="60"/>
        <v>-18011004</v>
      </c>
    </row>
    <row r="2080" spans="1:34" x14ac:dyDescent="0.3">
      <c r="A2080" t="s">
        <v>8</v>
      </c>
      <c r="B2080" t="s">
        <v>34</v>
      </c>
      <c r="G2080">
        <v>128</v>
      </c>
      <c r="H2080" t="s">
        <v>897</v>
      </c>
      <c r="W2080" t="s">
        <v>2953</v>
      </c>
      <c r="X2080" t="s">
        <v>2954</v>
      </c>
      <c r="AD2080">
        <v>20000000</v>
      </c>
      <c r="AE2080">
        <v>7.6</v>
      </c>
      <c r="AF2080">
        <v>15797907</v>
      </c>
      <c r="AG2080">
        <f>IFERROR(CORREL(AD2080:$AD$3757, AF2080:$AF$3757), "")</f>
        <v>-4.1111550643725195E-3</v>
      </c>
      <c r="AH2080">
        <f t="shared" si="60"/>
        <v>-4202093</v>
      </c>
    </row>
    <row r="2081" spans="1:34" x14ac:dyDescent="0.3">
      <c r="A2081" t="s">
        <v>8</v>
      </c>
      <c r="B2081" t="s">
        <v>302</v>
      </c>
      <c r="G2081">
        <v>124</v>
      </c>
      <c r="H2081" t="s">
        <v>897</v>
      </c>
      <c r="W2081" t="s">
        <v>2955</v>
      </c>
      <c r="X2081" t="s">
        <v>11</v>
      </c>
      <c r="AD2081">
        <v>20000000</v>
      </c>
      <c r="AE2081">
        <v>7.7</v>
      </c>
      <c r="AF2081">
        <v>16248701</v>
      </c>
      <c r="AG2081">
        <f>IFERROR(CORREL(AD2081:$AD$3757, AF2081:$AF$3757), "")</f>
        <v>-4.1141747870358765E-3</v>
      </c>
      <c r="AH2081">
        <f t="shared" si="60"/>
        <v>-3751299</v>
      </c>
    </row>
    <row r="2082" spans="1:34" x14ac:dyDescent="0.3">
      <c r="A2082" t="s">
        <v>8</v>
      </c>
      <c r="B2082" t="s">
        <v>2956</v>
      </c>
      <c r="G2082">
        <v>84</v>
      </c>
      <c r="H2082" t="s">
        <v>354</v>
      </c>
      <c r="I2082" t="s">
        <v>5366</v>
      </c>
      <c r="J2082" t="s">
        <v>897</v>
      </c>
      <c r="K2082" t="s">
        <v>5281</v>
      </c>
      <c r="W2082" t="s">
        <v>2957</v>
      </c>
      <c r="X2082" t="s">
        <v>11</v>
      </c>
      <c r="AD2082">
        <v>20000000</v>
      </c>
      <c r="AE2082">
        <v>5.8</v>
      </c>
      <c r="AF2082">
        <v>15712072</v>
      </c>
      <c r="AG2082">
        <f>IFERROR(CORREL(AD2082:$AD$3757, AF2082:$AF$3757), "")</f>
        <v>-4.1170265635061924E-3</v>
      </c>
      <c r="AH2082">
        <f t="shared" si="60"/>
        <v>-4287928</v>
      </c>
    </row>
    <row r="2083" spans="1:34" x14ac:dyDescent="0.3">
      <c r="A2083" t="s">
        <v>8</v>
      </c>
      <c r="B2083" t="s">
        <v>1644</v>
      </c>
      <c r="G2083">
        <v>122</v>
      </c>
      <c r="H2083" t="s">
        <v>897</v>
      </c>
      <c r="I2083" t="s">
        <v>5357</v>
      </c>
      <c r="J2083" t="s">
        <v>5359</v>
      </c>
      <c r="W2083" t="s">
        <v>1916</v>
      </c>
      <c r="X2083" t="s">
        <v>11</v>
      </c>
      <c r="AD2083">
        <v>37000000</v>
      </c>
      <c r="AE2083">
        <v>5.2</v>
      </c>
      <c r="AF2083">
        <v>191449475</v>
      </c>
      <c r="AG2083">
        <f>IFERROR(CORREL(AD2083:$AD$3757, AF2083:$AF$3757), "")</f>
        <v>-4.120086277360482E-3</v>
      </c>
      <c r="AH2083">
        <f t="shared" si="60"/>
        <v>154449475</v>
      </c>
    </row>
    <row r="2084" spans="1:34" x14ac:dyDescent="0.3">
      <c r="A2084" t="s">
        <v>8</v>
      </c>
      <c r="B2084" t="s">
        <v>2958</v>
      </c>
      <c r="G2084">
        <v>101</v>
      </c>
      <c r="H2084" t="s">
        <v>528</v>
      </c>
      <c r="I2084" t="s">
        <v>5359</v>
      </c>
      <c r="W2084" t="s">
        <v>2959</v>
      </c>
      <c r="X2084" t="s">
        <v>11</v>
      </c>
      <c r="AD2084">
        <v>20000000</v>
      </c>
      <c r="AE2084">
        <v>5.6</v>
      </c>
      <c r="AF2084">
        <v>15408822</v>
      </c>
      <c r="AG2084">
        <f>IFERROR(CORREL(AD2084:$AD$3757, AF2084:$AF$3757), "")</f>
        <v>-4.2085000927281164E-3</v>
      </c>
      <c r="AH2084">
        <f t="shared" si="60"/>
        <v>-4591178</v>
      </c>
    </row>
    <row r="2085" spans="1:34" x14ac:dyDescent="0.3">
      <c r="A2085" t="s">
        <v>8</v>
      </c>
      <c r="B2085" t="s">
        <v>2960</v>
      </c>
      <c r="G2085">
        <v>98</v>
      </c>
      <c r="H2085" t="s">
        <v>528</v>
      </c>
      <c r="I2085" t="s">
        <v>5359</v>
      </c>
      <c r="W2085" t="s">
        <v>2961</v>
      </c>
      <c r="X2085" t="s">
        <v>11</v>
      </c>
      <c r="AD2085">
        <v>20000000</v>
      </c>
      <c r="AE2085">
        <v>5.3</v>
      </c>
      <c r="AF2085">
        <v>15464026</v>
      </c>
      <c r="AG2085">
        <f>IFERROR(CORREL(AD2085:$AD$3757, AF2085:$AF$3757), "")</f>
        <v>-4.2116573111625919E-3</v>
      </c>
      <c r="AH2085">
        <f t="shared" si="60"/>
        <v>-4535974</v>
      </c>
    </row>
    <row r="2086" spans="1:34" x14ac:dyDescent="0.3">
      <c r="A2086" t="s">
        <v>8</v>
      </c>
      <c r="B2086" t="s">
        <v>2962</v>
      </c>
      <c r="G2086">
        <v>225</v>
      </c>
      <c r="H2086" t="s">
        <v>5367</v>
      </c>
      <c r="I2086" t="s">
        <v>897</v>
      </c>
      <c r="J2086" t="s">
        <v>5364</v>
      </c>
      <c r="W2086" t="s">
        <v>2963</v>
      </c>
      <c r="X2086" t="s">
        <v>11</v>
      </c>
      <c r="AD2086">
        <v>20000000</v>
      </c>
      <c r="AE2086">
        <v>6.6</v>
      </c>
      <c r="AF2086">
        <v>8000000</v>
      </c>
      <c r="AG2086">
        <f>IFERROR(CORREL(AD2086:$AD$3757, AF2086:$AF$3757), "")</f>
        <v>-4.214797174743842E-3</v>
      </c>
      <c r="AH2086">
        <f t="shared" si="60"/>
        <v>-12000000</v>
      </c>
    </row>
    <row r="2087" spans="1:34" x14ac:dyDescent="0.3">
      <c r="A2087" t="s">
        <v>8</v>
      </c>
      <c r="B2087" t="s">
        <v>2248</v>
      </c>
      <c r="G2087">
        <v>88</v>
      </c>
      <c r="H2087" t="s">
        <v>528</v>
      </c>
      <c r="W2087" t="s">
        <v>2964</v>
      </c>
      <c r="X2087" t="s">
        <v>11</v>
      </c>
      <c r="AD2087">
        <v>25000000</v>
      </c>
      <c r="AE2087">
        <v>1.9</v>
      </c>
      <c r="AF2087">
        <v>14174654</v>
      </c>
      <c r="AG2087">
        <f>IFERROR(CORREL(AD2087:$AD$3757, AF2087:$AF$3757), "")</f>
        <v>-4.2208558669140795E-3</v>
      </c>
      <c r="AH2087">
        <f t="shared" si="60"/>
        <v>-10825346</v>
      </c>
    </row>
    <row r="2088" spans="1:34" x14ac:dyDescent="0.3">
      <c r="A2088" t="s">
        <v>8</v>
      </c>
      <c r="B2088" t="s">
        <v>1733</v>
      </c>
      <c r="G2088">
        <v>88</v>
      </c>
      <c r="H2088" t="s">
        <v>354</v>
      </c>
      <c r="I2088" t="s">
        <v>5366</v>
      </c>
      <c r="J2088" t="s">
        <v>5281</v>
      </c>
      <c r="W2088" t="s">
        <v>2965</v>
      </c>
      <c r="X2088" t="s">
        <v>11</v>
      </c>
      <c r="AD2088">
        <v>27000000</v>
      </c>
      <c r="AE2088">
        <v>5.7</v>
      </c>
      <c r="AF2088">
        <v>15988876</v>
      </c>
      <c r="AG2088">
        <f>IFERROR(CORREL(AD2088:$AD$3757, AF2088:$AF$3757), "")</f>
        <v>-4.2223303520451247E-3</v>
      </c>
      <c r="AH2088">
        <f t="shared" si="60"/>
        <v>-11011124</v>
      </c>
    </row>
    <row r="2089" spans="1:34" x14ac:dyDescent="0.3">
      <c r="A2089" t="s">
        <v>8</v>
      </c>
      <c r="B2089" t="s">
        <v>657</v>
      </c>
      <c r="G2089">
        <v>94</v>
      </c>
      <c r="H2089" t="s">
        <v>354</v>
      </c>
      <c r="I2089" t="s">
        <v>528</v>
      </c>
      <c r="J2089" t="s">
        <v>5366</v>
      </c>
      <c r="K2089" t="s">
        <v>5281</v>
      </c>
      <c r="W2089" t="s">
        <v>2966</v>
      </c>
      <c r="X2089" t="s">
        <v>11</v>
      </c>
      <c r="AD2089">
        <v>20000000</v>
      </c>
      <c r="AE2089">
        <v>6.6</v>
      </c>
      <c r="AF2089">
        <v>13801755</v>
      </c>
      <c r="AG2089">
        <f>IFERROR(CORREL(AD2089:$AD$3757, AF2089:$AF$3757), "")</f>
        <v>-4.2228114989828194E-3</v>
      </c>
      <c r="AH2089">
        <f t="shared" si="60"/>
        <v>-6198245</v>
      </c>
    </row>
    <row r="2090" spans="1:34" x14ac:dyDescent="0.3">
      <c r="A2090" t="s">
        <v>8</v>
      </c>
      <c r="B2090" t="s">
        <v>2967</v>
      </c>
      <c r="G2090">
        <v>117</v>
      </c>
      <c r="H2090" t="s">
        <v>528</v>
      </c>
      <c r="I2090" t="s">
        <v>5359</v>
      </c>
      <c r="W2090" t="s">
        <v>2968</v>
      </c>
      <c r="X2090" t="s">
        <v>11</v>
      </c>
      <c r="AD2090">
        <v>20000000</v>
      </c>
      <c r="AE2090">
        <v>6</v>
      </c>
      <c r="AF2090">
        <v>13987482</v>
      </c>
      <c r="AG2090">
        <f>IFERROR(CORREL(AD2090:$AD$3757, AF2090:$AF$3757), "")</f>
        <v>-4.2266082196404159E-3</v>
      </c>
      <c r="AH2090">
        <f t="shared" si="60"/>
        <v>-6012518</v>
      </c>
    </row>
    <row r="2091" spans="1:34" x14ac:dyDescent="0.3">
      <c r="A2091" t="s">
        <v>8</v>
      </c>
      <c r="B2091" t="s">
        <v>2969</v>
      </c>
      <c r="G2091">
        <v>95</v>
      </c>
      <c r="H2091" t="s">
        <v>354</v>
      </c>
      <c r="I2091" t="s">
        <v>253</v>
      </c>
      <c r="J2091" t="s">
        <v>5358</v>
      </c>
      <c r="K2091" t="s">
        <v>5281</v>
      </c>
      <c r="W2091" t="s">
        <v>2970</v>
      </c>
      <c r="X2091" t="s">
        <v>11</v>
      </c>
      <c r="AD2091">
        <v>20000000</v>
      </c>
      <c r="AE2091">
        <v>6.1</v>
      </c>
      <c r="AF2091">
        <v>14291570</v>
      </c>
      <c r="AG2091">
        <f>IFERROR(CORREL(AD2091:$AD$3757, AF2091:$AF$3757), "")</f>
        <v>-4.2303376263735709E-3</v>
      </c>
      <c r="AH2091">
        <f t="shared" si="60"/>
        <v>-5708430</v>
      </c>
    </row>
    <row r="2092" spans="1:34" x14ac:dyDescent="0.3">
      <c r="A2092" t="s">
        <v>8</v>
      </c>
      <c r="B2092" t="s">
        <v>821</v>
      </c>
      <c r="G2092">
        <v>99</v>
      </c>
      <c r="H2092" t="s">
        <v>528</v>
      </c>
      <c r="W2092" t="s">
        <v>2971</v>
      </c>
      <c r="X2092" t="s">
        <v>11</v>
      </c>
      <c r="AD2092">
        <v>40000000</v>
      </c>
      <c r="AE2092">
        <v>4.8</v>
      </c>
      <c r="AF2092">
        <v>12181484</v>
      </c>
      <c r="AG2092">
        <f>IFERROR(CORREL(AD2092:$AD$3757, AF2092:$AF$3757), "")</f>
        <v>-4.2339537810993245E-3</v>
      </c>
      <c r="AH2092">
        <f t="shared" si="60"/>
        <v>-27818516</v>
      </c>
    </row>
    <row r="2093" spans="1:34" x14ac:dyDescent="0.3">
      <c r="A2093" t="s">
        <v>8</v>
      </c>
      <c r="B2093" t="s">
        <v>1199</v>
      </c>
      <c r="G2093">
        <v>96</v>
      </c>
      <c r="H2093" t="s">
        <v>354</v>
      </c>
      <c r="I2093" t="s">
        <v>5366</v>
      </c>
      <c r="J2093" t="s">
        <v>5358</v>
      </c>
      <c r="K2093" t="s">
        <v>5281</v>
      </c>
      <c r="W2093" t="s">
        <v>2972</v>
      </c>
      <c r="X2093" t="s">
        <v>11</v>
      </c>
      <c r="AD2093">
        <v>20000000</v>
      </c>
      <c r="AE2093">
        <v>6.2</v>
      </c>
      <c r="AF2093">
        <v>13630226</v>
      </c>
      <c r="AG2093">
        <f>IFERROR(CORREL(AD2093:$AD$3757, AF2093:$AF$3757), "")</f>
        <v>-4.227882570865915E-3</v>
      </c>
      <c r="AH2093">
        <f t="shared" si="60"/>
        <v>-6369774</v>
      </c>
    </row>
    <row r="2094" spans="1:34" x14ac:dyDescent="0.3">
      <c r="A2094" t="s">
        <v>8</v>
      </c>
      <c r="B2094" t="s">
        <v>1056</v>
      </c>
      <c r="G2094">
        <v>98</v>
      </c>
      <c r="H2094" t="s">
        <v>528</v>
      </c>
      <c r="I2094" t="s">
        <v>5366</v>
      </c>
      <c r="W2094" t="s">
        <v>2973</v>
      </c>
      <c r="X2094" t="s">
        <v>11</v>
      </c>
      <c r="AD2094">
        <v>20000000</v>
      </c>
      <c r="AE2094">
        <v>7.5</v>
      </c>
      <c r="AF2094">
        <v>13383737</v>
      </c>
      <c r="AG2094">
        <f>IFERROR(CORREL(AD2094:$AD$3757, AF2094:$AF$3757), "")</f>
        <v>-4.2317593469995808E-3</v>
      </c>
      <c r="AH2094">
        <f t="shared" si="60"/>
        <v>-6616263</v>
      </c>
    </row>
    <row r="2095" spans="1:34" x14ac:dyDescent="0.3">
      <c r="A2095" t="s">
        <v>8</v>
      </c>
      <c r="B2095" t="s">
        <v>2974</v>
      </c>
      <c r="G2095">
        <v>123</v>
      </c>
      <c r="H2095" t="s">
        <v>5367</v>
      </c>
      <c r="I2095" t="s">
        <v>897</v>
      </c>
      <c r="J2095" t="s">
        <v>5364</v>
      </c>
      <c r="W2095" t="s">
        <v>2975</v>
      </c>
      <c r="X2095" t="s">
        <v>11</v>
      </c>
      <c r="AD2095">
        <v>20000000</v>
      </c>
      <c r="AE2095">
        <v>6.3</v>
      </c>
      <c r="AF2095">
        <v>13391174</v>
      </c>
      <c r="AG2095">
        <f>IFERROR(CORREL(AD2095:$AD$3757, AF2095:$AF$3757), "")</f>
        <v>-4.2357367826293809E-3</v>
      </c>
      <c r="AH2095">
        <f t="shared" si="60"/>
        <v>-6608826</v>
      </c>
    </row>
    <row r="2096" spans="1:34" x14ac:dyDescent="0.3">
      <c r="A2096" t="s">
        <v>8</v>
      </c>
      <c r="B2096" t="s">
        <v>320</v>
      </c>
      <c r="G2096">
        <v>101</v>
      </c>
      <c r="H2096" t="s">
        <v>897</v>
      </c>
      <c r="I2096" t="s">
        <v>5363</v>
      </c>
      <c r="J2096" t="s">
        <v>5359</v>
      </c>
      <c r="K2096" t="s">
        <v>5281</v>
      </c>
      <c r="L2096" t="s">
        <v>2601</v>
      </c>
      <c r="W2096" t="s">
        <v>2976</v>
      </c>
      <c r="X2096" t="s">
        <v>11</v>
      </c>
      <c r="AD2096">
        <v>30000000</v>
      </c>
      <c r="AE2096">
        <v>7.1</v>
      </c>
      <c r="AF2096">
        <v>12987647</v>
      </c>
      <c r="AG2096">
        <f>IFERROR(CORREL(AD2096:$AD$3757, AF2096:$AF$3757), "")</f>
        <v>-4.2397162780957558E-3</v>
      </c>
      <c r="AH2096">
        <f t="shared" si="60"/>
        <v>-17012353</v>
      </c>
    </row>
    <row r="2097" spans="1:34" x14ac:dyDescent="0.3">
      <c r="A2097" t="s">
        <v>8</v>
      </c>
      <c r="B2097" t="s">
        <v>12</v>
      </c>
      <c r="G2097">
        <v>102</v>
      </c>
      <c r="H2097" t="s">
        <v>528</v>
      </c>
      <c r="I2097" t="s">
        <v>897</v>
      </c>
      <c r="W2097" t="s">
        <v>2977</v>
      </c>
      <c r="X2097" t="s">
        <v>11</v>
      </c>
      <c r="AD2097">
        <v>22000000</v>
      </c>
      <c r="AE2097">
        <v>6.6</v>
      </c>
      <c r="AF2097">
        <v>12469811</v>
      </c>
      <c r="AG2097">
        <f>IFERROR(CORREL(AD2097:$AD$3757, AF2097:$AF$3757), "")</f>
        <v>-4.2389523905206929E-3</v>
      </c>
      <c r="AH2097">
        <f t="shared" si="60"/>
        <v>-9530189</v>
      </c>
    </row>
    <row r="2098" spans="1:34" x14ac:dyDescent="0.3">
      <c r="A2098" t="s">
        <v>197</v>
      </c>
      <c r="B2098" t="s">
        <v>1157</v>
      </c>
      <c r="G2098">
        <v>94</v>
      </c>
      <c r="H2098" t="s">
        <v>354</v>
      </c>
      <c r="I2098" t="s">
        <v>5366</v>
      </c>
      <c r="J2098" t="s">
        <v>897</v>
      </c>
      <c r="K2098" t="s">
        <v>5365</v>
      </c>
      <c r="W2098" t="s">
        <v>2978</v>
      </c>
      <c r="X2098" t="s">
        <v>11</v>
      </c>
      <c r="AD2098">
        <v>20000000</v>
      </c>
      <c r="AE2098">
        <v>6.1</v>
      </c>
      <c r="AF2098">
        <v>12398628</v>
      </c>
      <c r="AG2098">
        <f>IFERROR(CORREL(AD2098:$AD$3757, AF2098:$AF$3757), "")</f>
        <v>-4.2422698040696979E-3</v>
      </c>
      <c r="AH2098">
        <f t="shared" si="60"/>
        <v>-7601372</v>
      </c>
    </row>
    <row r="2099" spans="1:34" x14ac:dyDescent="0.3">
      <c r="A2099" t="s">
        <v>8</v>
      </c>
      <c r="B2099" t="s">
        <v>1170</v>
      </c>
      <c r="G2099">
        <v>102</v>
      </c>
      <c r="H2099" t="s">
        <v>528</v>
      </c>
      <c r="I2099" t="s">
        <v>897</v>
      </c>
      <c r="J2099" t="s">
        <v>5357</v>
      </c>
      <c r="K2099" t="s">
        <v>5359</v>
      </c>
      <c r="W2099" t="s">
        <v>2979</v>
      </c>
      <c r="X2099" t="s">
        <v>11</v>
      </c>
      <c r="AD2099">
        <v>20000000</v>
      </c>
      <c r="AE2099">
        <v>6.7</v>
      </c>
      <c r="AF2099">
        <v>13214030</v>
      </c>
      <c r="AG2099">
        <f>IFERROR(CORREL(AD2099:$AD$3757, AF2099:$AF$3757), "")</f>
        <v>-4.2466485997469695E-3</v>
      </c>
      <c r="AH2099">
        <f t="shared" si="60"/>
        <v>-6785970</v>
      </c>
    </row>
    <row r="2100" spans="1:34" x14ac:dyDescent="0.3">
      <c r="A2100" t="s">
        <v>8</v>
      </c>
      <c r="B2100" t="s">
        <v>557</v>
      </c>
      <c r="G2100">
        <v>108</v>
      </c>
      <c r="H2100" t="s">
        <v>354</v>
      </c>
      <c r="I2100" t="s">
        <v>5366</v>
      </c>
      <c r="J2100" t="s">
        <v>5281</v>
      </c>
      <c r="W2100" t="s">
        <v>2980</v>
      </c>
      <c r="X2100" t="s">
        <v>11</v>
      </c>
      <c r="AD2100">
        <v>22000000</v>
      </c>
      <c r="AE2100">
        <v>5.6</v>
      </c>
      <c r="AF2100">
        <v>12232937</v>
      </c>
      <c r="AG2100">
        <f>IFERROR(CORREL(AD2100:$AD$3757, AF2100:$AF$3757), "")</f>
        <v>-4.2507141507572305E-3</v>
      </c>
      <c r="AH2100">
        <f t="shared" si="60"/>
        <v>-9767063</v>
      </c>
    </row>
    <row r="2101" spans="1:34" x14ac:dyDescent="0.3">
      <c r="A2101" t="s">
        <v>8</v>
      </c>
      <c r="B2101" t="s">
        <v>153</v>
      </c>
      <c r="G2101">
        <v>116</v>
      </c>
      <c r="H2101" t="s">
        <v>897</v>
      </c>
      <c r="I2101" t="s">
        <v>5357</v>
      </c>
      <c r="J2101" t="s">
        <v>1714</v>
      </c>
      <c r="K2101" t="s">
        <v>5363</v>
      </c>
      <c r="W2101" t="s">
        <v>2982</v>
      </c>
      <c r="X2101" t="s">
        <v>11</v>
      </c>
      <c r="AD2101">
        <v>20000000</v>
      </c>
      <c r="AE2101">
        <v>7.2</v>
      </c>
      <c r="AF2101">
        <v>12134420</v>
      </c>
      <c r="AG2101">
        <f>IFERROR(CORREL(AD2101:$AD$3757, AF2101:$AF$3757), "")</f>
        <v>-4.2541166699467132E-3</v>
      </c>
      <c r="AH2101">
        <f t="shared" si="60"/>
        <v>-7865580</v>
      </c>
    </row>
    <row r="2102" spans="1:34" x14ac:dyDescent="0.3">
      <c r="A2102" t="s">
        <v>8</v>
      </c>
      <c r="B2102" t="s">
        <v>2983</v>
      </c>
      <c r="G2102">
        <v>93</v>
      </c>
      <c r="H2102" t="s">
        <v>354</v>
      </c>
      <c r="I2102" t="s">
        <v>528</v>
      </c>
      <c r="J2102" t="s">
        <v>5361</v>
      </c>
      <c r="W2102" t="s">
        <v>2984</v>
      </c>
      <c r="X2102" t="s">
        <v>11</v>
      </c>
      <c r="AD2102">
        <v>20000000</v>
      </c>
      <c r="AE2102">
        <v>4.3</v>
      </c>
      <c r="AF2102">
        <v>11784000</v>
      </c>
      <c r="AG2102">
        <f>IFERROR(CORREL(AD2102:$AD$3757, AF2102:$AF$3757), "")</f>
        <v>-4.2586148239933405E-3</v>
      </c>
      <c r="AH2102">
        <f t="shared" si="60"/>
        <v>-8216000</v>
      </c>
    </row>
    <row r="2103" spans="1:34" x14ac:dyDescent="0.3">
      <c r="A2103" t="s">
        <v>8</v>
      </c>
      <c r="B2103" t="s">
        <v>414</v>
      </c>
      <c r="G2103">
        <v>102</v>
      </c>
      <c r="H2103" t="s">
        <v>528</v>
      </c>
      <c r="W2103" t="s">
        <v>2985</v>
      </c>
      <c r="X2103" t="s">
        <v>11</v>
      </c>
      <c r="AD2103">
        <v>20000000</v>
      </c>
      <c r="AE2103">
        <v>6.4</v>
      </c>
      <c r="AF2103">
        <v>11169531</v>
      </c>
      <c r="AG2103">
        <f>IFERROR(CORREL(AD2103:$AD$3757, AF2103:$AF$3757), "")</f>
        <v>-4.263256377701031E-3</v>
      </c>
      <c r="AH2103">
        <f t="shared" si="60"/>
        <v>-8830469</v>
      </c>
    </row>
    <row r="2104" spans="1:34" x14ac:dyDescent="0.3">
      <c r="A2104" t="s">
        <v>8</v>
      </c>
      <c r="B2104" t="s">
        <v>1506</v>
      </c>
      <c r="G2104">
        <v>103</v>
      </c>
      <c r="H2104" t="s">
        <v>528</v>
      </c>
      <c r="I2104" t="s">
        <v>897</v>
      </c>
      <c r="J2104" t="s">
        <v>5368</v>
      </c>
      <c r="K2104" t="s">
        <v>2601</v>
      </c>
      <c r="W2104" t="s">
        <v>2987</v>
      </c>
      <c r="X2104" t="s">
        <v>11</v>
      </c>
      <c r="AD2104">
        <v>20000000</v>
      </c>
      <c r="AE2104">
        <v>7.1</v>
      </c>
      <c r="AF2104">
        <v>11034436</v>
      </c>
      <c r="AG2104">
        <f>IFERROR(CORREL(AD2104:$AD$3757, AF2104:$AF$3757), "")</f>
        <v>-4.2681459563472992E-3</v>
      </c>
      <c r="AH2104">
        <f t="shared" si="60"/>
        <v>-8965564</v>
      </c>
    </row>
    <row r="2105" spans="1:34" x14ac:dyDescent="0.3">
      <c r="A2105" t="s">
        <v>8</v>
      </c>
      <c r="B2105" t="s">
        <v>2649</v>
      </c>
      <c r="G2105">
        <v>115</v>
      </c>
      <c r="H2105" t="s">
        <v>354</v>
      </c>
      <c r="I2105" t="s">
        <v>5366</v>
      </c>
      <c r="J2105" t="s">
        <v>897</v>
      </c>
      <c r="K2105" t="s">
        <v>5281</v>
      </c>
      <c r="W2105" t="s">
        <v>2988</v>
      </c>
      <c r="X2105" t="s">
        <v>11</v>
      </c>
      <c r="AD2105">
        <v>20000000</v>
      </c>
      <c r="AE2105">
        <v>6.3</v>
      </c>
      <c r="AF2105">
        <v>12626905</v>
      </c>
      <c r="AG2105">
        <f>IFERROR(CORREL(AD2105:$AD$3757, AF2105:$AF$3757), "")</f>
        <v>-4.2730951157665155E-3</v>
      </c>
      <c r="AH2105">
        <f t="shared" si="60"/>
        <v>-7373095</v>
      </c>
    </row>
    <row r="2106" spans="1:34" x14ac:dyDescent="0.3">
      <c r="A2106" t="s">
        <v>8</v>
      </c>
      <c r="B2106" t="s">
        <v>1056</v>
      </c>
      <c r="G2106">
        <v>96</v>
      </c>
      <c r="H2106" t="s">
        <v>528</v>
      </c>
      <c r="W2106" t="s">
        <v>2989</v>
      </c>
      <c r="X2106" t="s">
        <v>11</v>
      </c>
      <c r="AD2106">
        <v>20000000</v>
      </c>
      <c r="AE2106">
        <v>7.4</v>
      </c>
      <c r="AF2106">
        <v>10569071</v>
      </c>
      <c r="AG2106">
        <f>IFERROR(CORREL(AD2106:$AD$3757, AF2106:$AF$3757), "")</f>
        <v>-4.2774230706305325E-3</v>
      </c>
      <c r="AH2106">
        <f t="shared" si="60"/>
        <v>-9430929</v>
      </c>
    </row>
    <row r="2107" spans="1:34" x14ac:dyDescent="0.3">
      <c r="A2107" t="s">
        <v>8</v>
      </c>
      <c r="B2107" t="s">
        <v>2990</v>
      </c>
      <c r="G2107">
        <v>98</v>
      </c>
      <c r="H2107" t="s">
        <v>528</v>
      </c>
      <c r="I2107" t="s">
        <v>5359</v>
      </c>
      <c r="W2107" t="s">
        <v>2991</v>
      </c>
      <c r="X2107" t="s">
        <v>11</v>
      </c>
      <c r="AD2107">
        <v>20000000</v>
      </c>
      <c r="AE2107">
        <v>6.1</v>
      </c>
      <c r="AF2107">
        <v>10544143</v>
      </c>
      <c r="AG2107">
        <f>IFERROR(CORREL(AD2107:$AD$3757, AF2107:$AF$3757), "")</f>
        <v>-4.2825687069906054E-3</v>
      </c>
      <c r="AH2107">
        <f t="shared" si="60"/>
        <v>-9455857</v>
      </c>
    </row>
    <row r="2108" spans="1:34" x14ac:dyDescent="0.3">
      <c r="A2108" t="s">
        <v>8</v>
      </c>
      <c r="B2108" t="s">
        <v>2588</v>
      </c>
      <c r="G2108">
        <v>101</v>
      </c>
      <c r="H2108" t="s">
        <v>528</v>
      </c>
      <c r="I2108" t="s">
        <v>897</v>
      </c>
      <c r="W2108" t="s">
        <v>2992</v>
      </c>
      <c r="X2108" t="s">
        <v>11</v>
      </c>
      <c r="AD2108">
        <v>20000000</v>
      </c>
      <c r="AE2108">
        <v>6.6</v>
      </c>
      <c r="AF2108">
        <v>13650738</v>
      </c>
      <c r="AG2108">
        <f>IFERROR(CORREL(AD2108:$AD$3757, AF2108:$AF$3757), "")</f>
        <v>-4.2877308248215123E-3</v>
      </c>
      <c r="AH2108">
        <f t="shared" si="60"/>
        <v>-6349262</v>
      </c>
    </row>
    <row r="2109" spans="1:34" x14ac:dyDescent="0.3">
      <c r="A2109" t="s">
        <v>8</v>
      </c>
      <c r="B2109" t="s">
        <v>1343</v>
      </c>
      <c r="G2109">
        <v>106</v>
      </c>
      <c r="H2109" t="s">
        <v>528</v>
      </c>
      <c r="I2109" t="s">
        <v>5366</v>
      </c>
      <c r="W2109" t="s">
        <v>2993</v>
      </c>
      <c r="X2109" t="s">
        <v>11</v>
      </c>
      <c r="AD2109">
        <v>20000000</v>
      </c>
      <c r="AE2109">
        <v>6</v>
      </c>
      <c r="AF2109">
        <v>10555348</v>
      </c>
      <c r="AG2109">
        <f>IFERROR(CORREL(AD2109:$AD$3757, AF2109:$AF$3757), "")</f>
        <v>-4.2916741989650845E-3</v>
      </c>
      <c r="AH2109">
        <f t="shared" si="60"/>
        <v>-9444652</v>
      </c>
    </row>
    <row r="2110" spans="1:34" x14ac:dyDescent="0.3">
      <c r="A2110" t="s">
        <v>8</v>
      </c>
      <c r="B2110" t="s">
        <v>1056</v>
      </c>
      <c r="G2110">
        <v>101</v>
      </c>
      <c r="H2110" t="s">
        <v>528</v>
      </c>
      <c r="I2110" t="s">
        <v>5362</v>
      </c>
      <c r="J2110" t="s">
        <v>5359</v>
      </c>
      <c r="W2110" t="s">
        <v>2994</v>
      </c>
      <c r="X2110" t="s">
        <v>11</v>
      </c>
      <c r="AD2110">
        <v>20000000</v>
      </c>
      <c r="AE2110">
        <v>6.8</v>
      </c>
      <c r="AF2110">
        <v>9714482</v>
      </c>
      <c r="AG2110">
        <f>IFERROR(CORREL(AD2110:$AD$3757, AF2110:$AF$3757), "")</f>
        <v>-4.2968442532071039E-3</v>
      </c>
      <c r="AH2110">
        <f t="shared" si="60"/>
        <v>-10285518</v>
      </c>
    </row>
    <row r="2111" spans="1:34" x14ac:dyDescent="0.3">
      <c r="A2111" t="s">
        <v>8</v>
      </c>
      <c r="B2111" t="s">
        <v>524</v>
      </c>
      <c r="G2111">
        <v>87</v>
      </c>
      <c r="H2111" t="s">
        <v>528</v>
      </c>
      <c r="W2111" t="s">
        <v>2806</v>
      </c>
      <c r="X2111" t="s">
        <v>11</v>
      </c>
      <c r="AD2111">
        <v>9000000</v>
      </c>
      <c r="AE2111">
        <v>7.4</v>
      </c>
      <c r="AF2111">
        <v>8579684</v>
      </c>
      <c r="AG2111">
        <f>IFERROR(CORREL(AD2111:$AD$3757, AF2111:$AF$3757), "")</f>
        <v>-4.3023557785968405E-3</v>
      </c>
      <c r="AH2111">
        <f t="shared" si="60"/>
        <v>-420316</v>
      </c>
    </row>
    <row r="2112" spans="1:34" x14ac:dyDescent="0.3">
      <c r="A2112" t="s">
        <v>8</v>
      </c>
      <c r="B2112" t="s">
        <v>91</v>
      </c>
      <c r="G2112">
        <v>111</v>
      </c>
      <c r="H2112" t="s">
        <v>354</v>
      </c>
      <c r="I2112" t="s">
        <v>5366</v>
      </c>
      <c r="J2112" t="s">
        <v>5281</v>
      </c>
      <c r="W2112" t="s">
        <v>2995</v>
      </c>
      <c r="X2112" t="s">
        <v>11</v>
      </c>
      <c r="AD2112">
        <v>20000000</v>
      </c>
      <c r="AE2112">
        <v>6.8</v>
      </c>
      <c r="AF2112">
        <v>9525276</v>
      </c>
      <c r="AG2112">
        <f>IFERROR(CORREL(AD2112:$AD$3757, AF2112:$AF$3757), "")</f>
        <v>-4.3159759110482877E-3</v>
      </c>
      <c r="AH2112">
        <f t="shared" si="60"/>
        <v>-10474724</v>
      </c>
    </row>
    <row r="2113" spans="1:34" x14ac:dyDescent="0.3">
      <c r="A2113" t="s">
        <v>8</v>
      </c>
      <c r="B2113" t="s">
        <v>1902</v>
      </c>
      <c r="G2113">
        <v>99</v>
      </c>
      <c r="H2113" t="s">
        <v>253</v>
      </c>
      <c r="I2113" t="s">
        <v>897</v>
      </c>
      <c r="W2113" t="s">
        <v>2996</v>
      </c>
      <c r="X2113" t="s">
        <v>11</v>
      </c>
      <c r="AD2113">
        <v>21000000</v>
      </c>
      <c r="AE2113">
        <v>7.2</v>
      </c>
      <c r="AF2113">
        <v>8855646</v>
      </c>
      <c r="AG2113">
        <f>IFERROR(CORREL(AD2113:$AD$3757, AF2113:$AF$3757), "")</f>
        <v>-4.3215823249502768E-3</v>
      </c>
      <c r="AH2113">
        <f t="shared" si="60"/>
        <v>-12144354</v>
      </c>
    </row>
    <row r="2114" spans="1:34" x14ac:dyDescent="0.3">
      <c r="A2114" t="s">
        <v>8</v>
      </c>
      <c r="B2114" t="s">
        <v>2997</v>
      </c>
      <c r="G2114">
        <v>88</v>
      </c>
      <c r="H2114" t="s">
        <v>528</v>
      </c>
      <c r="I2114" t="s">
        <v>5361</v>
      </c>
      <c r="J2114" t="s">
        <v>5358</v>
      </c>
      <c r="W2114" t="s">
        <v>2998</v>
      </c>
      <c r="X2114" t="s">
        <v>11</v>
      </c>
      <c r="AD2114">
        <v>20000000</v>
      </c>
      <c r="AE2114">
        <v>1.9</v>
      </c>
      <c r="AF2114">
        <v>9109322</v>
      </c>
      <c r="AG2114">
        <f>IFERROR(CORREL(AD2114:$AD$3757, AF2114:$AF$3757), "")</f>
        <v>-4.3267810309873976E-3</v>
      </c>
      <c r="AH2114">
        <f t="shared" si="60"/>
        <v>-10890678</v>
      </c>
    </row>
    <row r="2115" spans="1:34" x14ac:dyDescent="0.3">
      <c r="A2115" t="s">
        <v>8</v>
      </c>
      <c r="B2115" t="s">
        <v>705</v>
      </c>
      <c r="G2115">
        <v>83</v>
      </c>
      <c r="H2115" t="s">
        <v>354</v>
      </c>
      <c r="I2115" t="s">
        <v>528</v>
      </c>
      <c r="J2115" t="s">
        <v>5366</v>
      </c>
      <c r="W2115" t="s">
        <v>2999</v>
      </c>
      <c r="X2115" t="s">
        <v>11</v>
      </c>
      <c r="AD2115">
        <v>33000000</v>
      </c>
      <c r="AE2115">
        <v>5.5</v>
      </c>
      <c r="AF2115">
        <v>8326035</v>
      </c>
      <c r="AG2115">
        <f>IFERROR(CORREL(AD2115:$AD$3757, AF2115:$AF$3757), "")</f>
        <v>-4.3325685887586627E-3</v>
      </c>
      <c r="AH2115">
        <f t="shared" ref="AH2115:AH2178" si="61" xml:space="preserve"> AF2115 - AD2115</f>
        <v>-24673965</v>
      </c>
    </row>
    <row r="2116" spans="1:34" x14ac:dyDescent="0.3">
      <c r="A2116" t="s">
        <v>8</v>
      </c>
      <c r="B2116" t="s">
        <v>705</v>
      </c>
      <c r="G2116">
        <v>91</v>
      </c>
      <c r="H2116" t="s">
        <v>354</v>
      </c>
      <c r="I2116" t="s">
        <v>528</v>
      </c>
      <c r="J2116" t="s">
        <v>5366</v>
      </c>
      <c r="W2116" t="s">
        <v>3000</v>
      </c>
      <c r="X2116" t="s">
        <v>11</v>
      </c>
      <c r="AD2116">
        <v>20000000</v>
      </c>
      <c r="AE2116">
        <v>4.5</v>
      </c>
      <c r="AF2116">
        <v>8104069</v>
      </c>
      <c r="AG2116">
        <f>IFERROR(CORREL(AD2116:$AD$3757, AF2116:$AF$3757), "")</f>
        <v>-4.3294725416918468E-3</v>
      </c>
      <c r="AH2116">
        <f t="shared" si="61"/>
        <v>-11895931</v>
      </c>
    </row>
    <row r="2117" spans="1:34" x14ac:dyDescent="0.3">
      <c r="A2117" t="s">
        <v>8</v>
      </c>
      <c r="B2117" t="s">
        <v>965</v>
      </c>
      <c r="G2117">
        <v>108</v>
      </c>
      <c r="H2117" t="s">
        <v>528</v>
      </c>
      <c r="I2117" t="s">
        <v>5366</v>
      </c>
      <c r="J2117" t="s">
        <v>5368</v>
      </c>
      <c r="W2117" t="s">
        <v>3001</v>
      </c>
      <c r="X2117" t="s">
        <v>11</v>
      </c>
      <c r="AD2117">
        <v>20000000</v>
      </c>
      <c r="AE2117">
        <v>6.3</v>
      </c>
      <c r="AF2117">
        <v>8054280</v>
      </c>
      <c r="AG2117">
        <f>IFERROR(CORREL(AD2117:$AD$3757, AF2117:$AF$3757), "")</f>
        <v>-4.3356742223688623E-3</v>
      </c>
      <c r="AH2117">
        <f t="shared" si="61"/>
        <v>-11945720</v>
      </c>
    </row>
    <row r="2118" spans="1:34" x14ac:dyDescent="0.3">
      <c r="A2118" t="s">
        <v>8</v>
      </c>
      <c r="B2118" t="s">
        <v>1894</v>
      </c>
      <c r="G2118">
        <v>148</v>
      </c>
      <c r="H2118" t="s">
        <v>528</v>
      </c>
      <c r="I2118" t="s">
        <v>5366</v>
      </c>
      <c r="J2118" t="s">
        <v>897</v>
      </c>
      <c r="K2118" t="s">
        <v>5363</v>
      </c>
      <c r="L2118" t="s">
        <v>5359</v>
      </c>
      <c r="W2118" t="s">
        <v>3002</v>
      </c>
      <c r="X2118" t="s">
        <v>11</v>
      </c>
      <c r="AD2118">
        <v>20000000</v>
      </c>
      <c r="AE2118">
        <v>6.7</v>
      </c>
      <c r="AF2118">
        <v>8093318</v>
      </c>
      <c r="AG2118">
        <f>IFERROR(CORREL(AD2118:$AD$3757, AF2118:$AF$3757), "")</f>
        <v>-4.3419041690112552E-3</v>
      </c>
      <c r="AH2118">
        <f t="shared" si="61"/>
        <v>-11906682</v>
      </c>
    </row>
    <row r="2119" spans="1:34" x14ac:dyDescent="0.3">
      <c r="A2119" t="s">
        <v>8</v>
      </c>
      <c r="B2119" t="s">
        <v>3003</v>
      </c>
      <c r="G2119">
        <v>77</v>
      </c>
      <c r="H2119" t="s">
        <v>253</v>
      </c>
      <c r="I2119" t="s">
        <v>5360</v>
      </c>
      <c r="J2119" t="s">
        <v>528</v>
      </c>
      <c r="K2119" t="s">
        <v>5361</v>
      </c>
      <c r="L2119" t="s">
        <v>5357</v>
      </c>
      <c r="W2119" t="s">
        <v>3004</v>
      </c>
      <c r="X2119" t="s">
        <v>11</v>
      </c>
      <c r="AD2119">
        <v>20000000</v>
      </c>
      <c r="AE2119">
        <v>2.8</v>
      </c>
      <c r="AF2119">
        <v>7382993</v>
      </c>
      <c r="AG2119">
        <f>IFERROR(CORREL(AD2119:$AD$3757, AF2119:$AF$3757), "")</f>
        <v>-4.3481265682828625E-3</v>
      </c>
      <c r="AH2119">
        <f t="shared" si="61"/>
        <v>-12617007</v>
      </c>
    </row>
    <row r="2120" spans="1:34" x14ac:dyDescent="0.3">
      <c r="A2120" t="s">
        <v>8</v>
      </c>
      <c r="B2120" t="s">
        <v>3005</v>
      </c>
      <c r="G2120">
        <v>110</v>
      </c>
      <c r="H2120" t="s">
        <v>897</v>
      </c>
      <c r="I2120" t="s">
        <v>5368</v>
      </c>
      <c r="W2120" t="s">
        <v>3006</v>
      </c>
      <c r="X2120" t="s">
        <v>11</v>
      </c>
      <c r="AD2120">
        <v>20000000</v>
      </c>
      <c r="AE2120">
        <v>5</v>
      </c>
      <c r="AF2120">
        <v>8888355</v>
      </c>
      <c r="AG2120">
        <f>IFERROR(CORREL(AD2120:$AD$3757, AF2120:$AF$3757), "")</f>
        <v>-4.3546446793881087E-3</v>
      </c>
      <c r="AH2120">
        <f t="shared" si="61"/>
        <v>-11111645</v>
      </c>
    </row>
    <row r="2121" spans="1:34" x14ac:dyDescent="0.3">
      <c r="A2121" t="s">
        <v>8</v>
      </c>
      <c r="B2121" t="s">
        <v>1518</v>
      </c>
      <c r="G2121">
        <v>83</v>
      </c>
      <c r="H2121" t="s">
        <v>528</v>
      </c>
      <c r="I2121" t="s">
        <v>5357</v>
      </c>
      <c r="W2121" t="s">
        <v>3007</v>
      </c>
      <c r="X2121" t="s">
        <v>11</v>
      </c>
      <c r="AD2121">
        <v>12000000</v>
      </c>
      <c r="AE2121">
        <v>4.3</v>
      </c>
      <c r="AF2121">
        <v>7001720</v>
      </c>
      <c r="AG2121">
        <f>IFERROR(CORREL(AD2121:$AD$3757, AF2121:$AF$3757), "")</f>
        <v>-4.3605626988769573E-3</v>
      </c>
      <c r="AH2121">
        <f t="shared" si="61"/>
        <v>-4998280</v>
      </c>
    </row>
    <row r="2122" spans="1:34" x14ac:dyDescent="0.3">
      <c r="A2122" t="s">
        <v>8</v>
      </c>
      <c r="B2122" t="s">
        <v>1299</v>
      </c>
      <c r="G2122">
        <v>107</v>
      </c>
      <c r="H2122" t="s">
        <v>354</v>
      </c>
      <c r="I2122" t="s">
        <v>528</v>
      </c>
      <c r="J2122" t="s">
        <v>5366</v>
      </c>
      <c r="K2122" t="s">
        <v>5281</v>
      </c>
      <c r="W2122" t="s">
        <v>3008</v>
      </c>
      <c r="X2122" t="s">
        <v>11</v>
      </c>
      <c r="AD2122">
        <v>20000000</v>
      </c>
      <c r="AE2122">
        <v>5.6</v>
      </c>
      <c r="AF2122">
        <v>7268659</v>
      </c>
      <c r="AG2122">
        <f>IFERROR(CORREL(AD2122:$AD$3757, AF2122:$AF$3757), "")</f>
        <v>-4.3734217708071487E-3</v>
      </c>
      <c r="AH2122">
        <f t="shared" si="61"/>
        <v>-12731341</v>
      </c>
    </row>
    <row r="2123" spans="1:34" x14ac:dyDescent="0.3">
      <c r="A2123" t="s">
        <v>8</v>
      </c>
      <c r="B2123" t="s">
        <v>3009</v>
      </c>
      <c r="G2123">
        <v>100</v>
      </c>
      <c r="H2123" t="s">
        <v>897</v>
      </c>
      <c r="I2123" t="s">
        <v>1714</v>
      </c>
      <c r="J2123" t="s">
        <v>5358</v>
      </c>
      <c r="K2123" t="s">
        <v>5281</v>
      </c>
      <c r="W2123" t="s">
        <v>3010</v>
      </c>
      <c r="X2123" t="s">
        <v>11</v>
      </c>
      <c r="AD2123">
        <v>22000000</v>
      </c>
      <c r="AE2123">
        <v>6.2</v>
      </c>
      <c r="AF2123">
        <v>6852144</v>
      </c>
      <c r="AG2123">
        <f>IFERROR(CORREL(AD2123:$AD$3757, AF2123:$AF$3757), "")</f>
        <v>-4.3800160963380916E-3</v>
      </c>
      <c r="AH2123">
        <f t="shared" si="61"/>
        <v>-15147856</v>
      </c>
    </row>
    <row r="2124" spans="1:34" x14ac:dyDescent="0.3">
      <c r="A2124" t="s">
        <v>8</v>
      </c>
      <c r="B2124" t="s">
        <v>2556</v>
      </c>
      <c r="G2124">
        <v>87</v>
      </c>
      <c r="H2124" t="s">
        <v>253</v>
      </c>
      <c r="I2124" t="s">
        <v>528</v>
      </c>
      <c r="W2124" t="s">
        <v>3011</v>
      </c>
      <c r="X2124" t="s">
        <v>11</v>
      </c>
      <c r="AD2124">
        <v>20000000</v>
      </c>
      <c r="AE2124">
        <v>5.3</v>
      </c>
      <c r="AF2124">
        <v>6563357</v>
      </c>
      <c r="AG2124">
        <f>IFERROR(CORREL(AD2124:$AD$3757, AF2124:$AF$3757), "")</f>
        <v>-4.3852312636823683E-3</v>
      </c>
      <c r="AH2124">
        <f t="shared" si="61"/>
        <v>-13436643</v>
      </c>
    </row>
    <row r="2125" spans="1:34" x14ac:dyDescent="0.3">
      <c r="A2125" t="s">
        <v>8</v>
      </c>
      <c r="B2125" t="s">
        <v>3012</v>
      </c>
      <c r="G2125">
        <v>154</v>
      </c>
      <c r="H2125" t="s">
        <v>5367</v>
      </c>
      <c r="I2125" t="s">
        <v>528</v>
      </c>
      <c r="J2125" t="s">
        <v>897</v>
      </c>
      <c r="K2125" t="s">
        <v>5364</v>
      </c>
      <c r="L2125" t="s">
        <v>5368</v>
      </c>
      <c r="M2125" t="s">
        <v>5362</v>
      </c>
      <c r="W2125" t="s">
        <v>3013</v>
      </c>
      <c r="X2125" t="s">
        <v>11</v>
      </c>
      <c r="AD2125">
        <v>10000000</v>
      </c>
      <c r="AE2125">
        <v>7.4</v>
      </c>
      <c r="AF2125">
        <v>6201757</v>
      </c>
      <c r="AG2125">
        <f>IFERROR(CORREL(AD2125:$AD$3757, AF2125:$AF$3757), "")</f>
        <v>-4.3921299898494687E-3</v>
      </c>
      <c r="AH2125">
        <f t="shared" si="61"/>
        <v>-3798243</v>
      </c>
    </row>
    <row r="2126" spans="1:34" x14ac:dyDescent="0.3">
      <c r="A2126" t="s">
        <v>8</v>
      </c>
      <c r="B2126" t="s">
        <v>1449</v>
      </c>
      <c r="G2126">
        <v>99</v>
      </c>
      <c r="H2126" t="s">
        <v>5367</v>
      </c>
      <c r="I2126" t="s">
        <v>897</v>
      </c>
      <c r="J2126" t="s">
        <v>5281</v>
      </c>
      <c r="W2126" t="s">
        <v>3014</v>
      </c>
      <c r="X2126" t="s">
        <v>11</v>
      </c>
      <c r="AD2126">
        <v>15000000</v>
      </c>
      <c r="AE2126">
        <v>6.5</v>
      </c>
      <c r="AF2126">
        <v>5702083</v>
      </c>
      <c r="AG2126">
        <f>IFERROR(CORREL(AD2126:$AD$3757, AF2126:$AF$3757), "")</f>
        <v>-4.4072802512401107E-3</v>
      </c>
      <c r="AH2126">
        <f t="shared" si="61"/>
        <v>-9297917</v>
      </c>
    </row>
    <row r="2127" spans="1:34" x14ac:dyDescent="0.3">
      <c r="A2127" t="s">
        <v>8</v>
      </c>
      <c r="B2127" t="s">
        <v>2442</v>
      </c>
      <c r="G2127">
        <v>100</v>
      </c>
      <c r="H2127" t="s">
        <v>5360</v>
      </c>
      <c r="I2127" t="s">
        <v>897</v>
      </c>
      <c r="J2127" t="s">
        <v>5363</v>
      </c>
      <c r="K2127" t="s">
        <v>5358</v>
      </c>
      <c r="L2127" t="s">
        <v>5281</v>
      </c>
      <c r="W2127" t="s">
        <v>3015</v>
      </c>
      <c r="X2127" t="s">
        <v>11</v>
      </c>
      <c r="AD2127">
        <v>8700000</v>
      </c>
      <c r="AE2127">
        <v>7.1</v>
      </c>
      <c r="AF2127">
        <v>5480996</v>
      </c>
      <c r="AG2127">
        <f>IFERROR(CORREL(AD2127:$AD$3757, AF2127:$AF$3757), "")</f>
        <v>-4.4187189130004793E-3</v>
      </c>
      <c r="AH2127">
        <f t="shared" si="61"/>
        <v>-3219004</v>
      </c>
    </row>
    <row r="2128" spans="1:34" x14ac:dyDescent="0.3">
      <c r="A2128" t="s">
        <v>8</v>
      </c>
      <c r="B2128" t="s">
        <v>195</v>
      </c>
      <c r="G2128">
        <v>116</v>
      </c>
      <c r="H2128" t="s">
        <v>5367</v>
      </c>
      <c r="I2128" t="s">
        <v>897</v>
      </c>
      <c r="J2128" t="s">
        <v>5365</v>
      </c>
      <c r="W2128" t="s">
        <v>3016</v>
      </c>
      <c r="X2128" t="s">
        <v>11</v>
      </c>
      <c r="AD2128">
        <v>20000000</v>
      </c>
      <c r="AE2128">
        <v>7.2</v>
      </c>
      <c r="AF2128">
        <v>6002756</v>
      </c>
      <c r="AG2128">
        <f>IFERROR(CORREL(AD2128:$AD$3757, AF2128:$AF$3757), "")</f>
        <v>-4.435626465716512E-3</v>
      </c>
      <c r="AH2128">
        <f t="shared" si="61"/>
        <v>-13997244</v>
      </c>
    </row>
    <row r="2129" spans="1:34" x14ac:dyDescent="0.3">
      <c r="A2129" t="s">
        <v>8</v>
      </c>
      <c r="B2129" t="s">
        <v>1172</v>
      </c>
      <c r="G2129">
        <v>94</v>
      </c>
      <c r="H2129" t="s">
        <v>1714</v>
      </c>
      <c r="I2129" t="s">
        <v>5358</v>
      </c>
      <c r="W2129" t="s">
        <v>3017</v>
      </c>
      <c r="X2129" t="s">
        <v>11</v>
      </c>
      <c r="AD2129">
        <v>20000000</v>
      </c>
      <c r="AE2129">
        <v>2.2999999999999998</v>
      </c>
      <c r="AF2129">
        <v>5132655</v>
      </c>
      <c r="AG2129">
        <f>IFERROR(CORREL(AD2129:$AD$3757, AF2129:$AF$3757), "")</f>
        <v>-4.4428077695351127E-3</v>
      </c>
      <c r="AH2129">
        <f t="shared" si="61"/>
        <v>-14867345</v>
      </c>
    </row>
    <row r="2130" spans="1:34" x14ac:dyDescent="0.3">
      <c r="A2130" t="s">
        <v>8</v>
      </c>
      <c r="B2130" t="s">
        <v>895</v>
      </c>
      <c r="G2130">
        <v>111</v>
      </c>
      <c r="H2130" t="s">
        <v>528</v>
      </c>
      <c r="I2130" t="s">
        <v>897</v>
      </c>
      <c r="J2130" t="s">
        <v>5361</v>
      </c>
      <c r="K2130" t="s">
        <v>5368</v>
      </c>
      <c r="L2130" t="s">
        <v>5359</v>
      </c>
      <c r="W2130" t="s">
        <v>3018</v>
      </c>
      <c r="X2130" t="s">
        <v>11</v>
      </c>
      <c r="AD2130">
        <v>20000000</v>
      </c>
      <c r="AE2130">
        <v>6.4</v>
      </c>
      <c r="AF2130">
        <v>5205343</v>
      </c>
      <c r="AG2130">
        <f>IFERROR(CORREL(AD2130:$AD$3757, AF2130:$AF$3757), "")</f>
        <v>-4.4503578845297371E-3</v>
      </c>
      <c r="AH2130">
        <f t="shared" si="61"/>
        <v>-14794657</v>
      </c>
    </row>
    <row r="2131" spans="1:34" x14ac:dyDescent="0.3">
      <c r="A2131" t="s">
        <v>8</v>
      </c>
      <c r="B2131" t="s">
        <v>3019</v>
      </c>
      <c r="G2131">
        <v>100</v>
      </c>
      <c r="H2131" t="s">
        <v>897</v>
      </c>
      <c r="I2131" t="s">
        <v>5363</v>
      </c>
      <c r="J2131" t="s">
        <v>5359</v>
      </c>
      <c r="K2131" t="s">
        <v>5281</v>
      </c>
      <c r="W2131" t="s">
        <v>3020</v>
      </c>
      <c r="X2131" t="s">
        <v>11</v>
      </c>
      <c r="AD2131">
        <v>20000000</v>
      </c>
      <c r="AE2131">
        <v>6.1</v>
      </c>
      <c r="AF2131">
        <v>5005883</v>
      </c>
      <c r="AG2131">
        <f>IFERROR(CORREL(AD2131:$AD$3757, AF2131:$AF$3757), "")</f>
        <v>-4.4578882749686218E-3</v>
      </c>
      <c r="AH2131">
        <f t="shared" si="61"/>
        <v>-14994117</v>
      </c>
    </row>
    <row r="2132" spans="1:34" x14ac:dyDescent="0.3">
      <c r="A2132" t="s">
        <v>8</v>
      </c>
      <c r="B2132" t="s">
        <v>3021</v>
      </c>
      <c r="G2132">
        <v>125</v>
      </c>
      <c r="H2132" t="s">
        <v>354</v>
      </c>
      <c r="I2132" t="s">
        <v>5366</v>
      </c>
      <c r="J2132" t="s">
        <v>897</v>
      </c>
      <c r="K2132" t="s">
        <v>5281</v>
      </c>
      <c r="W2132" t="s">
        <v>3022</v>
      </c>
      <c r="X2132" t="s">
        <v>11</v>
      </c>
      <c r="AD2132">
        <v>20000000</v>
      </c>
      <c r="AE2132">
        <v>7</v>
      </c>
      <c r="AF2132">
        <v>5749134</v>
      </c>
      <c r="AG2132">
        <f>IFERROR(CORREL(AD2132:$AD$3757, AF2132:$AF$3757), "")</f>
        <v>-4.4655115878263719E-3</v>
      </c>
      <c r="AH2132">
        <f t="shared" si="61"/>
        <v>-14250866</v>
      </c>
    </row>
    <row r="2133" spans="1:34" x14ac:dyDescent="0.3">
      <c r="A2133" t="s">
        <v>8</v>
      </c>
      <c r="B2133" t="s">
        <v>3023</v>
      </c>
      <c r="G2133">
        <v>119</v>
      </c>
      <c r="H2133" t="s">
        <v>5367</v>
      </c>
      <c r="I2133" t="s">
        <v>897</v>
      </c>
      <c r="W2133" t="s">
        <v>3024</v>
      </c>
      <c r="X2133" t="s">
        <v>11</v>
      </c>
      <c r="AD2133">
        <v>20000000</v>
      </c>
      <c r="AE2133">
        <v>7</v>
      </c>
      <c r="AF2133">
        <v>4234040</v>
      </c>
      <c r="AG2133">
        <f>IFERROR(CORREL(AD2133:$AD$3757, AF2133:$AF$3757), "")</f>
        <v>-4.472837657378527E-3</v>
      </c>
      <c r="AH2133">
        <f t="shared" si="61"/>
        <v>-15765960</v>
      </c>
    </row>
    <row r="2134" spans="1:34" x14ac:dyDescent="0.3">
      <c r="A2134" t="s">
        <v>197</v>
      </c>
      <c r="B2134" t="s">
        <v>3025</v>
      </c>
      <c r="G2134">
        <v>135</v>
      </c>
      <c r="H2134" t="s">
        <v>5367</v>
      </c>
      <c r="I2134" t="s">
        <v>897</v>
      </c>
      <c r="J2134" t="s">
        <v>5368</v>
      </c>
      <c r="W2134" t="s">
        <v>3026</v>
      </c>
      <c r="X2134" t="s">
        <v>11</v>
      </c>
      <c r="AD2134">
        <v>20000000</v>
      </c>
      <c r="AE2134">
        <v>7</v>
      </c>
      <c r="AF2134">
        <v>4001121</v>
      </c>
      <c r="AG2134">
        <f>IFERROR(CORREL(AD2134:$AD$3757, AF2134:$AF$3757), "")</f>
        <v>-4.4808025070495958E-3</v>
      </c>
      <c r="AH2134">
        <f t="shared" si="61"/>
        <v>-15998879</v>
      </c>
    </row>
    <row r="2135" spans="1:34" x14ac:dyDescent="0.3">
      <c r="A2135" t="s">
        <v>8</v>
      </c>
      <c r="B2135" t="s">
        <v>3027</v>
      </c>
      <c r="G2135">
        <v>93</v>
      </c>
      <c r="H2135" t="s">
        <v>354</v>
      </c>
      <c r="I2135" t="s">
        <v>5281</v>
      </c>
      <c r="W2135" t="s">
        <v>3028</v>
      </c>
      <c r="X2135" t="s">
        <v>11</v>
      </c>
      <c r="AD2135">
        <v>20000000</v>
      </c>
      <c r="AE2135">
        <v>4.9000000000000004</v>
      </c>
      <c r="AF2135">
        <v>3749061</v>
      </c>
      <c r="AG2135">
        <f>IFERROR(CORREL(AD2135:$AD$3757, AF2135:$AF$3757), "")</f>
        <v>-4.4888755072976187E-3</v>
      </c>
      <c r="AH2135">
        <f t="shared" si="61"/>
        <v>-16250939</v>
      </c>
    </row>
    <row r="2136" spans="1:34" x14ac:dyDescent="0.3">
      <c r="A2136" t="s">
        <v>8</v>
      </c>
      <c r="B2136" t="s">
        <v>2201</v>
      </c>
      <c r="G2136">
        <v>114</v>
      </c>
      <c r="H2136" t="s">
        <v>253</v>
      </c>
      <c r="I2136" t="s">
        <v>528</v>
      </c>
      <c r="J2136" t="s">
        <v>897</v>
      </c>
      <c r="K2136" t="s">
        <v>5359</v>
      </c>
      <c r="W2136" t="s">
        <v>3029</v>
      </c>
      <c r="X2136" t="s">
        <v>11</v>
      </c>
      <c r="AD2136">
        <v>20000000</v>
      </c>
      <c r="AE2136">
        <v>6.9</v>
      </c>
      <c r="AF2136">
        <v>3519627</v>
      </c>
      <c r="AG2136">
        <f>IFERROR(CORREL(AD2136:$AD$3757, AF2136:$AF$3757), "")</f>
        <v>-4.4970650197103373E-3</v>
      </c>
      <c r="AH2136">
        <f t="shared" si="61"/>
        <v>-16480373</v>
      </c>
    </row>
    <row r="2137" spans="1:34" x14ac:dyDescent="0.3">
      <c r="A2137" t="s">
        <v>8</v>
      </c>
      <c r="B2137" t="s">
        <v>3030</v>
      </c>
      <c r="G2137">
        <v>124</v>
      </c>
      <c r="H2137" t="s">
        <v>528</v>
      </c>
      <c r="I2137" t="s">
        <v>897</v>
      </c>
      <c r="J2137" t="s">
        <v>5359</v>
      </c>
      <c r="W2137" t="s">
        <v>3031</v>
      </c>
      <c r="X2137" t="s">
        <v>11</v>
      </c>
      <c r="AD2137">
        <v>21000000</v>
      </c>
      <c r="AE2137">
        <v>7.5</v>
      </c>
      <c r="AF2137">
        <v>3081925</v>
      </c>
      <c r="AG2137">
        <f>IFERROR(CORREL(AD2137:$AD$3757, AF2137:$AF$3757), "")</f>
        <v>-4.5053619756643144E-3</v>
      </c>
      <c r="AH2137">
        <f t="shared" si="61"/>
        <v>-17918075</v>
      </c>
    </row>
    <row r="2138" spans="1:34" x14ac:dyDescent="0.3">
      <c r="A2138" t="s">
        <v>8</v>
      </c>
      <c r="B2138" t="s">
        <v>2075</v>
      </c>
      <c r="G2138">
        <v>134</v>
      </c>
      <c r="H2138" t="s">
        <v>253</v>
      </c>
      <c r="I2138" t="s">
        <v>5360</v>
      </c>
      <c r="J2138" t="s">
        <v>5357</v>
      </c>
      <c r="W2138" t="s">
        <v>3032</v>
      </c>
      <c r="X2138" t="s">
        <v>2077</v>
      </c>
      <c r="AD2138">
        <v>2400000000</v>
      </c>
      <c r="AE2138">
        <v>8.4</v>
      </c>
      <c r="AF2138">
        <v>2298191</v>
      </c>
      <c r="AG2138">
        <f>IFERROR(CORREL(AD2138:$AD$3757, AF2138:$AF$3757), "")</f>
        <v>-4.5128964680564449E-3</v>
      </c>
      <c r="AH2138">
        <f t="shared" si="61"/>
        <v>-2397701809</v>
      </c>
    </row>
    <row r="2139" spans="1:34" x14ac:dyDescent="0.3">
      <c r="A2139" t="s">
        <v>197</v>
      </c>
      <c r="B2139" t="s">
        <v>3033</v>
      </c>
      <c r="G2139">
        <v>114</v>
      </c>
      <c r="H2139" t="s">
        <v>528</v>
      </c>
      <c r="I2139" t="s">
        <v>897</v>
      </c>
      <c r="J2139" t="s">
        <v>5363</v>
      </c>
      <c r="K2139" t="s">
        <v>5359</v>
      </c>
      <c r="L2139" t="s">
        <v>5281</v>
      </c>
      <c r="M2139" t="s">
        <v>2601</v>
      </c>
      <c r="W2139" t="s">
        <v>3034</v>
      </c>
      <c r="X2139" t="s">
        <v>762</v>
      </c>
      <c r="AD2139">
        <v>20000000</v>
      </c>
      <c r="AE2139">
        <v>6.9</v>
      </c>
      <c r="AF2139">
        <v>2353728</v>
      </c>
      <c r="AG2139">
        <f>IFERROR(CORREL(AD2139:$AD$3757, AF2139:$AF$3757), "")</f>
        <v>-2.190252525640507E-3</v>
      </c>
      <c r="AH2139">
        <f t="shared" si="61"/>
        <v>-17646272</v>
      </c>
    </row>
    <row r="2140" spans="1:34" x14ac:dyDescent="0.3">
      <c r="A2140" t="s">
        <v>8</v>
      </c>
      <c r="B2140" t="s">
        <v>3035</v>
      </c>
      <c r="G2140">
        <v>124</v>
      </c>
      <c r="H2140" t="s">
        <v>5367</v>
      </c>
      <c r="I2140" t="s">
        <v>528</v>
      </c>
      <c r="J2140" t="s">
        <v>5362</v>
      </c>
      <c r="W2140" t="s">
        <v>3036</v>
      </c>
      <c r="X2140" t="s">
        <v>11</v>
      </c>
      <c r="AD2140">
        <v>20000000</v>
      </c>
      <c r="AE2140">
        <v>4.5</v>
      </c>
      <c r="AF2140">
        <v>2000000</v>
      </c>
      <c r="AG2140">
        <f>IFERROR(CORREL(AD2140:$AD$3757, AF2140:$AF$3757), "")</f>
        <v>-2.1975102029894991E-3</v>
      </c>
      <c r="AH2140">
        <f t="shared" si="61"/>
        <v>-18000000</v>
      </c>
    </row>
    <row r="2141" spans="1:34" x14ac:dyDescent="0.3">
      <c r="A2141" t="s">
        <v>8</v>
      </c>
      <c r="B2141" t="s">
        <v>2649</v>
      </c>
      <c r="G2141">
        <v>104</v>
      </c>
      <c r="H2141" t="s">
        <v>5366</v>
      </c>
      <c r="I2141" t="s">
        <v>897</v>
      </c>
      <c r="J2141" t="s">
        <v>4337</v>
      </c>
      <c r="W2141" t="s">
        <v>3037</v>
      </c>
      <c r="X2141" t="s">
        <v>11</v>
      </c>
      <c r="AD2141">
        <v>2000000</v>
      </c>
      <c r="AE2141">
        <v>7.4</v>
      </c>
      <c r="AF2141">
        <v>1900725</v>
      </c>
      <c r="AG2141">
        <f>IFERROR(CORREL(AD2141:$AD$3757, AF2141:$AF$3757), "")</f>
        <v>-2.2048988256371353E-3</v>
      </c>
      <c r="AH2141">
        <f t="shared" si="61"/>
        <v>-99275</v>
      </c>
    </row>
    <row r="2142" spans="1:34" x14ac:dyDescent="0.3">
      <c r="A2142" t="s">
        <v>8</v>
      </c>
      <c r="B2142" t="s">
        <v>3038</v>
      </c>
      <c r="G2142">
        <v>118</v>
      </c>
      <c r="H2142" t="s">
        <v>5367</v>
      </c>
      <c r="I2142" t="s">
        <v>897</v>
      </c>
      <c r="J2142" t="s">
        <v>5365</v>
      </c>
      <c r="W2142" t="s">
        <v>3039</v>
      </c>
      <c r="X2142" t="s">
        <v>11</v>
      </c>
      <c r="AD2142">
        <v>20000000</v>
      </c>
      <c r="AE2142">
        <v>7</v>
      </c>
      <c r="AF2142">
        <v>2246000</v>
      </c>
      <c r="AG2142">
        <f>IFERROR(CORREL(AD2142:$AD$3757, AF2142:$AF$3757), "")</f>
        <v>-2.2308649764200173E-3</v>
      </c>
      <c r="AH2142">
        <f t="shared" si="61"/>
        <v>-17754000</v>
      </c>
    </row>
    <row r="2143" spans="1:34" x14ac:dyDescent="0.3">
      <c r="A2143" t="s">
        <v>8</v>
      </c>
      <c r="B2143" t="s">
        <v>2643</v>
      </c>
      <c r="G2143">
        <v>80</v>
      </c>
      <c r="H2143" t="s">
        <v>528</v>
      </c>
      <c r="I2143" t="s">
        <v>5368</v>
      </c>
      <c r="W2143" t="s">
        <v>3040</v>
      </c>
      <c r="X2143" t="s">
        <v>11</v>
      </c>
      <c r="AD2143">
        <v>20000000</v>
      </c>
      <c r="AE2143">
        <v>2.8</v>
      </c>
      <c r="AF2143">
        <v>1646664</v>
      </c>
      <c r="AG2143">
        <f>IFERROR(CORREL(AD2143:$AD$3757, AF2143:$AF$3757), "")</f>
        <v>-2.238203776944133E-3</v>
      </c>
      <c r="AH2143">
        <f t="shared" si="61"/>
        <v>-18353336</v>
      </c>
    </row>
    <row r="2144" spans="1:34" x14ac:dyDescent="0.3">
      <c r="A2144" t="s">
        <v>8</v>
      </c>
      <c r="B2144" t="s">
        <v>2286</v>
      </c>
      <c r="G2144">
        <v>107</v>
      </c>
      <c r="H2144" t="s">
        <v>354</v>
      </c>
      <c r="I2144" t="s">
        <v>897</v>
      </c>
      <c r="J2144" t="s">
        <v>5358</v>
      </c>
      <c r="K2144" t="s">
        <v>5281</v>
      </c>
      <c r="W2144" t="s">
        <v>3041</v>
      </c>
      <c r="X2144" t="s">
        <v>11</v>
      </c>
      <c r="AD2144">
        <v>20000000</v>
      </c>
      <c r="AE2144">
        <v>7.5</v>
      </c>
      <c r="AF2144">
        <v>1190018</v>
      </c>
      <c r="AG2144">
        <f>IFERROR(CORREL(AD2144:$AD$3757, AF2144:$AF$3757), "")</f>
        <v>-2.2457584985235714E-3</v>
      </c>
      <c r="AH2144">
        <f t="shared" si="61"/>
        <v>-18809982</v>
      </c>
    </row>
    <row r="2145" spans="1:34" x14ac:dyDescent="0.3">
      <c r="A2145" t="s">
        <v>8</v>
      </c>
      <c r="B2145" t="s">
        <v>405</v>
      </c>
      <c r="G2145">
        <v>125</v>
      </c>
      <c r="H2145" t="s">
        <v>897</v>
      </c>
      <c r="I2145" t="s">
        <v>2601</v>
      </c>
      <c r="W2145" t="s">
        <v>3042</v>
      </c>
      <c r="X2145" t="s">
        <v>11</v>
      </c>
      <c r="AD2145">
        <v>40000000</v>
      </c>
      <c r="AE2145">
        <v>7.1</v>
      </c>
      <c r="AF2145">
        <v>1027749</v>
      </c>
      <c r="AG2145">
        <f>IFERROR(CORREL(AD2145:$AD$3757, AF2145:$AF$3757), "")</f>
        <v>-2.25348097745576E-3</v>
      </c>
      <c r="AH2145">
        <f t="shared" si="61"/>
        <v>-38972251</v>
      </c>
    </row>
    <row r="2146" spans="1:34" x14ac:dyDescent="0.3">
      <c r="A2146" t="s">
        <v>8</v>
      </c>
      <c r="B2146" t="s">
        <v>2397</v>
      </c>
      <c r="G2146">
        <v>115</v>
      </c>
      <c r="H2146" t="s">
        <v>5366</v>
      </c>
      <c r="I2146" t="s">
        <v>897</v>
      </c>
      <c r="J2146" t="s">
        <v>5359</v>
      </c>
      <c r="K2146" t="s">
        <v>5281</v>
      </c>
      <c r="W2146" t="s">
        <v>3043</v>
      </c>
      <c r="X2146" t="s">
        <v>11</v>
      </c>
      <c r="AD2146">
        <v>24000000</v>
      </c>
      <c r="AE2146">
        <v>6.4</v>
      </c>
      <c r="AF2146">
        <v>882710</v>
      </c>
      <c r="AG2146">
        <f>IFERROR(CORREL(AD2146:$AD$3757, AF2146:$AF$3757), "")</f>
        <v>-2.2398199834788839E-3</v>
      </c>
      <c r="AH2146">
        <f t="shared" si="61"/>
        <v>-23117290</v>
      </c>
    </row>
    <row r="2147" spans="1:34" x14ac:dyDescent="0.3">
      <c r="A2147" t="s">
        <v>8</v>
      </c>
      <c r="B2147" t="s">
        <v>151</v>
      </c>
      <c r="G2147">
        <v>122</v>
      </c>
      <c r="H2147" t="s">
        <v>897</v>
      </c>
      <c r="I2147" t="s">
        <v>5359</v>
      </c>
      <c r="W2147" t="s">
        <v>3044</v>
      </c>
      <c r="X2147" t="s">
        <v>11</v>
      </c>
      <c r="AD2147">
        <v>10000000</v>
      </c>
      <c r="AE2147">
        <v>5.3</v>
      </c>
      <c r="AF2147">
        <v>531009</v>
      </c>
      <c r="AG2147">
        <f>IFERROR(CORREL(AD2147:$AD$3757, AF2147:$AF$3757), "")</f>
        <v>-2.2433348243161436E-3</v>
      </c>
      <c r="AH2147">
        <f t="shared" si="61"/>
        <v>-9468991</v>
      </c>
    </row>
    <row r="2148" spans="1:34" x14ac:dyDescent="0.3">
      <c r="A2148" t="s">
        <v>8</v>
      </c>
      <c r="B2148" t="s">
        <v>3045</v>
      </c>
      <c r="G2148">
        <v>103</v>
      </c>
      <c r="H2148" t="s">
        <v>354</v>
      </c>
      <c r="I2148" t="s">
        <v>253</v>
      </c>
      <c r="J2148" t="s">
        <v>5360</v>
      </c>
      <c r="K2148" t="s">
        <v>5361</v>
      </c>
      <c r="L2148" t="s">
        <v>5358</v>
      </c>
      <c r="M2148" t="s">
        <v>5281</v>
      </c>
      <c r="W2148" t="s">
        <v>3046</v>
      </c>
      <c r="X2148" t="s">
        <v>2077</v>
      </c>
      <c r="AD2148">
        <v>2127519898</v>
      </c>
      <c r="AE2148">
        <v>6.9</v>
      </c>
      <c r="AF2148">
        <v>410388</v>
      </c>
      <c r="AG2148">
        <f>IFERROR(CORREL(AD2148:$AD$3757, AF2148:$AF$3757), "")</f>
        <v>-2.2622706768105419E-3</v>
      </c>
      <c r="AH2148">
        <f t="shared" si="61"/>
        <v>-2127109510</v>
      </c>
    </row>
    <row r="2149" spans="1:34" x14ac:dyDescent="0.3">
      <c r="A2149" t="s">
        <v>8</v>
      </c>
      <c r="B2149" t="s">
        <v>3047</v>
      </c>
      <c r="G2149">
        <v>101</v>
      </c>
      <c r="H2149" t="s">
        <v>897</v>
      </c>
      <c r="I2149" t="s">
        <v>5364</v>
      </c>
      <c r="J2149" t="s">
        <v>5365</v>
      </c>
      <c r="W2149" t="s">
        <v>3048</v>
      </c>
      <c r="X2149" t="s">
        <v>11</v>
      </c>
      <c r="AD2149">
        <v>20000000</v>
      </c>
      <c r="AE2149">
        <v>6.2</v>
      </c>
      <c r="AF2149">
        <v>375474</v>
      </c>
      <c r="AG2149">
        <f>IFERROR(CORREL(AD2149:$AD$3757, AF2149:$AF$3757), "")</f>
        <v>5.5700221320911595E-5</v>
      </c>
      <c r="AH2149">
        <f t="shared" si="61"/>
        <v>-19624526</v>
      </c>
    </row>
    <row r="2150" spans="1:34" x14ac:dyDescent="0.3">
      <c r="A2150" t="s">
        <v>8</v>
      </c>
      <c r="B2150" t="s">
        <v>141</v>
      </c>
      <c r="G2150">
        <v>107</v>
      </c>
      <c r="H2150" t="s">
        <v>354</v>
      </c>
      <c r="I2150" t="s">
        <v>253</v>
      </c>
      <c r="J2150" t="s">
        <v>897</v>
      </c>
      <c r="K2150" t="s">
        <v>5364</v>
      </c>
      <c r="L2150" t="s">
        <v>5359</v>
      </c>
      <c r="W2150" t="s">
        <v>3049</v>
      </c>
      <c r="X2150" t="s">
        <v>11</v>
      </c>
      <c r="AD2150">
        <v>20000000</v>
      </c>
      <c r="AE2150">
        <v>6.4</v>
      </c>
      <c r="AF2150">
        <v>305070</v>
      </c>
      <c r="AG2150">
        <f>IFERROR(CORREL(AD2150:$AD$3757, AF2150:$AF$3757), "")</f>
        <v>4.9276969462306576E-5</v>
      </c>
      <c r="AH2150">
        <f t="shared" si="61"/>
        <v>-19694930</v>
      </c>
    </row>
    <row r="2151" spans="1:34" x14ac:dyDescent="0.3">
      <c r="A2151" t="s">
        <v>8</v>
      </c>
      <c r="B2151" t="s">
        <v>1967</v>
      </c>
      <c r="G2151">
        <v>107</v>
      </c>
      <c r="H2151" t="s">
        <v>354</v>
      </c>
      <c r="I2151" t="s">
        <v>528</v>
      </c>
      <c r="J2151" t="s">
        <v>5366</v>
      </c>
      <c r="K2151" t="s">
        <v>5357</v>
      </c>
      <c r="L2151" t="s">
        <v>1714</v>
      </c>
      <c r="M2151" t="s">
        <v>5363</v>
      </c>
      <c r="N2151" t="s">
        <v>5358</v>
      </c>
      <c r="O2151" t="s">
        <v>5281</v>
      </c>
      <c r="W2151" t="s">
        <v>3050</v>
      </c>
      <c r="X2151" t="s">
        <v>11</v>
      </c>
      <c r="AD2151">
        <v>20000000</v>
      </c>
      <c r="AE2151">
        <v>5.0999999999999996</v>
      </c>
      <c r="AF2151">
        <v>1183354</v>
      </c>
      <c r="AG2151">
        <f>IFERROR(CORREL(AD2151:$AD$3757, AF2151:$AF$3757), "")</f>
        <v>4.282547496191232E-5</v>
      </c>
      <c r="AH2151">
        <f t="shared" si="61"/>
        <v>-18816646</v>
      </c>
    </row>
    <row r="2152" spans="1:34" x14ac:dyDescent="0.3">
      <c r="A2152" t="s">
        <v>8</v>
      </c>
      <c r="B2152" t="s">
        <v>3051</v>
      </c>
      <c r="G2152">
        <v>100</v>
      </c>
      <c r="H2152" t="s">
        <v>5366</v>
      </c>
      <c r="I2152" t="s">
        <v>897</v>
      </c>
      <c r="J2152" t="s">
        <v>5363</v>
      </c>
      <c r="W2152" t="s">
        <v>3052</v>
      </c>
      <c r="X2152" t="s">
        <v>11</v>
      </c>
      <c r="AD2152">
        <v>22000000</v>
      </c>
      <c r="AE2152">
        <v>5.5</v>
      </c>
      <c r="AF2152">
        <v>121972</v>
      </c>
      <c r="AG2152">
        <f>IFERROR(CORREL(AD2152:$AD$3757, AF2152:$AF$3757), "")</f>
        <v>3.6599601601939014E-5</v>
      </c>
      <c r="AH2152">
        <f t="shared" si="61"/>
        <v>-21878028</v>
      </c>
    </row>
    <row r="2153" spans="1:34" x14ac:dyDescent="0.3">
      <c r="A2153" t="s">
        <v>8</v>
      </c>
      <c r="B2153" t="s">
        <v>1568</v>
      </c>
      <c r="G2153">
        <v>110</v>
      </c>
      <c r="H2153" t="s">
        <v>528</v>
      </c>
      <c r="I2153" t="s">
        <v>897</v>
      </c>
      <c r="J2153" t="s">
        <v>5357</v>
      </c>
      <c r="K2153" t="s">
        <v>5359</v>
      </c>
      <c r="W2153" t="s">
        <v>3053</v>
      </c>
      <c r="X2153" t="s">
        <v>11</v>
      </c>
      <c r="AD2153">
        <v>20000000</v>
      </c>
      <c r="AE2153">
        <v>5.4</v>
      </c>
      <c r="AF2153">
        <v>263365</v>
      </c>
      <c r="AG2153">
        <f>IFERROR(CORREL(AD2153:$AD$3757, AF2153:$AF$3757), "")</f>
        <v>3.2347853464204894E-5</v>
      </c>
      <c r="AH2153">
        <f t="shared" si="61"/>
        <v>-19736635</v>
      </c>
    </row>
    <row r="2154" spans="1:34" x14ac:dyDescent="0.3">
      <c r="A2154" t="s">
        <v>8</v>
      </c>
      <c r="B2154" t="s">
        <v>2794</v>
      </c>
      <c r="G2154">
        <v>125</v>
      </c>
      <c r="H2154" t="s">
        <v>897</v>
      </c>
      <c r="I2154" t="s">
        <v>5359</v>
      </c>
      <c r="W2154" t="s">
        <v>3054</v>
      </c>
      <c r="X2154" t="s">
        <v>521</v>
      </c>
      <c r="AD2154">
        <v>19400000</v>
      </c>
      <c r="AE2154">
        <v>7.5</v>
      </c>
      <c r="AF2154">
        <v>8047690</v>
      </c>
      <c r="AG2154">
        <f>IFERROR(CORREL(AD2154:$AD$3757, AF2154:$AF$3757), "")</f>
        <v>2.585853133580993E-5</v>
      </c>
      <c r="AH2154">
        <f t="shared" si="61"/>
        <v>-11352310</v>
      </c>
    </row>
    <row r="2155" spans="1:34" x14ac:dyDescent="0.3">
      <c r="A2155" t="s">
        <v>8</v>
      </c>
      <c r="B2155" t="s">
        <v>2774</v>
      </c>
      <c r="G2155">
        <v>184</v>
      </c>
      <c r="H2155" t="s">
        <v>354</v>
      </c>
      <c r="I2155" t="s">
        <v>5367</v>
      </c>
      <c r="J2155" t="s">
        <v>5366</v>
      </c>
      <c r="K2155" t="s">
        <v>897</v>
      </c>
      <c r="W2155" t="s">
        <v>3055</v>
      </c>
      <c r="X2155" t="s">
        <v>3056</v>
      </c>
      <c r="AD2155">
        <v>20000000</v>
      </c>
      <c r="AE2155">
        <v>7.4</v>
      </c>
      <c r="AF2155">
        <v>476270</v>
      </c>
      <c r="AG2155">
        <f>IFERROR(CORREL(AD2155:$AD$3757, AF2155:$AF$3757), "")</f>
        <v>2.0989220904589487E-5</v>
      </c>
      <c r="AH2155">
        <f t="shared" si="61"/>
        <v>-19523730</v>
      </c>
    </row>
    <row r="2156" spans="1:34" x14ac:dyDescent="0.3">
      <c r="A2156" t="s">
        <v>8</v>
      </c>
      <c r="B2156" t="s">
        <v>752</v>
      </c>
      <c r="G2156">
        <v>236</v>
      </c>
      <c r="H2156" t="s">
        <v>253</v>
      </c>
      <c r="I2156" t="s">
        <v>897</v>
      </c>
      <c r="J2156" t="s">
        <v>4337</v>
      </c>
      <c r="W2156" t="s">
        <v>3057</v>
      </c>
      <c r="X2156" t="s">
        <v>11</v>
      </c>
      <c r="AD2156">
        <v>22000000</v>
      </c>
      <c r="AE2156">
        <v>8</v>
      </c>
      <c r="AF2156">
        <v>184208848</v>
      </c>
      <c r="AG2156">
        <f>IFERROR(CORREL(AD2156:$AD$3757, AF2156:$AF$3757), "")</f>
        <v>1.4539413473856056E-5</v>
      </c>
      <c r="AH2156">
        <f t="shared" si="61"/>
        <v>162208848</v>
      </c>
    </row>
    <row r="2157" spans="1:34" x14ac:dyDescent="0.3">
      <c r="A2157" t="s">
        <v>8</v>
      </c>
      <c r="B2157" t="s">
        <v>1759</v>
      </c>
      <c r="G2157">
        <v>97</v>
      </c>
      <c r="H2157" t="s">
        <v>528</v>
      </c>
      <c r="W2157" t="s">
        <v>3058</v>
      </c>
      <c r="X2157" t="s">
        <v>11</v>
      </c>
      <c r="AD2157">
        <v>20000000</v>
      </c>
      <c r="AE2157">
        <v>5.7</v>
      </c>
      <c r="AF2157">
        <v>100292856</v>
      </c>
      <c r="AG2157">
        <f>IFERROR(CORREL(AD2157:$AD$3757, AF2157:$AF$3757), "")</f>
        <v>4.2802027973942865E-5</v>
      </c>
      <c r="AH2157">
        <f t="shared" si="61"/>
        <v>80292856</v>
      </c>
    </row>
    <row r="2158" spans="1:34" x14ac:dyDescent="0.3">
      <c r="A2158" t="s">
        <v>8</v>
      </c>
      <c r="B2158" t="s">
        <v>1140</v>
      </c>
      <c r="G2158">
        <v>113</v>
      </c>
      <c r="H2158" t="s">
        <v>5366</v>
      </c>
      <c r="I2158" t="s">
        <v>897</v>
      </c>
      <c r="J2158" t="s">
        <v>5363</v>
      </c>
      <c r="K2158" t="s">
        <v>5281</v>
      </c>
      <c r="W2158" t="s">
        <v>3059</v>
      </c>
      <c r="X2158" t="s">
        <v>11</v>
      </c>
      <c r="AD2158">
        <v>19000000</v>
      </c>
      <c r="AE2158">
        <v>6.8</v>
      </c>
      <c r="AF2158">
        <v>58571513</v>
      </c>
      <c r="AG2158">
        <f>IFERROR(CORREL(AD2158:$AD$3757, AF2158:$AF$3757), "")</f>
        <v>6.3389167724354681E-5</v>
      </c>
      <c r="AH2158">
        <f t="shared" si="61"/>
        <v>39571513</v>
      </c>
    </row>
    <row r="2159" spans="1:34" x14ac:dyDescent="0.3">
      <c r="A2159" t="s">
        <v>8</v>
      </c>
      <c r="B2159" t="s">
        <v>3060</v>
      </c>
      <c r="G2159">
        <v>95</v>
      </c>
      <c r="H2159" t="s">
        <v>528</v>
      </c>
      <c r="I2159" t="s">
        <v>5361</v>
      </c>
      <c r="J2159" t="s">
        <v>5359</v>
      </c>
      <c r="W2159" t="s">
        <v>3061</v>
      </c>
      <c r="X2159" t="s">
        <v>11</v>
      </c>
      <c r="AD2159">
        <v>20000000</v>
      </c>
      <c r="AE2159">
        <v>5.9</v>
      </c>
      <c r="AF2159">
        <v>51431160</v>
      </c>
      <c r="AG2159">
        <f>IFERROR(CORREL(AD2159:$AD$3757, AF2159:$AF$3757), "")</f>
        <v>7.427773538022497E-5</v>
      </c>
      <c r="AH2159">
        <f t="shared" si="61"/>
        <v>31431160</v>
      </c>
    </row>
    <row r="2160" spans="1:34" x14ac:dyDescent="0.3">
      <c r="A2160" t="s">
        <v>8</v>
      </c>
      <c r="B2160" t="s">
        <v>1689</v>
      </c>
      <c r="G2160">
        <v>103</v>
      </c>
      <c r="H2160" t="s">
        <v>1714</v>
      </c>
      <c r="I2160" t="s">
        <v>5363</v>
      </c>
      <c r="W2160" t="s">
        <v>3062</v>
      </c>
      <c r="X2160" t="s">
        <v>11</v>
      </c>
      <c r="AD2160">
        <v>15000000</v>
      </c>
      <c r="AE2160">
        <v>7.2</v>
      </c>
      <c r="AF2160">
        <v>103001286</v>
      </c>
      <c r="AG2160">
        <f>IFERROR(CORREL(AD2160:$AD$3757, AF2160:$AF$3757), "")</f>
        <v>8.1635146539776773E-5</v>
      </c>
      <c r="AH2160">
        <f t="shared" si="61"/>
        <v>88001286</v>
      </c>
    </row>
    <row r="2161" spans="1:34" x14ac:dyDescent="0.3">
      <c r="A2161" t="s">
        <v>8</v>
      </c>
      <c r="B2161" t="s">
        <v>2897</v>
      </c>
      <c r="G2161">
        <v>91</v>
      </c>
      <c r="H2161" t="s">
        <v>1714</v>
      </c>
      <c r="W2161" t="s">
        <v>3063</v>
      </c>
      <c r="X2161" t="s">
        <v>11</v>
      </c>
      <c r="AD2161">
        <v>20000000</v>
      </c>
      <c r="AE2161">
        <v>5.5</v>
      </c>
      <c r="AF2161">
        <v>41867960</v>
      </c>
      <c r="AG2161">
        <f>IFERROR(CORREL(AD2161:$AD$3757, AF2161:$AF$3757), "")</f>
        <v>1.2158898522444386E-4</v>
      </c>
      <c r="AH2161">
        <f t="shared" si="61"/>
        <v>21867960</v>
      </c>
    </row>
    <row r="2162" spans="1:34" x14ac:dyDescent="0.3">
      <c r="A2162" t="s">
        <v>8</v>
      </c>
      <c r="B2162" t="s">
        <v>117</v>
      </c>
      <c r="G2162">
        <v>116</v>
      </c>
      <c r="H2162" t="s">
        <v>253</v>
      </c>
      <c r="I2162" t="s">
        <v>528</v>
      </c>
      <c r="J2162" t="s">
        <v>5358</v>
      </c>
      <c r="W2162" t="s">
        <v>3064</v>
      </c>
      <c r="X2162" t="s">
        <v>11</v>
      </c>
      <c r="AD2162">
        <v>19000000</v>
      </c>
      <c r="AE2162">
        <v>8.5</v>
      </c>
      <c r="AF2162">
        <v>210609762</v>
      </c>
      <c r="AG2162">
        <f>IFERROR(CORREL(AD2162:$AD$3757, AF2162:$AF$3757), "")</f>
        <v>1.2638305790626213E-4</v>
      </c>
      <c r="AH2162">
        <f t="shared" si="61"/>
        <v>191609762</v>
      </c>
    </row>
    <row r="2163" spans="1:34" x14ac:dyDescent="0.3">
      <c r="A2163" t="s">
        <v>8</v>
      </c>
      <c r="B2163" t="s">
        <v>1821</v>
      </c>
      <c r="G2163">
        <v>93</v>
      </c>
      <c r="H2163" t="s">
        <v>1714</v>
      </c>
      <c r="I2163" t="s">
        <v>5363</v>
      </c>
      <c r="J2163" t="s">
        <v>5281</v>
      </c>
      <c r="W2163" t="s">
        <v>3065</v>
      </c>
      <c r="X2163" t="s">
        <v>11</v>
      </c>
      <c r="AD2163">
        <v>19000000</v>
      </c>
      <c r="AE2163">
        <v>5.6</v>
      </c>
      <c r="AF2163">
        <v>40846082</v>
      </c>
      <c r="AG2163">
        <f>IFERROR(CORREL(AD2163:$AD$3757, AF2163:$AF$3757), "")</f>
        <v>1.871153077333878E-4</v>
      </c>
      <c r="AH2163">
        <f t="shared" si="61"/>
        <v>21846082</v>
      </c>
    </row>
    <row r="2164" spans="1:34" x14ac:dyDescent="0.3">
      <c r="A2164" t="s">
        <v>8</v>
      </c>
      <c r="B2164" t="s">
        <v>2531</v>
      </c>
      <c r="G2164">
        <v>113</v>
      </c>
      <c r="H2164" t="s">
        <v>528</v>
      </c>
      <c r="I2164" t="s">
        <v>897</v>
      </c>
      <c r="W2164" t="s">
        <v>3066</v>
      </c>
      <c r="X2164" t="s">
        <v>11</v>
      </c>
      <c r="AD2164">
        <v>13000000</v>
      </c>
      <c r="AE2164">
        <v>4.0999999999999996</v>
      </c>
      <c r="AF2164">
        <v>51697449</v>
      </c>
      <c r="AG2164">
        <f>IFERROR(CORREL(AD2164:$AD$3757, AF2164:$AF$3757), "")</f>
        <v>1.924971668071685E-4</v>
      </c>
      <c r="AH2164">
        <f t="shared" si="61"/>
        <v>38697449</v>
      </c>
    </row>
    <row r="2165" spans="1:34" x14ac:dyDescent="0.3">
      <c r="A2165" t="s">
        <v>8</v>
      </c>
      <c r="B2165" t="s">
        <v>1034</v>
      </c>
      <c r="G2165">
        <v>101</v>
      </c>
      <c r="H2165" t="s">
        <v>528</v>
      </c>
      <c r="I2165" t="s">
        <v>897</v>
      </c>
      <c r="J2165" t="s">
        <v>5359</v>
      </c>
      <c r="W2165" t="s">
        <v>3067</v>
      </c>
      <c r="X2165" t="s">
        <v>11</v>
      </c>
      <c r="AD2165">
        <v>19000000</v>
      </c>
      <c r="AE2165">
        <v>6.1</v>
      </c>
      <c r="AF2165">
        <v>27758465</v>
      </c>
      <c r="AG2165">
        <f>IFERROR(CORREL(AD2165:$AD$3757, AF2165:$AF$3757), "")</f>
        <v>2.0922337424362597E-4</v>
      </c>
      <c r="AH2165">
        <f t="shared" si="61"/>
        <v>8758465</v>
      </c>
    </row>
    <row r="2166" spans="1:34" x14ac:dyDescent="0.3">
      <c r="A2166" t="s">
        <v>8</v>
      </c>
      <c r="B2166" t="s">
        <v>211</v>
      </c>
      <c r="G2166">
        <v>95</v>
      </c>
      <c r="H2166" t="s">
        <v>528</v>
      </c>
      <c r="I2166" t="s">
        <v>5359</v>
      </c>
      <c r="W2166" t="s">
        <v>3068</v>
      </c>
      <c r="X2166" t="s">
        <v>11</v>
      </c>
      <c r="AD2166">
        <v>18000000</v>
      </c>
      <c r="AE2166">
        <v>5.4</v>
      </c>
      <c r="AF2166">
        <v>56127162</v>
      </c>
      <c r="AG2166">
        <f>IFERROR(CORREL(AD2166:$AD$3757, AF2166:$AF$3757), "")</f>
        <v>2.1039921318090324E-4</v>
      </c>
      <c r="AH2166">
        <f t="shared" si="61"/>
        <v>38127162</v>
      </c>
    </row>
    <row r="2167" spans="1:34" x14ac:dyDescent="0.3">
      <c r="A2167" t="s">
        <v>8</v>
      </c>
      <c r="B2167" t="s">
        <v>256</v>
      </c>
      <c r="G2167">
        <v>109</v>
      </c>
      <c r="H2167" t="s">
        <v>5367</v>
      </c>
      <c r="I2167" t="s">
        <v>897</v>
      </c>
      <c r="J2167" t="s">
        <v>5281</v>
      </c>
      <c r="W2167" t="s">
        <v>3069</v>
      </c>
      <c r="X2167" t="s">
        <v>11</v>
      </c>
      <c r="AD2167">
        <v>15000000</v>
      </c>
      <c r="AE2167">
        <v>7.1</v>
      </c>
      <c r="AF2167">
        <v>1357042</v>
      </c>
      <c r="AG2167">
        <f>IFERROR(CORREL(AD2167:$AD$3757, AF2167:$AF$3757), "")</f>
        <v>2.22279787912506E-4</v>
      </c>
      <c r="AH2167">
        <f t="shared" si="61"/>
        <v>-13642958</v>
      </c>
    </row>
    <row r="2168" spans="1:34" x14ac:dyDescent="0.3">
      <c r="A2168" t="s">
        <v>8</v>
      </c>
      <c r="B2168" t="s">
        <v>3070</v>
      </c>
      <c r="G2168">
        <v>85</v>
      </c>
      <c r="H2168" t="s">
        <v>253</v>
      </c>
      <c r="I2168" t="s">
        <v>528</v>
      </c>
      <c r="J2168" t="s">
        <v>897</v>
      </c>
      <c r="K2168" t="s">
        <v>5361</v>
      </c>
      <c r="L2168" t="s">
        <v>5357</v>
      </c>
      <c r="W2168" t="s">
        <v>3071</v>
      </c>
      <c r="X2168" t="s">
        <v>11</v>
      </c>
      <c r="AD2168">
        <v>19000000</v>
      </c>
      <c r="AE2168">
        <v>3.6</v>
      </c>
      <c r="AF2168">
        <v>15911333</v>
      </c>
      <c r="AG2168">
        <f>IFERROR(CORREL(AD2168:$AD$3757, AF2168:$AF$3757), "")</f>
        <v>2.1066518719117818E-4</v>
      </c>
      <c r="AH2168">
        <f t="shared" si="61"/>
        <v>-3088667</v>
      </c>
    </row>
    <row r="2169" spans="1:34" x14ac:dyDescent="0.3">
      <c r="A2169" t="s">
        <v>8</v>
      </c>
      <c r="B2169" t="s">
        <v>288</v>
      </c>
      <c r="G2169">
        <v>101</v>
      </c>
      <c r="H2169" t="s">
        <v>1714</v>
      </c>
      <c r="I2169" t="s">
        <v>5281</v>
      </c>
      <c r="W2169" t="s">
        <v>3072</v>
      </c>
      <c r="X2169" t="s">
        <v>11</v>
      </c>
      <c r="AD2169">
        <v>20000000</v>
      </c>
      <c r="AE2169">
        <v>6.5</v>
      </c>
      <c r="AF2169">
        <v>39103378</v>
      </c>
      <c r="AG2169">
        <f>IFERROR(CORREL(AD2169:$AD$3757, AF2169:$AF$3757), "")</f>
        <v>2.0802264874005355E-4</v>
      </c>
      <c r="AH2169">
        <f t="shared" si="61"/>
        <v>19103378</v>
      </c>
    </row>
    <row r="2170" spans="1:34" x14ac:dyDescent="0.3">
      <c r="A2170" t="s">
        <v>8</v>
      </c>
      <c r="B2170" t="s">
        <v>2075</v>
      </c>
      <c r="G2170">
        <v>125</v>
      </c>
      <c r="H2170" t="s">
        <v>253</v>
      </c>
      <c r="I2170" t="s">
        <v>5360</v>
      </c>
      <c r="J2170" t="s">
        <v>5361</v>
      </c>
      <c r="K2170" t="s">
        <v>5357</v>
      </c>
      <c r="W2170" t="s">
        <v>3073</v>
      </c>
      <c r="X2170" t="s">
        <v>2077</v>
      </c>
      <c r="AD2170">
        <v>19000000</v>
      </c>
      <c r="AE2170">
        <v>8.6</v>
      </c>
      <c r="AF2170">
        <v>10049886</v>
      </c>
      <c r="AG2170">
        <f>IFERROR(CORREL(AD2170:$AD$3757, AF2170:$AF$3757), "")</f>
        <v>2.1216887894534114E-4</v>
      </c>
      <c r="AH2170">
        <f t="shared" si="61"/>
        <v>-8950114</v>
      </c>
    </row>
    <row r="2171" spans="1:34" x14ac:dyDescent="0.3">
      <c r="A2171" t="s">
        <v>8</v>
      </c>
      <c r="B2171" t="s">
        <v>395</v>
      </c>
      <c r="G2171">
        <v>132</v>
      </c>
      <c r="H2171" t="s">
        <v>354</v>
      </c>
      <c r="I2171" t="s">
        <v>253</v>
      </c>
      <c r="J2171" t="s">
        <v>897</v>
      </c>
      <c r="K2171" t="s">
        <v>5364</v>
      </c>
      <c r="L2171" t="s">
        <v>5359</v>
      </c>
      <c r="W2171" t="s">
        <v>3074</v>
      </c>
      <c r="X2171" t="s">
        <v>11</v>
      </c>
      <c r="AD2171">
        <v>25000000</v>
      </c>
      <c r="AE2171">
        <v>7</v>
      </c>
      <c r="AF2171">
        <v>8600000</v>
      </c>
      <c r="AG2171">
        <f>IFERROR(CORREL(AD2171:$AD$3757, AF2171:$AF$3757), "")</f>
        <v>2.0763439607336212E-4</v>
      </c>
      <c r="AH2171">
        <f t="shared" si="61"/>
        <v>-16400000</v>
      </c>
    </row>
    <row r="2172" spans="1:34" x14ac:dyDescent="0.3">
      <c r="A2172" t="s">
        <v>8</v>
      </c>
      <c r="B2172" t="s">
        <v>3075</v>
      </c>
      <c r="G2172">
        <v>131</v>
      </c>
      <c r="H2172" t="s">
        <v>897</v>
      </c>
      <c r="I2172" t="s">
        <v>2601</v>
      </c>
      <c r="W2172" t="s">
        <v>3076</v>
      </c>
      <c r="X2172" t="s">
        <v>11</v>
      </c>
      <c r="AD2172">
        <v>19000000</v>
      </c>
      <c r="AE2172">
        <v>7.6</v>
      </c>
      <c r="AF2172">
        <v>21483154</v>
      </c>
      <c r="AG2172">
        <f>IFERROR(CORREL(AD2172:$AD$3757, AF2172:$AF$3757), "")</f>
        <v>2.0703043638078112E-4</v>
      </c>
      <c r="AH2172">
        <f t="shared" si="61"/>
        <v>2483154</v>
      </c>
    </row>
    <row r="2173" spans="1:34" x14ac:dyDescent="0.3">
      <c r="A2173" t="s">
        <v>8</v>
      </c>
      <c r="B2173" t="s">
        <v>1195</v>
      </c>
      <c r="G2173">
        <v>129</v>
      </c>
      <c r="H2173" t="s">
        <v>253</v>
      </c>
      <c r="I2173" t="s">
        <v>528</v>
      </c>
      <c r="J2173" t="s">
        <v>5359</v>
      </c>
      <c r="W2173" t="s">
        <v>3077</v>
      </c>
      <c r="X2173" t="s">
        <v>11</v>
      </c>
      <c r="AD2173">
        <v>19000000</v>
      </c>
      <c r="AE2173">
        <v>6.5</v>
      </c>
      <c r="AF2173">
        <v>8396942</v>
      </c>
      <c r="AG2173">
        <f>IFERROR(CORREL(AD2173:$AD$3757, AF2173:$AF$3757), "")</f>
        <v>2.0617863395300351E-4</v>
      </c>
      <c r="AH2173">
        <f t="shared" si="61"/>
        <v>-10603058</v>
      </c>
    </row>
    <row r="2174" spans="1:34" x14ac:dyDescent="0.3">
      <c r="A2174" t="s">
        <v>8</v>
      </c>
      <c r="B2174" t="s">
        <v>3078</v>
      </c>
      <c r="G2174">
        <v>100</v>
      </c>
      <c r="H2174" t="s">
        <v>528</v>
      </c>
      <c r="I2174" t="s">
        <v>5359</v>
      </c>
      <c r="W2174" t="s">
        <v>3079</v>
      </c>
      <c r="X2174" t="s">
        <v>11</v>
      </c>
      <c r="AD2174">
        <v>19000000</v>
      </c>
      <c r="AE2174">
        <v>6.4</v>
      </c>
      <c r="AF2174">
        <v>12561</v>
      </c>
      <c r="AG2174">
        <f>IFERROR(CORREL(AD2174:$AD$3757, AF2174:$AF$3757), "")</f>
        <v>2.0109753968736315E-4</v>
      </c>
      <c r="AH2174">
        <f t="shared" si="61"/>
        <v>-18987439</v>
      </c>
    </row>
    <row r="2175" spans="1:34" x14ac:dyDescent="0.3">
      <c r="A2175" t="s">
        <v>8</v>
      </c>
      <c r="B2175" t="s">
        <v>3080</v>
      </c>
      <c r="G2175">
        <v>97</v>
      </c>
      <c r="H2175" t="s">
        <v>528</v>
      </c>
      <c r="I2175" t="s">
        <v>897</v>
      </c>
      <c r="J2175" t="s">
        <v>5359</v>
      </c>
      <c r="W2175" t="s">
        <v>3081</v>
      </c>
      <c r="X2175" t="s">
        <v>11</v>
      </c>
      <c r="AD2175">
        <v>23000000</v>
      </c>
      <c r="AE2175">
        <v>6.3</v>
      </c>
      <c r="AF2175">
        <v>6923891</v>
      </c>
      <c r="AG2175">
        <f>IFERROR(CORREL(AD2175:$AD$3757, AF2175:$AF$3757), "")</f>
        <v>1.9330516014005021E-4</v>
      </c>
      <c r="AH2175">
        <f t="shared" si="61"/>
        <v>-16076109</v>
      </c>
    </row>
    <row r="2176" spans="1:34" x14ac:dyDescent="0.3">
      <c r="A2176" t="s">
        <v>8</v>
      </c>
      <c r="B2176" t="s">
        <v>3082</v>
      </c>
      <c r="G2176">
        <v>92</v>
      </c>
      <c r="H2176" t="s">
        <v>5361</v>
      </c>
      <c r="I2176" t="s">
        <v>5357</v>
      </c>
      <c r="J2176" t="s">
        <v>5368</v>
      </c>
      <c r="W2176" t="s">
        <v>3083</v>
      </c>
      <c r="X2176" t="s">
        <v>11</v>
      </c>
      <c r="AD2176">
        <v>19000000</v>
      </c>
      <c r="AE2176">
        <v>5.7</v>
      </c>
      <c r="AF2176">
        <v>2119994</v>
      </c>
      <c r="AG2176">
        <f>IFERROR(CORREL(AD2176:$AD$3757, AF2176:$AF$3757), "")</f>
        <v>1.9099317972383863E-4</v>
      </c>
      <c r="AH2176">
        <f t="shared" si="61"/>
        <v>-16880006</v>
      </c>
    </row>
    <row r="2177" spans="1:34" x14ac:dyDescent="0.3">
      <c r="A2177" t="s">
        <v>8</v>
      </c>
      <c r="B2177" t="s">
        <v>3084</v>
      </c>
      <c r="G2177">
        <v>116</v>
      </c>
      <c r="H2177" t="s">
        <v>5366</v>
      </c>
      <c r="I2177" t="s">
        <v>897</v>
      </c>
      <c r="J2177" t="s">
        <v>5368</v>
      </c>
      <c r="K2177" t="s">
        <v>5281</v>
      </c>
      <c r="W2177" t="s">
        <v>3085</v>
      </c>
      <c r="X2177" t="s">
        <v>11</v>
      </c>
      <c r="AD2177">
        <v>19000000</v>
      </c>
      <c r="AE2177">
        <v>6.3</v>
      </c>
      <c r="AF2177">
        <v>1292527</v>
      </c>
      <c r="AG2177">
        <f>IFERROR(CORREL(AD2177:$AD$3757, AF2177:$AF$3757), "")</f>
        <v>1.8386305631612858E-4</v>
      </c>
      <c r="AH2177">
        <f t="shared" si="61"/>
        <v>-17707473</v>
      </c>
    </row>
    <row r="2178" spans="1:34" x14ac:dyDescent="0.3">
      <c r="A2178" t="s">
        <v>8</v>
      </c>
      <c r="B2178" t="s">
        <v>3086</v>
      </c>
      <c r="G2178">
        <v>90</v>
      </c>
      <c r="H2178" t="s">
        <v>897</v>
      </c>
      <c r="I2178" t="s">
        <v>1714</v>
      </c>
      <c r="J2178" t="s">
        <v>5363</v>
      </c>
      <c r="K2178" t="s">
        <v>5281</v>
      </c>
      <c r="W2178" t="s">
        <v>3087</v>
      </c>
      <c r="X2178" t="s">
        <v>11</v>
      </c>
      <c r="AD2178">
        <v>19000000</v>
      </c>
      <c r="AE2178">
        <v>6</v>
      </c>
      <c r="AF2178">
        <v>64255243</v>
      </c>
      <c r="AG2178">
        <f>IFERROR(CORREL(AD2178:$AD$3757, AF2178:$AF$3757), "")</f>
        <v>1.7645518154103213E-4</v>
      </c>
      <c r="AH2178">
        <f t="shared" si="61"/>
        <v>45255243</v>
      </c>
    </row>
    <row r="2179" spans="1:34" x14ac:dyDescent="0.3">
      <c r="A2179" t="s">
        <v>8</v>
      </c>
      <c r="B2179" t="s">
        <v>482</v>
      </c>
      <c r="G2179">
        <v>81</v>
      </c>
      <c r="H2179" t="s">
        <v>528</v>
      </c>
      <c r="I2179" t="s">
        <v>897</v>
      </c>
      <c r="W2179" t="s">
        <v>3088</v>
      </c>
      <c r="X2179" t="s">
        <v>11</v>
      </c>
      <c r="AD2179">
        <v>19000000</v>
      </c>
      <c r="AE2179">
        <v>7.7</v>
      </c>
      <c r="AF2179">
        <v>22245861</v>
      </c>
      <c r="AG2179">
        <f>IFERROR(CORREL(AD2179:$AD$3757, AF2179:$AF$3757), "")</f>
        <v>1.8953404490424034E-4</v>
      </c>
      <c r="AH2179">
        <f t="shared" ref="AH2179:AH2242" si="62" xml:space="preserve"> AF2179 - AD2179</f>
        <v>3245861</v>
      </c>
    </row>
    <row r="2180" spans="1:34" x14ac:dyDescent="0.3">
      <c r="A2180" t="s">
        <v>197</v>
      </c>
      <c r="B2180" t="s">
        <v>3089</v>
      </c>
      <c r="G2180">
        <v>97</v>
      </c>
      <c r="H2180" t="s">
        <v>1714</v>
      </c>
      <c r="W2180" t="s">
        <v>3090</v>
      </c>
      <c r="X2180" t="s">
        <v>11</v>
      </c>
      <c r="AD2180">
        <v>15000000</v>
      </c>
      <c r="AE2180">
        <v>6.2</v>
      </c>
      <c r="AF2180">
        <v>20433940</v>
      </c>
      <c r="AG2180">
        <f>IFERROR(CORREL(AD2180:$AD$3757, AF2180:$AF$3757), "")</f>
        <v>1.8891276858742901E-4</v>
      </c>
      <c r="AH2180">
        <f t="shared" si="62"/>
        <v>5433940</v>
      </c>
    </row>
    <row r="2181" spans="1:34" x14ac:dyDescent="0.3">
      <c r="A2181" t="s">
        <v>8</v>
      </c>
      <c r="B2181" t="s">
        <v>738</v>
      </c>
      <c r="G2181">
        <v>118</v>
      </c>
      <c r="H2181" t="s">
        <v>253</v>
      </c>
      <c r="I2181" t="s">
        <v>528</v>
      </c>
      <c r="J2181" t="s">
        <v>897</v>
      </c>
      <c r="W2181" t="s">
        <v>3091</v>
      </c>
      <c r="X2181" t="s">
        <v>11</v>
      </c>
      <c r="AD2181">
        <v>18500000</v>
      </c>
      <c r="AE2181">
        <v>7.7</v>
      </c>
      <c r="AF2181">
        <v>10562387</v>
      </c>
      <c r="AG2181">
        <f>IFERROR(CORREL(AD2181:$AD$3757, AF2181:$AF$3757), "")</f>
        <v>1.8699585577588201E-4</v>
      </c>
      <c r="AH2181">
        <f t="shared" si="62"/>
        <v>-7937613</v>
      </c>
    </row>
    <row r="2182" spans="1:34" x14ac:dyDescent="0.3">
      <c r="A2182" t="s">
        <v>8</v>
      </c>
      <c r="B2182" t="s">
        <v>3092</v>
      </c>
      <c r="G2182">
        <v>100</v>
      </c>
      <c r="H2182" t="s">
        <v>528</v>
      </c>
      <c r="I2182" t="s">
        <v>5357</v>
      </c>
      <c r="J2182" t="s">
        <v>5359</v>
      </c>
      <c r="W2182" t="s">
        <v>3093</v>
      </c>
      <c r="X2182" t="s">
        <v>11</v>
      </c>
      <c r="AD2182">
        <v>18500000</v>
      </c>
      <c r="AE2182">
        <v>6.4</v>
      </c>
      <c r="AF2182">
        <v>18439082</v>
      </c>
      <c r="AG2182">
        <f>IFERROR(CORREL(AD2182:$AD$3757, AF2182:$AF$3757), "")</f>
        <v>1.8225131819252195E-4</v>
      </c>
      <c r="AH2182">
        <f t="shared" si="62"/>
        <v>-60918</v>
      </c>
    </row>
    <row r="2183" spans="1:34" x14ac:dyDescent="0.3">
      <c r="A2183" t="s">
        <v>8</v>
      </c>
      <c r="B2183" t="s">
        <v>1972</v>
      </c>
      <c r="G2183">
        <v>97</v>
      </c>
      <c r="H2183" t="s">
        <v>528</v>
      </c>
      <c r="W2183" t="s">
        <v>3094</v>
      </c>
      <c r="X2183" t="s">
        <v>11</v>
      </c>
      <c r="AD2183">
        <v>18000000</v>
      </c>
      <c r="AE2183">
        <v>6.4</v>
      </c>
      <c r="AF2183">
        <v>150056505</v>
      </c>
      <c r="AG2183">
        <f>IFERROR(CORREL(AD2183:$AD$3757, AF2183:$AF$3757), "")</f>
        <v>1.8024908032719745E-4</v>
      </c>
      <c r="AH2183">
        <f t="shared" si="62"/>
        <v>132056505</v>
      </c>
    </row>
    <row r="2184" spans="1:34" x14ac:dyDescent="0.3">
      <c r="A2184" t="s">
        <v>8</v>
      </c>
      <c r="B2184" t="s">
        <v>467</v>
      </c>
      <c r="G2184">
        <v>114</v>
      </c>
      <c r="H2184" t="s">
        <v>354</v>
      </c>
      <c r="I2184" t="s">
        <v>528</v>
      </c>
      <c r="J2184" t="s">
        <v>5366</v>
      </c>
      <c r="K2184" t="s">
        <v>5357</v>
      </c>
      <c r="W2184" t="s">
        <v>3095</v>
      </c>
      <c r="X2184" t="s">
        <v>11</v>
      </c>
      <c r="AD2184">
        <v>18000000</v>
      </c>
      <c r="AE2184">
        <v>6.9</v>
      </c>
      <c r="AF2184">
        <v>119938730</v>
      </c>
      <c r="AG2184">
        <f>IFERROR(CORREL(AD2184:$AD$3757, AF2184:$AF$3757), "")</f>
        <v>2.2798829716433558E-4</v>
      </c>
      <c r="AH2184">
        <f t="shared" si="62"/>
        <v>101938730</v>
      </c>
    </row>
    <row r="2185" spans="1:34" x14ac:dyDescent="0.3">
      <c r="A2185" t="s">
        <v>8</v>
      </c>
      <c r="B2185" t="s">
        <v>1502</v>
      </c>
      <c r="G2185">
        <v>130</v>
      </c>
      <c r="H2185" t="s">
        <v>528</v>
      </c>
      <c r="I2185" t="s">
        <v>897</v>
      </c>
      <c r="J2185" t="s">
        <v>5361</v>
      </c>
      <c r="K2185" t="s">
        <v>5357</v>
      </c>
      <c r="L2185" t="s">
        <v>5359</v>
      </c>
      <c r="W2185" t="s">
        <v>3096</v>
      </c>
      <c r="X2185" t="s">
        <v>11</v>
      </c>
      <c r="AD2185">
        <v>18000000</v>
      </c>
      <c r="AE2185">
        <v>7.3</v>
      </c>
      <c r="AF2185">
        <v>114968774</v>
      </c>
      <c r="AG2185">
        <f>IFERROR(CORREL(AD2185:$AD$3757, AF2185:$AF$3757), "")</f>
        <v>2.6441074701498391E-4</v>
      </c>
      <c r="AH2185">
        <f t="shared" si="62"/>
        <v>96968774</v>
      </c>
    </row>
    <row r="2186" spans="1:34" x14ac:dyDescent="0.3">
      <c r="A2186" t="s">
        <v>8</v>
      </c>
      <c r="B2186" t="s">
        <v>982</v>
      </c>
      <c r="G2186">
        <v>82</v>
      </c>
      <c r="H2186" t="s">
        <v>528</v>
      </c>
      <c r="W2186" t="s">
        <v>3097</v>
      </c>
      <c r="X2186" t="s">
        <v>11</v>
      </c>
      <c r="AD2186">
        <v>18000000</v>
      </c>
      <c r="AE2186">
        <v>7.3</v>
      </c>
      <c r="AF2186">
        <v>128505958</v>
      </c>
      <c r="AG2186">
        <f>IFERROR(CORREL(AD2186:$AD$3757, AF2186:$AF$3757), "")</f>
        <v>2.9908729505527331E-4</v>
      </c>
      <c r="AH2186">
        <f t="shared" si="62"/>
        <v>110505958</v>
      </c>
    </row>
    <row r="2187" spans="1:34" x14ac:dyDescent="0.3">
      <c r="A2187" t="s">
        <v>8</v>
      </c>
      <c r="B2187" t="s">
        <v>815</v>
      </c>
      <c r="G2187">
        <v>96</v>
      </c>
      <c r="H2187" t="s">
        <v>528</v>
      </c>
      <c r="I2187" t="s">
        <v>5359</v>
      </c>
      <c r="W2187" t="s">
        <v>3098</v>
      </c>
      <c r="X2187" t="s">
        <v>11</v>
      </c>
      <c r="AD2187">
        <v>18000000</v>
      </c>
      <c r="AE2187">
        <v>6.2</v>
      </c>
      <c r="AF2187">
        <v>95001351</v>
      </c>
      <c r="AG2187">
        <f>IFERROR(CORREL(AD2187:$AD$3757, AF2187:$AF$3757), "")</f>
        <v>3.3921324435771971E-4</v>
      </c>
      <c r="AH2187">
        <f t="shared" si="62"/>
        <v>77001351</v>
      </c>
    </row>
    <row r="2188" spans="1:34" x14ac:dyDescent="0.3">
      <c r="A2188" t="s">
        <v>8</v>
      </c>
      <c r="B2188" t="s">
        <v>274</v>
      </c>
      <c r="G2188">
        <v>105</v>
      </c>
      <c r="H2188" t="s">
        <v>354</v>
      </c>
      <c r="I2188" t="s">
        <v>253</v>
      </c>
      <c r="J2188" t="s">
        <v>5358</v>
      </c>
      <c r="W2188" t="s">
        <v>3099</v>
      </c>
      <c r="X2188" t="s">
        <v>11</v>
      </c>
      <c r="AD2188">
        <v>17000000</v>
      </c>
      <c r="AE2188">
        <v>6.6</v>
      </c>
      <c r="AF2188">
        <v>76400000</v>
      </c>
      <c r="AG2188">
        <f>IFERROR(CORREL(AD2188:$AD$3757, AF2188:$AF$3757), "")</f>
        <v>3.6644681956457759E-4</v>
      </c>
      <c r="AH2188">
        <f t="shared" si="62"/>
        <v>59400000</v>
      </c>
    </row>
    <row r="2189" spans="1:34" x14ac:dyDescent="0.3">
      <c r="A2189" t="s">
        <v>8</v>
      </c>
      <c r="B2189" t="s">
        <v>711</v>
      </c>
      <c r="G2189">
        <v>122</v>
      </c>
      <c r="H2189" t="s">
        <v>897</v>
      </c>
      <c r="I2189" t="s">
        <v>1714</v>
      </c>
      <c r="J2189" t="s">
        <v>5281</v>
      </c>
      <c r="W2189" t="s">
        <v>3100</v>
      </c>
      <c r="X2189" t="s">
        <v>11</v>
      </c>
      <c r="AD2189">
        <v>20000000</v>
      </c>
      <c r="AE2189">
        <v>6.7</v>
      </c>
      <c r="AF2189">
        <v>75072454</v>
      </c>
      <c r="AG2189">
        <f>IFERROR(CORREL(AD2189:$AD$3757, AF2189:$AF$3757), "")</f>
        <v>3.8905972239841423E-4</v>
      </c>
      <c r="AH2189">
        <f t="shared" si="62"/>
        <v>55072454</v>
      </c>
    </row>
    <row r="2190" spans="1:34" x14ac:dyDescent="0.3">
      <c r="A2190" t="s">
        <v>8</v>
      </c>
      <c r="B2190" t="s">
        <v>158</v>
      </c>
      <c r="G2190">
        <v>88</v>
      </c>
      <c r="H2190" t="s">
        <v>528</v>
      </c>
      <c r="I2190" t="s">
        <v>5359</v>
      </c>
      <c r="W2190" t="s">
        <v>3101</v>
      </c>
      <c r="X2190" t="s">
        <v>11</v>
      </c>
      <c r="AD2190">
        <v>17000000</v>
      </c>
      <c r="AE2190">
        <v>5.7</v>
      </c>
      <c r="AF2190">
        <v>65535067</v>
      </c>
      <c r="AG2190">
        <f>IFERROR(CORREL(AD2190:$AD$3757, AF2190:$AF$3757), "")</f>
        <v>4.03785565236583E-4</v>
      </c>
      <c r="AH2190">
        <f t="shared" si="62"/>
        <v>48535067</v>
      </c>
    </row>
    <row r="2191" spans="1:34" x14ac:dyDescent="0.3">
      <c r="A2191" t="s">
        <v>8</v>
      </c>
      <c r="B2191" t="s">
        <v>3102</v>
      </c>
      <c r="G2191">
        <v>110</v>
      </c>
      <c r="H2191" t="s">
        <v>354</v>
      </c>
      <c r="I2191" t="s">
        <v>897</v>
      </c>
      <c r="J2191" t="s">
        <v>5357</v>
      </c>
      <c r="K2191" t="s">
        <v>5363</v>
      </c>
      <c r="L2191" t="s">
        <v>5281</v>
      </c>
      <c r="W2191" t="s">
        <v>3103</v>
      </c>
      <c r="X2191" t="s">
        <v>11</v>
      </c>
      <c r="AD2191">
        <v>16000000</v>
      </c>
      <c r="AE2191">
        <v>3.1</v>
      </c>
      <c r="AF2191">
        <v>13998282</v>
      </c>
      <c r="AG2191">
        <f>IFERROR(CORREL(AD2191:$AD$3757, AF2191:$AF$3757), "")</f>
        <v>4.2176527999112398E-4</v>
      </c>
      <c r="AH2191">
        <f t="shared" si="62"/>
        <v>-2001718</v>
      </c>
    </row>
    <row r="2192" spans="1:34" x14ac:dyDescent="0.3">
      <c r="A2192" t="s">
        <v>8</v>
      </c>
      <c r="B2192" t="s">
        <v>2919</v>
      </c>
      <c r="G2192">
        <v>103</v>
      </c>
      <c r="H2192" t="s">
        <v>528</v>
      </c>
      <c r="I2192" t="s">
        <v>897</v>
      </c>
      <c r="J2192" t="s">
        <v>5359</v>
      </c>
      <c r="W2192" t="s">
        <v>3104</v>
      </c>
      <c r="X2192" t="s">
        <v>11</v>
      </c>
      <c r="AD2192">
        <v>17000000</v>
      </c>
      <c r="AE2192">
        <v>6.3</v>
      </c>
      <c r="AF2192">
        <v>6061759</v>
      </c>
      <c r="AG2192">
        <f>IFERROR(CORREL(AD2192:$AD$3757, AF2192:$AF$3757), "")</f>
        <v>4.1712691430116665E-4</v>
      </c>
      <c r="AH2192">
        <f t="shared" si="62"/>
        <v>-10938241</v>
      </c>
    </row>
    <row r="2193" spans="1:34" x14ac:dyDescent="0.3">
      <c r="A2193" t="s">
        <v>197</v>
      </c>
      <c r="B2193" t="s">
        <v>1956</v>
      </c>
      <c r="G2193">
        <v>106</v>
      </c>
      <c r="H2193" t="s">
        <v>528</v>
      </c>
      <c r="I2193" t="s">
        <v>897</v>
      </c>
      <c r="W2193" t="s">
        <v>3105</v>
      </c>
      <c r="X2193" t="s">
        <v>11</v>
      </c>
      <c r="AD2193">
        <v>18000000</v>
      </c>
      <c r="AE2193">
        <v>5.7</v>
      </c>
      <c r="AF2193">
        <v>64955956</v>
      </c>
      <c r="AG2193">
        <f>IFERROR(CORREL(AD2193:$AD$3757, AF2193:$AF$3757), "")</f>
        <v>4.0957252069350906E-4</v>
      </c>
      <c r="AH2193">
        <f t="shared" si="62"/>
        <v>46955956</v>
      </c>
    </row>
    <row r="2194" spans="1:34" x14ac:dyDescent="0.3">
      <c r="A2194" t="s">
        <v>8</v>
      </c>
      <c r="B2194" t="s">
        <v>3106</v>
      </c>
      <c r="G2194">
        <v>98</v>
      </c>
      <c r="H2194" t="s">
        <v>528</v>
      </c>
      <c r="I2194" t="s">
        <v>5366</v>
      </c>
      <c r="J2194" t="s">
        <v>897</v>
      </c>
      <c r="W2194" t="s">
        <v>3107</v>
      </c>
      <c r="X2194" t="s">
        <v>11</v>
      </c>
      <c r="AD2194">
        <v>18000000</v>
      </c>
      <c r="AE2194">
        <v>7.1</v>
      </c>
      <c r="AF2194">
        <v>60057639</v>
      </c>
      <c r="AG2194">
        <f>IFERROR(CORREL(AD2194:$AD$3757, AF2194:$AF$3757), "")</f>
        <v>4.2537607253585535E-4</v>
      </c>
      <c r="AH2194">
        <f t="shared" si="62"/>
        <v>42057639</v>
      </c>
    </row>
    <row r="2195" spans="1:34" x14ac:dyDescent="0.3">
      <c r="A2195" t="s">
        <v>8</v>
      </c>
      <c r="B2195" t="s">
        <v>527</v>
      </c>
      <c r="G2195">
        <v>68</v>
      </c>
      <c r="H2195" t="s">
        <v>528</v>
      </c>
      <c r="I2195" t="s">
        <v>5366</v>
      </c>
      <c r="W2195" t="s">
        <v>3108</v>
      </c>
      <c r="X2195" t="s">
        <v>11</v>
      </c>
      <c r="AD2195">
        <v>17000000</v>
      </c>
      <c r="AE2195">
        <v>7</v>
      </c>
      <c r="AF2195">
        <v>53868030</v>
      </c>
      <c r="AG2195">
        <f>IFERROR(CORREL(AD2195:$AD$3757, AF2195:$AF$3757), "")</f>
        <v>4.3931157168271485E-4</v>
      </c>
      <c r="AH2195">
        <f t="shared" si="62"/>
        <v>36868030</v>
      </c>
    </row>
    <row r="2196" spans="1:34" x14ac:dyDescent="0.3">
      <c r="A2196" t="s">
        <v>8</v>
      </c>
      <c r="B2196" t="s">
        <v>1902</v>
      </c>
      <c r="G2196">
        <v>94</v>
      </c>
      <c r="H2196" t="s">
        <v>528</v>
      </c>
      <c r="I2196" t="s">
        <v>5361</v>
      </c>
      <c r="J2196" t="s">
        <v>5359</v>
      </c>
      <c r="W2196" t="s">
        <v>3109</v>
      </c>
      <c r="X2196" t="s">
        <v>11</v>
      </c>
      <c r="AD2196">
        <v>18000000</v>
      </c>
      <c r="AE2196">
        <v>6.1</v>
      </c>
      <c r="AF2196">
        <v>59573085</v>
      </c>
      <c r="AG2196">
        <f>IFERROR(CORREL(AD2196:$AD$3757, AF2196:$AF$3757), "")</f>
        <v>4.5232057657560684E-4</v>
      </c>
      <c r="AH2196">
        <f t="shared" si="62"/>
        <v>41573085</v>
      </c>
    </row>
    <row r="2197" spans="1:34" x14ac:dyDescent="0.3">
      <c r="A2197" t="s">
        <v>8</v>
      </c>
      <c r="B2197" t="s">
        <v>247</v>
      </c>
      <c r="G2197">
        <v>99</v>
      </c>
      <c r="H2197" t="s">
        <v>528</v>
      </c>
      <c r="I2197" t="s">
        <v>5361</v>
      </c>
      <c r="W2197" t="s">
        <v>3110</v>
      </c>
      <c r="X2197" t="s">
        <v>11</v>
      </c>
      <c r="AD2197">
        <v>21000000</v>
      </c>
      <c r="AE2197">
        <v>6.6</v>
      </c>
      <c r="AF2197">
        <v>52691009</v>
      </c>
      <c r="AG2197">
        <f>IFERROR(CORREL(AD2197:$AD$3757, AF2197:$AF$3757), "")</f>
        <v>4.6611679638746534E-4</v>
      </c>
      <c r="AH2197">
        <f t="shared" si="62"/>
        <v>31691009</v>
      </c>
    </row>
    <row r="2198" spans="1:34" x14ac:dyDescent="0.3">
      <c r="A2198" t="s">
        <v>8</v>
      </c>
      <c r="B2198" t="s">
        <v>349</v>
      </c>
      <c r="G2198">
        <v>107</v>
      </c>
      <c r="H2198" t="s">
        <v>354</v>
      </c>
      <c r="I2198" t="s">
        <v>1714</v>
      </c>
      <c r="J2198" t="s">
        <v>5358</v>
      </c>
      <c r="W2198" t="s">
        <v>3111</v>
      </c>
      <c r="X2198" t="s">
        <v>11</v>
      </c>
      <c r="AD2198">
        <v>15000000</v>
      </c>
      <c r="AE2198">
        <v>7.8</v>
      </c>
      <c r="AF2198">
        <v>59735548</v>
      </c>
      <c r="AG2198">
        <f>IFERROR(CORREL(AD2198:$AD$3757, AF2198:$AF$3757), "")</f>
        <v>4.7309371475138889E-4</v>
      </c>
      <c r="AH2198">
        <f t="shared" si="62"/>
        <v>44735548</v>
      </c>
    </row>
    <row r="2199" spans="1:34" x14ac:dyDescent="0.3">
      <c r="A2199" t="s">
        <v>8</v>
      </c>
      <c r="B2199" t="s">
        <v>1316</v>
      </c>
      <c r="G2199">
        <v>180</v>
      </c>
      <c r="H2199" t="s">
        <v>5367</v>
      </c>
      <c r="I2199" t="s">
        <v>897</v>
      </c>
      <c r="J2199" t="s">
        <v>5364</v>
      </c>
      <c r="K2199" t="s">
        <v>5368</v>
      </c>
      <c r="W2199" t="s">
        <v>3112</v>
      </c>
      <c r="X2199" t="s">
        <v>11</v>
      </c>
      <c r="AD2199">
        <v>18000000</v>
      </c>
      <c r="AE2199">
        <v>8.3000000000000007</v>
      </c>
      <c r="AF2199">
        <v>51600000</v>
      </c>
      <c r="AG2199">
        <f>IFERROR(CORREL(AD2199:$AD$3757, AF2199:$AF$3757), "")</f>
        <v>4.921861589244626E-4</v>
      </c>
      <c r="AH2199">
        <f t="shared" si="62"/>
        <v>33600000</v>
      </c>
    </row>
    <row r="2200" spans="1:34" x14ac:dyDescent="0.3">
      <c r="A2200" t="s">
        <v>8</v>
      </c>
      <c r="B2200" t="s">
        <v>3113</v>
      </c>
      <c r="G2200">
        <v>89</v>
      </c>
      <c r="H2200" t="s">
        <v>1714</v>
      </c>
      <c r="I2200" t="s">
        <v>5363</v>
      </c>
      <c r="W2200" t="s">
        <v>3114</v>
      </c>
      <c r="X2200" t="s">
        <v>11</v>
      </c>
      <c r="AD2200">
        <v>20000000</v>
      </c>
      <c r="AE2200">
        <v>3.9</v>
      </c>
      <c r="AF2200">
        <v>43818159</v>
      </c>
      <c r="AG2200">
        <f>IFERROR(CORREL(AD2200:$AD$3757, AF2200:$AF$3757), "")</f>
        <v>5.0295244182545381E-4</v>
      </c>
      <c r="AH2200">
        <f t="shared" si="62"/>
        <v>23818159</v>
      </c>
    </row>
    <row r="2201" spans="1:34" x14ac:dyDescent="0.3">
      <c r="A2201" t="s">
        <v>8</v>
      </c>
      <c r="B2201" t="s">
        <v>550</v>
      </c>
      <c r="G2201">
        <v>97</v>
      </c>
      <c r="H2201" t="s">
        <v>528</v>
      </c>
      <c r="W2201" t="s">
        <v>3115</v>
      </c>
      <c r="X2201" t="s">
        <v>11</v>
      </c>
      <c r="AD2201">
        <v>17000000</v>
      </c>
      <c r="AE2201">
        <v>7</v>
      </c>
      <c r="AF2201">
        <v>86049418</v>
      </c>
      <c r="AG2201">
        <f>IFERROR(CORREL(AD2201:$AD$3757, AF2201:$AF$3757), "")</f>
        <v>5.0878107855664798E-4</v>
      </c>
      <c r="AH2201">
        <f t="shared" si="62"/>
        <v>69049418</v>
      </c>
    </row>
    <row r="2202" spans="1:34" x14ac:dyDescent="0.3">
      <c r="A2202" t="s">
        <v>8</v>
      </c>
      <c r="B2202" t="s">
        <v>3116</v>
      </c>
      <c r="G2202">
        <v>113</v>
      </c>
      <c r="H2202" t="s">
        <v>528</v>
      </c>
      <c r="I2202" t="s">
        <v>897</v>
      </c>
      <c r="J2202" t="s">
        <v>5359</v>
      </c>
      <c r="W2202" t="s">
        <v>3117</v>
      </c>
      <c r="X2202" t="s">
        <v>11</v>
      </c>
      <c r="AD2202">
        <v>18000000</v>
      </c>
      <c r="AE2202">
        <v>6.7</v>
      </c>
      <c r="AF2202">
        <v>43601508</v>
      </c>
      <c r="AG2202">
        <f>IFERROR(CORREL(AD2202:$AD$3757, AF2202:$AF$3757), "")</f>
        <v>5.3610577142237568E-4</v>
      </c>
      <c r="AH2202">
        <f t="shared" si="62"/>
        <v>25601508</v>
      </c>
    </row>
    <row r="2203" spans="1:34" x14ac:dyDescent="0.3">
      <c r="A2203" t="s">
        <v>8</v>
      </c>
      <c r="B2203" t="s">
        <v>3084</v>
      </c>
      <c r="G2203">
        <v>131</v>
      </c>
      <c r="H2203" t="s">
        <v>897</v>
      </c>
      <c r="I2203" t="s">
        <v>5363</v>
      </c>
      <c r="W2203" t="s">
        <v>3118</v>
      </c>
      <c r="X2203" t="s">
        <v>11</v>
      </c>
      <c r="AD2203">
        <v>19800000</v>
      </c>
      <c r="AE2203">
        <v>7.3</v>
      </c>
      <c r="AF2203">
        <v>41300105</v>
      </c>
      <c r="AG2203">
        <f>IFERROR(CORREL(AD2203:$AD$3757, AF2203:$AF$3757), "")</f>
        <v>5.4382737177297458E-4</v>
      </c>
      <c r="AH2203">
        <f t="shared" si="62"/>
        <v>21500105</v>
      </c>
    </row>
    <row r="2204" spans="1:34" x14ac:dyDescent="0.3">
      <c r="A2204" t="s">
        <v>8</v>
      </c>
      <c r="B2204" t="s">
        <v>1283</v>
      </c>
      <c r="G2204">
        <v>103</v>
      </c>
      <c r="H2204" t="s">
        <v>528</v>
      </c>
      <c r="I2204" t="s">
        <v>897</v>
      </c>
      <c r="J2204" t="s">
        <v>5357</v>
      </c>
      <c r="K2204" t="s">
        <v>5359</v>
      </c>
      <c r="W2204" t="s">
        <v>3119</v>
      </c>
      <c r="X2204" t="s">
        <v>11</v>
      </c>
      <c r="AD2204">
        <v>18000000</v>
      </c>
      <c r="AE2204">
        <v>6.3</v>
      </c>
      <c r="AF2204">
        <v>41382841</v>
      </c>
      <c r="AG2204">
        <f>IFERROR(CORREL(AD2204:$AD$3757, AF2204:$AF$3757), "")</f>
        <v>5.4913380710644975E-4</v>
      </c>
      <c r="AH2204">
        <f t="shared" si="62"/>
        <v>23382841</v>
      </c>
    </row>
    <row r="2205" spans="1:34" x14ac:dyDescent="0.3">
      <c r="A2205" t="s">
        <v>8</v>
      </c>
      <c r="B2205" t="s">
        <v>302</v>
      </c>
      <c r="G2205">
        <v>119</v>
      </c>
      <c r="H2205" t="s">
        <v>528</v>
      </c>
      <c r="I2205" t="s">
        <v>897</v>
      </c>
      <c r="J2205" t="s">
        <v>5359</v>
      </c>
      <c r="W2205" t="s">
        <v>3120</v>
      </c>
      <c r="X2205" t="s">
        <v>11</v>
      </c>
      <c r="AD2205">
        <v>18000000</v>
      </c>
      <c r="AE2205">
        <v>7.8</v>
      </c>
      <c r="AF2205">
        <v>42335698</v>
      </c>
      <c r="AG2205">
        <f>IFERROR(CORREL(AD2205:$AD$3757, AF2205:$AF$3757), "")</f>
        <v>5.5601430522097129E-4</v>
      </c>
      <c r="AH2205">
        <f t="shared" si="62"/>
        <v>24335698</v>
      </c>
    </row>
    <row r="2206" spans="1:34" x14ac:dyDescent="0.3">
      <c r="A2206" t="s">
        <v>8</v>
      </c>
      <c r="B2206" t="s">
        <v>1056</v>
      </c>
      <c r="G2206">
        <v>98</v>
      </c>
      <c r="H2206" t="s">
        <v>897</v>
      </c>
      <c r="W2206" t="s">
        <v>3121</v>
      </c>
      <c r="X2206" t="s">
        <v>11</v>
      </c>
      <c r="AD2206">
        <v>18000000</v>
      </c>
      <c r="AE2206">
        <v>7.3</v>
      </c>
      <c r="AF2206">
        <v>33404871</v>
      </c>
      <c r="AG2206">
        <f>IFERROR(CORREL(AD2206:$AD$3757, AF2206:$AF$3757), "")</f>
        <v>5.6327473111307058E-4</v>
      </c>
      <c r="AH2206">
        <f t="shared" si="62"/>
        <v>15404871</v>
      </c>
    </row>
    <row r="2207" spans="1:34" x14ac:dyDescent="0.3">
      <c r="A2207" t="s">
        <v>8</v>
      </c>
      <c r="B2207" t="s">
        <v>308</v>
      </c>
      <c r="G2207">
        <v>111</v>
      </c>
      <c r="H2207" t="s">
        <v>897</v>
      </c>
      <c r="I2207" t="s">
        <v>5364</v>
      </c>
      <c r="J2207" t="s">
        <v>5281</v>
      </c>
      <c r="W2207" t="s">
        <v>3122</v>
      </c>
      <c r="X2207" t="s">
        <v>11</v>
      </c>
      <c r="AD2207">
        <v>15000000</v>
      </c>
      <c r="AE2207">
        <v>7.6</v>
      </c>
      <c r="AF2207">
        <v>31471430</v>
      </c>
      <c r="AG2207">
        <f>IFERROR(CORREL(AD2207:$AD$3757, AF2207:$AF$3757), "")</f>
        <v>5.6708157334185705E-4</v>
      </c>
      <c r="AH2207">
        <f t="shared" si="62"/>
        <v>16471430</v>
      </c>
    </row>
    <row r="2208" spans="1:34" x14ac:dyDescent="0.3">
      <c r="A2208" t="s">
        <v>8</v>
      </c>
      <c r="B2208" t="s">
        <v>3123</v>
      </c>
      <c r="G2208">
        <v>94</v>
      </c>
      <c r="H2208" t="s">
        <v>897</v>
      </c>
      <c r="I2208" t="s">
        <v>5368</v>
      </c>
      <c r="J2208" t="s">
        <v>5359</v>
      </c>
      <c r="W2208" t="s">
        <v>3124</v>
      </c>
      <c r="X2208" t="s">
        <v>11</v>
      </c>
      <c r="AD2208">
        <v>25000000</v>
      </c>
      <c r="AE2208">
        <v>5.3</v>
      </c>
      <c r="AF2208">
        <v>30222640</v>
      </c>
      <c r="AG2208">
        <f>IFERROR(CORREL(AD2208:$AD$3757, AF2208:$AF$3757), "")</f>
        <v>5.7129066138938295E-4</v>
      </c>
      <c r="AH2208">
        <f t="shared" si="62"/>
        <v>5222640</v>
      </c>
    </row>
    <row r="2209" spans="1:34" x14ac:dyDescent="0.3">
      <c r="A2209" t="s">
        <v>8</v>
      </c>
      <c r="B2209" t="s">
        <v>270</v>
      </c>
      <c r="G2209">
        <v>122</v>
      </c>
      <c r="H2209" t="s">
        <v>897</v>
      </c>
      <c r="I2209" t="s">
        <v>5364</v>
      </c>
      <c r="J2209" t="s">
        <v>2601</v>
      </c>
      <c r="W2209" t="s">
        <v>2329</v>
      </c>
      <c r="X2209" t="s">
        <v>11</v>
      </c>
      <c r="AD2209">
        <v>18000000</v>
      </c>
      <c r="AE2209">
        <v>7.9</v>
      </c>
      <c r="AF2209">
        <v>26830000</v>
      </c>
      <c r="AG2209">
        <f>IFERROR(CORREL(AD2209:$AD$3757, AF2209:$AF$3757), "")</f>
        <v>5.716226520766966E-4</v>
      </c>
      <c r="AH2209">
        <f t="shared" si="62"/>
        <v>8830000</v>
      </c>
    </row>
    <row r="2210" spans="1:34" x14ac:dyDescent="0.3">
      <c r="A2210" t="s">
        <v>8</v>
      </c>
      <c r="B2210" t="s">
        <v>3125</v>
      </c>
      <c r="G2210">
        <v>81</v>
      </c>
      <c r="H2210" t="s">
        <v>354</v>
      </c>
      <c r="I2210" t="s">
        <v>528</v>
      </c>
      <c r="W2210" t="s">
        <v>3126</v>
      </c>
      <c r="X2210" t="s">
        <v>11</v>
      </c>
      <c r="AD2210">
        <v>18000000</v>
      </c>
      <c r="AE2210">
        <v>5.3</v>
      </c>
      <c r="AF2210">
        <v>26906039</v>
      </c>
      <c r="AG2210">
        <f>IFERROR(CORREL(AD2210:$AD$3757, AF2210:$AF$3757), "")</f>
        <v>5.7289946076696655E-4</v>
      </c>
      <c r="AH2210">
        <f t="shared" si="62"/>
        <v>8906039</v>
      </c>
    </row>
    <row r="2211" spans="1:34" x14ac:dyDescent="0.3">
      <c r="A2211" t="s">
        <v>8</v>
      </c>
      <c r="B2211" t="s">
        <v>1440</v>
      </c>
      <c r="G2211">
        <v>89</v>
      </c>
      <c r="H2211" t="s">
        <v>5357</v>
      </c>
      <c r="I2211" t="s">
        <v>1714</v>
      </c>
      <c r="W2211" t="s">
        <v>3127</v>
      </c>
      <c r="X2211" t="s">
        <v>11</v>
      </c>
      <c r="AD2211">
        <v>1000000</v>
      </c>
      <c r="AE2211">
        <v>6.8</v>
      </c>
      <c r="AF2211">
        <v>21378000</v>
      </c>
      <c r="AG2211">
        <f>IFERROR(CORREL(AD2211:$AD$3757, AF2211:$AF$3757), "")</f>
        <v>5.7420729305841345E-4</v>
      </c>
      <c r="AH2211">
        <f t="shared" si="62"/>
        <v>20378000</v>
      </c>
    </row>
    <row r="2212" spans="1:34" x14ac:dyDescent="0.3">
      <c r="A2212" t="s">
        <v>8</v>
      </c>
      <c r="B2212" t="s">
        <v>3128</v>
      </c>
      <c r="G2212">
        <v>106</v>
      </c>
      <c r="H2212" t="s">
        <v>5367</v>
      </c>
      <c r="I2212" t="s">
        <v>897</v>
      </c>
      <c r="J2212" t="s">
        <v>5361</v>
      </c>
      <c r="K2212" t="s">
        <v>5365</v>
      </c>
      <c r="W2212" t="s">
        <v>3129</v>
      </c>
      <c r="X2212" t="s">
        <v>11</v>
      </c>
      <c r="AD2212">
        <v>18000000</v>
      </c>
      <c r="AE2212">
        <v>7.1</v>
      </c>
      <c r="AF2212">
        <v>43853424</v>
      </c>
      <c r="AG2212">
        <f>IFERROR(CORREL(AD2212:$AD$3757, AF2212:$AF$3757), "")</f>
        <v>5.7163972609610108E-4</v>
      </c>
      <c r="AH2212">
        <f t="shared" si="62"/>
        <v>25853424</v>
      </c>
    </row>
    <row r="2213" spans="1:34" x14ac:dyDescent="0.3">
      <c r="A2213" t="s">
        <v>8</v>
      </c>
      <c r="B2213" t="s">
        <v>3130</v>
      </c>
      <c r="G2213">
        <v>86</v>
      </c>
      <c r="H2213" t="s">
        <v>528</v>
      </c>
      <c r="I2213" t="s">
        <v>5366</v>
      </c>
      <c r="J2213" t="s">
        <v>897</v>
      </c>
      <c r="W2213" t="s">
        <v>3131</v>
      </c>
      <c r="X2213" t="s">
        <v>11</v>
      </c>
      <c r="AD2213">
        <v>18000000</v>
      </c>
      <c r="AE2213">
        <v>5.8</v>
      </c>
      <c r="AF2213">
        <v>23993605</v>
      </c>
      <c r="AG2213">
        <f>IFERROR(CORREL(AD2213:$AD$3757, AF2213:$AF$3757), "")</f>
        <v>5.7954812099891406E-4</v>
      </c>
      <c r="AH2213">
        <f t="shared" si="62"/>
        <v>5993605</v>
      </c>
    </row>
    <row r="2214" spans="1:34" x14ac:dyDescent="0.3">
      <c r="A2214" t="s">
        <v>8</v>
      </c>
      <c r="B2214" t="s">
        <v>2578</v>
      </c>
      <c r="G2214">
        <v>103</v>
      </c>
      <c r="H2214" t="s">
        <v>354</v>
      </c>
      <c r="I2214" t="s">
        <v>253</v>
      </c>
      <c r="J2214" t="s">
        <v>5357</v>
      </c>
      <c r="W2214" t="s">
        <v>3132</v>
      </c>
      <c r="X2214" t="s">
        <v>11</v>
      </c>
      <c r="AD2214">
        <v>18000000</v>
      </c>
      <c r="AE2214">
        <v>5.8</v>
      </c>
      <c r="AF2214">
        <v>26400000</v>
      </c>
      <c r="AG2214">
        <f>IFERROR(CORREL(AD2214:$AD$3757, AF2214:$AF$3757), "")</f>
        <v>5.7973815373782867E-4</v>
      </c>
      <c r="AH2214">
        <f t="shared" si="62"/>
        <v>8400000</v>
      </c>
    </row>
    <row r="2215" spans="1:34" x14ac:dyDescent="0.3">
      <c r="A2215" t="s">
        <v>197</v>
      </c>
      <c r="B2215" t="s">
        <v>130</v>
      </c>
      <c r="G2215">
        <v>121</v>
      </c>
      <c r="H2215" t="s">
        <v>5367</v>
      </c>
      <c r="I2215" t="s">
        <v>897</v>
      </c>
      <c r="J2215" t="s">
        <v>5365</v>
      </c>
      <c r="W2215" t="s">
        <v>3133</v>
      </c>
      <c r="X2215" t="s">
        <v>11</v>
      </c>
      <c r="AD2215">
        <v>18000000</v>
      </c>
      <c r="AE2215">
        <v>8.3000000000000007</v>
      </c>
      <c r="AF2215">
        <v>45250</v>
      </c>
      <c r="AG2215">
        <f>IFERROR(CORREL(AD2215:$AD$3757, AF2215:$AF$3757), "")</f>
        <v>5.8086063675665402E-4</v>
      </c>
      <c r="AH2215">
        <f t="shared" si="62"/>
        <v>-17954750</v>
      </c>
    </row>
    <row r="2216" spans="1:34" x14ac:dyDescent="0.3">
      <c r="A2216" t="s">
        <v>8</v>
      </c>
      <c r="B2216" t="s">
        <v>3134</v>
      </c>
      <c r="G2216">
        <v>109</v>
      </c>
      <c r="H2216" t="s">
        <v>897</v>
      </c>
      <c r="I2216" t="s">
        <v>5359</v>
      </c>
      <c r="W2216" t="s">
        <v>3135</v>
      </c>
      <c r="X2216" t="s">
        <v>11</v>
      </c>
      <c r="AD2216">
        <v>18000000</v>
      </c>
      <c r="AE2216">
        <v>5.6</v>
      </c>
      <c r="AF2216">
        <v>22927390</v>
      </c>
      <c r="AG2216">
        <f>IFERROR(CORREL(AD2216:$AD$3757, AF2216:$AF$3757), "")</f>
        <v>5.7184203379592453E-4</v>
      </c>
      <c r="AH2216">
        <f t="shared" si="62"/>
        <v>4927390</v>
      </c>
    </row>
    <row r="2217" spans="1:34" x14ac:dyDescent="0.3">
      <c r="A2217" t="s">
        <v>8</v>
      </c>
      <c r="B2217" t="s">
        <v>821</v>
      </c>
      <c r="G2217">
        <v>109</v>
      </c>
      <c r="H2217" t="s">
        <v>253</v>
      </c>
      <c r="I2217" t="s">
        <v>5357</v>
      </c>
      <c r="J2217" t="s">
        <v>5363</v>
      </c>
      <c r="K2217" t="s">
        <v>5281</v>
      </c>
      <c r="W2217" t="s">
        <v>3136</v>
      </c>
      <c r="X2217" t="s">
        <v>11</v>
      </c>
      <c r="AD2217">
        <v>18000000</v>
      </c>
      <c r="AE2217">
        <v>6.8</v>
      </c>
      <c r="AF2217">
        <v>4250320</v>
      </c>
      <c r="AG2217">
        <f>IFERROR(CORREL(AD2217:$AD$3757, AF2217:$AF$3757), "")</f>
        <v>5.7161423260040911E-4</v>
      </c>
      <c r="AH2217">
        <f t="shared" si="62"/>
        <v>-13749680</v>
      </c>
    </row>
    <row r="2218" spans="1:34" x14ac:dyDescent="0.3">
      <c r="A2218" t="s">
        <v>8</v>
      </c>
      <c r="B2218" t="s">
        <v>3137</v>
      </c>
      <c r="G2218">
        <v>123</v>
      </c>
      <c r="H2218" t="s">
        <v>528</v>
      </c>
      <c r="I2218" t="s">
        <v>897</v>
      </c>
      <c r="J2218" t="s">
        <v>5362</v>
      </c>
      <c r="K2218" t="s">
        <v>5359</v>
      </c>
      <c r="W2218" t="s">
        <v>3138</v>
      </c>
      <c r="X2218" t="s">
        <v>11</v>
      </c>
      <c r="AD2218">
        <v>18000000</v>
      </c>
      <c r="AE2218">
        <v>5</v>
      </c>
      <c r="AF2218">
        <v>22452209</v>
      </c>
      <c r="AG2218">
        <f>IFERROR(CORREL(AD2218:$AD$3757, AF2218:$AF$3757), "")</f>
        <v>5.6418603439865617E-4</v>
      </c>
      <c r="AH2218">
        <f t="shared" si="62"/>
        <v>4452209</v>
      </c>
    </row>
    <row r="2219" spans="1:34" x14ac:dyDescent="0.3">
      <c r="A2219" t="s">
        <v>8</v>
      </c>
      <c r="B2219" t="s">
        <v>1420</v>
      </c>
      <c r="G2219">
        <v>94</v>
      </c>
      <c r="H2219" t="s">
        <v>253</v>
      </c>
      <c r="I2219" t="s">
        <v>5367</v>
      </c>
      <c r="J2219" t="s">
        <v>897</v>
      </c>
      <c r="K2219" t="s">
        <v>5281</v>
      </c>
      <c r="W2219" t="s">
        <v>3139</v>
      </c>
      <c r="X2219" t="s">
        <v>11</v>
      </c>
      <c r="AD2219">
        <v>18000000</v>
      </c>
      <c r="AE2219">
        <v>7.6</v>
      </c>
      <c r="AF2219">
        <v>18329466</v>
      </c>
      <c r="AG2219">
        <f>IFERROR(CORREL(AD2219:$AD$3757, AF2219:$AF$3757), "")</f>
        <v>5.6376860707369446E-4</v>
      </c>
      <c r="AH2219">
        <f t="shared" si="62"/>
        <v>329466</v>
      </c>
    </row>
    <row r="2220" spans="1:34" x14ac:dyDescent="0.3">
      <c r="A2220" t="s">
        <v>8</v>
      </c>
      <c r="B2220" t="s">
        <v>1056</v>
      </c>
      <c r="G2220">
        <v>94</v>
      </c>
      <c r="H2220" t="s">
        <v>528</v>
      </c>
      <c r="I2220" t="s">
        <v>5366</v>
      </c>
      <c r="W2220" t="s">
        <v>3140</v>
      </c>
      <c r="X2220" t="s">
        <v>11</v>
      </c>
      <c r="AD2220">
        <v>18000000</v>
      </c>
      <c r="AE2220">
        <v>6.7</v>
      </c>
      <c r="AF2220">
        <v>17071230</v>
      </c>
      <c r="AG2220">
        <f>IFERROR(CORREL(AD2220:$AD$3757, AF2220:$AF$3757), "")</f>
        <v>5.6175266027989814E-4</v>
      </c>
      <c r="AH2220">
        <f t="shared" si="62"/>
        <v>-928770</v>
      </c>
    </row>
    <row r="2221" spans="1:34" x14ac:dyDescent="0.3">
      <c r="A2221" t="s">
        <v>8</v>
      </c>
      <c r="B2221" t="s">
        <v>3141</v>
      </c>
      <c r="G2221">
        <v>115</v>
      </c>
      <c r="H2221" t="s">
        <v>897</v>
      </c>
      <c r="I2221" t="s">
        <v>5368</v>
      </c>
      <c r="J2221" t="s">
        <v>5359</v>
      </c>
      <c r="W2221" t="s">
        <v>3142</v>
      </c>
      <c r="X2221" t="s">
        <v>11</v>
      </c>
      <c r="AD2221">
        <v>18000000</v>
      </c>
      <c r="AE2221">
        <v>6.7</v>
      </c>
      <c r="AF2221">
        <v>17174870</v>
      </c>
      <c r="AG2221">
        <f>IFERROR(CORREL(AD2221:$AD$3757, AF2221:$AF$3757), "")</f>
        <v>5.5924681886818182E-4</v>
      </c>
      <c r="AH2221">
        <f t="shared" si="62"/>
        <v>-825130</v>
      </c>
    </row>
    <row r="2222" spans="1:34" x14ac:dyDescent="0.3">
      <c r="A2222" t="s">
        <v>8</v>
      </c>
      <c r="B2222" t="s">
        <v>2753</v>
      </c>
      <c r="G2222">
        <v>107</v>
      </c>
      <c r="H2222" t="s">
        <v>528</v>
      </c>
      <c r="W2222" t="s">
        <v>3143</v>
      </c>
      <c r="X2222" t="s">
        <v>11</v>
      </c>
      <c r="AD2222">
        <v>17000000</v>
      </c>
      <c r="AE2222">
        <v>5.7</v>
      </c>
      <c r="AF2222">
        <v>26284475</v>
      </c>
      <c r="AG2222">
        <f>IFERROR(CORREL(AD2222:$AD$3757, AF2222:$AF$3757), "")</f>
        <v>5.567778190338807E-4</v>
      </c>
      <c r="AH2222">
        <f t="shared" si="62"/>
        <v>9284475</v>
      </c>
    </row>
    <row r="2223" spans="1:34" x14ac:dyDescent="0.3">
      <c r="A2223" t="s">
        <v>8</v>
      </c>
      <c r="B2223" t="s">
        <v>3144</v>
      </c>
      <c r="G2223">
        <v>91</v>
      </c>
      <c r="H2223" t="s">
        <v>528</v>
      </c>
      <c r="I2223" t="s">
        <v>5366</v>
      </c>
      <c r="W2223" t="s">
        <v>3145</v>
      </c>
      <c r="X2223" t="s">
        <v>11</v>
      </c>
      <c r="AD2223">
        <v>18000000</v>
      </c>
      <c r="AE2223">
        <v>5.2</v>
      </c>
      <c r="AF2223">
        <v>16702864</v>
      </c>
      <c r="AG2223">
        <f>IFERROR(CORREL(AD2223:$AD$3757, AF2223:$AF$3757), "")</f>
        <v>5.579781615359825E-4</v>
      </c>
      <c r="AH2223">
        <f t="shared" si="62"/>
        <v>-1297136</v>
      </c>
    </row>
    <row r="2224" spans="1:34" x14ac:dyDescent="0.3">
      <c r="A2224" t="s">
        <v>8</v>
      </c>
      <c r="B2224" t="s">
        <v>1794</v>
      </c>
      <c r="G2224">
        <v>125</v>
      </c>
      <c r="H2224" t="s">
        <v>897</v>
      </c>
      <c r="W2224" t="s">
        <v>3146</v>
      </c>
      <c r="X2224" t="s">
        <v>11</v>
      </c>
      <c r="AD2224">
        <v>18000000</v>
      </c>
      <c r="AE2224">
        <v>7.5</v>
      </c>
      <c r="AF2224">
        <v>15561627</v>
      </c>
      <c r="AG2224">
        <f>IFERROR(CORREL(AD2224:$AD$3757, AF2224:$AF$3757), "")</f>
        <v>5.5532170545652404E-4</v>
      </c>
      <c r="AH2224">
        <f t="shared" si="62"/>
        <v>-2438373</v>
      </c>
    </row>
    <row r="2225" spans="1:34" x14ac:dyDescent="0.3">
      <c r="A2225" t="s">
        <v>8</v>
      </c>
      <c r="B2225" t="s">
        <v>1420</v>
      </c>
      <c r="G2225">
        <v>122</v>
      </c>
      <c r="H2225" t="s">
        <v>5367</v>
      </c>
      <c r="I2225" t="s">
        <v>897</v>
      </c>
      <c r="W2225" t="s">
        <v>3147</v>
      </c>
      <c r="X2225" t="s">
        <v>11</v>
      </c>
      <c r="AD2225">
        <v>30000000</v>
      </c>
      <c r="AE2225">
        <v>7.2</v>
      </c>
      <c r="AF2225">
        <v>17750583</v>
      </c>
      <c r="AG2225">
        <f>IFERROR(CORREL(AD2225:$AD$3757, AF2225:$AF$3757), "")</f>
        <v>5.5221896996636194E-4</v>
      </c>
      <c r="AH2225">
        <f t="shared" si="62"/>
        <v>-12249417</v>
      </c>
    </row>
    <row r="2226" spans="1:34" x14ac:dyDescent="0.3">
      <c r="A2226" t="s">
        <v>8</v>
      </c>
      <c r="B2226" t="s">
        <v>333</v>
      </c>
      <c r="G2226">
        <v>102</v>
      </c>
      <c r="H2226" t="s">
        <v>528</v>
      </c>
      <c r="I2226" t="s">
        <v>5359</v>
      </c>
      <c r="W2226" t="s">
        <v>3148</v>
      </c>
      <c r="X2226" t="s">
        <v>11</v>
      </c>
      <c r="AD2226">
        <v>18000000</v>
      </c>
      <c r="AE2226">
        <v>5.3</v>
      </c>
      <c r="AF2226">
        <v>14793904</v>
      </c>
      <c r="AG2226">
        <f>IFERROR(CORREL(AD2226:$AD$3757, AF2226:$AF$3757), "")</f>
        <v>5.5330665833304177E-4</v>
      </c>
      <c r="AH2226">
        <f t="shared" si="62"/>
        <v>-3206096</v>
      </c>
    </row>
    <row r="2227" spans="1:34" x14ac:dyDescent="0.3">
      <c r="A2227" t="s">
        <v>8</v>
      </c>
      <c r="B2227" t="s">
        <v>2391</v>
      </c>
      <c r="G2227">
        <v>90</v>
      </c>
      <c r="H2227" t="s">
        <v>528</v>
      </c>
      <c r="I2227" t="s">
        <v>897</v>
      </c>
      <c r="J2227" t="s">
        <v>5359</v>
      </c>
      <c r="W2227" t="s">
        <v>3149</v>
      </c>
      <c r="X2227" t="s">
        <v>11</v>
      </c>
      <c r="AD2227">
        <v>18000000</v>
      </c>
      <c r="AE2227">
        <v>6.5</v>
      </c>
      <c r="AF2227">
        <v>15281286</v>
      </c>
      <c r="AG2227">
        <f>IFERROR(CORREL(AD2227:$AD$3757, AF2227:$AF$3757), "")</f>
        <v>5.4990148879250863E-4</v>
      </c>
      <c r="AH2227">
        <f t="shared" si="62"/>
        <v>-2718714</v>
      </c>
    </row>
    <row r="2228" spans="1:34" x14ac:dyDescent="0.3">
      <c r="A2228" t="s">
        <v>8</v>
      </c>
      <c r="B2228" t="s">
        <v>3150</v>
      </c>
      <c r="G2228">
        <v>98</v>
      </c>
      <c r="H2228" t="s">
        <v>354</v>
      </c>
      <c r="I2228" t="s">
        <v>253</v>
      </c>
      <c r="J2228" t="s">
        <v>4337</v>
      </c>
      <c r="W2228" t="s">
        <v>3151</v>
      </c>
      <c r="X2228" t="s">
        <v>11</v>
      </c>
      <c r="AD2228">
        <v>18000000</v>
      </c>
      <c r="AE2228">
        <v>5</v>
      </c>
      <c r="AF2228">
        <v>8000000</v>
      </c>
      <c r="AG2228">
        <f>IFERROR(CORREL(AD2228:$AD$3757, AF2228:$AF$3757), "")</f>
        <v>5.4668093291199312E-4</v>
      </c>
      <c r="AH2228">
        <f t="shared" si="62"/>
        <v>-10000000</v>
      </c>
    </row>
    <row r="2229" spans="1:34" x14ac:dyDescent="0.3">
      <c r="A2229" t="s">
        <v>8</v>
      </c>
      <c r="B2229" t="s">
        <v>3152</v>
      </c>
      <c r="G2229">
        <v>109</v>
      </c>
      <c r="H2229" t="s">
        <v>897</v>
      </c>
      <c r="I2229" t="s">
        <v>5281</v>
      </c>
      <c r="W2229" t="s">
        <v>3153</v>
      </c>
      <c r="X2229" t="s">
        <v>11</v>
      </c>
      <c r="AD2229">
        <v>18000000</v>
      </c>
      <c r="AE2229">
        <v>6.1</v>
      </c>
      <c r="AF2229">
        <v>13491653</v>
      </c>
      <c r="AG2229">
        <f>IFERROR(CORREL(AD2229:$AD$3757, AF2229:$AF$3757), "")</f>
        <v>5.4063332041250599E-4</v>
      </c>
      <c r="AH2229">
        <f t="shared" si="62"/>
        <v>-4508347</v>
      </c>
    </row>
    <row r="2230" spans="1:34" x14ac:dyDescent="0.3">
      <c r="A2230" t="s">
        <v>8</v>
      </c>
      <c r="B2230" t="s">
        <v>3154</v>
      </c>
      <c r="G2230">
        <v>90</v>
      </c>
      <c r="H2230" t="s">
        <v>354</v>
      </c>
      <c r="I2230" t="s">
        <v>5366</v>
      </c>
      <c r="J2230" t="s">
        <v>5281</v>
      </c>
      <c r="W2230" t="s">
        <v>3155</v>
      </c>
      <c r="X2230" t="s">
        <v>11</v>
      </c>
      <c r="AD2230">
        <v>18000000</v>
      </c>
      <c r="AE2230">
        <v>4.4000000000000004</v>
      </c>
      <c r="AF2230">
        <v>10494494</v>
      </c>
      <c r="AG2230">
        <f>IFERROR(CORREL(AD2230:$AD$3757, AF2230:$AF$3757), "")</f>
        <v>5.3670675708848638E-4</v>
      </c>
      <c r="AH2230">
        <f t="shared" si="62"/>
        <v>-7505506</v>
      </c>
    </row>
    <row r="2231" spans="1:34" x14ac:dyDescent="0.3">
      <c r="A2231" t="s">
        <v>8</v>
      </c>
      <c r="B2231" t="s">
        <v>284</v>
      </c>
      <c r="G2231">
        <v>112</v>
      </c>
      <c r="H2231" t="s">
        <v>897</v>
      </c>
      <c r="W2231" t="s">
        <v>3156</v>
      </c>
      <c r="X2231" t="s">
        <v>11</v>
      </c>
      <c r="AD2231">
        <v>18000000</v>
      </c>
      <c r="AE2231">
        <v>7.5</v>
      </c>
      <c r="AF2231">
        <v>7837632</v>
      </c>
      <c r="AG2231">
        <f>IFERROR(CORREL(AD2231:$AD$3757, AF2231:$AF$3757), "")</f>
        <v>5.3161100103140812E-4</v>
      </c>
      <c r="AH2231">
        <f t="shared" si="62"/>
        <v>-10162368</v>
      </c>
    </row>
    <row r="2232" spans="1:34" x14ac:dyDescent="0.3">
      <c r="A2232" t="s">
        <v>8</v>
      </c>
      <c r="B2232" t="s">
        <v>1027</v>
      </c>
      <c r="G2232">
        <v>94</v>
      </c>
      <c r="H2232" t="s">
        <v>528</v>
      </c>
      <c r="I2232" t="s">
        <v>897</v>
      </c>
      <c r="J2232" t="s">
        <v>5359</v>
      </c>
      <c r="W2232" t="s">
        <v>3157</v>
      </c>
      <c r="X2232" t="s">
        <v>11</v>
      </c>
      <c r="AD2232">
        <v>18000000</v>
      </c>
      <c r="AE2232">
        <v>5.7</v>
      </c>
      <c r="AF2232">
        <v>15155772</v>
      </c>
      <c r="AG2232">
        <f>IFERROR(CORREL(AD2232:$AD$3757, AF2232:$AF$3757), "")</f>
        <v>5.2547727469575149E-4</v>
      </c>
      <c r="AH2232">
        <f t="shared" si="62"/>
        <v>-2844228</v>
      </c>
    </row>
    <row r="2233" spans="1:34" x14ac:dyDescent="0.3">
      <c r="A2233" t="s">
        <v>8</v>
      </c>
      <c r="B2233" t="s">
        <v>3158</v>
      </c>
      <c r="G2233">
        <v>105</v>
      </c>
      <c r="H2233" t="s">
        <v>253</v>
      </c>
      <c r="I2233" t="s">
        <v>528</v>
      </c>
      <c r="W2233" t="s">
        <v>3159</v>
      </c>
      <c r="X2233" t="s">
        <v>11</v>
      </c>
      <c r="AD2233">
        <v>18000000</v>
      </c>
      <c r="AE2233">
        <v>5.5</v>
      </c>
      <c r="AF2233">
        <v>8508843</v>
      </c>
      <c r="AG2233">
        <f>IFERROR(CORREL(AD2233:$AD$3757, AF2233:$AF$3757), "")</f>
        <v>5.2218033561229871E-4</v>
      </c>
      <c r="AH2233">
        <f t="shared" si="62"/>
        <v>-9491157</v>
      </c>
    </row>
    <row r="2234" spans="1:34" x14ac:dyDescent="0.3">
      <c r="A2234" t="s">
        <v>8</v>
      </c>
      <c r="B2234" t="s">
        <v>3160</v>
      </c>
      <c r="G2234">
        <v>104</v>
      </c>
      <c r="H2234" t="s">
        <v>528</v>
      </c>
      <c r="I2234" t="s">
        <v>897</v>
      </c>
      <c r="J2234" t="s">
        <v>5359</v>
      </c>
      <c r="W2234" t="s">
        <v>3161</v>
      </c>
      <c r="X2234" t="s">
        <v>11</v>
      </c>
      <c r="AD2234">
        <v>18000000</v>
      </c>
      <c r="AE2234">
        <v>7.1</v>
      </c>
      <c r="AF2234">
        <v>7739049</v>
      </c>
      <c r="AG2234">
        <f>IFERROR(CORREL(AD2234:$AD$3757, AF2234:$AF$3757), "")</f>
        <v>5.1629219529483749E-4</v>
      </c>
      <c r="AH2234">
        <f t="shared" si="62"/>
        <v>-10260951</v>
      </c>
    </row>
    <row r="2235" spans="1:34" x14ac:dyDescent="0.3">
      <c r="A2235" t="s">
        <v>8</v>
      </c>
      <c r="B2235" t="s">
        <v>1383</v>
      </c>
      <c r="G2235">
        <v>112</v>
      </c>
      <c r="H2235" t="s">
        <v>897</v>
      </c>
      <c r="I2235" t="s">
        <v>5359</v>
      </c>
      <c r="W2235" t="s">
        <v>3162</v>
      </c>
      <c r="X2235" t="s">
        <v>11</v>
      </c>
      <c r="AD2235">
        <v>17000000</v>
      </c>
      <c r="AE2235">
        <v>5.9</v>
      </c>
      <c r="AF2235">
        <v>6734844</v>
      </c>
      <c r="AG2235">
        <f>IFERROR(CORREL(AD2235:$AD$3757, AF2235:$AF$3757), "")</f>
        <v>5.1009654459481817E-4</v>
      </c>
      <c r="AH2235">
        <f t="shared" si="62"/>
        <v>-10265156</v>
      </c>
    </row>
    <row r="2236" spans="1:34" x14ac:dyDescent="0.3">
      <c r="A2236" t="s">
        <v>8</v>
      </c>
      <c r="B2236" t="s">
        <v>3163</v>
      </c>
      <c r="G2236">
        <v>108</v>
      </c>
      <c r="H2236" t="s">
        <v>354</v>
      </c>
      <c r="I2236" t="s">
        <v>253</v>
      </c>
      <c r="J2236" t="s">
        <v>5357</v>
      </c>
      <c r="W2236" t="s">
        <v>3164</v>
      </c>
      <c r="X2236" t="s">
        <v>11</v>
      </c>
      <c r="AD2236">
        <v>18000000</v>
      </c>
      <c r="AE2236">
        <v>6.7</v>
      </c>
      <c r="AF2236">
        <v>6000000</v>
      </c>
      <c r="AG2236">
        <f>IFERROR(CORREL(AD2236:$AD$3757, AF2236:$AF$3757), "")</f>
        <v>5.0268945854743284E-4</v>
      </c>
      <c r="AH2236">
        <f t="shared" si="62"/>
        <v>-12000000</v>
      </c>
    </row>
    <row r="2237" spans="1:34" x14ac:dyDescent="0.3">
      <c r="A2237" t="s">
        <v>8</v>
      </c>
      <c r="B2237" t="s">
        <v>2502</v>
      </c>
      <c r="G2237">
        <v>112</v>
      </c>
      <c r="H2237" t="s">
        <v>5367</v>
      </c>
      <c r="I2237" t="s">
        <v>897</v>
      </c>
      <c r="J2237" t="s">
        <v>5359</v>
      </c>
      <c r="W2237" t="s">
        <v>3165</v>
      </c>
      <c r="X2237" t="s">
        <v>11</v>
      </c>
      <c r="AD2237">
        <v>13000000</v>
      </c>
      <c r="AE2237">
        <v>7</v>
      </c>
      <c r="AF2237">
        <v>6615578</v>
      </c>
      <c r="AG2237">
        <f>IFERROR(CORREL(AD2237:$AD$3757, AF2237:$AF$3757), "")</f>
        <v>4.9579863755120951E-4</v>
      </c>
      <c r="AH2237">
        <f t="shared" si="62"/>
        <v>-6384422</v>
      </c>
    </row>
    <row r="2238" spans="1:34" x14ac:dyDescent="0.3">
      <c r="A2238" t="s">
        <v>197</v>
      </c>
      <c r="B2238" t="s">
        <v>68</v>
      </c>
      <c r="G2238">
        <v>127</v>
      </c>
      <c r="H2238" t="s">
        <v>5367</v>
      </c>
      <c r="I2238" t="s">
        <v>528</v>
      </c>
      <c r="J2238" t="s">
        <v>897</v>
      </c>
      <c r="W2238" t="s">
        <v>3166</v>
      </c>
      <c r="X2238" t="s">
        <v>11</v>
      </c>
      <c r="AD2238">
        <v>18000000</v>
      </c>
      <c r="AE2238">
        <v>7.9</v>
      </c>
      <c r="AF2238">
        <v>5887457</v>
      </c>
      <c r="AG2238">
        <f>IFERROR(CORREL(AD2238:$AD$3757, AF2238:$AF$3757), "")</f>
        <v>4.8504208866971912E-4</v>
      </c>
      <c r="AH2238">
        <f t="shared" si="62"/>
        <v>-12112543</v>
      </c>
    </row>
    <row r="2239" spans="1:34" x14ac:dyDescent="0.3">
      <c r="A2239" t="s">
        <v>8</v>
      </c>
      <c r="B2239" t="s">
        <v>2195</v>
      </c>
      <c r="G2239">
        <v>111</v>
      </c>
      <c r="H2239" t="s">
        <v>897</v>
      </c>
      <c r="W2239" t="s">
        <v>3167</v>
      </c>
      <c r="X2239" t="s">
        <v>11</v>
      </c>
      <c r="AD2239">
        <v>18000000</v>
      </c>
      <c r="AE2239">
        <v>6.9</v>
      </c>
      <c r="AF2239">
        <v>13362308</v>
      </c>
      <c r="AG2239">
        <f>IFERROR(CORREL(AD2239:$AD$3757, AF2239:$AF$3757), "")</f>
        <v>4.7808463819179914E-4</v>
      </c>
      <c r="AH2239">
        <f t="shared" si="62"/>
        <v>-4637692</v>
      </c>
    </row>
    <row r="2240" spans="1:34" x14ac:dyDescent="0.3">
      <c r="A2240" t="s">
        <v>8</v>
      </c>
      <c r="B2240" t="s">
        <v>542</v>
      </c>
      <c r="G2240">
        <v>126</v>
      </c>
      <c r="H2240" t="s">
        <v>253</v>
      </c>
      <c r="I2240" t="s">
        <v>5367</v>
      </c>
      <c r="J2240" t="s">
        <v>897</v>
      </c>
      <c r="K2240" t="s">
        <v>5364</v>
      </c>
      <c r="L2240" t="s">
        <v>2601</v>
      </c>
      <c r="W2240" t="s">
        <v>3168</v>
      </c>
      <c r="X2240" t="s">
        <v>3169</v>
      </c>
      <c r="AD2240">
        <v>20000000</v>
      </c>
      <c r="AE2240">
        <v>7.3</v>
      </c>
      <c r="AF2240">
        <v>5701643</v>
      </c>
      <c r="AG2240">
        <f>IFERROR(CORREL(AD2240:$AD$3757, AF2240:$AF$3757), "")</f>
        <v>4.7403847036598231E-4</v>
      </c>
      <c r="AH2240">
        <f t="shared" si="62"/>
        <v>-14298357</v>
      </c>
    </row>
    <row r="2241" spans="1:34" x14ac:dyDescent="0.3">
      <c r="A2241" t="s">
        <v>8</v>
      </c>
      <c r="B2241" t="s">
        <v>344</v>
      </c>
      <c r="G2241">
        <v>114</v>
      </c>
      <c r="H2241" t="s">
        <v>354</v>
      </c>
      <c r="I2241" t="s">
        <v>5366</v>
      </c>
      <c r="J2241" t="s">
        <v>5281</v>
      </c>
      <c r="W2241" t="s">
        <v>3170</v>
      </c>
      <c r="X2241" t="s">
        <v>11</v>
      </c>
      <c r="AD2241">
        <v>18000000</v>
      </c>
      <c r="AE2241">
        <v>7.3</v>
      </c>
      <c r="AF2241">
        <v>5694401</v>
      </c>
      <c r="AG2241">
        <f>IFERROR(CORREL(AD2241:$AD$3757, AF2241:$AF$3757), "")</f>
        <v>4.6871997095263024E-4</v>
      </c>
      <c r="AH2241">
        <f t="shared" si="62"/>
        <v>-12305599</v>
      </c>
    </row>
    <row r="2242" spans="1:34" x14ac:dyDescent="0.3">
      <c r="A2242" t="s">
        <v>8</v>
      </c>
      <c r="B2242" t="s">
        <v>3171</v>
      </c>
      <c r="G2242">
        <v>99</v>
      </c>
      <c r="H2242" t="s">
        <v>354</v>
      </c>
      <c r="I2242" t="s">
        <v>5358</v>
      </c>
      <c r="W2242" t="s">
        <v>3172</v>
      </c>
      <c r="X2242" t="s">
        <v>11</v>
      </c>
      <c r="AD2242">
        <v>20000000</v>
      </c>
      <c r="AE2242">
        <v>3.5</v>
      </c>
      <c r="AF2242">
        <v>5333658</v>
      </c>
      <c r="AG2242">
        <f>IFERROR(CORREL(AD2242:$AD$3757, AF2242:$AF$3757), "")</f>
        <v>4.6166043461654666E-4</v>
      </c>
      <c r="AH2242">
        <f t="shared" si="62"/>
        <v>-14666342</v>
      </c>
    </row>
    <row r="2243" spans="1:34" x14ac:dyDescent="0.3">
      <c r="A2243" t="s">
        <v>8</v>
      </c>
      <c r="B2243" t="s">
        <v>224</v>
      </c>
      <c r="G2243">
        <v>150</v>
      </c>
      <c r="H2243" t="s">
        <v>897</v>
      </c>
      <c r="W2243" t="s">
        <v>3173</v>
      </c>
      <c r="X2243" t="s">
        <v>11</v>
      </c>
      <c r="AD2243">
        <v>18000000</v>
      </c>
      <c r="AE2243">
        <v>7.8</v>
      </c>
      <c r="AF2243">
        <v>4414535</v>
      </c>
      <c r="AG2243">
        <f>IFERROR(CORREL(AD2243:$AD$3757, AF2243:$AF$3757), "")</f>
        <v>4.5621677177469836E-4</v>
      </c>
      <c r="AH2243">
        <f t="shared" ref="AH2243:AH2306" si="63" xml:space="preserve"> AF2243 - AD2243</f>
        <v>-13585465</v>
      </c>
    </row>
    <row r="2244" spans="1:34" x14ac:dyDescent="0.3">
      <c r="A2244" t="s">
        <v>8</v>
      </c>
      <c r="B2244" t="s">
        <v>3174</v>
      </c>
      <c r="G2244">
        <v>112</v>
      </c>
      <c r="H2244" t="s">
        <v>253</v>
      </c>
      <c r="I2244" t="s">
        <v>897</v>
      </c>
      <c r="J2244" t="s">
        <v>5358</v>
      </c>
      <c r="K2244" t="s">
        <v>5281</v>
      </c>
      <c r="W2244" t="s">
        <v>3175</v>
      </c>
      <c r="X2244" t="s">
        <v>11</v>
      </c>
      <c r="AD2244">
        <v>18000000</v>
      </c>
      <c r="AE2244">
        <v>6.7</v>
      </c>
      <c r="AF2244">
        <v>3707794</v>
      </c>
      <c r="AG2244">
        <f>IFERROR(CORREL(AD2244:$AD$3757, AF2244:$AF$3757), "")</f>
        <v>4.4863725831472377E-4</v>
      </c>
      <c r="AH2244">
        <f t="shared" si="63"/>
        <v>-14292206</v>
      </c>
    </row>
    <row r="2245" spans="1:34" x14ac:dyDescent="0.3">
      <c r="A2245" t="s">
        <v>8</v>
      </c>
      <c r="B2245" t="s">
        <v>1056</v>
      </c>
      <c r="G2245">
        <v>108</v>
      </c>
      <c r="H2245" t="s">
        <v>528</v>
      </c>
      <c r="I2245" t="s">
        <v>5359</v>
      </c>
      <c r="W2245" t="s">
        <v>3176</v>
      </c>
      <c r="X2245" t="s">
        <v>11</v>
      </c>
      <c r="AD2245">
        <v>18000000</v>
      </c>
      <c r="AE2245">
        <v>6.4</v>
      </c>
      <c r="AF2245">
        <v>3203044</v>
      </c>
      <c r="AG2245">
        <f>IFERROR(CORREL(AD2245:$AD$3757, AF2245:$AF$3757), "")</f>
        <v>4.4077002548274427E-4</v>
      </c>
      <c r="AH2245">
        <f t="shared" si="63"/>
        <v>-14796956</v>
      </c>
    </row>
    <row r="2246" spans="1:34" x14ac:dyDescent="0.3">
      <c r="A2246" t="s">
        <v>8</v>
      </c>
      <c r="B2246" t="s">
        <v>3177</v>
      </c>
      <c r="G2246">
        <v>116</v>
      </c>
      <c r="H2246" t="s">
        <v>5367</v>
      </c>
      <c r="I2246" t="s">
        <v>897</v>
      </c>
      <c r="J2246" t="s">
        <v>5359</v>
      </c>
      <c r="K2246" t="s">
        <v>2601</v>
      </c>
      <c r="W2246" t="s">
        <v>3178</v>
      </c>
      <c r="X2246" t="s">
        <v>11</v>
      </c>
      <c r="AD2246">
        <v>18000000</v>
      </c>
      <c r="AE2246">
        <v>7.1</v>
      </c>
      <c r="AF2246">
        <v>4435083</v>
      </c>
      <c r="AG2246">
        <f>IFERROR(CORREL(AD2246:$AD$3757, AF2246:$AF$3757), "")</f>
        <v>4.3269346360596335E-4</v>
      </c>
      <c r="AH2246">
        <f t="shared" si="63"/>
        <v>-13564917</v>
      </c>
    </row>
    <row r="2247" spans="1:34" x14ac:dyDescent="0.3">
      <c r="A2247" t="s">
        <v>197</v>
      </c>
      <c r="B2247" t="s">
        <v>3179</v>
      </c>
      <c r="G2247">
        <v>144</v>
      </c>
      <c r="H2247" t="s">
        <v>897</v>
      </c>
      <c r="I2247" t="s">
        <v>5363</v>
      </c>
      <c r="W2247" t="s">
        <v>3180</v>
      </c>
      <c r="X2247" t="s">
        <v>3056</v>
      </c>
      <c r="AD2247">
        <v>12000000</v>
      </c>
      <c r="AE2247">
        <v>7.8</v>
      </c>
      <c r="AF2247">
        <v>2222647</v>
      </c>
      <c r="AG2247">
        <f>IFERROR(CORREL(AD2247:$AD$3757, AF2247:$AF$3757), "")</f>
        <v>4.2508774099602337E-4</v>
      </c>
      <c r="AH2247">
        <f t="shared" si="63"/>
        <v>-9777353</v>
      </c>
    </row>
    <row r="2248" spans="1:34" x14ac:dyDescent="0.3">
      <c r="A2248" t="s">
        <v>8</v>
      </c>
      <c r="B2248" t="s">
        <v>3181</v>
      </c>
      <c r="G2248">
        <v>93</v>
      </c>
      <c r="H2248" t="s">
        <v>354</v>
      </c>
      <c r="I2248" t="s">
        <v>1714</v>
      </c>
      <c r="J2248" t="s">
        <v>5359</v>
      </c>
      <c r="K2248" t="s">
        <v>5358</v>
      </c>
      <c r="L2248" t="s">
        <v>5281</v>
      </c>
      <c r="W2248" t="s">
        <v>3182</v>
      </c>
      <c r="X2248" t="s">
        <v>11</v>
      </c>
      <c r="AD2248">
        <v>2700000</v>
      </c>
      <c r="AE2248">
        <v>5.9</v>
      </c>
      <c r="AF2248">
        <v>3500000</v>
      </c>
      <c r="AG2248">
        <f>IFERROR(CORREL(AD2248:$AD$3757, AF2248:$AF$3757), "")</f>
        <v>4.103823926482281E-4</v>
      </c>
      <c r="AH2248">
        <f t="shared" si="63"/>
        <v>800000</v>
      </c>
    </row>
    <row r="2249" spans="1:34" x14ac:dyDescent="0.3">
      <c r="A2249" t="s">
        <v>8</v>
      </c>
      <c r="B2249" t="s">
        <v>699</v>
      </c>
      <c r="G2249">
        <v>103</v>
      </c>
      <c r="H2249" t="s">
        <v>5366</v>
      </c>
      <c r="I2249" t="s">
        <v>897</v>
      </c>
      <c r="J2249" t="s">
        <v>5363</v>
      </c>
      <c r="K2249" t="s">
        <v>5281</v>
      </c>
      <c r="W2249" t="s">
        <v>3183</v>
      </c>
      <c r="X2249" t="s">
        <v>11</v>
      </c>
      <c r="AD2249">
        <v>18000000</v>
      </c>
      <c r="AE2249">
        <v>7.2</v>
      </c>
      <c r="AF2249">
        <v>676698</v>
      </c>
      <c r="AG2249">
        <f>IFERROR(CORREL(AD2249:$AD$3757, AF2249:$AF$3757), "")</f>
        <v>3.8744819773645442E-4</v>
      </c>
      <c r="AH2249">
        <f t="shared" si="63"/>
        <v>-17323302</v>
      </c>
    </row>
    <row r="2250" spans="1:34" x14ac:dyDescent="0.3">
      <c r="A2250" t="s">
        <v>8</v>
      </c>
      <c r="B2250" t="s">
        <v>3184</v>
      </c>
      <c r="G2250">
        <v>121</v>
      </c>
      <c r="H2250" t="s">
        <v>354</v>
      </c>
      <c r="I2250" t="s">
        <v>897</v>
      </c>
      <c r="J2250" t="s">
        <v>5364</v>
      </c>
      <c r="K2250" t="s">
        <v>5359</v>
      </c>
      <c r="L2250" t="s">
        <v>2601</v>
      </c>
      <c r="M2250" t="s">
        <v>4337</v>
      </c>
      <c r="W2250" t="s">
        <v>3185</v>
      </c>
      <c r="X2250" t="s">
        <v>11</v>
      </c>
      <c r="AD2250">
        <v>11350000</v>
      </c>
      <c r="AE2250">
        <v>6.2</v>
      </c>
      <c r="AF2250">
        <v>229311</v>
      </c>
      <c r="AG2250">
        <f>IFERROR(CORREL(AD2250:$AD$3757, AF2250:$AF$3757), "")</f>
        <v>3.783130789971862E-4</v>
      </c>
      <c r="AH2250">
        <f t="shared" si="63"/>
        <v>-11120689</v>
      </c>
    </row>
    <row r="2251" spans="1:34" x14ac:dyDescent="0.3">
      <c r="A2251" t="s">
        <v>8</v>
      </c>
      <c r="B2251" t="s">
        <v>3186</v>
      </c>
      <c r="G2251">
        <v>105</v>
      </c>
      <c r="H2251" t="s">
        <v>354</v>
      </c>
      <c r="I2251" t="s">
        <v>5360</v>
      </c>
      <c r="J2251" t="s">
        <v>5358</v>
      </c>
      <c r="K2251" t="s">
        <v>5281</v>
      </c>
      <c r="W2251" t="s">
        <v>3187</v>
      </c>
      <c r="X2251" t="s">
        <v>11</v>
      </c>
      <c r="AD2251">
        <v>14000000</v>
      </c>
      <c r="AE2251">
        <v>6.7</v>
      </c>
      <c r="AF2251">
        <v>63260</v>
      </c>
      <c r="AG2251">
        <f>IFERROR(CORREL(AD2251:$AD$3757, AF2251:$AF$3757), "")</f>
        <v>3.6143910824026654E-4</v>
      </c>
      <c r="AH2251">
        <f t="shared" si="63"/>
        <v>-13936740</v>
      </c>
    </row>
    <row r="2252" spans="1:34" x14ac:dyDescent="0.3">
      <c r="A2252" t="s">
        <v>8</v>
      </c>
      <c r="B2252" t="s">
        <v>1753</v>
      </c>
      <c r="G2252">
        <v>119</v>
      </c>
      <c r="H2252" t="s">
        <v>528</v>
      </c>
      <c r="W2252" t="s">
        <v>3188</v>
      </c>
      <c r="X2252" t="s">
        <v>11</v>
      </c>
      <c r="AD2252">
        <v>20000000</v>
      </c>
      <c r="AE2252">
        <v>7.6</v>
      </c>
      <c r="AF2252">
        <v>121463226</v>
      </c>
      <c r="AG2252">
        <f>IFERROR(CORREL(AD2252:$AD$3757, AF2252:$AF$3757), "")</f>
        <v>3.4745179764864785E-4</v>
      </c>
      <c r="AH2252">
        <f t="shared" si="63"/>
        <v>101463226</v>
      </c>
    </row>
    <row r="2253" spans="1:34" x14ac:dyDescent="0.3">
      <c r="A2253" t="s">
        <v>8</v>
      </c>
      <c r="B2253" t="s">
        <v>286</v>
      </c>
      <c r="G2253">
        <v>98</v>
      </c>
      <c r="H2253" t="s">
        <v>897</v>
      </c>
      <c r="I2253" t="s">
        <v>5368</v>
      </c>
      <c r="J2253" t="s">
        <v>5362</v>
      </c>
      <c r="K2253" t="s">
        <v>5359</v>
      </c>
      <c r="W2253" t="s">
        <v>3189</v>
      </c>
      <c r="X2253" t="s">
        <v>11</v>
      </c>
      <c r="AD2253">
        <v>23000000</v>
      </c>
      <c r="AE2253">
        <v>6.2</v>
      </c>
      <c r="AF2253">
        <v>58006147</v>
      </c>
      <c r="AG2253">
        <f>IFERROR(CORREL(AD2253:$AD$3757, AF2253:$AF$3757), "")</f>
        <v>3.7766289239624893E-4</v>
      </c>
      <c r="AH2253">
        <f t="shared" si="63"/>
        <v>35006147</v>
      </c>
    </row>
    <row r="2254" spans="1:34" x14ac:dyDescent="0.3">
      <c r="A2254" t="s">
        <v>8</v>
      </c>
      <c r="B2254" t="s">
        <v>3190</v>
      </c>
      <c r="G2254">
        <v>80</v>
      </c>
      <c r="H2254" t="s">
        <v>354</v>
      </c>
      <c r="I2254" t="s">
        <v>5360</v>
      </c>
      <c r="J2254" t="s">
        <v>528</v>
      </c>
      <c r="K2254" t="s">
        <v>5366</v>
      </c>
      <c r="L2254" t="s">
        <v>5361</v>
      </c>
      <c r="W2254" t="s">
        <v>3191</v>
      </c>
      <c r="X2254" t="s">
        <v>11</v>
      </c>
      <c r="AD2254">
        <v>17500000</v>
      </c>
      <c r="AE2254">
        <v>6.5</v>
      </c>
      <c r="AF2254">
        <v>51053787</v>
      </c>
      <c r="AG2254">
        <f>IFERROR(CORREL(AD2254:$AD$3757, AF2254:$AF$3757), "")</f>
        <v>3.8316341396171495E-4</v>
      </c>
      <c r="AH2254">
        <f t="shared" si="63"/>
        <v>33553787</v>
      </c>
    </row>
    <row r="2255" spans="1:34" x14ac:dyDescent="0.3">
      <c r="A2255" t="s">
        <v>8</v>
      </c>
      <c r="B2255" t="s">
        <v>3192</v>
      </c>
      <c r="G2255">
        <v>121</v>
      </c>
      <c r="H2255" t="s">
        <v>897</v>
      </c>
      <c r="I2255" t="s">
        <v>5364</v>
      </c>
      <c r="J2255" t="s">
        <v>2601</v>
      </c>
      <c r="W2255" t="s">
        <v>3193</v>
      </c>
      <c r="X2255" t="s">
        <v>11</v>
      </c>
      <c r="AD2255">
        <v>17500000</v>
      </c>
      <c r="AE2255">
        <v>8.1</v>
      </c>
      <c r="AF2255">
        <v>23472900</v>
      </c>
      <c r="AG2255">
        <f>IFERROR(CORREL(AD2255:$AD$3757, AF2255:$AF$3757), "")</f>
        <v>3.9478673728705985E-4</v>
      </c>
      <c r="AH2255">
        <f t="shared" si="63"/>
        <v>5972900</v>
      </c>
    </row>
    <row r="2256" spans="1:34" x14ac:dyDescent="0.3">
      <c r="A2256" t="s">
        <v>8</v>
      </c>
      <c r="B2256" t="s">
        <v>3194</v>
      </c>
      <c r="G2256">
        <v>94</v>
      </c>
      <c r="H2256" t="s">
        <v>354</v>
      </c>
      <c r="I2256" t="s">
        <v>5366</v>
      </c>
      <c r="J2256" t="s">
        <v>897</v>
      </c>
      <c r="K2256" t="s">
        <v>5281</v>
      </c>
      <c r="W2256" t="s">
        <v>3195</v>
      </c>
      <c r="X2256" t="s">
        <v>11</v>
      </c>
      <c r="AD2256">
        <v>24000000</v>
      </c>
      <c r="AE2256">
        <v>6.3</v>
      </c>
      <c r="AF2256">
        <v>39687528</v>
      </c>
      <c r="AG2256">
        <f>IFERROR(CORREL(AD2256:$AD$3757, AF2256:$AF$3757), "")</f>
        <v>3.9467594952664068E-4</v>
      </c>
      <c r="AH2256">
        <f t="shared" si="63"/>
        <v>15687528</v>
      </c>
    </row>
    <row r="2257" spans="1:34" x14ac:dyDescent="0.3">
      <c r="A2257" t="s">
        <v>8</v>
      </c>
      <c r="B2257" t="s">
        <v>3196</v>
      </c>
      <c r="G2257">
        <v>93</v>
      </c>
      <c r="H2257" t="s">
        <v>897</v>
      </c>
      <c r="I2257" t="s">
        <v>5361</v>
      </c>
      <c r="J2257" t="s">
        <v>5368</v>
      </c>
      <c r="K2257" t="s">
        <v>5362</v>
      </c>
      <c r="W2257" t="s">
        <v>3197</v>
      </c>
      <c r="X2257" t="s">
        <v>11</v>
      </c>
      <c r="AD2257">
        <v>17500000</v>
      </c>
      <c r="AE2257">
        <v>4.4000000000000004</v>
      </c>
      <c r="AF2257">
        <v>7017178</v>
      </c>
      <c r="AG2257">
        <f>IFERROR(CORREL(AD2257:$AD$3757, AF2257:$AF$3757), "")</f>
        <v>3.9645900488749611E-4</v>
      </c>
      <c r="AH2257">
        <f t="shared" si="63"/>
        <v>-10482822</v>
      </c>
    </row>
    <row r="2258" spans="1:34" x14ac:dyDescent="0.3">
      <c r="A2258" t="s">
        <v>8</v>
      </c>
      <c r="B2258" t="s">
        <v>3199</v>
      </c>
      <c r="G2258">
        <v>116</v>
      </c>
      <c r="H2258" t="s">
        <v>5366</v>
      </c>
      <c r="I2258" t="s">
        <v>897</v>
      </c>
      <c r="J2258" t="s">
        <v>5281</v>
      </c>
      <c r="W2258" t="s">
        <v>3200</v>
      </c>
      <c r="X2258" t="s">
        <v>11</v>
      </c>
      <c r="AD2258">
        <v>17500000</v>
      </c>
      <c r="AE2258">
        <v>6</v>
      </c>
      <c r="AF2258">
        <v>325491</v>
      </c>
      <c r="AG2258">
        <f>IFERROR(CORREL(AD2258:$AD$3757, AF2258:$AF$3757), "")</f>
        <v>3.8939338893774971E-4</v>
      </c>
      <c r="AH2258">
        <f t="shared" si="63"/>
        <v>-17174509</v>
      </c>
    </row>
    <row r="2259" spans="1:34" x14ac:dyDescent="0.3">
      <c r="A2259" t="s">
        <v>8</v>
      </c>
      <c r="B2259" t="s">
        <v>942</v>
      </c>
      <c r="G2259">
        <v>101</v>
      </c>
      <c r="H2259" t="s">
        <v>5357</v>
      </c>
      <c r="I2259" t="s">
        <v>1714</v>
      </c>
      <c r="J2259" t="s">
        <v>5281</v>
      </c>
      <c r="W2259" t="s">
        <v>3201</v>
      </c>
      <c r="X2259" t="s">
        <v>11</v>
      </c>
      <c r="AD2259">
        <v>17000000</v>
      </c>
      <c r="AE2259">
        <v>7.6</v>
      </c>
      <c r="AF2259">
        <v>96471845</v>
      </c>
      <c r="AG2259">
        <f>IFERROR(CORREL(AD2259:$AD$3757, AF2259:$AF$3757), "")</f>
        <v>3.7949722711533003E-4</v>
      </c>
      <c r="AH2259">
        <f t="shared" si="63"/>
        <v>79471845</v>
      </c>
    </row>
    <row r="2260" spans="1:34" x14ac:dyDescent="0.3">
      <c r="A2260" t="s">
        <v>8</v>
      </c>
      <c r="B2260" t="s">
        <v>9</v>
      </c>
      <c r="G2260">
        <v>154</v>
      </c>
      <c r="H2260" t="s">
        <v>354</v>
      </c>
      <c r="I2260" t="s">
        <v>253</v>
      </c>
      <c r="J2260" t="s">
        <v>5358</v>
      </c>
      <c r="W2260" t="s">
        <v>3202</v>
      </c>
      <c r="X2260" t="s">
        <v>11</v>
      </c>
      <c r="AD2260">
        <v>18500000</v>
      </c>
      <c r="AE2260">
        <v>8.4</v>
      </c>
      <c r="AF2260">
        <v>85200000</v>
      </c>
      <c r="AG2260">
        <f>IFERROR(CORREL(AD2260:$AD$3757, AF2260:$AF$3757), "")</f>
        <v>4.1259932403884143E-4</v>
      </c>
      <c r="AH2260">
        <f t="shared" si="63"/>
        <v>66700000</v>
      </c>
    </row>
    <row r="2261" spans="1:34" x14ac:dyDescent="0.3">
      <c r="A2261" t="s">
        <v>8</v>
      </c>
      <c r="B2261" t="s">
        <v>3203</v>
      </c>
      <c r="G2261">
        <v>170</v>
      </c>
      <c r="H2261" t="s">
        <v>897</v>
      </c>
      <c r="I2261" t="s">
        <v>5361</v>
      </c>
      <c r="J2261" t="s">
        <v>5362</v>
      </c>
      <c r="K2261" t="s">
        <v>5359</v>
      </c>
      <c r="W2261" t="s">
        <v>3204</v>
      </c>
      <c r="X2261" t="s">
        <v>11</v>
      </c>
      <c r="AD2261">
        <v>17000000</v>
      </c>
      <c r="AE2261">
        <v>7.9</v>
      </c>
      <c r="AF2261">
        <v>72000000</v>
      </c>
      <c r="AG2261">
        <f>IFERROR(CORREL(AD2261:$AD$3757, AF2261:$AF$3757), "")</f>
        <v>4.3614399307338508E-4</v>
      </c>
      <c r="AH2261">
        <f t="shared" si="63"/>
        <v>55000000</v>
      </c>
    </row>
    <row r="2262" spans="1:34" x14ac:dyDescent="0.3">
      <c r="A2262" t="s">
        <v>8</v>
      </c>
      <c r="B2262" t="s">
        <v>3205</v>
      </c>
      <c r="G2262">
        <v>99</v>
      </c>
      <c r="H2262" t="s">
        <v>1714</v>
      </c>
      <c r="I2262" t="s">
        <v>5363</v>
      </c>
      <c r="J2262" t="s">
        <v>5281</v>
      </c>
      <c r="W2262" t="s">
        <v>3206</v>
      </c>
      <c r="X2262" t="s">
        <v>11</v>
      </c>
      <c r="AD2262">
        <v>17000000</v>
      </c>
      <c r="AE2262">
        <v>5.6</v>
      </c>
      <c r="AF2262">
        <v>72219395</v>
      </c>
      <c r="AG2262">
        <f>IFERROR(CORREL(AD2262:$AD$3757, AF2262:$AF$3757), "")</f>
        <v>4.5813753757503934E-4</v>
      </c>
      <c r="AH2262">
        <f t="shared" si="63"/>
        <v>55219395</v>
      </c>
    </row>
    <row r="2263" spans="1:34" x14ac:dyDescent="0.3">
      <c r="A2263" t="s">
        <v>8</v>
      </c>
      <c r="B2263" t="s">
        <v>1993</v>
      </c>
      <c r="G2263">
        <v>104</v>
      </c>
      <c r="H2263" t="s">
        <v>528</v>
      </c>
      <c r="W2263" t="s">
        <v>3207</v>
      </c>
      <c r="X2263" t="s">
        <v>11</v>
      </c>
      <c r="AD2263">
        <v>17000000</v>
      </c>
      <c r="AE2263">
        <v>6.5</v>
      </c>
      <c r="AF2263">
        <v>82389560</v>
      </c>
      <c r="AG2263">
        <f>IFERROR(CORREL(AD2263:$AD$3757, AF2263:$AF$3757), "")</f>
        <v>4.8028295590115896E-4</v>
      </c>
      <c r="AH2263">
        <f t="shared" si="63"/>
        <v>65389560</v>
      </c>
    </row>
    <row r="2264" spans="1:34" x14ac:dyDescent="0.3">
      <c r="A2264" t="s">
        <v>8</v>
      </c>
      <c r="B2264" t="s">
        <v>2197</v>
      </c>
      <c r="G2264">
        <v>126</v>
      </c>
      <c r="H2264" t="s">
        <v>253</v>
      </c>
      <c r="I2264" t="s">
        <v>528</v>
      </c>
      <c r="J2264" t="s">
        <v>897</v>
      </c>
      <c r="K2264" t="s">
        <v>5359</v>
      </c>
      <c r="W2264" t="s">
        <v>3208</v>
      </c>
      <c r="X2264" t="s">
        <v>11</v>
      </c>
      <c r="AD2264">
        <v>12000000</v>
      </c>
      <c r="AE2264">
        <v>7.5</v>
      </c>
      <c r="AF2264">
        <v>71502303</v>
      </c>
      <c r="AG2264">
        <f>IFERROR(CORREL(AD2264:$AD$3757, AF2264:$AF$3757), "")</f>
        <v>5.0718793864556252E-4</v>
      </c>
      <c r="AH2264">
        <f t="shared" si="63"/>
        <v>59502303</v>
      </c>
    </row>
    <row r="2265" spans="1:34" x14ac:dyDescent="0.3">
      <c r="A2265" t="s">
        <v>8</v>
      </c>
      <c r="B2265" t="s">
        <v>1310</v>
      </c>
      <c r="G2265">
        <v>110</v>
      </c>
      <c r="H2265" t="s">
        <v>528</v>
      </c>
      <c r="W2265" t="s">
        <v>3209</v>
      </c>
      <c r="X2265" t="s">
        <v>11</v>
      </c>
      <c r="AD2265">
        <v>17500000</v>
      </c>
      <c r="AE2265">
        <v>6.3</v>
      </c>
      <c r="AF2265">
        <v>19179969</v>
      </c>
      <c r="AG2265">
        <f>IFERROR(CORREL(AD2265:$AD$3757, AF2265:$AF$3757), "")</f>
        <v>5.4073357270171315E-4</v>
      </c>
      <c r="AH2265">
        <f t="shared" si="63"/>
        <v>1679969</v>
      </c>
    </row>
    <row r="2266" spans="1:34" x14ac:dyDescent="0.3">
      <c r="A2266" t="s">
        <v>8</v>
      </c>
      <c r="B2266" t="s">
        <v>1440</v>
      </c>
      <c r="G2266">
        <v>101</v>
      </c>
      <c r="H2266" t="s">
        <v>1714</v>
      </c>
      <c r="I2266" t="s">
        <v>5281</v>
      </c>
      <c r="W2266" t="s">
        <v>3210</v>
      </c>
      <c r="X2266" t="s">
        <v>11</v>
      </c>
      <c r="AD2266">
        <v>300000</v>
      </c>
      <c r="AE2266">
        <v>7.9</v>
      </c>
      <c r="AF2266">
        <v>47000000</v>
      </c>
      <c r="AG2266">
        <f>IFERROR(CORREL(AD2266:$AD$3757, AF2266:$AF$3757), "")</f>
        <v>5.388738488918928E-4</v>
      </c>
      <c r="AH2266">
        <f t="shared" si="63"/>
        <v>46700000</v>
      </c>
    </row>
    <row r="2267" spans="1:34" x14ac:dyDescent="0.3">
      <c r="A2267" t="s">
        <v>197</v>
      </c>
      <c r="B2267" t="s">
        <v>519</v>
      </c>
      <c r="G2267">
        <v>80</v>
      </c>
      <c r="H2267" t="s">
        <v>354</v>
      </c>
      <c r="I2267" t="s">
        <v>253</v>
      </c>
      <c r="J2267" t="s">
        <v>5364</v>
      </c>
      <c r="W2267" t="s">
        <v>1651</v>
      </c>
      <c r="X2267" t="s">
        <v>521</v>
      </c>
      <c r="AD2267">
        <v>31000000</v>
      </c>
      <c r="AE2267">
        <v>7.9</v>
      </c>
      <c r="AF2267">
        <v>84961</v>
      </c>
      <c r="AG2267">
        <f>IFERROR(CORREL(AD2267:$AD$3757, AF2267:$AF$3757), "")</f>
        <v>5.6857182018699886E-4</v>
      </c>
      <c r="AH2267">
        <f t="shared" si="63"/>
        <v>-30915039</v>
      </c>
    </row>
    <row r="2268" spans="1:34" x14ac:dyDescent="0.3">
      <c r="A2268" t="s">
        <v>8</v>
      </c>
      <c r="B2268" t="s">
        <v>3211</v>
      </c>
      <c r="G2268">
        <v>87</v>
      </c>
      <c r="H2268" t="s">
        <v>528</v>
      </c>
      <c r="I2268" t="s">
        <v>897</v>
      </c>
      <c r="J2268" t="s">
        <v>5361</v>
      </c>
      <c r="K2268" t="s">
        <v>5357</v>
      </c>
      <c r="L2268" t="s">
        <v>5358</v>
      </c>
      <c r="W2268" t="s">
        <v>3212</v>
      </c>
      <c r="X2268" t="s">
        <v>11</v>
      </c>
      <c r="AD2268">
        <v>17000000</v>
      </c>
      <c r="AE2268">
        <v>5.0999999999999996</v>
      </c>
      <c r="AF2268">
        <v>37566230</v>
      </c>
      <c r="AG2268">
        <f>IFERROR(CORREL(AD2268:$AD$3757, AF2268:$AF$3757), "")</f>
        <v>5.7389968283995049E-4</v>
      </c>
      <c r="AH2268">
        <f t="shared" si="63"/>
        <v>20566230</v>
      </c>
    </row>
    <row r="2269" spans="1:34" x14ac:dyDescent="0.3">
      <c r="A2269" t="s">
        <v>8</v>
      </c>
      <c r="B2269" t="s">
        <v>2419</v>
      </c>
      <c r="G2269">
        <v>123</v>
      </c>
      <c r="H2269" t="s">
        <v>528</v>
      </c>
      <c r="I2269" t="s">
        <v>897</v>
      </c>
      <c r="W2269" t="s">
        <v>3213</v>
      </c>
      <c r="X2269" t="s">
        <v>11</v>
      </c>
      <c r="AD2269">
        <v>17000000</v>
      </c>
      <c r="AE2269">
        <v>6.7</v>
      </c>
      <c r="AF2269">
        <v>70492685</v>
      </c>
      <c r="AG2269">
        <f>IFERROR(CORREL(AD2269:$AD$3757, AF2269:$AF$3757), "")</f>
        <v>5.8029496331492021E-4</v>
      </c>
      <c r="AH2269">
        <f t="shared" si="63"/>
        <v>53492685</v>
      </c>
    </row>
    <row r="2270" spans="1:34" x14ac:dyDescent="0.3">
      <c r="A2270" t="s">
        <v>8</v>
      </c>
      <c r="B2270" t="s">
        <v>2533</v>
      </c>
      <c r="G2270">
        <v>109</v>
      </c>
      <c r="H2270" t="s">
        <v>354</v>
      </c>
      <c r="I2270" t="s">
        <v>5366</v>
      </c>
      <c r="J2270" t="s">
        <v>897</v>
      </c>
      <c r="K2270" t="s">
        <v>5281</v>
      </c>
      <c r="W2270" t="s">
        <v>3214</v>
      </c>
      <c r="X2270" t="s">
        <v>11</v>
      </c>
      <c r="AD2270">
        <v>17000000</v>
      </c>
      <c r="AE2270">
        <v>6.7</v>
      </c>
      <c r="AF2270">
        <v>35635046</v>
      </c>
      <c r="AG2270">
        <f>IFERROR(CORREL(AD2270:$AD$3757, AF2270:$AF$3757), "")</f>
        <v>6.0190495541326999E-4</v>
      </c>
      <c r="AH2270">
        <f t="shared" si="63"/>
        <v>18635046</v>
      </c>
    </row>
    <row r="2271" spans="1:34" x14ac:dyDescent="0.3">
      <c r="A2271" t="s">
        <v>8</v>
      </c>
      <c r="B2271" t="s">
        <v>3215</v>
      </c>
      <c r="G2271">
        <v>90</v>
      </c>
      <c r="H2271" t="s">
        <v>1714</v>
      </c>
      <c r="I2271" t="s">
        <v>5363</v>
      </c>
      <c r="W2271" t="s">
        <v>3216</v>
      </c>
      <c r="X2271" t="s">
        <v>11</v>
      </c>
      <c r="AD2271">
        <v>20000000</v>
      </c>
      <c r="AE2271">
        <v>5.6</v>
      </c>
      <c r="AF2271">
        <v>45670855</v>
      </c>
      <c r="AG2271">
        <f>IFERROR(CORREL(AD2271:$AD$3757, AF2271:$AF$3757), "")</f>
        <v>6.0744743659844078E-4</v>
      </c>
      <c r="AH2271">
        <f t="shared" si="63"/>
        <v>25670855</v>
      </c>
    </row>
    <row r="2272" spans="1:34" x14ac:dyDescent="0.3">
      <c r="A2272" t="s">
        <v>8</v>
      </c>
      <c r="B2272" t="s">
        <v>1002</v>
      </c>
      <c r="G2272">
        <v>96</v>
      </c>
      <c r="H2272" t="s">
        <v>528</v>
      </c>
      <c r="I2272" t="s">
        <v>5359</v>
      </c>
      <c r="W2272" t="s">
        <v>3217</v>
      </c>
      <c r="X2272" t="s">
        <v>11</v>
      </c>
      <c r="AD2272">
        <v>17000000</v>
      </c>
      <c r="AE2272">
        <v>5.6</v>
      </c>
      <c r="AF2272">
        <v>37939782</v>
      </c>
      <c r="AG2272">
        <f>IFERROR(CORREL(AD2272:$AD$3757, AF2272:$AF$3757), "")</f>
        <v>6.1437886872952013E-4</v>
      </c>
      <c r="AH2272">
        <f t="shared" si="63"/>
        <v>20939782</v>
      </c>
    </row>
    <row r="2273" spans="1:34" x14ac:dyDescent="0.3">
      <c r="A2273" t="s">
        <v>8</v>
      </c>
      <c r="B2273" t="s">
        <v>80</v>
      </c>
      <c r="G2273">
        <v>125</v>
      </c>
      <c r="H2273" t="s">
        <v>354</v>
      </c>
      <c r="I2273" t="s">
        <v>253</v>
      </c>
      <c r="J2273" t="s">
        <v>5358</v>
      </c>
      <c r="W2273" t="s">
        <v>81</v>
      </c>
      <c r="X2273" t="s">
        <v>11</v>
      </c>
      <c r="AD2273">
        <v>170000000</v>
      </c>
      <c r="AE2273">
        <v>6.8</v>
      </c>
      <c r="AF2273">
        <v>172051787</v>
      </c>
      <c r="AG2273">
        <f>IFERROR(CORREL(AD2273:$AD$3757, AF2273:$AF$3757), "")</f>
        <v>6.2099652943840291E-4</v>
      </c>
      <c r="AH2273">
        <f t="shared" si="63"/>
        <v>2051787</v>
      </c>
    </row>
    <row r="2274" spans="1:34" x14ac:dyDescent="0.3">
      <c r="A2274" t="s">
        <v>8</v>
      </c>
      <c r="B2274" t="s">
        <v>3218</v>
      </c>
      <c r="G2274">
        <v>82</v>
      </c>
      <c r="H2274" t="s">
        <v>528</v>
      </c>
      <c r="I2274" t="s">
        <v>5368</v>
      </c>
      <c r="J2274" t="s">
        <v>5359</v>
      </c>
      <c r="W2274" t="s">
        <v>3219</v>
      </c>
      <c r="X2274" t="s">
        <v>11</v>
      </c>
      <c r="AD2274">
        <v>17000000</v>
      </c>
      <c r="AE2274">
        <v>6.2</v>
      </c>
      <c r="AF2274">
        <v>30324946</v>
      </c>
      <c r="AG2274">
        <f>IFERROR(CORREL(AD2274:$AD$3757, AF2274:$AF$3757), "")</f>
        <v>-4.1612333468153028E-4</v>
      </c>
      <c r="AH2274">
        <f t="shared" si="63"/>
        <v>13324946</v>
      </c>
    </row>
    <row r="2275" spans="1:34" x14ac:dyDescent="0.3">
      <c r="A2275" t="s">
        <v>8</v>
      </c>
      <c r="B2275" t="s">
        <v>3220</v>
      </c>
      <c r="G2275">
        <v>86</v>
      </c>
      <c r="H2275" t="s">
        <v>897</v>
      </c>
      <c r="I2275" t="s">
        <v>5357</v>
      </c>
      <c r="J2275" t="s">
        <v>5359</v>
      </c>
      <c r="W2275" t="s">
        <v>3221</v>
      </c>
      <c r="X2275" t="s">
        <v>11</v>
      </c>
      <c r="AD2275">
        <v>17000000</v>
      </c>
      <c r="AE2275">
        <v>5.6</v>
      </c>
      <c r="AF2275">
        <v>27854896</v>
      </c>
      <c r="AG2275">
        <f>IFERROR(CORREL(AD2275:$AD$3757, AF2275:$AF$3757), "")</f>
        <v>-4.1296965264540832E-4</v>
      </c>
      <c r="AH2275">
        <f t="shared" si="63"/>
        <v>10854896</v>
      </c>
    </row>
    <row r="2276" spans="1:34" x14ac:dyDescent="0.3">
      <c r="A2276" t="s">
        <v>8</v>
      </c>
      <c r="B2276" t="s">
        <v>2004</v>
      </c>
      <c r="G2276">
        <v>108</v>
      </c>
      <c r="H2276" t="s">
        <v>1714</v>
      </c>
      <c r="W2276" t="s">
        <v>3222</v>
      </c>
      <c r="X2276" t="s">
        <v>11</v>
      </c>
      <c r="AD2276">
        <v>15000000</v>
      </c>
      <c r="AE2276">
        <v>6.4</v>
      </c>
      <c r="AF2276">
        <v>41777564</v>
      </c>
      <c r="AG2276">
        <f>IFERROR(CORREL(AD2276:$AD$3757, AF2276:$AF$3757), "")</f>
        <v>-4.1092893873756123E-4</v>
      </c>
      <c r="AH2276">
        <f t="shared" si="63"/>
        <v>26777564</v>
      </c>
    </row>
    <row r="2277" spans="1:34" x14ac:dyDescent="0.3">
      <c r="A2277" t="s">
        <v>8</v>
      </c>
      <c r="B2277" t="s">
        <v>1214</v>
      </c>
      <c r="G2277">
        <v>98</v>
      </c>
      <c r="H2277" t="s">
        <v>528</v>
      </c>
      <c r="W2277" t="s">
        <v>3223</v>
      </c>
      <c r="X2277" t="s">
        <v>11</v>
      </c>
      <c r="AD2277">
        <v>17000000</v>
      </c>
      <c r="AE2277">
        <v>5.6</v>
      </c>
      <c r="AF2277">
        <v>22734486</v>
      </c>
      <c r="AG2277">
        <f>IFERROR(CORREL(AD2277:$AD$3757, AF2277:$AF$3757), "")</f>
        <v>-4.0079998093993575E-4</v>
      </c>
      <c r="AH2277">
        <f t="shared" si="63"/>
        <v>5734486</v>
      </c>
    </row>
    <row r="2278" spans="1:34" x14ac:dyDescent="0.3">
      <c r="A2278" t="s">
        <v>8</v>
      </c>
      <c r="B2278" t="s">
        <v>2297</v>
      </c>
      <c r="G2278">
        <v>129</v>
      </c>
      <c r="H2278" t="s">
        <v>5367</v>
      </c>
      <c r="I2278" t="s">
        <v>897</v>
      </c>
      <c r="J2278" t="s">
        <v>5365</v>
      </c>
      <c r="W2278" t="s">
        <v>3224</v>
      </c>
      <c r="X2278" t="s">
        <v>11</v>
      </c>
      <c r="AD2278">
        <v>17000000</v>
      </c>
      <c r="AE2278">
        <v>7.4</v>
      </c>
      <c r="AF2278">
        <v>44469602</v>
      </c>
      <c r="AG2278">
        <f>IFERROR(CORREL(AD2278:$AD$3757, AF2278:$AF$3757), "")</f>
        <v>-4.0107212633226988E-4</v>
      </c>
      <c r="AH2278">
        <f t="shared" si="63"/>
        <v>27469602</v>
      </c>
    </row>
    <row r="2279" spans="1:34" x14ac:dyDescent="0.3">
      <c r="A2279" t="s">
        <v>8</v>
      </c>
      <c r="B2279" t="s">
        <v>3225</v>
      </c>
      <c r="G2279">
        <v>112</v>
      </c>
      <c r="H2279" t="s">
        <v>528</v>
      </c>
      <c r="I2279" t="s">
        <v>5368</v>
      </c>
      <c r="J2279" t="s">
        <v>5359</v>
      </c>
      <c r="W2279" t="s">
        <v>3226</v>
      </c>
      <c r="X2279" t="s">
        <v>11</v>
      </c>
      <c r="AD2279">
        <v>17000000</v>
      </c>
      <c r="AE2279">
        <v>7.2</v>
      </c>
      <c r="AF2279">
        <v>64998368</v>
      </c>
      <c r="AG2279">
        <f>IFERROR(CORREL(AD2279:$AD$3757, AF2279:$AF$3757), "")</f>
        <v>-3.9150612580004797E-4</v>
      </c>
      <c r="AH2279">
        <f t="shared" si="63"/>
        <v>47998368</v>
      </c>
    </row>
    <row r="2280" spans="1:34" x14ac:dyDescent="0.3">
      <c r="A2280" t="s">
        <v>8</v>
      </c>
      <c r="B2280" t="s">
        <v>1969</v>
      </c>
      <c r="G2280">
        <v>108</v>
      </c>
      <c r="H2280" t="s">
        <v>528</v>
      </c>
      <c r="I2280" t="s">
        <v>897</v>
      </c>
      <c r="J2280" t="s">
        <v>5359</v>
      </c>
      <c r="K2280" t="s">
        <v>5365</v>
      </c>
      <c r="W2280" t="s">
        <v>3227</v>
      </c>
      <c r="X2280" t="s">
        <v>11</v>
      </c>
      <c r="AD2280">
        <v>34000000</v>
      </c>
      <c r="AE2280">
        <v>4.9000000000000004</v>
      </c>
      <c r="AF2280">
        <v>19693891</v>
      </c>
      <c r="AG2280">
        <f>IFERROR(CORREL(AD2280:$AD$3757, AF2280:$AF$3757), "")</f>
        <v>-3.726909540664836E-4</v>
      </c>
      <c r="AH2280">
        <f t="shared" si="63"/>
        <v>-14306109</v>
      </c>
    </row>
    <row r="2281" spans="1:34" x14ac:dyDescent="0.3">
      <c r="A2281" t="s">
        <v>8</v>
      </c>
      <c r="B2281" t="s">
        <v>21</v>
      </c>
      <c r="G2281">
        <v>121</v>
      </c>
      <c r="H2281" t="s">
        <v>5366</v>
      </c>
      <c r="I2281" t="s">
        <v>897</v>
      </c>
      <c r="J2281" t="s">
        <v>5281</v>
      </c>
      <c r="W2281" t="s">
        <v>3228</v>
      </c>
      <c r="X2281" t="s">
        <v>11</v>
      </c>
      <c r="AD2281">
        <v>17000000</v>
      </c>
      <c r="AE2281">
        <v>7.5</v>
      </c>
      <c r="AF2281">
        <v>16311763</v>
      </c>
      <c r="AG2281">
        <f>IFERROR(CORREL(AD2281:$AD$3757, AF2281:$AF$3757), "")</f>
        <v>-3.7134721571443845E-4</v>
      </c>
      <c r="AH2281">
        <f t="shared" si="63"/>
        <v>-688237</v>
      </c>
    </row>
    <row r="2282" spans="1:34" x14ac:dyDescent="0.3">
      <c r="A2282" t="s">
        <v>8</v>
      </c>
      <c r="B2282" t="s">
        <v>3229</v>
      </c>
      <c r="G2282">
        <v>89</v>
      </c>
      <c r="H2282" t="s">
        <v>1714</v>
      </c>
      <c r="I2282" t="s">
        <v>5363</v>
      </c>
      <c r="J2282" t="s">
        <v>5281</v>
      </c>
      <c r="W2282" t="s">
        <v>3230</v>
      </c>
      <c r="X2282" t="s">
        <v>11</v>
      </c>
      <c r="AD2282">
        <v>17000000</v>
      </c>
      <c r="AE2282">
        <v>4.8</v>
      </c>
      <c r="AF2282">
        <v>12693621</v>
      </c>
      <c r="AG2282">
        <f>IFERROR(CORREL(AD2282:$AD$3757, AF2282:$AF$3757), "")</f>
        <v>-3.7452739135933219E-4</v>
      </c>
      <c r="AH2282">
        <f t="shared" si="63"/>
        <v>-4306379</v>
      </c>
    </row>
    <row r="2283" spans="1:34" x14ac:dyDescent="0.3">
      <c r="A2283" t="s">
        <v>8</v>
      </c>
      <c r="B2283" t="s">
        <v>3231</v>
      </c>
      <c r="G2283">
        <v>89</v>
      </c>
      <c r="H2283" t="s">
        <v>528</v>
      </c>
      <c r="I2283" t="s">
        <v>5359</v>
      </c>
      <c r="W2283" t="s">
        <v>3232</v>
      </c>
      <c r="X2283" t="s">
        <v>11</v>
      </c>
      <c r="AD2283">
        <v>4000000</v>
      </c>
      <c r="AE2283">
        <v>3.1</v>
      </c>
      <c r="AF2283">
        <v>15655665</v>
      </c>
      <c r="AG2283">
        <f>IFERROR(CORREL(AD2283:$AD$3757, AF2283:$AF$3757), "")</f>
        <v>-3.793640771685878E-4</v>
      </c>
      <c r="AH2283">
        <f t="shared" si="63"/>
        <v>11655665</v>
      </c>
    </row>
    <row r="2284" spans="1:34" x14ac:dyDescent="0.3">
      <c r="A2284" t="s">
        <v>8</v>
      </c>
      <c r="B2284" t="s">
        <v>3233</v>
      </c>
      <c r="G2284">
        <v>73</v>
      </c>
      <c r="H2284" t="s">
        <v>253</v>
      </c>
      <c r="I2284" t="s">
        <v>528</v>
      </c>
      <c r="J2284" t="s">
        <v>5361</v>
      </c>
      <c r="K2284" t="s">
        <v>5357</v>
      </c>
      <c r="L2284" t="s">
        <v>5362</v>
      </c>
      <c r="W2284" t="s">
        <v>3234</v>
      </c>
      <c r="X2284" t="s">
        <v>11</v>
      </c>
      <c r="AD2284">
        <v>17000000</v>
      </c>
      <c r="AE2284">
        <v>5.8</v>
      </c>
      <c r="AF2284">
        <v>11634458</v>
      </c>
      <c r="AG2284">
        <f>IFERROR(CORREL(AD2284:$AD$3757, AF2284:$AF$3757), "")</f>
        <v>-3.8770412711737002E-4</v>
      </c>
      <c r="AH2284">
        <f t="shared" si="63"/>
        <v>-5365542</v>
      </c>
    </row>
    <row r="2285" spans="1:34" x14ac:dyDescent="0.3">
      <c r="A2285" t="s">
        <v>8</v>
      </c>
      <c r="B2285" t="s">
        <v>813</v>
      </c>
      <c r="G2285">
        <v>132</v>
      </c>
      <c r="H2285" t="s">
        <v>5366</v>
      </c>
      <c r="I2285" t="s">
        <v>897</v>
      </c>
      <c r="J2285" t="s">
        <v>5281</v>
      </c>
      <c r="W2285" t="s">
        <v>3235</v>
      </c>
      <c r="X2285" t="s">
        <v>11</v>
      </c>
      <c r="AD2285">
        <v>17000000</v>
      </c>
      <c r="AE2285">
        <v>6.7</v>
      </c>
      <c r="AF2285">
        <v>27154426</v>
      </c>
      <c r="AG2285">
        <f>IFERROR(CORREL(AD2285:$AD$3757, AF2285:$AF$3757), "")</f>
        <v>-3.9304333323832765E-4</v>
      </c>
      <c r="AH2285">
        <f t="shared" si="63"/>
        <v>10154426</v>
      </c>
    </row>
    <row r="2286" spans="1:34" x14ac:dyDescent="0.3">
      <c r="A2286" t="s">
        <v>8</v>
      </c>
      <c r="B2286" t="s">
        <v>3236</v>
      </c>
      <c r="G2286">
        <v>96</v>
      </c>
      <c r="H2286" t="s">
        <v>1714</v>
      </c>
      <c r="W2286" t="s">
        <v>3237</v>
      </c>
      <c r="X2286" t="s">
        <v>11</v>
      </c>
      <c r="AD2286">
        <v>17000000</v>
      </c>
      <c r="AE2286">
        <v>6.5</v>
      </c>
      <c r="AF2286">
        <v>54239856</v>
      </c>
      <c r="AG2286">
        <f>IFERROR(CORREL(AD2286:$AD$3757, AF2286:$AF$3757), "")</f>
        <v>-3.912933359110394E-4</v>
      </c>
      <c r="AH2286">
        <f t="shared" si="63"/>
        <v>37239856</v>
      </c>
    </row>
    <row r="2287" spans="1:34" x14ac:dyDescent="0.3">
      <c r="A2287" t="s">
        <v>8</v>
      </c>
      <c r="B2287" t="s">
        <v>1127</v>
      </c>
      <c r="G2287">
        <v>98</v>
      </c>
      <c r="H2287" t="s">
        <v>528</v>
      </c>
      <c r="I2287" t="s">
        <v>5359</v>
      </c>
      <c r="W2287" t="s">
        <v>3238</v>
      </c>
      <c r="X2287" t="s">
        <v>11</v>
      </c>
      <c r="AD2287">
        <v>17000000</v>
      </c>
      <c r="AE2287">
        <v>5.9</v>
      </c>
      <c r="AF2287">
        <v>8662318</v>
      </c>
      <c r="AG2287">
        <f>IFERROR(CORREL(AD2287:$AD$3757, AF2287:$AF$3757), "")</f>
        <v>-3.77239355020554E-4</v>
      </c>
      <c r="AH2287">
        <f t="shared" si="63"/>
        <v>-8337682</v>
      </c>
    </row>
    <row r="2288" spans="1:34" x14ac:dyDescent="0.3">
      <c r="A2288" t="s">
        <v>8</v>
      </c>
      <c r="B2288" t="s">
        <v>463</v>
      </c>
      <c r="G2288">
        <v>107</v>
      </c>
      <c r="H2288" t="s">
        <v>528</v>
      </c>
      <c r="I2288" t="s">
        <v>5368</v>
      </c>
      <c r="W2288" t="s">
        <v>3239</v>
      </c>
      <c r="X2288" t="s">
        <v>11</v>
      </c>
      <c r="AD2288">
        <v>19000000</v>
      </c>
      <c r="AE2288">
        <v>5.5</v>
      </c>
      <c r="AF2288">
        <v>7156725</v>
      </c>
      <c r="AG2288">
        <f>IFERROR(CORREL(AD2288:$AD$3757, AF2288:$AF$3757), "")</f>
        <v>-3.8394873047700121E-4</v>
      </c>
      <c r="AH2288">
        <f t="shared" si="63"/>
        <v>-11843275</v>
      </c>
    </row>
    <row r="2289" spans="1:34" x14ac:dyDescent="0.3">
      <c r="A2289" t="s">
        <v>8</v>
      </c>
      <c r="B2289" t="s">
        <v>3240</v>
      </c>
      <c r="G2289">
        <v>134</v>
      </c>
      <c r="H2289" t="s">
        <v>354</v>
      </c>
      <c r="I2289" t="s">
        <v>253</v>
      </c>
      <c r="J2289" t="s">
        <v>5361</v>
      </c>
      <c r="K2289" t="s">
        <v>5358</v>
      </c>
      <c r="W2289" t="s">
        <v>3241</v>
      </c>
      <c r="X2289" t="s">
        <v>11</v>
      </c>
      <c r="AD2289">
        <v>17000000</v>
      </c>
      <c r="AE2289">
        <v>3.6</v>
      </c>
      <c r="AF2289">
        <v>15681020</v>
      </c>
      <c r="AG2289">
        <f>IFERROR(CORREL(AD2289:$AD$3757, AF2289:$AF$3757), "")</f>
        <v>-3.8978518376319278E-4</v>
      </c>
      <c r="AH2289">
        <f t="shared" si="63"/>
        <v>-1318980</v>
      </c>
    </row>
    <row r="2290" spans="1:34" x14ac:dyDescent="0.3">
      <c r="A2290" t="s">
        <v>8</v>
      </c>
      <c r="B2290" t="s">
        <v>3242</v>
      </c>
      <c r="G2290">
        <v>122</v>
      </c>
      <c r="H2290" t="s">
        <v>354</v>
      </c>
      <c r="I2290" t="s">
        <v>5366</v>
      </c>
      <c r="J2290" t="s">
        <v>897</v>
      </c>
      <c r="K2290" t="s">
        <v>5281</v>
      </c>
      <c r="W2290" t="s">
        <v>3243</v>
      </c>
      <c r="X2290" t="s">
        <v>11</v>
      </c>
      <c r="AD2290">
        <v>17000000</v>
      </c>
      <c r="AE2290">
        <v>7.4</v>
      </c>
      <c r="AF2290">
        <v>6855137</v>
      </c>
      <c r="AG2290">
        <f>IFERROR(CORREL(AD2290:$AD$3757, AF2290:$AF$3757), "")</f>
        <v>-3.9328649413589595E-4</v>
      </c>
      <c r="AH2290">
        <f t="shared" si="63"/>
        <v>-10144863</v>
      </c>
    </row>
    <row r="2291" spans="1:34" x14ac:dyDescent="0.3">
      <c r="A2291" t="s">
        <v>8</v>
      </c>
      <c r="B2291" t="s">
        <v>3244</v>
      </c>
      <c r="G2291">
        <v>97</v>
      </c>
      <c r="H2291" t="s">
        <v>253</v>
      </c>
      <c r="I2291" t="s">
        <v>5366</v>
      </c>
      <c r="J2291" t="s">
        <v>897</v>
      </c>
      <c r="K2291" t="s">
        <v>5359</v>
      </c>
      <c r="W2291" t="s">
        <v>3245</v>
      </c>
      <c r="X2291" t="s">
        <v>11</v>
      </c>
      <c r="AD2291">
        <v>17000000</v>
      </c>
      <c r="AE2291">
        <v>3</v>
      </c>
      <c r="AF2291">
        <v>2315683</v>
      </c>
      <c r="AG2291">
        <f>IFERROR(CORREL(AD2291:$AD$3757, AF2291:$AF$3757), "")</f>
        <v>-4.0085500666467959E-4</v>
      </c>
      <c r="AH2291">
        <f t="shared" si="63"/>
        <v>-14684317</v>
      </c>
    </row>
    <row r="2292" spans="1:34" x14ac:dyDescent="0.3">
      <c r="A2292" t="s">
        <v>8</v>
      </c>
      <c r="B2292" t="s">
        <v>639</v>
      </c>
      <c r="G2292">
        <v>110</v>
      </c>
      <c r="H2292" t="s">
        <v>897</v>
      </c>
      <c r="I2292" t="s">
        <v>5363</v>
      </c>
      <c r="J2292" t="s">
        <v>5359</v>
      </c>
      <c r="K2292" t="s">
        <v>5281</v>
      </c>
      <c r="W2292" t="s">
        <v>3246</v>
      </c>
      <c r="X2292" t="s">
        <v>11</v>
      </c>
      <c r="AD2292">
        <v>16000000</v>
      </c>
      <c r="AE2292">
        <v>7.6</v>
      </c>
      <c r="AF2292">
        <v>39825798</v>
      </c>
      <c r="AG2292">
        <f>IFERROR(CORREL(AD2292:$AD$3757, AF2292:$AF$3757), "")</f>
        <v>-4.1053119667220945E-4</v>
      </c>
      <c r="AH2292">
        <f t="shared" si="63"/>
        <v>23825798</v>
      </c>
    </row>
    <row r="2293" spans="1:34" x14ac:dyDescent="0.3">
      <c r="A2293" t="s">
        <v>8</v>
      </c>
      <c r="B2293" t="s">
        <v>3247</v>
      </c>
      <c r="G2293">
        <v>102</v>
      </c>
      <c r="H2293" t="s">
        <v>253</v>
      </c>
      <c r="I2293" t="s">
        <v>1714</v>
      </c>
      <c r="J2293" t="s">
        <v>5281</v>
      </c>
      <c r="W2293" t="s">
        <v>3248</v>
      </c>
      <c r="X2293" t="s">
        <v>11</v>
      </c>
      <c r="AD2293">
        <v>17000000</v>
      </c>
      <c r="AE2293">
        <v>6.4</v>
      </c>
      <c r="AF2293">
        <v>2000000</v>
      </c>
      <c r="AG2293">
        <f>IFERROR(CORREL(AD2293:$AD$3757, AF2293:$AF$3757), "")</f>
        <v>-4.0218748477121929E-4</v>
      </c>
      <c r="AH2293">
        <f t="shared" si="63"/>
        <v>-15000000</v>
      </c>
    </row>
    <row r="2294" spans="1:34" x14ac:dyDescent="0.3">
      <c r="A2294" t="s">
        <v>8</v>
      </c>
      <c r="B2294" t="s">
        <v>353</v>
      </c>
      <c r="G2294">
        <v>98</v>
      </c>
      <c r="H2294" t="s">
        <v>5367</v>
      </c>
      <c r="I2294" t="s">
        <v>5366</v>
      </c>
      <c r="J2294" t="s">
        <v>897</v>
      </c>
      <c r="K2294" t="s">
        <v>5281</v>
      </c>
      <c r="W2294" t="s">
        <v>3249</v>
      </c>
      <c r="X2294" t="s">
        <v>11</v>
      </c>
      <c r="AD2294">
        <v>17000000</v>
      </c>
      <c r="AE2294">
        <v>6.9</v>
      </c>
      <c r="AF2294">
        <v>1569918</v>
      </c>
      <c r="AG2294">
        <f>IFERROR(CORREL(AD2294:$AD$3757, AF2294:$AF$3757), "")</f>
        <v>-4.1202672225901357E-4</v>
      </c>
      <c r="AH2294">
        <f t="shared" si="63"/>
        <v>-15430082</v>
      </c>
    </row>
    <row r="2295" spans="1:34" x14ac:dyDescent="0.3">
      <c r="A2295" t="s">
        <v>8</v>
      </c>
      <c r="B2295" t="s">
        <v>2613</v>
      </c>
      <c r="G2295">
        <v>160</v>
      </c>
      <c r="H2295" t="s">
        <v>528</v>
      </c>
      <c r="I2295" t="s">
        <v>5363</v>
      </c>
      <c r="J2295" t="s">
        <v>5358</v>
      </c>
      <c r="K2295" t="s">
        <v>5281</v>
      </c>
      <c r="W2295" t="s">
        <v>3250</v>
      </c>
      <c r="X2295" t="s">
        <v>11</v>
      </c>
      <c r="AD2295">
        <v>17000000</v>
      </c>
      <c r="AE2295">
        <v>5.5</v>
      </c>
      <c r="AF2295">
        <v>273420</v>
      </c>
      <c r="AG2295">
        <f>IFERROR(CORREL(AD2295:$AD$3757, AF2295:$AF$3757), "")</f>
        <v>-4.2208065841219371E-4</v>
      </c>
      <c r="AH2295">
        <f t="shared" si="63"/>
        <v>-16726580</v>
      </c>
    </row>
    <row r="2296" spans="1:34" x14ac:dyDescent="0.3">
      <c r="A2296" t="s">
        <v>8</v>
      </c>
      <c r="B2296" t="s">
        <v>3251</v>
      </c>
      <c r="G2296">
        <v>83</v>
      </c>
      <c r="H2296" t="s">
        <v>1714</v>
      </c>
      <c r="I2296" t="s">
        <v>5281</v>
      </c>
      <c r="W2296" t="s">
        <v>3252</v>
      </c>
      <c r="X2296" t="s">
        <v>11</v>
      </c>
      <c r="AD2296">
        <v>17000000</v>
      </c>
      <c r="AE2296">
        <v>4.0999999999999996</v>
      </c>
      <c r="AF2296">
        <v>4930798</v>
      </c>
      <c r="AG2296">
        <f>IFERROR(CORREL(AD2296:$AD$3757, AF2296:$AF$3757), "")</f>
        <v>-4.3275213350608543E-4</v>
      </c>
      <c r="AH2296">
        <f t="shared" si="63"/>
        <v>-12069202</v>
      </c>
    </row>
    <row r="2297" spans="1:34" x14ac:dyDescent="0.3">
      <c r="A2297" t="s">
        <v>8</v>
      </c>
      <c r="B2297" t="s">
        <v>3253</v>
      </c>
      <c r="G2297">
        <v>102</v>
      </c>
      <c r="H2297" t="s">
        <v>528</v>
      </c>
      <c r="I2297" t="s">
        <v>897</v>
      </c>
      <c r="J2297" t="s">
        <v>5361</v>
      </c>
      <c r="K2297" t="s">
        <v>5359</v>
      </c>
      <c r="W2297" t="s">
        <v>3254</v>
      </c>
      <c r="X2297" t="s">
        <v>11</v>
      </c>
      <c r="AD2297">
        <v>16500000</v>
      </c>
      <c r="AE2297">
        <v>6.8</v>
      </c>
      <c r="AF2297">
        <v>59847242</v>
      </c>
      <c r="AG2297">
        <f>IFERROR(CORREL(AD2297:$AD$3757, AF2297:$AF$3757), "")</f>
        <v>-4.4127821587586257E-4</v>
      </c>
      <c r="AH2297">
        <f t="shared" si="63"/>
        <v>43347242</v>
      </c>
    </row>
    <row r="2298" spans="1:34" x14ac:dyDescent="0.3">
      <c r="A2298" t="s">
        <v>8</v>
      </c>
      <c r="B2298" t="s">
        <v>3255</v>
      </c>
      <c r="G2298">
        <v>122</v>
      </c>
      <c r="H2298" t="s">
        <v>5367</v>
      </c>
      <c r="I2298" t="s">
        <v>897</v>
      </c>
      <c r="J2298" t="s">
        <v>5359</v>
      </c>
      <c r="W2298" t="s">
        <v>3256</v>
      </c>
      <c r="X2298" t="s">
        <v>11</v>
      </c>
      <c r="AD2298">
        <v>16800000</v>
      </c>
      <c r="AE2298">
        <v>6.5</v>
      </c>
      <c r="AF2298">
        <v>220914</v>
      </c>
      <c r="AG2298">
        <f>IFERROR(CORREL(AD2298:$AD$3757, AF2298:$AF$3757), "")</f>
        <v>-4.2371100047971079E-4</v>
      </c>
      <c r="AH2298">
        <f t="shared" si="63"/>
        <v>-16579086</v>
      </c>
    </row>
    <row r="2299" spans="1:34" x14ac:dyDescent="0.3">
      <c r="A2299" t="s">
        <v>8</v>
      </c>
      <c r="B2299" t="s">
        <v>639</v>
      </c>
      <c r="G2299">
        <v>110</v>
      </c>
      <c r="H2299" t="s">
        <v>897</v>
      </c>
      <c r="I2299" t="s">
        <v>5363</v>
      </c>
      <c r="J2299" t="s">
        <v>5359</v>
      </c>
      <c r="K2299" t="s">
        <v>5281</v>
      </c>
      <c r="W2299" t="s">
        <v>3246</v>
      </c>
      <c r="X2299" t="s">
        <v>11</v>
      </c>
      <c r="AD2299">
        <v>16000000</v>
      </c>
      <c r="AE2299">
        <v>7.6</v>
      </c>
      <c r="AF2299">
        <v>39825798</v>
      </c>
      <c r="AG2299">
        <f>IFERROR(CORREL(AD2299:$AD$3757, AF2299:$AF$3757), "")</f>
        <v>-4.346619797194736E-4</v>
      </c>
      <c r="AH2299">
        <f t="shared" si="63"/>
        <v>23825798</v>
      </c>
    </row>
    <row r="2300" spans="1:34" x14ac:dyDescent="0.3">
      <c r="A2300" t="s">
        <v>8</v>
      </c>
      <c r="B2300" t="s">
        <v>200</v>
      </c>
      <c r="G2300">
        <v>126</v>
      </c>
      <c r="H2300" t="s">
        <v>5366</v>
      </c>
      <c r="I2300" t="s">
        <v>897</v>
      </c>
      <c r="W2300" t="s">
        <v>3257</v>
      </c>
      <c r="X2300" t="s">
        <v>11</v>
      </c>
      <c r="AD2300">
        <v>15000000</v>
      </c>
      <c r="AE2300">
        <v>7.4</v>
      </c>
      <c r="AF2300">
        <v>43848100</v>
      </c>
      <c r="AG2300">
        <f>IFERROR(CORREL(AD2300:$AD$3757, AF2300:$AF$3757), "")</f>
        <v>-4.2629452307741241E-4</v>
      </c>
      <c r="AH2300">
        <f t="shared" si="63"/>
        <v>28848100</v>
      </c>
    </row>
    <row r="2301" spans="1:34" x14ac:dyDescent="0.3">
      <c r="A2301" t="s">
        <v>8</v>
      </c>
      <c r="B2301" t="s">
        <v>284</v>
      </c>
      <c r="G2301">
        <v>136</v>
      </c>
      <c r="H2301" t="s">
        <v>897</v>
      </c>
      <c r="I2301" t="s">
        <v>5359</v>
      </c>
      <c r="W2301" t="s">
        <v>3258</v>
      </c>
      <c r="X2301" t="s">
        <v>11</v>
      </c>
      <c r="AD2301">
        <v>16500000</v>
      </c>
      <c r="AE2301">
        <v>7.7</v>
      </c>
      <c r="AF2301">
        <v>42700000</v>
      </c>
      <c r="AG2301">
        <f>IFERROR(CORREL(AD2301:$AD$3757, AF2301:$AF$3757), "")</f>
        <v>-4.148730168383325E-4</v>
      </c>
      <c r="AH2301">
        <f t="shared" si="63"/>
        <v>26200000</v>
      </c>
    </row>
    <row r="2302" spans="1:34" x14ac:dyDescent="0.3">
      <c r="A2302" t="s">
        <v>8</v>
      </c>
      <c r="B2302" t="s">
        <v>3259</v>
      </c>
      <c r="G2302">
        <v>120</v>
      </c>
      <c r="H2302" t="s">
        <v>5367</v>
      </c>
      <c r="I2302" t="s">
        <v>897</v>
      </c>
      <c r="J2302" t="s">
        <v>5359</v>
      </c>
      <c r="W2302" t="s">
        <v>3260</v>
      </c>
      <c r="X2302" t="s">
        <v>11</v>
      </c>
      <c r="AD2302">
        <v>16500000</v>
      </c>
      <c r="AE2302">
        <v>7.1</v>
      </c>
      <c r="AF2302">
        <v>18663911</v>
      </c>
      <c r="AG2302">
        <f>IFERROR(CORREL(AD2302:$AD$3757, AF2302:$AF$3757), "")</f>
        <v>-4.0548987571512913E-4</v>
      </c>
      <c r="AH2302">
        <f t="shared" si="63"/>
        <v>2163911</v>
      </c>
    </row>
    <row r="2303" spans="1:34" x14ac:dyDescent="0.3">
      <c r="A2303" t="s">
        <v>8</v>
      </c>
      <c r="B2303" t="s">
        <v>3261</v>
      </c>
      <c r="G2303">
        <v>108</v>
      </c>
      <c r="H2303" t="s">
        <v>528</v>
      </c>
      <c r="I2303" t="s">
        <v>5359</v>
      </c>
      <c r="W2303" t="s">
        <v>3262</v>
      </c>
      <c r="X2303" t="s">
        <v>11</v>
      </c>
      <c r="AD2303">
        <v>16500000</v>
      </c>
      <c r="AE2303">
        <v>6.3</v>
      </c>
      <c r="AF2303">
        <v>11702090</v>
      </c>
      <c r="AG2303">
        <f>IFERROR(CORREL(AD2303:$AD$3757, AF2303:$AF$3757), "")</f>
        <v>-4.0777286366706976E-4</v>
      </c>
      <c r="AH2303">
        <f t="shared" si="63"/>
        <v>-4797910</v>
      </c>
    </row>
    <row r="2304" spans="1:34" x14ac:dyDescent="0.3">
      <c r="A2304" t="s">
        <v>8</v>
      </c>
      <c r="B2304" t="s">
        <v>3263</v>
      </c>
      <c r="G2304">
        <v>126</v>
      </c>
      <c r="H2304" t="s">
        <v>897</v>
      </c>
      <c r="W2304" t="s">
        <v>3264</v>
      </c>
      <c r="X2304" t="s">
        <v>11</v>
      </c>
      <c r="AD2304">
        <v>15000000</v>
      </c>
      <c r="AE2304">
        <v>7.6</v>
      </c>
      <c r="AF2304">
        <v>13005485</v>
      </c>
      <c r="AG2304">
        <f>IFERROR(CORREL(AD2304:$AD$3757, AF2304:$AF$3757), "")</f>
        <v>-4.1346288337933108E-4</v>
      </c>
      <c r="AH2304">
        <f t="shared" si="63"/>
        <v>-1994515</v>
      </c>
    </row>
    <row r="2305" spans="1:34" x14ac:dyDescent="0.3">
      <c r="A2305" t="s">
        <v>8</v>
      </c>
      <c r="B2305" t="s">
        <v>294</v>
      </c>
      <c r="G2305">
        <v>128</v>
      </c>
      <c r="H2305" t="s">
        <v>528</v>
      </c>
      <c r="I2305" t="s">
        <v>897</v>
      </c>
      <c r="W2305" t="s">
        <v>3265</v>
      </c>
      <c r="X2305" t="s">
        <v>11</v>
      </c>
      <c r="AD2305">
        <v>16400000</v>
      </c>
      <c r="AE2305">
        <v>8</v>
      </c>
      <c r="AF2305">
        <v>95860116</v>
      </c>
      <c r="AG2305">
        <f>IFERROR(CORREL(AD2305:$AD$3757, AF2305:$AF$3757), "")</f>
        <v>-4.1928111338399666E-4</v>
      </c>
      <c r="AH2305">
        <f t="shared" si="63"/>
        <v>79460116</v>
      </c>
    </row>
    <row r="2306" spans="1:34" x14ac:dyDescent="0.3">
      <c r="A2306" t="s">
        <v>8</v>
      </c>
      <c r="B2306" t="s">
        <v>3266</v>
      </c>
      <c r="G2306">
        <v>113</v>
      </c>
      <c r="H2306" t="s">
        <v>528</v>
      </c>
      <c r="W2306" t="s">
        <v>3267</v>
      </c>
      <c r="X2306" t="s">
        <v>11</v>
      </c>
      <c r="AD2306">
        <v>16000000</v>
      </c>
      <c r="AE2306">
        <v>7.3</v>
      </c>
      <c r="AF2306">
        <v>127175354</v>
      </c>
      <c r="AG2306">
        <f>IFERROR(CORREL(AD2306:$AD$3757, AF2306:$AF$3757), "")</f>
        <v>-3.8395448490393937E-4</v>
      </c>
      <c r="AH2306">
        <f t="shared" si="63"/>
        <v>111175354</v>
      </c>
    </row>
    <row r="2307" spans="1:34" x14ac:dyDescent="0.3">
      <c r="A2307" t="s">
        <v>8</v>
      </c>
      <c r="B2307" t="s">
        <v>1027</v>
      </c>
      <c r="G2307">
        <v>89</v>
      </c>
      <c r="H2307" t="s">
        <v>528</v>
      </c>
      <c r="I2307" t="s">
        <v>897</v>
      </c>
      <c r="J2307" t="s">
        <v>5359</v>
      </c>
      <c r="W2307" t="s">
        <v>3268</v>
      </c>
      <c r="X2307" t="s">
        <v>11</v>
      </c>
      <c r="AD2307">
        <v>16000000</v>
      </c>
      <c r="AE2307">
        <v>7.6</v>
      </c>
      <c r="AF2307">
        <v>92823600</v>
      </c>
      <c r="AG2307">
        <f>IFERROR(CORREL(AD2307:$AD$3757, AF2307:$AF$3757), "")</f>
        <v>-3.3136613404026005E-4</v>
      </c>
      <c r="AH2307">
        <f t="shared" ref="AH2307:AH2370" si="64" xml:space="preserve"> AF2307 - AD2307</f>
        <v>76823600</v>
      </c>
    </row>
    <row r="2308" spans="1:34" x14ac:dyDescent="0.3">
      <c r="A2308" t="s">
        <v>8</v>
      </c>
      <c r="B2308" t="s">
        <v>2696</v>
      </c>
      <c r="G2308">
        <v>129</v>
      </c>
      <c r="H2308" t="s">
        <v>897</v>
      </c>
      <c r="W2308" t="s">
        <v>3269</v>
      </c>
      <c r="X2308" t="s">
        <v>11</v>
      </c>
      <c r="AD2308">
        <v>16000000</v>
      </c>
      <c r="AE2308">
        <v>7.8</v>
      </c>
      <c r="AF2308">
        <v>54000000</v>
      </c>
      <c r="AG2308">
        <f>IFERROR(CORREL(AD2308:$AD$3757, AF2308:$AF$3757), "")</f>
        <v>-2.9582720955181478E-4</v>
      </c>
      <c r="AH2308">
        <f t="shared" si="64"/>
        <v>38000000</v>
      </c>
    </row>
    <row r="2309" spans="1:34" x14ac:dyDescent="0.3">
      <c r="A2309" t="s">
        <v>8</v>
      </c>
      <c r="B2309" t="s">
        <v>675</v>
      </c>
      <c r="G2309">
        <v>94</v>
      </c>
      <c r="H2309" t="s">
        <v>528</v>
      </c>
      <c r="W2309" t="s">
        <v>3270</v>
      </c>
      <c r="X2309" t="s">
        <v>11</v>
      </c>
      <c r="AD2309">
        <v>15600000</v>
      </c>
      <c r="AE2309">
        <v>6.5</v>
      </c>
      <c r="AF2309">
        <v>68525609</v>
      </c>
      <c r="AG2309">
        <f>IFERROR(CORREL(AD2309:$AD$3757, AF2309:$AF$3757), "")</f>
        <v>-2.7998818012857905E-4</v>
      </c>
      <c r="AH2309">
        <f t="shared" si="64"/>
        <v>52925609</v>
      </c>
    </row>
    <row r="2310" spans="1:34" x14ac:dyDescent="0.3">
      <c r="A2310" t="s">
        <v>8</v>
      </c>
      <c r="B2310" t="s">
        <v>1085</v>
      </c>
      <c r="G2310">
        <v>106</v>
      </c>
      <c r="H2310" t="s">
        <v>528</v>
      </c>
      <c r="I2310" t="s">
        <v>897</v>
      </c>
      <c r="J2310" t="s">
        <v>5359</v>
      </c>
      <c r="K2310" t="s">
        <v>5365</v>
      </c>
      <c r="W2310" t="s">
        <v>3271</v>
      </c>
      <c r="X2310" t="s">
        <v>11</v>
      </c>
      <c r="AD2310">
        <v>16000000</v>
      </c>
      <c r="AE2310">
        <v>6.4</v>
      </c>
      <c r="AF2310">
        <v>52885587</v>
      </c>
      <c r="AG2310">
        <f>IFERROR(CORREL(AD2310:$AD$3757, AF2310:$AF$3757), "")</f>
        <v>-2.5578718563491824E-4</v>
      </c>
      <c r="AH2310">
        <f t="shared" si="64"/>
        <v>36885587</v>
      </c>
    </row>
    <row r="2311" spans="1:34" x14ac:dyDescent="0.3">
      <c r="A2311" t="s">
        <v>197</v>
      </c>
      <c r="B2311" t="s">
        <v>3272</v>
      </c>
      <c r="G2311">
        <v>100</v>
      </c>
      <c r="H2311" t="s">
        <v>528</v>
      </c>
      <c r="I2311" t="s">
        <v>897</v>
      </c>
      <c r="J2311" t="s">
        <v>5359</v>
      </c>
      <c r="W2311" t="s">
        <v>3273</v>
      </c>
      <c r="X2311" t="s">
        <v>11</v>
      </c>
      <c r="AD2311">
        <v>15000000</v>
      </c>
      <c r="AE2311">
        <v>8</v>
      </c>
      <c r="AF2311">
        <v>44667095</v>
      </c>
      <c r="AG2311">
        <f>IFERROR(CORREL(AD2311:$AD$3757, AF2311:$AF$3757), "")</f>
        <v>-2.4045345193867711E-4</v>
      </c>
      <c r="AH2311">
        <f t="shared" si="64"/>
        <v>29667095</v>
      </c>
    </row>
    <row r="2312" spans="1:34" x14ac:dyDescent="0.3">
      <c r="A2312" t="s">
        <v>8</v>
      </c>
      <c r="B2312" t="s">
        <v>991</v>
      </c>
      <c r="G2312">
        <v>89</v>
      </c>
      <c r="H2312" t="s">
        <v>897</v>
      </c>
      <c r="I2312" t="s">
        <v>5357</v>
      </c>
      <c r="J2312" t="s">
        <v>1714</v>
      </c>
      <c r="K2312" t="s">
        <v>5363</v>
      </c>
      <c r="L2312" t="s">
        <v>5281</v>
      </c>
      <c r="W2312" t="s">
        <v>3274</v>
      </c>
      <c r="X2312" t="s">
        <v>11</v>
      </c>
      <c r="AD2312">
        <v>16000000</v>
      </c>
      <c r="AE2312">
        <v>4.8</v>
      </c>
      <c r="AF2312">
        <v>42638165</v>
      </c>
      <c r="AG2312">
        <f>IFERROR(CORREL(AD2312:$AD$3757, AF2312:$AF$3757), "")</f>
        <v>-2.2826818312211893E-4</v>
      </c>
      <c r="AH2312">
        <f t="shared" si="64"/>
        <v>26638165</v>
      </c>
    </row>
    <row r="2313" spans="1:34" x14ac:dyDescent="0.3">
      <c r="A2313" t="s">
        <v>8</v>
      </c>
      <c r="B2313" t="s">
        <v>1443</v>
      </c>
      <c r="G2313">
        <v>94</v>
      </c>
      <c r="H2313" t="s">
        <v>253</v>
      </c>
      <c r="I2313" t="s">
        <v>528</v>
      </c>
      <c r="J2313" t="s">
        <v>897</v>
      </c>
      <c r="K2313" t="s">
        <v>5359</v>
      </c>
      <c r="W2313" t="s">
        <v>3275</v>
      </c>
      <c r="X2313" t="s">
        <v>11</v>
      </c>
      <c r="AD2313">
        <v>16000000</v>
      </c>
      <c r="AE2313">
        <v>7.8</v>
      </c>
      <c r="AF2313">
        <v>45507053</v>
      </c>
      <c r="AG2313">
        <f>IFERROR(CORREL(AD2313:$AD$3757, AF2313:$AF$3757), "")</f>
        <v>-2.1816958294545676E-4</v>
      </c>
      <c r="AH2313">
        <f t="shared" si="64"/>
        <v>29507053</v>
      </c>
    </row>
    <row r="2314" spans="1:34" x14ac:dyDescent="0.3">
      <c r="A2314" t="s">
        <v>8</v>
      </c>
      <c r="B2314" t="s">
        <v>230</v>
      </c>
      <c r="G2314">
        <v>83</v>
      </c>
      <c r="H2314" t="s">
        <v>1714</v>
      </c>
      <c r="W2314" t="s">
        <v>3276</v>
      </c>
      <c r="X2314" t="s">
        <v>11</v>
      </c>
      <c r="AD2314">
        <v>16000000</v>
      </c>
      <c r="AE2314">
        <v>5.9</v>
      </c>
      <c r="AF2314">
        <v>39511038</v>
      </c>
      <c r="AG2314">
        <f>IFERROR(CORREL(AD2314:$AD$3757, AF2314:$AF$3757), "")</f>
        <v>-2.0657340941837262E-4</v>
      </c>
      <c r="AH2314">
        <f t="shared" si="64"/>
        <v>23511038</v>
      </c>
    </row>
    <row r="2315" spans="1:34" x14ac:dyDescent="0.3">
      <c r="A2315" t="s">
        <v>8</v>
      </c>
      <c r="B2315" t="s">
        <v>3277</v>
      </c>
      <c r="G2315">
        <v>111</v>
      </c>
      <c r="H2315" t="s">
        <v>897</v>
      </c>
      <c r="W2315" t="s">
        <v>3278</v>
      </c>
      <c r="X2315" t="s">
        <v>11</v>
      </c>
      <c r="AD2315">
        <v>18500000</v>
      </c>
      <c r="AE2315">
        <v>5.4</v>
      </c>
      <c r="AF2315">
        <v>6462576</v>
      </c>
      <c r="AG2315">
        <f>IFERROR(CORREL(AD2315:$AD$3757, AF2315:$AF$3757), "")</f>
        <v>-1.9805975736397286E-4</v>
      </c>
      <c r="AH2315">
        <f t="shared" si="64"/>
        <v>-12037424</v>
      </c>
    </row>
    <row r="2316" spans="1:34" x14ac:dyDescent="0.3">
      <c r="A2316" t="s">
        <v>8</v>
      </c>
      <c r="B2316" t="s">
        <v>3279</v>
      </c>
      <c r="G2316">
        <v>80</v>
      </c>
      <c r="H2316" t="s">
        <v>528</v>
      </c>
      <c r="I2316" t="s">
        <v>5361</v>
      </c>
      <c r="W2316" t="s">
        <v>3280</v>
      </c>
      <c r="X2316" t="s">
        <v>11</v>
      </c>
      <c r="AD2316">
        <v>16000000</v>
      </c>
      <c r="AE2316">
        <v>3.3</v>
      </c>
      <c r="AF2316">
        <v>40363530</v>
      </c>
      <c r="AG2316">
        <f>IFERROR(CORREL(AD2316:$AD$3757, AF2316:$AF$3757), "")</f>
        <v>-2.0465296389124142E-4</v>
      </c>
      <c r="AH2316">
        <f t="shared" si="64"/>
        <v>24363530</v>
      </c>
    </row>
    <row r="2317" spans="1:34" x14ac:dyDescent="0.3">
      <c r="A2317" t="s">
        <v>8</v>
      </c>
      <c r="B2317" t="s">
        <v>103</v>
      </c>
      <c r="G2317">
        <v>112</v>
      </c>
      <c r="H2317" t="s">
        <v>897</v>
      </c>
      <c r="I2317" t="s">
        <v>5357</v>
      </c>
      <c r="J2317" t="s">
        <v>2601</v>
      </c>
      <c r="W2317" t="s">
        <v>3281</v>
      </c>
      <c r="X2317" t="s">
        <v>733</v>
      </c>
      <c r="AD2317">
        <v>13500000</v>
      </c>
      <c r="AE2317">
        <v>8.1999999999999993</v>
      </c>
      <c r="AF2317">
        <v>37623143</v>
      </c>
      <c r="AG2317">
        <f>IFERROR(CORREL(AD2317:$AD$3757, AF2317:$AF$3757), "")</f>
        <v>-1.956861717411154E-4</v>
      </c>
      <c r="AH2317">
        <f t="shared" si="64"/>
        <v>24123143</v>
      </c>
    </row>
    <row r="2318" spans="1:34" x14ac:dyDescent="0.3">
      <c r="A2318" t="s">
        <v>8</v>
      </c>
      <c r="B2318" t="s">
        <v>1708</v>
      </c>
      <c r="G2318">
        <v>94</v>
      </c>
      <c r="H2318" t="s">
        <v>354</v>
      </c>
      <c r="I2318" t="s">
        <v>528</v>
      </c>
      <c r="J2318" t="s">
        <v>5366</v>
      </c>
      <c r="K2318" t="s">
        <v>5361</v>
      </c>
      <c r="W2318" t="s">
        <v>3282</v>
      </c>
      <c r="X2318" t="s">
        <v>11</v>
      </c>
      <c r="AD2318">
        <v>35000000</v>
      </c>
      <c r="AE2318">
        <v>5.4</v>
      </c>
      <c r="AF2318">
        <v>33357476</v>
      </c>
      <c r="AG2318">
        <f>IFERROR(CORREL(AD2318:$AD$3757, AF2318:$AF$3757), "")</f>
        <v>-1.8633919026891964E-4</v>
      </c>
      <c r="AH2318">
        <f t="shared" si="64"/>
        <v>-1642524</v>
      </c>
    </row>
    <row r="2319" spans="1:34" x14ac:dyDescent="0.3">
      <c r="A2319" t="s">
        <v>197</v>
      </c>
      <c r="B2319" t="s">
        <v>773</v>
      </c>
      <c r="G2319">
        <v>130</v>
      </c>
      <c r="H2319" t="s">
        <v>5366</v>
      </c>
      <c r="I2319" t="s">
        <v>897</v>
      </c>
      <c r="J2319" t="s">
        <v>5359</v>
      </c>
      <c r="K2319" t="s">
        <v>5281</v>
      </c>
      <c r="W2319" t="s">
        <v>3283</v>
      </c>
      <c r="X2319" t="s">
        <v>11</v>
      </c>
      <c r="AD2319">
        <v>16000000</v>
      </c>
      <c r="AE2319">
        <v>6.4</v>
      </c>
      <c r="AF2319">
        <v>28734552</v>
      </c>
      <c r="AG2319">
        <f>IFERROR(CORREL(AD2319:$AD$3757, AF2319:$AF$3757), "")</f>
        <v>-1.9059873864395285E-4</v>
      </c>
      <c r="AH2319">
        <f t="shared" si="64"/>
        <v>12734552</v>
      </c>
    </row>
    <row r="2320" spans="1:34" x14ac:dyDescent="0.3">
      <c r="A2320" t="s">
        <v>8</v>
      </c>
      <c r="B2320" t="s">
        <v>3284</v>
      </c>
      <c r="G2320">
        <v>91</v>
      </c>
      <c r="H2320" t="s">
        <v>897</v>
      </c>
      <c r="I2320" t="s">
        <v>1714</v>
      </c>
      <c r="J2320" t="s">
        <v>5281</v>
      </c>
      <c r="W2320" t="s">
        <v>3285</v>
      </c>
      <c r="X2320" t="s">
        <v>11</v>
      </c>
      <c r="AD2320">
        <v>16000000</v>
      </c>
      <c r="AE2320">
        <v>4.8</v>
      </c>
      <c r="AF2320">
        <v>37300107</v>
      </c>
      <c r="AG2320">
        <f>IFERROR(CORREL(AD2320:$AD$3757, AF2320:$AF$3757), "")</f>
        <v>-1.8764310571205058E-4</v>
      </c>
      <c r="AH2320">
        <f t="shared" si="64"/>
        <v>21300107</v>
      </c>
    </row>
    <row r="2321" spans="1:34" x14ac:dyDescent="0.3">
      <c r="A2321" t="s">
        <v>8</v>
      </c>
      <c r="B2321" t="s">
        <v>1813</v>
      </c>
      <c r="G2321">
        <v>91</v>
      </c>
      <c r="H2321" t="s">
        <v>253</v>
      </c>
      <c r="I2321" t="s">
        <v>528</v>
      </c>
      <c r="J2321" t="s">
        <v>897</v>
      </c>
      <c r="W2321" t="s">
        <v>3286</v>
      </c>
      <c r="X2321" t="s">
        <v>11</v>
      </c>
      <c r="AD2321">
        <v>17700000</v>
      </c>
      <c r="AE2321">
        <v>5.9</v>
      </c>
      <c r="AF2321">
        <v>27087695</v>
      </c>
      <c r="AG2321">
        <f>IFERROR(CORREL(AD2321:$AD$3757, AF2321:$AF$3757), "")</f>
        <v>-1.8023214416399216E-4</v>
      </c>
      <c r="AH2321">
        <f t="shared" si="64"/>
        <v>9387695</v>
      </c>
    </row>
    <row r="2322" spans="1:34" x14ac:dyDescent="0.3">
      <c r="A2322" t="s">
        <v>8</v>
      </c>
      <c r="B2322" t="s">
        <v>3287</v>
      </c>
      <c r="G2322">
        <v>110</v>
      </c>
      <c r="H2322" t="s">
        <v>354</v>
      </c>
      <c r="I2322" t="s">
        <v>5366</v>
      </c>
      <c r="W2322" t="s">
        <v>3288</v>
      </c>
      <c r="X2322" t="s">
        <v>11</v>
      </c>
      <c r="AD2322">
        <v>15000000</v>
      </c>
      <c r="AE2322">
        <v>5.5</v>
      </c>
      <c r="AF2322">
        <v>30102717</v>
      </c>
      <c r="AG2322">
        <f>IFERROR(CORREL(AD2322:$AD$3757, AF2322:$AF$3757), "")</f>
        <v>-1.7846052304650037E-4</v>
      </c>
      <c r="AH2322">
        <f t="shared" si="64"/>
        <v>15102717</v>
      </c>
    </row>
    <row r="2323" spans="1:34" x14ac:dyDescent="0.3">
      <c r="A2323" t="s">
        <v>8</v>
      </c>
      <c r="B2323" t="s">
        <v>655</v>
      </c>
      <c r="G2323">
        <v>121</v>
      </c>
      <c r="H2323" t="s">
        <v>354</v>
      </c>
      <c r="I2323" t="s">
        <v>528</v>
      </c>
      <c r="J2323" t="s">
        <v>5363</v>
      </c>
      <c r="W2323" t="s">
        <v>3290</v>
      </c>
      <c r="X2323" t="s">
        <v>11</v>
      </c>
      <c r="AD2323">
        <v>8000000</v>
      </c>
      <c r="AE2323">
        <v>7.9</v>
      </c>
      <c r="AF2323">
        <v>23618786</v>
      </c>
      <c r="AG2323">
        <f>IFERROR(CORREL(AD2323:$AD$3757, AF2323:$AF$3757), "")</f>
        <v>-1.7443039714422015E-4</v>
      </c>
      <c r="AH2323">
        <f t="shared" si="64"/>
        <v>15618786</v>
      </c>
    </row>
    <row r="2324" spans="1:34" x14ac:dyDescent="0.3">
      <c r="A2324" t="s">
        <v>8</v>
      </c>
      <c r="B2324" t="s">
        <v>3291</v>
      </c>
      <c r="G2324">
        <v>114</v>
      </c>
      <c r="H2324" t="s">
        <v>528</v>
      </c>
      <c r="I2324" t="s">
        <v>897</v>
      </c>
      <c r="W2324" t="s">
        <v>3292</v>
      </c>
      <c r="X2324" t="s">
        <v>11</v>
      </c>
      <c r="AD2324">
        <v>16500000</v>
      </c>
      <c r="AE2324">
        <v>4.9000000000000004</v>
      </c>
      <c r="AF2324">
        <v>26896744</v>
      </c>
      <c r="AG2324">
        <f>IFERROR(CORREL(AD2324:$AD$3757, AF2324:$AF$3757), "")</f>
        <v>-1.7388937427593543E-4</v>
      </c>
      <c r="AH2324">
        <f t="shared" si="64"/>
        <v>10396744</v>
      </c>
    </row>
    <row r="2325" spans="1:34" x14ac:dyDescent="0.3">
      <c r="A2325" t="s">
        <v>8</v>
      </c>
      <c r="B2325" t="s">
        <v>1056</v>
      </c>
      <c r="G2325">
        <v>96</v>
      </c>
      <c r="H2325" t="s">
        <v>897</v>
      </c>
      <c r="I2325" t="s">
        <v>5359</v>
      </c>
      <c r="W2325" t="s">
        <v>3293</v>
      </c>
      <c r="X2325" t="s">
        <v>11</v>
      </c>
      <c r="AD2325">
        <v>15500000</v>
      </c>
      <c r="AE2325">
        <v>7.2</v>
      </c>
      <c r="AF2325">
        <v>23213577</v>
      </c>
      <c r="AG2325">
        <f>IFERROR(CORREL(AD2325:$AD$3757, AF2325:$AF$3757), "")</f>
        <v>-1.7196423500493373E-4</v>
      </c>
      <c r="AH2325">
        <f t="shared" si="64"/>
        <v>7713577</v>
      </c>
    </row>
    <row r="2326" spans="1:34" x14ac:dyDescent="0.3">
      <c r="A2326" t="s">
        <v>8</v>
      </c>
      <c r="B2326" t="s">
        <v>3294</v>
      </c>
      <c r="G2326">
        <v>94</v>
      </c>
      <c r="H2326" t="s">
        <v>528</v>
      </c>
      <c r="I2326" t="s">
        <v>897</v>
      </c>
      <c r="J2326" t="s">
        <v>5359</v>
      </c>
      <c r="W2326" t="s">
        <v>3295</v>
      </c>
      <c r="X2326" t="s">
        <v>11</v>
      </c>
      <c r="AD2326">
        <v>16000000</v>
      </c>
      <c r="AE2326">
        <v>5.3</v>
      </c>
      <c r="AF2326">
        <v>20627372</v>
      </c>
      <c r="AG2326">
        <f>IFERROR(CORREL(AD2326:$AD$3757, AF2326:$AF$3757), "")</f>
        <v>-1.7186053214526825E-4</v>
      </c>
      <c r="AH2326">
        <f t="shared" si="64"/>
        <v>4627372</v>
      </c>
    </row>
    <row r="2327" spans="1:34" x14ac:dyDescent="0.3">
      <c r="A2327" t="s">
        <v>8</v>
      </c>
      <c r="B2327" t="s">
        <v>3296</v>
      </c>
      <c r="G2327">
        <v>109</v>
      </c>
      <c r="H2327" t="s">
        <v>897</v>
      </c>
      <c r="W2327" t="s">
        <v>3297</v>
      </c>
      <c r="X2327" t="s">
        <v>11</v>
      </c>
      <c r="AD2327">
        <v>16000000</v>
      </c>
      <c r="AE2327">
        <v>7.2</v>
      </c>
      <c r="AF2327">
        <v>16346122</v>
      </c>
      <c r="AG2327">
        <f>IFERROR(CORREL(AD2327:$AD$3757, AF2327:$AF$3757), "")</f>
        <v>-1.7311384050478892E-4</v>
      </c>
      <c r="AH2327">
        <f t="shared" si="64"/>
        <v>346122</v>
      </c>
    </row>
    <row r="2328" spans="1:34" x14ac:dyDescent="0.3">
      <c r="A2328" t="s">
        <v>8</v>
      </c>
      <c r="B2328" t="s">
        <v>1267</v>
      </c>
      <c r="G2328">
        <v>107</v>
      </c>
      <c r="H2328" t="s">
        <v>528</v>
      </c>
      <c r="I2328" t="s">
        <v>5357</v>
      </c>
      <c r="J2328" t="s">
        <v>1714</v>
      </c>
      <c r="W2328" t="s">
        <v>3298</v>
      </c>
      <c r="X2328" t="s">
        <v>11</v>
      </c>
      <c r="AD2328">
        <v>16000000</v>
      </c>
      <c r="AE2328">
        <v>5.0999999999999996</v>
      </c>
      <c r="AF2328">
        <v>16204793</v>
      </c>
      <c r="AG2328">
        <f>IFERROR(CORREL(AD2328:$AD$3757, AF2328:$AF$3757), "")</f>
        <v>-1.7661053930389896E-4</v>
      </c>
      <c r="AH2328">
        <f t="shared" si="64"/>
        <v>204793</v>
      </c>
    </row>
    <row r="2329" spans="1:34" x14ac:dyDescent="0.3">
      <c r="A2329" t="s">
        <v>8</v>
      </c>
      <c r="B2329" t="s">
        <v>2981</v>
      </c>
      <c r="G2329">
        <v>96</v>
      </c>
      <c r="H2329" t="s">
        <v>528</v>
      </c>
      <c r="I2329" t="s">
        <v>5366</v>
      </c>
      <c r="J2329" t="s">
        <v>5363</v>
      </c>
      <c r="W2329" t="s">
        <v>3299</v>
      </c>
      <c r="X2329" t="s">
        <v>11</v>
      </c>
      <c r="AD2329">
        <v>16000000</v>
      </c>
      <c r="AE2329">
        <v>5.6</v>
      </c>
      <c r="AF2329">
        <v>15427192</v>
      </c>
      <c r="AG2329">
        <f>IFERROR(CORREL(AD2329:$AD$3757, AF2329:$AF$3757), "")</f>
        <v>-1.8018627770462361E-4</v>
      </c>
      <c r="AH2329">
        <f t="shared" si="64"/>
        <v>-572808</v>
      </c>
    </row>
    <row r="2330" spans="1:34" x14ac:dyDescent="0.3">
      <c r="A2330" t="s">
        <v>8</v>
      </c>
      <c r="B2330" t="s">
        <v>1056</v>
      </c>
      <c r="G2330">
        <v>88</v>
      </c>
      <c r="H2330" t="s">
        <v>528</v>
      </c>
      <c r="W2330" t="s">
        <v>3300</v>
      </c>
      <c r="X2330" t="s">
        <v>11</v>
      </c>
      <c r="AD2330">
        <v>16000000</v>
      </c>
      <c r="AE2330">
        <v>7.6</v>
      </c>
      <c r="AF2330">
        <v>14792779</v>
      </c>
      <c r="AG2330">
        <f>IFERROR(CORREL(AD2330:$AD$3757, AF2330:$AF$3757), "")</f>
        <v>-1.8417500018443219E-4</v>
      </c>
      <c r="AH2330">
        <f t="shared" si="64"/>
        <v>-1207221</v>
      </c>
    </row>
    <row r="2331" spans="1:34" x14ac:dyDescent="0.3">
      <c r="A2331" t="s">
        <v>8</v>
      </c>
      <c r="B2331" t="s">
        <v>3102</v>
      </c>
      <c r="G2331">
        <v>110</v>
      </c>
      <c r="H2331" t="s">
        <v>354</v>
      </c>
      <c r="I2331" t="s">
        <v>897</v>
      </c>
      <c r="J2331" t="s">
        <v>5357</v>
      </c>
      <c r="K2331" t="s">
        <v>5363</v>
      </c>
      <c r="L2331" t="s">
        <v>5281</v>
      </c>
      <c r="W2331" t="s">
        <v>3103</v>
      </c>
      <c r="X2331" t="s">
        <v>11</v>
      </c>
      <c r="AD2331">
        <v>16000000</v>
      </c>
      <c r="AE2331">
        <v>3.1</v>
      </c>
      <c r="AF2331">
        <v>13998282</v>
      </c>
      <c r="AG2331">
        <f>IFERROR(CORREL(AD2331:$AD$3757, AF2331:$AF$3757), "")</f>
        <v>-1.8850248778940414E-4</v>
      </c>
      <c r="AH2331">
        <f t="shared" si="64"/>
        <v>-2001718</v>
      </c>
    </row>
    <row r="2332" spans="1:34" x14ac:dyDescent="0.3">
      <c r="A2332" t="s">
        <v>8</v>
      </c>
      <c r="B2332" t="s">
        <v>3301</v>
      </c>
      <c r="G2332">
        <v>113</v>
      </c>
      <c r="H2332" t="s">
        <v>897</v>
      </c>
      <c r="I2332" t="s">
        <v>5359</v>
      </c>
      <c r="W2332" t="s">
        <v>3302</v>
      </c>
      <c r="X2332" t="s">
        <v>11</v>
      </c>
      <c r="AD2332">
        <v>16000000</v>
      </c>
      <c r="AE2332">
        <v>7.2</v>
      </c>
      <c r="AF2332">
        <v>19057024</v>
      </c>
      <c r="AG2332">
        <f>IFERROR(CORREL(AD2332:$AD$3757, AF2332:$AF$3757), "")</f>
        <v>-1.9325365169547276E-4</v>
      </c>
      <c r="AH2332">
        <f t="shared" si="64"/>
        <v>3057024</v>
      </c>
    </row>
    <row r="2333" spans="1:34" x14ac:dyDescent="0.3">
      <c r="A2333" t="s">
        <v>8</v>
      </c>
      <c r="B2333" t="s">
        <v>3303</v>
      </c>
      <c r="G2333">
        <v>101</v>
      </c>
      <c r="H2333" t="s">
        <v>528</v>
      </c>
      <c r="I2333" t="s">
        <v>897</v>
      </c>
      <c r="J2333" t="s">
        <v>5359</v>
      </c>
      <c r="W2333" t="s">
        <v>3304</v>
      </c>
      <c r="X2333" t="s">
        <v>11</v>
      </c>
      <c r="AD2333">
        <v>16000000</v>
      </c>
      <c r="AE2333">
        <v>5.7</v>
      </c>
      <c r="AF2333">
        <v>14108518</v>
      </c>
      <c r="AG2333">
        <f>IFERROR(CORREL(AD2333:$AD$3757, AF2333:$AF$3757), "")</f>
        <v>-1.9535240800770288E-4</v>
      </c>
      <c r="AH2333">
        <f t="shared" si="64"/>
        <v>-1891482</v>
      </c>
    </row>
    <row r="2334" spans="1:34" x14ac:dyDescent="0.3">
      <c r="A2334" t="s">
        <v>8</v>
      </c>
      <c r="B2334" t="s">
        <v>2643</v>
      </c>
      <c r="G2334">
        <v>105</v>
      </c>
      <c r="H2334" t="s">
        <v>528</v>
      </c>
      <c r="I2334" t="s">
        <v>5359</v>
      </c>
      <c r="J2334" t="s">
        <v>5358</v>
      </c>
      <c r="W2334" t="s">
        <v>3305</v>
      </c>
      <c r="X2334" t="s">
        <v>11</v>
      </c>
      <c r="AD2334">
        <v>20000000</v>
      </c>
      <c r="AE2334">
        <v>5.2</v>
      </c>
      <c r="AF2334">
        <v>13854000</v>
      </c>
      <c r="AG2334">
        <f>IFERROR(CORREL(AD2334:$AD$3757, AF2334:$AF$3757), "")</f>
        <v>-2.0005726488894616E-4</v>
      </c>
      <c r="AH2334">
        <f t="shared" si="64"/>
        <v>-6146000</v>
      </c>
    </row>
    <row r="2335" spans="1:34" x14ac:dyDescent="0.3">
      <c r="A2335" t="s">
        <v>8</v>
      </c>
      <c r="B2335" t="s">
        <v>724</v>
      </c>
      <c r="G2335">
        <v>125</v>
      </c>
      <c r="H2335" t="s">
        <v>897</v>
      </c>
      <c r="W2335" t="s">
        <v>3306</v>
      </c>
      <c r="X2335" t="s">
        <v>11</v>
      </c>
      <c r="AD2335">
        <v>26000000</v>
      </c>
      <c r="AE2335">
        <v>7.7</v>
      </c>
      <c r="AF2335">
        <v>77324422</v>
      </c>
      <c r="AG2335">
        <f>IFERROR(CORREL(AD2335:$AD$3757, AF2335:$AF$3757), "")</f>
        <v>-2.0309324294352763E-4</v>
      </c>
      <c r="AH2335">
        <f t="shared" si="64"/>
        <v>51324422</v>
      </c>
    </row>
    <row r="2336" spans="1:34" x14ac:dyDescent="0.3">
      <c r="A2336" t="s">
        <v>8</v>
      </c>
      <c r="B2336" t="s">
        <v>3307</v>
      </c>
      <c r="G2336">
        <v>100</v>
      </c>
      <c r="H2336" t="s">
        <v>5363</v>
      </c>
      <c r="I2336" t="s">
        <v>5358</v>
      </c>
      <c r="J2336" t="s">
        <v>5281</v>
      </c>
      <c r="W2336" t="s">
        <v>3308</v>
      </c>
      <c r="X2336" t="s">
        <v>11</v>
      </c>
      <c r="AD2336">
        <v>16000000</v>
      </c>
      <c r="AE2336">
        <v>7</v>
      </c>
      <c r="AF2336">
        <v>15500000</v>
      </c>
      <c r="AG2336">
        <f>IFERROR(CORREL(AD2336:$AD$3757, AF2336:$AF$3757), "")</f>
        <v>-2.0133370209703144E-4</v>
      </c>
      <c r="AH2336">
        <f t="shared" si="64"/>
        <v>-500000</v>
      </c>
    </row>
    <row r="2337" spans="1:34" x14ac:dyDescent="0.3">
      <c r="A2337" t="s">
        <v>8</v>
      </c>
      <c r="B2337" t="s">
        <v>3309</v>
      </c>
      <c r="G2337">
        <v>112</v>
      </c>
      <c r="H2337" t="s">
        <v>528</v>
      </c>
      <c r="I2337" t="s">
        <v>897</v>
      </c>
      <c r="J2337" t="s">
        <v>5368</v>
      </c>
      <c r="W2337" t="s">
        <v>3310</v>
      </c>
      <c r="X2337" t="s">
        <v>11</v>
      </c>
      <c r="AD2337">
        <v>15000000</v>
      </c>
      <c r="AE2337">
        <v>6</v>
      </c>
      <c r="AF2337">
        <v>4734235</v>
      </c>
      <c r="AG2337">
        <f>IFERROR(CORREL(AD2337:$AD$3757, AF2337:$AF$3757), "")</f>
        <v>-2.0530040578815606E-4</v>
      </c>
      <c r="AH2337">
        <f t="shared" si="64"/>
        <v>-10265765</v>
      </c>
    </row>
    <row r="2338" spans="1:34" x14ac:dyDescent="0.3">
      <c r="A2338" t="s">
        <v>8</v>
      </c>
      <c r="B2338" t="s">
        <v>1056</v>
      </c>
      <c r="G2338">
        <v>112</v>
      </c>
      <c r="H2338" t="s">
        <v>528</v>
      </c>
      <c r="I2338" t="s">
        <v>5359</v>
      </c>
      <c r="W2338" t="s">
        <v>3311</v>
      </c>
      <c r="X2338" t="s">
        <v>11</v>
      </c>
      <c r="AD2338">
        <v>16000000</v>
      </c>
      <c r="AE2338">
        <v>6.6</v>
      </c>
      <c r="AF2338">
        <v>4839383</v>
      </c>
      <c r="AG2338">
        <f>IFERROR(CORREL(AD2338:$AD$3757, AF2338:$AF$3757), "")</f>
        <v>-2.1585735004605821E-4</v>
      </c>
      <c r="AH2338">
        <f t="shared" si="64"/>
        <v>-11160617</v>
      </c>
    </row>
    <row r="2339" spans="1:34" x14ac:dyDescent="0.3">
      <c r="A2339" t="s">
        <v>8</v>
      </c>
      <c r="B2339" t="s">
        <v>3312</v>
      </c>
      <c r="G2339">
        <v>95</v>
      </c>
      <c r="H2339" t="s">
        <v>528</v>
      </c>
      <c r="I2339" t="s">
        <v>5368</v>
      </c>
      <c r="W2339" t="s">
        <v>3313</v>
      </c>
      <c r="X2339" t="s">
        <v>11</v>
      </c>
      <c r="AD2339">
        <v>15000000</v>
      </c>
      <c r="AE2339">
        <v>6.8</v>
      </c>
      <c r="AF2339">
        <v>4193025</v>
      </c>
      <c r="AG2339">
        <f>IFERROR(CORREL(AD2339:$AD$3757, AF2339:$AF$3757), "")</f>
        <v>-2.2547447987784623E-4</v>
      </c>
      <c r="AH2339">
        <f t="shared" si="64"/>
        <v>-10806975</v>
      </c>
    </row>
    <row r="2340" spans="1:34" x14ac:dyDescent="0.3">
      <c r="A2340" t="s">
        <v>8</v>
      </c>
      <c r="B2340" t="s">
        <v>1553</v>
      </c>
      <c r="G2340">
        <v>110</v>
      </c>
      <c r="H2340" t="s">
        <v>354</v>
      </c>
      <c r="I2340" t="s">
        <v>253</v>
      </c>
      <c r="J2340" t="s">
        <v>5357</v>
      </c>
      <c r="W2340" t="s">
        <v>3314</v>
      </c>
      <c r="X2340" t="s">
        <v>11</v>
      </c>
      <c r="AD2340">
        <v>16000000</v>
      </c>
      <c r="AE2340">
        <v>7.2</v>
      </c>
      <c r="AF2340">
        <v>5900000</v>
      </c>
      <c r="AG2340">
        <f>IFERROR(CORREL(AD2340:$AD$3757, AF2340:$AF$3757), "")</f>
        <v>-2.3637674547974488E-4</v>
      </c>
      <c r="AH2340">
        <f t="shared" si="64"/>
        <v>-10100000</v>
      </c>
    </row>
    <row r="2341" spans="1:34" x14ac:dyDescent="0.3">
      <c r="A2341" t="s">
        <v>8</v>
      </c>
      <c r="B2341" t="s">
        <v>3315</v>
      </c>
      <c r="G2341">
        <v>118</v>
      </c>
      <c r="H2341" t="s">
        <v>897</v>
      </c>
      <c r="W2341" t="s">
        <v>3316</v>
      </c>
      <c r="X2341" t="s">
        <v>11</v>
      </c>
      <c r="AD2341">
        <v>16000000</v>
      </c>
      <c r="AE2341">
        <v>7.2</v>
      </c>
      <c r="AF2341">
        <v>2849142</v>
      </c>
      <c r="AG2341">
        <f>IFERROR(CORREL(AD2341:$AD$3757, AF2341:$AF$3757), "")</f>
        <v>-2.4546262792776518E-4</v>
      </c>
      <c r="AH2341">
        <f t="shared" si="64"/>
        <v>-13150858</v>
      </c>
    </row>
    <row r="2342" spans="1:34" x14ac:dyDescent="0.3">
      <c r="A2342" t="s">
        <v>8</v>
      </c>
      <c r="B2342" t="s">
        <v>3317</v>
      </c>
      <c r="G2342">
        <v>97</v>
      </c>
      <c r="H2342" t="s">
        <v>354</v>
      </c>
      <c r="I2342" t="s">
        <v>5366</v>
      </c>
      <c r="J2342" t="s">
        <v>5358</v>
      </c>
      <c r="W2342" t="s">
        <v>3318</v>
      </c>
      <c r="X2342" t="s">
        <v>11</v>
      </c>
      <c r="AD2342">
        <v>16000000</v>
      </c>
      <c r="AE2342">
        <v>2.8</v>
      </c>
      <c r="AF2342">
        <v>1686429</v>
      </c>
      <c r="AG2342">
        <f>IFERROR(CORREL(AD2342:$AD$3757, AF2342:$AF$3757), "")</f>
        <v>-2.561813590564685E-4</v>
      </c>
      <c r="AH2342">
        <f t="shared" si="64"/>
        <v>-14313571</v>
      </c>
    </row>
    <row r="2343" spans="1:34" x14ac:dyDescent="0.3">
      <c r="A2343" t="s">
        <v>8</v>
      </c>
      <c r="B2343" t="s">
        <v>2397</v>
      </c>
      <c r="G2343">
        <v>120</v>
      </c>
      <c r="H2343" t="s">
        <v>897</v>
      </c>
      <c r="I2343" t="s">
        <v>5359</v>
      </c>
      <c r="W2343" t="s">
        <v>3319</v>
      </c>
      <c r="X2343" t="s">
        <v>11</v>
      </c>
      <c r="AD2343">
        <v>16000000</v>
      </c>
      <c r="AE2343">
        <v>6.6</v>
      </c>
      <c r="AF2343">
        <v>1984743</v>
      </c>
      <c r="AG2343">
        <f>IFERROR(CORREL(AD2343:$AD$3757, AF2343:$AF$3757), "")</f>
        <v>-2.6753497949474138E-4</v>
      </c>
      <c r="AH2343">
        <f t="shared" si="64"/>
        <v>-14015257</v>
      </c>
    </row>
    <row r="2344" spans="1:34" x14ac:dyDescent="0.3">
      <c r="A2344" t="s">
        <v>8</v>
      </c>
      <c r="B2344" t="s">
        <v>3320</v>
      </c>
      <c r="G2344">
        <v>135</v>
      </c>
      <c r="H2344" t="s">
        <v>897</v>
      </c>
      <c r="I2344" t="s">
        <v>5364</v>
      </c>
      <c r="J2344" t="s">
        <v>5359</v>
      </c>
      <c r="K2344" t="s">
        <v>2601</v>
      </c>
      <c r="W2344" t="s">
        <v>3321</v>
      </c>
      <c r="X2344" t="s">
        <v>11</v>
      </c>
      <c r="AD2344">
        <v>16000000</v>
      </c>
      <c r="AE2344">
        <v>6.7</v>
      </c>
      <c r="AF2344">
        <v>1666262</v>
      </c>
      <c r="AG2344">
        <f>IFERROR(CORREL(AD2344:$AD$3757, AF2344:$AF$3757), "")</f>
        <v>-2.7874819622118171E-4</v>
      </c>
      <c r="AH2344">
        <f t="shared" si="64"/>
        <v>-14333738</v>
      </c>
    </row>
    <row r="2345" spans="1:34" x14ac:dyDescent="0.3">
      <c r="A2345" t="s">
        <v>8</v>
      </c>
      <c r="B2345" t="s">
        <v>1420</v>
      </c>
      <c r="G2345">
        <v>101</v>
      </c>
      <c r="H2345" t="s">
        <v>5366</v>
      </c>
      <c r="I2345" t="s">
        <v>897</v>
      </c>
      <c r="J2345" t="s">
        <v>5363</v>
      </c>
      <c r="K2345" t="s">
        <v>5281</v>
      </c>
      <c r="W2345" t="s">
        <v>3322</v>
      </c>
      <c r="X2345" t="s">
        <v>11</v>
      </c>
      <c r="AD2345">
        <v>20000000</v>
      </c>
      <c r="AE2345">
        <v>7</v>
      </c>
      <c r="AF2345">
        <v>2319187</v>
      </c>
      <c r="AG2345">
        <f>IFERROR(CORREL(AD2345:$AD$3757, AF2345:$AF$3757), "")</f>
        <v>-2.901490264177822E-4</v>
      </c>
      <c r="AH2345">
        <f t="shared" si="64"/>
        <v>-17680813</v>
      </c>
    </row>
    <row r="2346" spans="1:34" x14ac:dyDescent="0.3">
      <c r="A2346" t="s">
        <v>8</v>
      </c>
      <c r="B2346" t="s">
        <v>3323</v>
      </c>
      <c r="G2346">
        <v>92</v>
      </c>
      <c r="H2346" t="s">
        <v>528</v>
      </c>
      <c r="W2346" t="s">
        <v>3324</v>
      </c>
      <c r="X2346" t="s">
        <v>11</v>
      </c>
      <c r="AD2346">
        <v>16000000</v>
      </c>
      <c r="AE2346">
        <v>4.4000000000000004</v>
      </c>
      <c r="AF2346">
        <v>13922211</v>
      </c>
      <c r="AG2346">
        <f>IFERROR(CORREL(AD2346:$AD$3757, AF2346:$AF$3757), "")</f>
        <v>-2.9712112327943914E-4</v>
      </c>
      <c r="AH2346">
        <f t="shared" si="64"/>
        <v>-2077789</v>
      </c>
    </row>
    <row r="2347" spans="1:34" x14ac:dyDescent="0.3">
      <c r="A2347" t="s">
        <v>8</v>
      </c>
      <c r="B2347" t="s">
        <v>3325</v>
      </c>
      <c r="G2347">
        <v>92</v>
      </c>
      <c r="H2347" t="s">
        <v>897</v>
      </c>
      <c r="I2347" t="s">
        <v>5359</v>
      </c>
      <c r="J2347" t="s">
        <v>2601</v>
      </c>
      <c r="W2347" t="s">
        <v>3326</v>
      </c>
      <c r="X2347" t="s">
        <v>11</v>
      </c>
      <c r="AD2347">
        <v>15000000</v>
      </c>
      <c r="AE2347">
        <v>6.2</v>
      </c>
      <c r="AF2347">
        <v>23091</v>
      </c>
      <c r="AG2347">
        <f>IFERROR(CORREL(AD2347:$AD$3757, AF2347:$AF$3757), "")</f>
        <v>-3.0202794958772411E-4</v>
      </c>
      <c r="AH2347">
        <f t="shared" si="64"/>
        <v>-14976909</v>
      </c>
    </row>
    <row r="2348" spans="1:34" x14ac:dyDescent="0.3">
      <c r="A2348" t="s">
        <v>8</v>
      </c>
      <c r="B2348" t="s">
        <v>3327</v>
      </c>
      <c r="G2348">
        <v>161</v>
      </c>
      <c r="H2348" t="s">
        <v>897</v>
      </c>
      <c r="I2348" t="s">
        <v>5357</v>
      </c>
      <c r="W2348" t="s">
        <v>3328</v>
      </c>
      <c r="X2348" t="s">
        <v>11</v>
      </c>
      <c r="AD2348">
        <v>13000000</v>
      </c>
      <c r="AE2348">
        <v>7.3</v>
      </c>
      <c r="AF2348">
        <v>336467</v>
      </c>
      <c r="AG2348">
        <f>IFERROR(CORREL(AD2348:$AD$3757, AF2348:$AF$3757), "")</f>
        <v>-3.1549051917988515E-4</v>
      </c>
      <c r="AH2348">
        <f t="shared" si="64"/>
        <v>-12663533</v>
      </c>
    </row>
    <row r="2349" spans="1:34" x14ac:dyDescent="0.3">
      <c r="A2349" t="s">
        <v>8</v>
      </c>
      <c r="B2349" t="s">
        <v>2960</v>
      </c>
      <c r="G2349">
        <v>92</v>
      </c>
      <c r="H2349" t="s">
        <v>528</v>
      </c>
      <c r="I2349" t="s">
        <v>1714</v>
      </c>
      <c r="J2349" t="s">
        <v>5359</v>
      </c>
      <c r="W2349" t="s">
        <v>3329</v>
      </c>
      <c r="X2349" t="s">
        <v>11</v>
      </c>
      <c r="AD2349">
        <v>16000000</v>
      </c>
      <c r="AE2349">
        <v>5.0999999999999996</v>
      </c>
      <c r="AF2349">
        <v>2964</v>
      </c>
      <c r="AG2349">
        <f>IFERROR(CORREL(AD2349:$AD$3757, AF2349:$AF$3757), "")</f>
        <v>-3.31041274628089E-4</v>
      </c>
      <c r="AH2349">
        <f t="shared" si="64"/>
        <v>-15997036</v>
      </c>
    </row>
    <row r="2350" spans="1:34" x14ac:dyDescent="0.3">
      <c r="A2350" t="s">
        <v>8</v>
      </c>
      <c r="B2350" t="s">
        <v>3330</v>
      </c>
      <c r="G2350">
        <v>122</v>
      </c>
      <c r="H2350" t="s">
        <v>897</v>
      </c>
      <c r="I2350" t="s">
        <v>4337</v>
      </c>
      <c r="W2350" t="s">
        <v>3331</v>
      </c>
      <c r="X2350" t="s">
        <v>11</v>
      </c>
      <c r="AD2350">
        <v>16000000</v>
      </c>
      <c r="AE2350">
        <v>6.6</v>
      </c>
      <c r="AF2350">
        <v>2428883</v>
      </c>
      <c r="AG2350">
        <f>IFERROR(CORREL(AD2350:$AD$3757, AF2350:$AF$3757), "")</f>
        <v>-3.4341994473448208E-4</v>
      </c>
      <c r="AH2350">
        <f t="shared" si="64"/>
        <v>-13571117</v>
      </c>
    </row>
    <row r="2351" spans="1:34" x14ac:dyDescent="0.3">
      <c r="A2351" t="s">
        <v>8</v>
      </c>
      <c r="B2351" t="s">
        <v>3332</v>
      </c>
      <c r="G2351">
        <v>91</v>
      </c>
      <c r="H2351" t="s">
        <v>528</v>
      </c>
      <c r="I2351" t="s">
        <v>897</v>
      </c>
      <c r="J2351" t="s">
        <v>5359</v>
      </c>
      <c r="K2351" t="s">
        <v>5365</v>
      </c>
      <c r="W2351" t="s">
        <v>3333</v>
      </c>
      <c r="X2351" t="s">
        <v>11</v>
      </c>
      <c r="AD2351">
        <v>15600000</v>
      </c>
      <c r="AE2351">
        <v>4.5</v>
      </c>
      <c r="AF2351">
        <v>13571817</v>
      </c>
      <c r="AG2351">
        <f>IFERROR(CORREL(AD2351:$AD$3757, AF2351:$AF$3757), "")</f>
        <v>-3.5451935133876833E-4</v>
      </c>
      <c r="AH2351">
        <f t="shared" si="64"/>
        <v>-2028183</v>
      </c>
    </row>
    <row r="2352" spans="1:34" x14ac:dyDescent="0.3">
      <c r="A2352" t="s">
        <v>8</v>
      </c>
      <c r="B2352" t="s">
        <v>3334</v>
      </c>
      <c r="G2352">
        <v>93</v>
      </c>
      <c r="H2352" t="s">
        <v>897</v>
      </c>
      <c r="I2352" t="s">
        <v>5363</v>
      </c>
      <c r="J2352" t="s">
        <v>5281</v>
      </c>
      <c r="W2352" t="s">
        <v>3335</v>
      </c>
      <c r="X2352" t="s">
        <v>11</v>
      </c>
      <c r="AD2352">
        <v>15500000</v>
      </c>
      <c r="AE2352">
        <v>5.9</v>
      </c>
      <c r="AF2352">
        <v>1181197</v>
      </c>
      <c r="AG2352">
        <f>IFERROR(CORREL(AD2352:$AD$3757, AF2352:$AF$3757), "")</f>
        <v>-3.5986323431744444E-4</v>
      </c>
      <c r="AH2352">
        <f t="shared" si="64"/>
        <v>-14318803</v>
      </c>
    </row>
    <row r="2353" spans="1:34" x14ac:dyDescent="0.3">
      <c r="A2353" t="s">
        <v>8</v>
      </c>
      <c r="B2353" t="s">
        <v>3336</v>
      </c>
      <c r="G2353">
        <v>94</v>
      </c>
      <c r="H2353" t="s">
        <v>354</v>
      </c>
      <c r="I2353" t="s">
        <v>528</v>
      </c>
      <c r="J2353" t="s">
        <v>5366</v>
      </c>
      <c r="K2353" t="s">
        <v>897</v>
      </c>
      <c r="L2353" t="s">
        <v>5281</v>
      </c>
      <c r="W2353" t="s">
        <v>3337</v>
      </c>
      <c r="X2353" t="s">
        <v>762</v>
      </c>
      <c r="AD2353">
        <v>15300000</v>
      </c>
      <c r="AE2353">
        <v>6.6</v>
      </c>
      <c r="AF2353">
        <v>81525</v>
      </c>
      <c r="AG2353">
        <f>IFERROR(CORREL(AD2353:$AD$3757, AF2353:$AF$3757), "")</f>
        <v>-3.7220562787085548E-4</v>
      </c>
      <c r="AH2353">
        <f t="shared" si="64"/>
        <v>-15218475</v>
      </c>
    </row>
    <row r="2354" spans="1:34" x14ac:dyDescent="0.3">
      <c r="A2354" t="s">
        <v>8</v>
      </c>
      <c r="B2354" t="s">
        <v>172</v>
      </c>
      <c r="G2354">
        <v>95</v>
      </c>
      <c r="H2354" t="s">
        <v>528</v>
      </c>
      <c r="I2354" t="s">
        <v>1714</v>
      </c>
      <c r="J2354" t="s">
        <v>5358</v>
      </c>
      <c r="W2354" t="s">
        <v>3338</v>
      </c>
      <c r="X2354" t="s">
        <v>11</v>
      </c>
      <c r="AD2354">
        <v>15500000</v>
      </c>
      <c r="AE2354">
        <v>6.5</v>
      </c>
      <c r="AF2354">
        <v>7774730</v>
      </c>
      <c r="AG2354">
        <f>IFERROR(CORREL(AD2354:$AD$3757, AF2354:$AF$3757), "")</f>
        <v>-3.8541445776428768E-4</v>
      </c>
      <c r="AH2354">
        <f t="shared" si="64"/>
        <v>-7725270</v>
      </c>
    </row>
    <row r="2355" spans="1:34" x14ac:dyDescent="0.3">
      <c r="A2355" t="s">
        <v>8</v>
      </c>
      <c r="B2355" t="s">
        <v>649</v>
      </c>
      <c r="G2355">
        <v>105</v>
      </c>
      <c r="H2355" t="s">
        <v>354</v>
      </c>
      <c r="I2355" t="s">
        <v>528</v>
      </c>
      <c r="J2355" t="s">
        <v>5366</v>
      </c>
      <c r="W2355" t="s">
        <v>3339</v>
      </c>
      <c r="X2355" t="s">
        <v>11</v>
      </c>
      <c r="AD2355">
        <v>14000000</v>
      </c>
      <c r="AE2355">
        <v>7.3</v>
      </c>
      <c r="AF2355">
        <v>234760500</v>
      </c>
      <c r="AG2355">
        <f>IFERROR(CORREL(AD2355:$AD$3757, AF2355:$AF$3757), "")</f>
        <v>-3.9409270446168118E-4</v>
      </c>
      <c r="AH2355">
        <f t="shared" si="64"/>
        <v>220760500</v>
      </c>
    </row>
    <row r="2356" spans="1:34" x14ac:dyDescent="0.3">
      <c r="A2356" t="s">
        <v>8</v>
      </c>
      <c r="B2356" t="s">
        <v>333</v>
      </c>
      <c r="G2356">
        <v>103</v>
      </c>
      <c r="H2356" t="s">
        <v>528</v>
      </c>
      <c r="I2356" t="s">
        <v>5361</v>
      </c>
      <c r="W2356" t="s">
        <v>3340</v>
      </c>
      <c r="X2356" t="s">
        <v>11</v>
      </c>
      <c r="AD2356">
        <v>18000000</v>
      </c>
      <c r="AE2356">
        <v>7.5</v>
      </c>
      <c r="AF2356">
        <v>285761243</v>
      </c>
      <c r="AG2356">
        <f>IFERROR(CORREL(AD2356:$AD$3757, AF2356:$AF$3757), "")</f>
        <v>-2.6273980287754934E-4</v>
      </c>
      <c r="AH2356">
        <f t="shared" si="64"/>
        <v>267761243</v>
      </c>
    </row>
    <row r="2357" spans="1:34" x14ac:dyDescent="0.3">
      <c r="A2357" t="s">
        <v>8</v>
      </c>
      <c r="B2357" t="s">
        <v>274</v>
      </c>
      <c r="G2357">
        <v>102</v>
      </c>
      <c r="H2357" t="s">
        <v>528</v>
      </c>
      <c r="I2357" t="s">
        <v>897</v>
      </c>
      <c r="J2357" t="s">
        <v>5361</v>
      </c>
      <c r="W2357" t="s">
        <v>3341</v>
      </c>
      <c r="X2357" t="s">
        <v>11</v>
      </c>
      <c r="AD2357">
        <v>11000000</v>
      </c>
      <c r="AE2357">
        <v>5.9</v>
      </c>
      <c r="AF2357">
        <v>167780960</v>
      </c>
      <c r="AG2357">
        <f>IFERROR(CORREL(AD2357:$AD$3757, AF2357:$AF$3757), "")</f>
        <v>-1.4924300347865806E-4</v>
      </c>
      <c r="AH2357">
        <f t="shared" si="64"/>
        <v>156780960</v>
      </c>
    </row>
    <row r="2358" spans="1:34" x14ac:dyDescent="0.3">
      <c r="A2358" t="s">
        <v>8</v>
      </c>
      <c r="B2358" t="s">
        <v>589</v>
      </c>
      <c r="G2358">
        <v>116</v>
      </c>
      <c r="H2358" t="s">
        <v>528</v>
      </c>
      <c r="I2358" t="s">
        <v>897</v>
      </c>
      <c r="J2358" t="s">
        <v>5359</v>
      </c>
      <c r="W2358" t="s">
        <v>3342</v>
      </c>
      <c r="X2358" t="s">
        <v>11</v>
      </c>
      <c r="AD2358">
        <v>22000000</v>
      </c>
      <c r="AE2358">
        <v>7.4</v>
      </c>
      <c r="AF2358">
        <v>177200000</v>
      </c>
      <c r="AG2358">
        <f>IFERROR(CORREL(AD2358:$AD$3757, AF2358:$AF$3757), "")</f>
        <v>-3.335397262728188E-5</v>
      </c>
      <c r="AH2358">
        <f t="shared" si="64"/>
        <v>155200000</v>
      </c>
    </row>
    <row r="2359" spans="1:34" x14ac:dyDescent="0.3">
      <c r="A2359" t="s">
        <v>8</v>
      </c>
      <c r="B2359" t="s">
        <v>461</v>
      </c>
      <c r="G2359">
        <v>110</v>
      </c>
      <c r="H2359" t="s">
        <v>354</v>
      </c>
      <c r="I2359" t="s">
        <v>897</v>
      </c>
      <c r="J2359" t="s">
        <v>5359</v>
      </c>
      <c r="W2359" t="s">
        <v>3343</v>
      </c>
      <c r="X2359" t="s">
        <v>11</v>
      </c>
      <c r="AD2359">
        <v>15000000</v>
      </c>
      <c r="AE2359">
        <v>6.9</v>
      </c>
      <c r="AF2359">
        <v>176781728</v>
      </c>
      <c r="AG2359">
        <f>IFERROR(CORREL(AD2359:$AD$3757, AF2359:$AF$3757), "")</f>
        <v>4.9000710704574386E-6</v>
      </c>
      <c r="AH2359">
        <f t="shared" si="64"/>
        <v>161781728</v>
      </c>
    </row>
    <row r="2360" spans="1:34" x14ac:dyDescent="0.3">
      <c r="A2360" t="s">
        <v>8</v>
      </c>
      <c r="B2360" t="s">
        <v>284</v>
      </c>
      <c r="G2360">
        <v>120</v>
      </c>
      <c r="H2360" t="s">
        <v>354</v>
      </c>
      <c r="I2360" t="s">
        <v>897</v>
      </c>
      <c r="J2360" t="s">
        <v>5359</v>
      </c>
      <c r="W2360" t="s">
        <v>3344</v>
      </c>
      <c r="X2360" t="s">
        <v>521</v>
      </c>
      <c r="AD2360">
        <v>15000000</v>
      </c>
      <c r="AE2360">
        <v>7.9</v>
      </c>
      <c r="AF2360">
        <v>128067808</v>
      </c>
      <c r="AG2360">
        <f>IFERROR(CORREL(AD2360:$AD$3757, AF2360:$AF$3757), "")</f>
        <v>9.8819227266806994E-5</v>
      </c>
      <c r="AH2360">
        <f t="shared" si="64"/>
        <v>113067808</v>
      </c>
    </row>
    <row r="2361" spans="1:34" x14ac:dyDescent="0.3">
      <c r="A2361" t="s">
        <v>8</v>
      </c>
      <c r="B2361" t="s">
        <v>14</v>
      </c>
      <c r="G2361">
        <v>122</v>
      </c>
      <c r="H2361" t="s">
        <v>897</v>
      </c>
      <c r="W2361" t="s">
        <v>3345</v>
      </c>
      <c r="X2361" t="s">
        <v>11</v>
      </c>
      <c r="AD2361">
        <v>15000000</v>
      </c>
      <c r="AE2361">
        <v>8.4</v>
      </c>
      <c r="AF2361">
        <v>130058047</v>
      </c>
      <c r="AG2361">
        <f>IFERROR(CORREL(AD2361:$AD$3757, AF2361:$AF$3757), "")</f>
        <v>1.6355611630808922E-4</v>
      </c>
      <c r="AH2361">
        <f t="shared" si="64"/>
        <v>115058047</v>
      </c>
    </row>
    <row r="2362" spans="1:34" x14ac:dyDescent="0.3">
      <c r="A2362" t="s">
        <v>8</v>
      </c>
      <c r="B2362" t="s">
        <v>967</v>
      </c>
      <c r="G2362">
        <v>118</v>
      </c>
      <c r="H2362" t="s">
        <v>5367</v>
      </c>
      <c r="I2362" t="s">
        <v>897</v>
      </c>
      <c r="J2362" t="s">
        <v>5364</v>
      </c>
      <c r="K2362" t="s">
        <v>5359</v>
      </c>
      <c r="W2362" t="s">
        <v>3346</v>
      </c>
      <c r="X2362" t="s">
        <v>11</v>
      </c>
      <c r="AD2362">
        <v>15000000</v>
      </c>
      <c r="AE2362">
        <v>8</v>
      </c>
      <c r="AF2362">
        <v>138795342</v>
      </c>
      <c r="AG2362">
        <f>IFERROR(CORREL(AD2362:$AD$3757, AF2362:$AF$3757), "")</f>
        <v>2.2996739352072198E-4</v>
      </c>
      <c r="AH2362">
        <f t="shared" si="64"/>
        <v>123795342</v>
      </c>
    </row>
    <row r="2363" spans="1:34" x14ac:dyDescent="0.3">
      <c r="A2363" t="s">
        <v>8</v>
      </c>
      <c r="B2363" t="s">
        <v>715</v>
      </c>
      <c r="G2363">
        <v>107</v>
      </c>
      <c r="H2363" t="s">
        <v>528</v>
      </c>
      <c r="I2363" t="s">
        <v>5366</v>
      </c>
      <c r="W2363" t="s">
        <v>3347</v>
      </c>
      <c r="X2363" t="s">
        <v>11</v>
      </c>
      <c r="AD2363">
        <v>15000000</v>
      </c>
      <c r="AE2363">
        <v>6</v>
      </c>
      <c r="AF2363">
        <v>111936400</v>
      </c>
      <c r="AG2363">
        <f>IFERROR(CORREL(AD2363:$AD$3757, AF2363:$AF$3757), "")</f>
        <v>3.023552982840102E-4</v>
      </c>
      <c r="AH2363">
        <f t="shared" si="64"/>
        <v>96936400</v>
      </c>
    </row>
    <row r="2364" spans="1:34" x14ac:dyDescent="0.3">
      <c r="A2364" t="s">
        <v>8</v>
      </c>
      <c r="B2364" t="s">
        <v>3348</v>
      </c>
      <c r="G2364">
        <v>102</v>
      </c>
      <c r="H2364" t="s">
        <v>897</v>
      </c>
      <c r="I2364" t="s">
        <v>5359</v>
      </c>
      <c r="W2364" t="s">
        <v>3349</v>
      </c>
      <c r="X2364" t="s">
        <v>11</v>
      </c>
      <c r="AD2364">
        <v>15500000</v>
      </c>
      <c r="AE2364">
        <v>6.8</v>
      </c>
      <c r="AF2364">
        <v>317040</v>
      </c>
      <c r="AG2364">
        <f>IFERROR(CORREL(AD2364:$AD$3757, AF2364:$AF$3757), "")</f>
        <v>3.5823518014180467E-4</v>
      </c>
      <c r="AH2364">
        <f t="shared" si="64"/>
        <v>-15182960</v>
      </c>
    </row>
    <row r="2365" spans="1:34" x14ac:dyDescent="0.3">
      <c r="A2365" t="s">
        <v>8</v>
      </c>
      <c r="B2365" t="s">
        <v>106</v>
      </c>
      <c r="G2365">
        <v>154</v>
      </c>
      <c r="H2365" t="s">
        <v>897</v>
      </c>
      <c r="W2365" t="s">
        <v>3350</v>
      </c>
      <c r="X2365" t="s">
        <v>11</v>
      </c>
      <c r="AD2365">
        <v>15000000</v>
      </c>
      <c r="AE2365">
        <v>7.8</v>
      </c>
      <c r="AF2365">
        <v>94175854</v>
      </c>
      <c r="AG2365">
        <f>IFERROR(CORREL(AD2365:$AD$3757, AF2365:$AF$3757), "")</f>
        <v>3.4524709824923006E-4</v>
      </c>
      <c r="AH2365">
        <f t="shared" si="64"/>
        <v>79175854</v>
      </c>
    </row>
    <row r="2366" spans="1:34" x14ac:dyDescent="0.3">
      <c r="A2366" t="s">
        <v>8</v>
      </c>
      <c r="B2366" t="s">
        <v>3351</v>
      </c>
      <c r="G2366">
        <v>114</v>
      </c>
      <c r="H2366" t="s">
        <v>5367</v>
      </c>
      <c r="I2366" t="s">
        <v>897</v>
      </c>
      <c r="J2366" t="s">
        <v>5281</v>
      </c>
      <c r="K2366" t="s">
        <v>2601</v>
      </c>
      <c r="W2366" t="s">
        <v>3352</v>
      </c>
      <c r="X2366" t="s">
        <v>11</v>
      </c>
      <c r="AD2366">
        <v>14000000</v>
      </c>
      <c r="AE2366">
        <v>8.1</v>
      </c>
      <c r="AF2366">
        <v>91121452</v>
      </c>
      <c r="AG2366">
        <f>IFERROR(CORREL(AD2366:$AD$3757, AF2366:$AF$3757), "")</f>
        <v>3.9015951463761963E-4</v>
      </c>
      <c r="AH2366">
        <f t="shared" si="64"/>
        <v>77121452</v>
      </c>
    </row>
    <row r="2367" spans="1:34" x14ac:dyDescent="0.3">
      <c r="A2367" t="s">
        <v>8</v>
      </c>
      <c r="B2367" t="s">
        <v>3253</v>
      </c>
      <c r="G2367">
        <v>109</v>
      </c>
      <c r="H2367" t="s">
        <v>528</v>
      </c>
      <c r="I2367" t="s">
        <v>2601</v>
      </c>
      <c r="W2367" t="s">
        <v>3353</v>
      </c>
      <c r="X2367" t="s">
        <v>11</v>
      </c>
      <c r="AD2367">
        <v>10000000</v>
      </c>
      <c r="AE2367">
        <v>6.1</v>
      </c>
      <c r="AF2367">
        <v>69800000</v>
      </c>
      <c r="AG2367">
        <f>IFERROR(CORREL(AD2367:$AD$3757, AF2367:$AF$3757), "")</f>
        <v>4.3688329033401041E-4</v>
      </c>
      <c r="AH2367">
        <f t="shared" si="64"/>
        <v>59800000</v>
      </c>
    </row>
    <row r="2368" spans="1:34" x14ac:dyDescent="0.3">
      <c r="A2368" t="s">
        <v>8</v>
      </c>
      <c r="B2368" t="s">
        <v>592</v>
      </c>
      <c r="G2368">
        <v>94</v>
      </c>
      <c r="H2368" t="s">
        <v>528</v>
      </c>
      <c r="I2368" t="s">
        <v>5361</v>
      </c>
      <c r="W2368" t="s">
        <v>3354</v>
      </c>
      <c r="X2368" t="s">
        <v>11</v>
      </c>
      <c r="AD2368">
        <v>15000000</v>
      </c>
      <c r="AE2368">
        <v>6.2</v>
      </c>
      <c r="AF2368">
        <v>64001297</v>
      </c>
      <c r="AG2368">
        <f>IFERROR(CORREL(AD2368:$AD$3757, AF2368:$AF$3757), "")</f>
        <v>4.7902850797057245E-4</v>
      </c>
      <c r="AH2368">
        <f t="shared" si="64"/>
        <v>49001297</v>
      </c>
    </row>
    <row r="2369" spans="1:34" x14ac:dyDescent="0.3">
      <c r="A2369" t="s">
        <v>8</v>
      </c>
      <c r="B2369" t="s">
        <v>3355</v>
      </c>
      <c r="G2369">
        <v>100</v>
      </c>
      <c r="H2369" t="s">
        <v>5357</v>
      </c>
      <c r="I2369" t="s">
        <v>1714</v>
      </c>
      <c r="W2369" t="s">
        <v>3356</v>
      </c>
      <c r="X2369" t="s">
        <v>11</v>
      </c>
      <c r="AD2369">
        <v>20000000</v>
      </c>
      <c r="AE2369">
        <v>6.2</v>
      </c>
      <c r="AF2369">
        <v>71588220</v>
      </c>
      <c r="AG2369">
        <f>IFERROR(CORREL(AD2369:$AD$3757, AF2369:$AF$3757), "")</f>
        <v>5.0523458796027467E-4</v>
      </c>
      <c r="AH2369">
        <f t="shared" si="64"/>
        <v>51588220</v>
      </c>
    </row>
    <row r="2370" spans="1:34" x14ac:dyDescent="0.3">
      <c r="A2370" t="s">
        <v>8</v>
      </c>
      <c r="B2370" t="s">
        <v>1440</v>
      </c>
      <c r="G2370">
        <v>101</v>
      </c>
      <c r="H2370" t="s">
        <v>1714</v>
      </c>
      <c r="I2370" t="s">
        <v>5281</v>
      </c>
      <c r="W2370" t="s">
        <v>3210</v>
      </c>
      <c r="X2370" t="s">
        <v>11</v>
      </c>
      <c r="AD2370">
        <v>300000</v>
      </c>
      <c r="AE2370">
        <v>7.9</v>
      </c>
      <c r="AF2370">
        <v>47000000</v>
      </c>
      <c r="AG2370">
        <f>IFERROR(CORREL(AD2370:$AD$3757, AF2370:$AF$3757), "")</f>
        <v>5.2346065441393288E-4</v>
      </c>
      <c r="AH2370">
        <f t="shared" si="64"/>
        <v>46700000</v>
      </c>
    </row>
    <row r="2371" spans="1:34" x14ac:dyDescent="0.3">
      <c r="A2371" t="s">
        <v>8</v>
      </c>
      <c r="B2371" t="s">
        <v>1123</v>
      </c>
      <c r="G2371">
        <v>98</v>
      </c>
      <c r="H2371" t="s">
        <v>253</v>
      </c>
      <c r="I2371" t="s">
        <v>528</v>
      </c>
      <c r="W2371" t="s">
        <v>3357</v>
      </c>
      <c r="X2371" t="s">
        <v>11</v>
      </c>
      <c r="AD2371">
        <v>15000000</v>
      </c>
      <c r="AE2371">
        <v>7.4</v>
      </c>
      <c r="AF2371">
        <v>61400000</v>
      </c>
      <c r="AG2371">
        <f>IFERROR(CORREL(AD2371:$AD$3757, AF2371:$AF$3757), "")</f>
        <v>5.5805583701634773E-4</v>
      </c>
      <c r="AH2371">
        <f t="shared" ref="AH2371:AH2434" si="65" xml:space="preserve"> AF2371 - AD2371</f>
        <v>46400000</v>
      </c>
    </row>
    <row r="2372" spans="1:34" x14ac:dyDescent="0.3">
      <c r="A2372" t="s">
        <v>8</v>
      </c>
      <c r="B2372" t="s">
        <v>2838</v>
      </c>
      <c r="G2372">
        <v>102</v>
      </c>
      <c r="H2372" t="s">
        <v>528</v>
      </c>
      <c r="W2372" t="s">
        <v>3358</v>
      </c>
      <c r="X2372" t="s">
        <v>11</v>
      </c>
      <c r="AD2372">
        <v>15000000</v>
      </c>
      <c r="AE2372">
        <v>6.6</v>
      </c>
      <c r="AF2372">
        <v>101978840</v>
      </c>
      <c r="AG2372">
        <f>IFERROR(CORREL(AD2372:$AD$3757, AF2372:$AF$3757), "")</f>
        <v>5.8279595999090935E-4</v>
      </c>
      <c r="AH2372">
        <f t="shared" si="65"/>
        <v>86978840</v>
      </c>
    </row>
    <row r="2373" spans="1:34" x14ac:dyDescent="0.3">
      <c r="A2373" t="s">
        <v>8</v>
      </c>
      <c r="B2373" t="s">
        <v>1506</v>
      </c>
      <c r="G2373">
        <v>94</v>
      </c>
      <c r="H2373" t="s">
        <v>5367</v>
      </c>
      <c r="I2373" t="s">
        <v>897</v>
      </c>
      <c r="W2373" t="s">
        <v>3359</v>
      </c>
      <c r="X2373" t="s">
        <v>11</v>
      </c>
      <c r="AD2373">
        <v>9800000</v>
      </c>
      <c r="AE2373">
        <v>7.3</v>
      </c>
      <c r="AF2373">
        <v>56437947</v>
      </c>
      <c r="AG2373">
        <f>IFERROR(CORREL(AD2373:$AD$3757, AF2373:$AF$3757), "")</f>
        <v>6.3369271377876335E-4</v>
      </c>
      <c r="AH2373">
        <f t="shared" si="65"/>
        <v>46637947</v>
      </c>
    </row>
    <row r="2374" spans="1:34" x14ac:dyDescent="0.3">
      <c r="A2374" t="s">
        <v>8</v>
      </c>
      <c r="B2374" t="s">
        <v>68</v>
      </c>
      <c r="G2374">
        <v>92</v>
      </c>
      <c r="H2374" t="s">
        <v>528</v>
      </c>
      <c r="I2374" t="s">
        <v>5357</v>
      </c>
      <c r="W2374" t="s">
        <v>3360</v>
      </c>
      <c r="X2374" t="s">
        <v>11</v>
      </c>
      <c r="AD2374">
        <v>15000000</v>
      </c>
      <c r="AE2374">
        <v>7.5</v>
      </c>
      <c r="AF2374">
        <v>73326666</v>
      </c>
      <c r="AG2374">
        <f>IFERROR(CORREL(AD2374:$AD$3757, AF2374:$AF$3757), "")</f>
        <v>6.6476114236006182E-4</v>
      </c>
      <c r="AH2374">
        <f t="shared" si="65"/>
        <v>58326666</v>
      </c>
    </row>
    <row r="2375" spans="1:34" x14ac:dyDescent="0.3">
      <c r="A2375" t="s">
        <v>8</v>
      </c>
      <c r="B2375" t="s">
        <v>2531</v>
      </c>
      <c r="G2375">
        <v>113</v>
      </c>
      <c r="H2375" t="s">
        <v>528</v>
      </c>
      <c r="I2375" t="s">
        <v>897</v>
      </c>
      <c r="W2375" t="s">
        <v>3361</v>
      </c>
      <c r="X2375" t="s">
        <v>11</v>
      </c>
      <c r="AD2375">
        <v>15000000</v>
      </c>
      <c r="AE2375">
        <v>5.6</v>
      </c>
      <c r="AF2375">
        <v>55184721</v>
      </c>
      <c r="AG2375">
        <f>IFERROR(CORREL(AD2375:$AD$3757, AF2375:$AF$3757), "")</f>
        <v>6.9739138811079741E-4</v>
      </c>
      <c r="AH2375">
        <f t="shared" si="65"/>
        <v>40184721</v>
      </c>
    </row>
    <row r="2376" spans="1:34" x14ac:dyDescent="0.3">
      <c r="A2376" t="s">
        <v>8</v>
      </c>
      <c r="B2376" t="s">
        <v>3362</v>
      </c>
      <c r="G2376">
        <v>115</v>
      </c>
      <c r="H2376" t="s">
        <v>897</v>
      </c>
      <c r="I2376" t="s">
        <v>5361</v>
      </c>
      <c r="J2376" t="s">
        <v>5359</v>
      </c>
      <c r="W2376" t="s">
        <v>3363</v>
      </c>
      <c r="X2376" t="s">
        <v>11</v>
      </c>
      <c r="AD2376">
        <v>15000000</v>
      </c>
      <c r="AE2376">
        <v>7.3</v>
      </c>
      <c r="AF2376">
        <v>50003300</v>
      </c>
      <c r="AG2376">
        <f>IFERROR(CORREL(AD2376:$AD$3757, AF2376:$AF$3757), "")</f>
        <v>7.184443967371974E-4</v>
      </c>
      <c r="AH2376">
        <f t="shared" si="65"/>
        <v>35003300</v>
      </c>
    </row>
    <row r="2377" spans="1:34" x14ac:dyDescent="0.3">
      <c r="A2377" t="s">
        <v>8</v>
      </c>
      <c r="B2377" t="s">
        <v>3364</v>
      </c>
      <c r="G2377">
        <v>95</v>
      </c>
      <c r="H2377" t="s">
        <v>897</v>
      </c>
      <c r="I2377" t="s">
        <v>5357</v>
      </c>
      <c r="J2377" t="s">
        <v>1714</v>
      </c>
      <c r="K2377" t="s">
        <v>5281</v>
      </c>
      <c r="W2377" t="s">
        <v>3365</v>
      </c>
      <c r="X2377" t="s">
        <v>11</v>
      </c>
      <c r="AD2377">
        <v>17000000</v>
      </c>
      <c r="AE2377">
        <v>6.4</v>
      </c>
      <c r="AF2377">
        <v>54322273</v>
      </c>
      <c r="AG2377">
        <f>IFERROR(CORREL(AD2377:$AD$3757, AF2377:$AF$3757), "")</f>
        <v>7.3622465858526581E-4</v>
      </c>
      <c r="AH2377">
        <f t="shared" si="65"/>
        <v>37322273</v>
      </c>
    </row>
    <row r="2378" spans="1:34" x14ac:dyDescent="0.3">
      <c r="A2378" t="s">
        <v>8</v>
      </c>
      <c r="B2378" t="s">
        <v>476</v>
      </c>
      <c r="G2378">
        <v>87</v>
      </c>
      <c r="H2378" t="s">
        <v>1714</v>
      </c>
      <c r="I2378" t="s">
        <v>5281</v>
      </c>
      <c r="W2378" t="s">
        <v>3366</v>
      </c>
      <c r="X2378" t="s">
        <v>11</v>
      </c>
      <c r="AD2378">
        <v>15000000</v>
      </c>
      <c r="AE2378">
        <v>5</v>
      </c>
      <c r="AF2378">
        <v>47860214</v>
      </c>
      <c r="AG2378">
        <f>IFERROR(CORREL(AD2378:$AD$3757, AF2378:$AF$3757), "")</f>
        <v>7.5342001271386477E-4</v>
      </c>
      <c r="AH2378">
        <f t="shared" si="65"/>
        <v>32860214</v>
      </c>
    </row>
    <row r="2379" spans="1:34" x14ac:dyDescent="0.3">
      <c r="A2379" t="s">
        <v>8</v>
      </c>
      <c r="B2379" t="s">
        <v>211</v>
      </c>
      <c r="G2379">
        <v>88</v>
      </c>
      <c r="H2379" t="s">
        <v>253</v>
      </c>
      <c r="I2379" t="s">
        <v>528</v>
      </c>
      <c r="J2379" t="s">
        <v>5361</v>
      </c>
      <c r="W2379" t="s">
        <v>3367</v>
      </c>
      <c r="X2379" t="s">
        <v>11</v>
      </c>
      <c r="AD2379">
        <v>15000000</v>
      </c>
      <c r="AE2379">
        <v>5.4</v>
      </c>
      <c r="AF2379">
        <v>47811275</v>
      </c>
      <c r="AG2379">
        <f>IFERROR(CORREL(AD2379:$AD$3757, AF2379:$AF$3757), "")</f>
        <v>7.6989493807551204E-4</v>
      </c>
      <c r="AH2379">
        <f t="shared" si="65"/>
        <v>32811275</v>
      </c>
    </row>
    <row r="2380" spans="1:34" x14ac:dyDescent="0.3">
      <c r="A2380" t="s">
        <v>8</v>
      </c>
      <c r="B2380" t="s">
        <v>821</v>
      </c>
      <c r="G2380">
        <v>97</v>
      </c>
      <c r="H2380" t="s">
        <v>528</v>
      </c>
      <c r="I2380" t="s">
        <v>897</v>
      </c>
      <c r="W2380" t="s">
        <v>3368</v>
      </c>
      <c r="X2380" t="s">
        <v>11</v>
      </c>
      <c r="AD2380">
        <v>15000000</v>
      </c>
      <c r="AE2380">
        <v>7.1</v>
      </c>
      <c r="AF2380">
        <v>43022524</v>
      </c>
      <c r="AG2380">
        <f>IFERROR(CORREL(AD2380:$AD$3757, AF2380:$AF$3757), "")</f>
        <v>7.8636781816566722E-4</v>
      </c>
      <c r="AH2380">
        <f t="shared" si="65"/>
        <v>28022524</v>
      </c>
    </row>
    <row r="2381" spans="1:34" x14ac:dyDescent="0.3">
      <c r="A2381" t="s">
        <v>8</v>
      </c>
      <c r="B2381" t="s">
        <v>3369</v>
      </c>
      <c r="G2381">
        <v>94</v>
      </c>
      <c r="H2381" t="s">
        <v>253</v>
      </c>
      <c r="I2381" t="s">
        <v>528</v>
      </c>
      <c r="J2381" t="s">
        <v>5361</v>
      </c>
      <c r="K2381" t="s">
        <v>5368</v>
      </c>
      <c r="L2381" t="s">
        <v>5359</v>
      </c>
      <c r="W2381" t="s">
        <v>3370</v>
      </c>
      <c r="X2381" t="s">
        <v>11</v>
      </c>
      <c r="AD2381">
        <v>17000000</v>
      </c>
      <c r="AE2381">
        <v>5.3</v>
      </c>
      <c r="AF2381">
        <v>42672630</v>
      </c>
      <c r="AG2381">
        <f>IFERROR(CORREL(AD2381:$AD$3757, AF2381:$AF$3757), "")</f>
        <v>7.9980482282024248E-4</v>
      </c>
      <c r="AH2381">
        <f t="shared" si="65"/>
        <v>25672630</v>
      </c>
    </row>
    <row r="2382" spans="1:34" x14ac:dyDescent="0.3">
      <c r="A2382" t="s">
        <v>8</v>
      </c>
      <c r="B2382" t="s">
        <v>3371</v>
      </c>
      <c r="G2382">
        <v>112</v>
      </c>
      <c r="H2382" t="s">
        <v>354</v>
      </c>
      <c r="I2382" t="s">
        <v>897</v>
      </c>
      <c r="J2382" t="s">
        <v>5281</v>
      </c>
      <c r="W2382" t="s">
        <v>3372</v>
      </c>
      <c r="X2382" t="s">
        <v>11</v>
      </c>
      <c r="AD2382">
        <v>15000000</v>
      </c>
      <c r="AE2382">
        <v>6.5</v>
      </c>
      <c r="AF2382">
        <v>42919096</v>
      </c>
      <c r="AG2382">
        <f>IFERROR(CORREL(AD2382:$AD$3757, AF2382:$AF$3757), "")</f>
        <v>8.1086453814239101E-4</v>
      </c>
      <c r="AH2382">
        <f t="shared" si="65"/>
        <v>27919096</v>
      </c>
    </row>
    <row r="2383" spans="1:34" x14ac:dyDescent="0.3">
      <c r="A2383" t="s">
        <v>8</v>
      </c>
      <c r="B2383" t="s">
        <v>3373</v>
      </c>
      <c r="G2383">
        <v>98</v>
      </c>
      <c r="H2383" t="s">
        <v>528</v>
      </c>
      <c r="I2383" t="s">
        <v>5357</v>
      </c>
      <c r="J2383" t="s">
        <v>1714</v>
      </c>
      <c r="W2383" t="s">
        <v>3374</v>
      </c>
      <c r="X2383" t="s">
        <v>11</v>
      </c>
      <c r="AD2383">
        <v>15000000</v>
      </c>
      <c r="AE2383">
        <v>6.2</v>
      </c>
      <c r="AF2383">
        <v>42592530</v>
      </c>
      <c r="AG2383">
        <f>IFERROR(CORREL(AD2383:$AD$3757, AF2383:$AF$3757), "")</f>
        <v>8.2427818457504656E-4</v>
      </c>
      <c r="AH2383">
        <f t="shared" si="65"/>
        <v>27592530</v>
      </c>
    </row>
    <row r="2384" spans="1:34" x14ac:dyDescent="0.3">
      <c r="A2384" t="s">
        <v>8</v>
      </c>
      <c r="B2384" t="s">
        <v>1299</v>
      </c>
      <c r="G2384">
        <v>104</v>
      </c>
      <c r="H2384" t="s">
        <v>1714</v>
      </c>
      <c r="I2384" t="s">
        <v>5363</v>
      </c>
      <c r="J2384" t="s">
        <v>5358</v>
      </c>
      <c r="W2384" t="s">
        <v>3375</v>
      </c>
      <c r="X2384" t="s">
        <v>11</v>
      </c>
      <c r="AD2384">
        <v>15000000</v>
      </c>
      <c r="AE2384">
        <v>6.4</v>
      </c>
      <c r="AF2384">
        <v>40064955</v>
      </c>
      <c r="AG2384">
        <f>IFERROR(CORREL(AD2384:$AD$3757, AF2384:$AF$3757), "")</f>
        <v>8.3750494553190156E-4</v>
      </c>
      <c r="AH2384">
        <f t="shared" si="65"/>
        <v>25064955</v>
      </c>
    </row>
    <row r="2385" spans="1:34" x14ac:dyDescent="0.3">
      <c r="A2385" t="s">
        <v>8</v>
      </c>
      <c r="B2385" t="s">
        <v>379</v>
      </c>
      <c r="G2385">
        <v>120</v>
      </c>
      <c r="H2385" t="s">
        <v>5366</v>
      </c>
      <c r="I2385" t="s">
        <v>897</v>
      </c>
      <c r="J2385" t="s">
        <v>5281</v>
      </c>
      <c r="W2385" t="s">
        <v>3376</v>
      </c>
      <c r="X2385" t="s">
        <v>11</v>
      </c>
      <c r="AD2385">
        <v>10000000</v>
      </c>
      <c r="AE2385">
        <v>6.9</v>
      </c>
      <c r="AF2385">
        <v>44886089</v>
      </c>
      <c r="AG2385">
        <f>IFERROR(CORREL(AD2385:$AD$3757, AF2385:$AF$3757), "")</f>
        <v>8.4913358917605415E-4</v>
      </c>
      <c r="AH2385">
        <f t="shared" si="65"/>
        <v>34886089</v>
      </c>
    </row>
    <row r="2386" spans="1:34" x14ac:dyDescent="0.3">
      <c r="A2386" t="s">
        <v>8</v>
      </c>
      <c r="B2386" t="s">
        <v>3377</v>
      </c>
      <c r="G2386">
        <v>99</v>
      </c>
      <c r="H2386" t="s">
        <v>528</v>
      </c>
      <c r="W2386" t="s">
        <v>3378</v>
      </c>
      <c r="X2386" t="s">
        <v>11</v>
      </c>
      <c r="AD2386">
        <v>16000000</v>
      </c>
      <c r="AE2386">
        <v>5.7</v>
      </c>
      <c r="AF2386">
        <v>37882551</v>
      </c>
      <c r="AG2386">
        <f>IFERROR(CORREL(AD2386:$AD$3757, AF2386:$AF$3757), "")</f>
        <v>8.6991269515358338E-4</v>
      </c>
      <c r="AH2386">
        <f t="shared" si="65"/>
        <v>21882551</v>
      </c>
    </row>
    <row r="2387" spans="1:34" x14ac:dyDescent="0.3">
      <c r="A2387" t="s">
        <v>8</v>
      </c>
      <c r="B2387" t="s">
        <v>135</v>
      </c>
      <c r="G2387">
        <v>109</v>
      </c>
      <c r="H2387" t="s">
        <v>5366</v>
      </c>
      <c r="I2387" t="s">
        <v>897</v>
      </c>
      <c r="J2387" t="s">
        <v>5281</v>
      </c>
      <c r="W2387" t="s">
        <v>3379</v>
      </c>
      <c r="X2387" t="s">
        <v>11</v>
      </c>
      <c r="AD2387">
        <v>7000000</v>
      </c>
      <c r="AE2387">
        <v>7.7</v>
      </c>
      <c r="AF2387">
        <v>40983001</v>
      </c>
      <c r="AG2387">
        <f>IFERROR(CORREL(AD2387:$AD$3757, AF2387:$AF$3757), "")</f>
        <v>8.7934391387559856E-4</v>
      </c>
      <c r="AH2387">
        <f t="shared" si="65"/>
        <v>33983001</v>
      </c>
    </row>
    <row r="2388" spans="1:34" x14ac:dyDescent="0.3">
      <c r="A2388" t="s">
        <v>8</v>
      </c>
      <c r="B2388" t="s">
        <v>879</v>
      </c>
      <c r="G2388">
        <v>105</v>
      </c>
      <c r="H2388" t="s">
        <v>528</v>
      </c>
      <c r="I2388" t="s">
        <v>897</v>
      </c>
      <c r="J2388" t="s">
        <v>5359</v>
      </c>
      <c r="W2388" t="s">
        <v>1928</v>
      </c>
      <c r="X2388" t="s">
        <v>11</v>
      </c>
      <c r="AD2388">
        <v>37000000</v>
      </c>
      <c r="AE2388">
        <v>5.4</v>
      </c>
      <c r="AF2388">
        <v>20991497</v>
      </c>
      <c r="AG2388">
        <f>IFERROR(CORREL(AD2388:$AD$3757, AF2388:$AF$3757), "")</f>
        <v>8.9966318599165956E-4</v>
      </c>
      <c r="AH2388">
        <f t="shared" si="65"/>
        <v>-16008503</v>
      </c>
    </row>
    <row r="2389" spans="1:34" x14ac:dyDescent="0.3">
      <c r="A2389" t="s">
        <v>8</v>
      </c>
      <c r="B2389" t="s">
        <v>133</v>
      </c>
      <c r="G2389">
        <v>106</v>
      </c>
      <c r="H2389" t="s">
        <v>354</v>
      </c>
      <c r="I2389" t="s">
        <v>5366</v>
      </c>
      <c r="J2389" t="s">
        <v>897</v>
      </c>
      <c r="K2389" t="s">
        <v>5281</v>
      </c>
      <c r="W2389" t="s">
        <v>3380</v>
      </c>
      <c r="X2389" t="s">
        <v>11</v>
      </c>
      <c r="AD2389">
        <v>15000000</v>
      </c>
      <c r="AE2389">
        <v>5.6</v>
      </c>
      <c r="AF2389">
        <v>35007180</v>
      </c>
      <c r="AG2389">
        <f>IFERROR(CORREL(AD2389:$AD$3757, AF2389:$AF$3757), "")</f>
        <v>9.000512182264918E-4</v>
      </c>
      <c r="AH2389">
        <f t="shared" si="65"/>
        <v>20007180</v>
      </c>
    </row>
    <row r="2390" spans="1:34" x14ac:dyDescent="0.3">
      <c r="A2390" t="s">
        <v>8</v>
      </c>
      <c r="B2390" t="s">
        <v>3381</v>
      </c>
      <c r="G2390">
        <v>123</v>
      </c>
      <c r="H2390" t="s">
        <v>5367</v>
      </c>
      <c r="I2390" t="s">
        <v>897</v>
      </c>
      <c r="J2390" t="s">
        <v>5359</v>
      </c>
      <c r="W2390" t="s">
        <v>3382</v>
      </c>
      <c r="X2390" t="s">
        <v>11</v>
      </c>
      <c r="AD2390">
        <v>15000000</v>
      </c>
      <c r="AE2390">
        <v>7.7</v>
      </c>
      <c r="AF2390">
        <v>35887263</v>
      </c>
      <c r="AG2390">
        <f>IFERROR(CORREL(AD2390:$AD$3757, AF2390:$AF$3757), "")</f>
        <v>9.0851262468926732E-4</v>
      </c>
      <c r="AH2390">
        <f t="shared" si="65"/>
        <v>20887263</v>
      </c>
    </row>
    <row r="2391" spans="1:34" x14ac:dyDescent="0.3">
      <c r="A2391" t="s">
        <v>8</v>
      </c>
      <c r="B2391" t="s">
        <v>1708</v>
      </c>
      <c r="G2391">
        <v>86</v>
      </c>
      <c r="H2391" t="s">
        <v>528</v>
      </c>
      <c r="I2391" t="s">
        <v>5366</v>
      </c>
      <c r="W2391" t="s">
        <v>3383</v>
      </c>
      <c r="X2391" t="s">
        <v>11</v>
      </c>
      <c r="AD2391">
        <v>16000000</v>
      </c>
      <c r="AE2391">
        <v>5.0999999999999996</v>
      </c>
      <c r="AF2391">
        <v>34308901</v>
      </c>
      <c r="AG2391">
        <f>IFERROR(CORREL(AD2391:$AD$3757, AF2391:$AF$3757), "")</f>
        <v>9.1755187530791584E-4</v>
      </c>
      <c r="AH2391">
        <f t="shared" si="65"/>
        <v>18308901</v>
      </c>
    </row>
    <row r="2392" spans="1:34" x14ac:dyDescent="0.3">
      <c r="A2392" t="s">
        <v>8</v>
      </c>
      <c r="B2392" t="s">
        <v>3384</v>
      </c>
      <c r="G2392">
        <v>120</v>
      </c>
      <c r="H2392" t="s">
        <v>528</v>
      </c>
      <c r="I2392" t="s">
        <v>897</v>
      </c>
      <c r="J2392" t="s">
        <v>5359</v>
      </c>
      <c r="W2392" t="s">
        <v>3385</v>
      </c>
      <c r="X2392" t="s">
        <v>11</v>
      </c>
      <c r="AD2392">
        <v>15000000</v>
      </c>
      <c r="AE2392">
        <v>6.8</v>
      </c>
      <c r="AF2392">
        <v>33771174</v>
      </c>
      <c r="AG2392">
        <f>IFERROR(CORREL(AD2392:$AD$3757, AF2392:$AF$3757), "")</f>
        <v>9.2493394409547364E-4</v>
      </c>
      <c r="AH2392">
        <f t="shared" si="65"/>
        <v>18771174</v>
      </c>
    </row>
    <row r="2393" spans="1:34" x14ac:dyDescent="0.3">
      <c r="A2393" t="s">
        <v>8</v>
      </c>
      <c r="B2393" t="s">
        <v>2421</v>
      </c>
      <c r="G2393">
        <v>227</v>
      </c>
      <c r="H2393" t="s">
        <v>253</v>
      </c>
      <c r="I2393" t="s">
        <v>5367</v>
      </c>
      <c r="J2393" t="s">
        <v>897</v>
      </c>
      <c r="K2393" t="s">
        <v>5364</v>
      </c>
      <c r="L2393" t="s">
        <v>2601</v>
      </c>
      <c r="W2393" t="s">
        <v>3386</v>
      </c>
      <c r="X2393" t="s">
        <v>11</v>
      </c>
      <c r="AD2393">
        <v>15000000</v>
      </c>
      <c r="AE2393">
        <v>8.4</v>
      </c>
      <c r="AF2393">
        <v>6000000</v>
      </c>
      <c r="AG2393">
        <f>IFERROR(CORREL(AD2393:$AD$3757, AF2393:$AF$3757), "")</f>
        <v>9.3264047461267023E-4</v>
      </c>
      <c r="AH2393">
        <f t="shared" si="65"/>
        <v>-9000000</v>
      </c>
    </row>
    <row r="2394" spans="1:34" x14ac:dyDescent="0.3">
      <c r="A2394" t="s">
        <v>8</v>
      </c>
      <c r="B2394" t="s">
        <v>3387</v>
      </c>
      <c r="G2394">
        <v>119</v>
      </c>
      <c r="H2394" t="s">
        <v>1714</v>
      </c>
      <c r="W2394" t="s">
        <v>3388</v>
      </c>
      <c r="X2394" t="s">
        <v>11</v>
      </c>
      <c r="AD2394">
        <v>15000000</v>
      </c>
      <c r="AE2394">
        <v>4.9000000000000004</v>
      </c>
      <c r="AF2394">
        <v>33386128</v>
      </c>
      <c r="AG2394">
        <f>IFERROR(CORREL(AD2394:$AD$3757, AF2394:$AF$3757), "")</f>
        <v>9.2268920793832007E-4</v>
      </c>
      <c r="AH2394">
        <f t="shared" si="65"/>
        <v>18386128</v>
      </c>
    </row>
    <row r="2395" spans="1:34" x14ac:dyDescent="0.3">
      <c r="A2395" t="s">
        <v>8</v>
      </c>
      <c r="B2395" t="s">
        <v>2046</v>
      </c>
      <c r="G2395">
        <v>115</v>
      </c>
      <c r="H2395" t="s">
        <v>253</v>
      </c>
      <c r="I2395" t="s">
        <v>5367</v>
      </c>
      <c r="J2395" t="s">
        <v>897</v>
      </c>
      <c r="W2395" t="s">
        <v>3389</v>
      </c>
      <c r="X2395" t="s">
        <v>11</v>
      </c>
      <c r="AD2395">
        <v>15000000</v>
      </c>
      <c r="AE2395">
        <v>7.1</v>
      </c>
      <c r="AF2395">
        <v>37877959</v>
      </c>
      <c r="AG2395">
        <f>IFERROR(CORREL(AD2395:$AD$3757, AF2395:$AF$3757), "")</f>
        <v>9.3015839260254839E-4</v>
      </c>
      <c r="AH2395">
        <f t="shared" si="65"/>
        <v>22877959</v>
      </c>
    </row>
    <row r="2396" spans="1:34" x14ac:dyDescent="0.3">
      <c r="A2396" t="s">
        <v>8</v>
      </c>
      <c r="B2396" t="s">
        <v>3390</v>
      </c>
      <c r="G2396">
        <v>114</v>
      </c>
      <c r="H2396" t="s">
        <v>5366</v>
      </c>
      <c r="I2396" t="s">
        <v>1714</v>
      </c>
      <c r="J2396" t="s">
        <v>5281</v>
      </c>
      <c r="W2396" t="s">
        <v>3391</v>
      </c>
      <c r="X2396" t="s">
        <v>11</v>
      </c>
      <c r="AD2396">
        <v>15000000</v>
      </c>
      <c r="AE2396">
        <v>6.6</v>
      </c>
      <c r="AF2396">
        <v>32721635</v>
      </c>
      <c r="AG2396">
        <f>IFERROR(CORREL(AD2396:$AD$3757, AF2396:$AF$3757), "")</f>
        <v>9.4053341496501722E-4</v>
      </c>
      <c r="AH2396">
        <f t="shared" si="65"/>
        <v>17721635</v>
      </c>
    </row>
    <row r="2397" spans="1:34" x14ac:dyDescent="0.3">
      <c r="A2397" t="s">
        <v>8</v>
      </c>
      <c r="B2397" t="s">
        <v>3303</v>
      </c>
      <c r="G2397">
        <v>90</v>
      </c>
      <c r="H2397" t="s">
        <v>528</v>
      </c>
      <c r="I2397" t="s">
        <v>5359</v>
      </c>
      <c r="W2397" t="s">
        <v>3392</v>
      </c>
      <c r="X2397" t="s">
        <v>11</v>
      </c>
      <c r="AD2397">
        <v>15000000</v>
      </c>
      <c r="AE2397">
        <v>6.1</v>
      </c>
      <c r="AF2397">
        <v>31585300</v>
      </c>
      <c r="AG2397">
        <f>IFERROR(CORREL(AD2397:$AD$3757, AF2397:$AF$3757), "")</f>
        <v>9.4760023634588768E-4</v>
      </c>
      <c r="AH2397">
        <f t="shared" si="65"/>
        <v>16585300</v>
      </c>
    </row>
    <row r="2398" spans="1:34" x14ac:dyDescent="0.3">
      <c r="A2398" t="s">
        <v>8</v>
      </c>
      <c r="B2398" t="s">
        <v>3393</v>
      </c>
      <c r="G2398">
        <v>94</v>
      </c>
      <c r="H2398" t="s">
        <v>528</v>
      </c>
      <c r="I2398" t="s">
        <v>1714</v>
      </c>
      <c r="J2398" t="s">
        <v>5281</v>
      </c>
      <c r="W2398" t="s">
        <v>3394</v>
      </c>
      <c r="X2398" t="s">
        <v>11</v>
      </c>
      <c r="AD2398">
        <v>15000000</v>
      </c>
      <c r="AE2398">
        <v>4.0999999999999996</v>
      </c>
      <c r="AF2398">
        <v>30259652</v>
      </c>
      <c r="AG2398">
        <f>IFERROR(CORREL(AD2398:$AD$3757, AF2398:$AF$3757), "")</f>
        <v>9.5394622876505064E-4</v>
      </c>
      <c r="AH2398">
        <f t="shared" si="65"/>
        <v>15259652</v>
      </c>
    </row>
    <row r="2399" spans="1:34" x14ac:dyDescent="0.3">
      <c r="A2399" t="s">
        <v>8</v>
      </c>
      <c r="B2399" t="s">
        <v>299</v>
      </c>
      <c r="G2399">
        <v>106</v>
      </c>
      <c r="H2399" t="s">
        <v>354</v>
      </c>
      <c r="I2399" t="s">
        <v>253</v>
      </c>
      <c r="J2399" t="s">
        <v>5357</v>
      </c>
      <c r="W2399" t="s">
        <v>346</v>
      </c>
      <c r="X2399" t="s">
        <v>11</v>
      </c>
      <c r="AD2399">
        <v>125000000</v>
      </c>
      <c r="AE2399">
        <v>5.8</v>
      </c>
      <c r="AF2399">
        <v>163192114</v>
      </c>
      <c r="AG2399">
        <f>IFERROR(CORREL(AD2399:$AD$3757, AF2399:$AF$3757), "")</f>
        <v>9.5944840577014536E-4</v>
      </c>
      <c r="AH2399">
        <f t="shared" si="65"/>
        <v>38192114</v>
      </c>
    </row>
    <row r="2400" spans="1:34" x14ac:dyDescent="0.3">
      <c r="A2400" t="s">
        <v>8</v>
      </c>
      <c r="B2400" t="s">
        <v>1027</v>
      </c>
      <c r="G2400">
        <v>98</v>
      </c>
      <c r="H2400" t="s">
        <v>253</v>
      </c>
      <c r="I2400" t="s">
        <v>5361</v>
      </c>
      <c r="J2400" t="s">
        <v>5357</v>
      </c>
      <c r="K2400" t="s">
        <v>5359</v>
      </c>
      <c r="W2400" t="s">
        <v>3395</v>
      </c>
      <c r="X2400" t="s">
        <v>11</v>
      </c>
      <c r="AD2400">
        <v>16000000</v>
      </c>
      <c r="AE2400">
        <v>8.1</v>
      </c>
      <c r="AF2400">
        <v>30857814</v>
      </c>
      <c r="AG2400">
        <f>IFERROR(CORREL(AD2400:$AD$3757, AF2400:$AF$3757), "")</f>
        <v>2.3721160370244172E-4</v>
      </c>
      <c r="AH2400">
        <f t="shared" si="65"/>
        <v>14857814</v>
      </c>
    </row>
    <row r="2401" spans="1:34" x14ac:dyDescent="0.3">
      <c r="A2401" t="s">
        <v>8</v>
      </c>
      <c r="B2401" t="s">
        <v>457</v>
      </c>
      <c r="G2401">
        <v>126</v>
      </c>
      <c r="H2401" t="s">
        <v>5367</v>
      </c>
      <c r="I2401" t="s">
        <v>897</v>
      </c>
      <c r="W2401" t="s">
        <v>3396</v>
      </c>
      <c r="X2401" t="s">
        <v>11</v>
      </c>
      <c r="AD2401">
        <v>15000000</v>
      </c>
      <c r="AE2401">
        <v>7.6</v>
      </c>
      <c r="AF2401">
        <v>30226144</v>
      </c>
      <c r="AG2401">
        <f>IFERROR(CORREL(AD2401:$AD$3757, AF2401:$AF$3757), "")</f>
        <v>2.4266528176533674E-4</v>
      </c>
      <c r="AH2401">
        <f t="shared" si="65"/>
        <v>15226144</v>
      </c>
    </row>
    <row r="2402" spans="1:34" x14ac:dyDescent="0.3">
      <c r="A2402" t="s">
        <v>8</v>
      </c>
      <c r="B2402" t="s">
        <v>3397</v>
      </c>
      <c r="G2402">
        <v>100</v>
      </c>
      <c r="H2402" t="s">
        <v>5366</v>
      </c>
      <c r="I2402" t="s">
        <v>897</v>
      </c>
      <c r="W2402" t="s">
        <v>3398</v>
      </c>
      <c r="X2402" t="s">
        <v>11</v>
      </c>
      <c r="AD2402">
        <v>15000000</v>
      </c>
      <c r="AE2402">
        <v>7.8</v>
      </c>
      <c r="AF2402">
        <v>35054909</v>
      </c>
      <c r="AG2402">
        <f>IFERROR(CORREL(AD2402:$AD$3757, AF2402:$AF$3757), "")</f>
        <v>2.4821067518721659E-4</v>
      </c>
      <c r="AH2402">
        <f t="shared" si="65"/>
        <v>20054909</v>
      </c>
    </row>
    <row r="2403" spans="1:34" x14ac:dyDescent="0.3">
      <c r="A2403" t="s">
        <v>8</v>
      </c>
      <c r="B2403" t="s">
        <v>3399</v>
      </c>
      <c r="G2403">
        <v>89</v>
      </c>
      <c r="H2403" t="s">
        <v>528</v>
      </c>
      <c r="I2403" t="s">
        <v>5361</v>
      </c>
      <c r="J2403" t="s">
        <v>5368</v>
      </c>
      <c r="K2403" t="s">
        <v>5359</v>
      </c>
      <c r="W2403" t="s">
        <v>3400</v>
      </c>
      <c r="X2403" t="s">
        <v>11</v>
      </c>
      <c r="AD2403">
        <v>15000000</v>
      </c>
      <c r="AE2403">
        <v>4.5999999999999996</v>
      </c>
      <c r="AF2403">
        <v>29302097</v>
      </c>
      <c r="AG2403">
        <f>IFERROR(CORREL(AD2403:$AD$3757, AF2403:$AF$3757), "")</f>
        <v>2.5686295847848989E-4</v>
      </c>
      <c r="AH2403">
        <f t="shared" si="65"/>
        <v>14302097</v>
      </c>
    </row>
    <row r="2404" spans="1:34" x14ac:dyDescent="0.3">
      <c r="A2404" t="s">
        <v>8</v>
      </c>
      <c r="B2404" t="s">
        <v>3141</v>
      </c>
      <c r="G2404">
        <v>111</v>
      </c>
      <c r="H2404" t="s">
        <v>528</v>
      </c>
      <c r="I2404" t="s">
        <v>897</v>
      </c>
      <c r="J2404" t="s">
        <v>5359</v>
      </c>
      <c r="W2404" t="s">
        <v>3401</v>
      </c>
      <c r="X2404" t="s">
        <v>11</v>
      </c>
      <c r="AD2404">
        <v>15000000</v>
      </c>
      <c r="AE2404">
        <v>6</v>
      </c>
      <c r="AF2404">
        <v>29106737</v>
      </c>
      <c r="AG2404">
        <f>IFERROR(CORREL(AD2404:$AD$3757, AF2404:$AF$3757), "")</f>
        <v>2.6183455737910361E-4</v>
      </c>
      <c r="AH2404">
        <f t="shared" si="65"/>
        <v>14106737</v>
      </c>
    </row>
    <row r="2405" spans="1:34" x14ac:dyDescent="0.3">
      <c r="A2405" t="s">
        <v>8</v>
      </c>
      <c r="B2405" t="s">
        <v>3402</v>
      </c>
      <c r="G2405">
        <v>100</v>
      </c>
      <c r="H2405" t="s">
        <v>897</v>
      </c>
      <c r="I2405" t="s">
        <v>1714</v>
      </c>
      <c r="J2405" t="s">
        <v>5358</v>
      </c>
      <c r="W2405" t="s">
        <v>3403</v>
      </c>
      <c r="X2405" t="s">
        <v>11</v>
      </c>
      <c r="AD2405">
        <v>15000000</v>
      </c>
      <c r="AE2405">
        <v>7</v>
      </c>
      <c r="AF2405">
        <v>28637507</v>
      </c>
      <c r="AG2405">
        <f>IFERROR(CORREL(AD2405:$AD$3757, AF2405:$AF$3757), "")</f>
        <v>2.6668818188550823E-4</v>
      </c>
      <c r="AH2405">
        <f t="shared" si="65"/>
        <v>13637507</v>
      </c>
    </row>
    <row r="2406" spans="1:34" x14ac:dyDescent="0.3">
      <c r="A2406" t="s">
        <v>8</v>
      </c>
      <c r="B2406" t="s">
        <v>1535</v>
      </c>
      <c r="G2406">
        <v>115</v>
      </c>
      <c r="H2406" t="s">
        <v>897</v>
      </c>
      <c r="I2406" t="s">
        <v>5361</v>
      </c>
      <c r="J2406" t="s">
        <v>5365</v>
      </c>
      <c r="W2406" t="s">
        <v>3404</v>
      </c>
      <c r="X2406" t="s">
        <v>11</v>
      </c>
      <c r="AD2406">
        <v>15000000</v>
      </c>
      <c r="AE2406">
        <v>6.7</v>
      </c>
      <c r="AF2406">
        <v>30127963</v>
      </c>
      <c r="AG2406">
        <f>IFERROR(CORREL(AD2406:$AD$3757, AF2406:$AF$3757), "")</f>
        <v>2.7124754043174435E-4</v>
      </c>
      <c r="AH2406">
        <f t="shared" si="65"/>
        <v>15127963</v>
      </c>
    </row>
    <row r="2407" spans="1:34" x14ac:dyDescent="0.3">
      <c r="A2407" t="s">
        <v>8</v>
      </c>
      <c r="B2407" t="s">
        <v>1222</v>
      </c>
      <c r="G2407">
        <v>106</v>
      </c>
      <c r="H2407" t="s">
        <v>528</v>
      </c>
      <c r="I2407" t="s">
        <v>897</v>
      </c>
      <c r="J2407" t="s">
        <v>5361</v>
      </c>
      <c r="W2407" t="s">
        <v>3405</v>
      </c>
      <c r="X2407" t="s">
        <v>11</v>
      </c>
      <c r="AD2407">
        <v>14000000</v>
      </c>
      <c r="AE2407">
        <v>6.4</v>
      </c>
      <c r="AF2407">
        <v>32645546</v>
      </c>
      <c r="AG2407">
        <f>IFERROR(CORREL(AD2407:$AD$3757, AF2407:$AF$3757), "")</f>
        <v>2.7677256757670276E-4</v>
      </c>
      <c r="AH2407">
        <f t="shared" si="65"/>
        <v>18645546</v>
      </c>
    </row>
    <row r="2408" spans="1:34" x14ac:dyDescent="0.3">
      <c r="A2408" t="s">
        <v>8</v>
      </c>
      <c r="B2408" t="s">
        <v>3406</v>
      </c>
      <c r="G2408">
        <v>124</v>
      </c>
      <c r="H2408" t="s">
        <v>897</v>
      </c>
      <c r="I2408" t="s">
        <v>5359</v>
      </c>
      <c r="J2408" t="s">
        <v>5365</v>
      </c>
      <c r="W2408" t="s">
        <v>3407</v>
      </c>
      <c r="X2408" t="s">
        <v>11</v>
      </c>
      <c r="AD2408">
        <v>15000000</v>
      </c>
      <c r="AE2408">
        <v>7.2</v>
      </c>
      <c r="AF2408">
        <v>27441122</v>
      </c>
      <c r="AG2408">
        <f>IFERROR(CORREL(AD2408:$AD$3757, AF2408:$AF$3757), "")</f>
        <v>2.8451189370999738E-4</v>
      </c>
      <c r="AH2408">
        <f t="shared" si="65"/>
        <v>12441122</v>
      </c>
    </row>
    <row r="2409" spans="1:34" x14ac:dyDescent="0.3">
      <c r="A2409" t="s">
        <v>8</v>
      </c>
      <c r="B2409" t="s">
        <v>1473</v>
      </c>
      <c r="G2409">
        <v>107</v>
      </c>
      <c r="H2409" t="s">
        <v>354</v>
      </c>
      <c r="I2409" t="s">
        <v>528</v>
      </c>
      <c r="J2409" t="s">
        <v>5366</v>
      </c>
      <c r="K2409" t="s">
        <v>5359</v>
      </c>
      <c r="L2409" t="s">
        <v>5281</v>
      </c>
      <c r="W2409" t="s">
        <v>3408</v>
      </c>
      <c r="X2409" t="s">
        <v>11</v>
      </c>
      <c r="AD2409">
        <v>15000000</v>
      </c>
      <c r="AE2409">
        <v>7.4</v>
      </c>
      <c r="AF2409">
        <v>28014536</v>
      </c>
      <c r="AG2409">
        <f>IFERROR(CORREL(AD2409:$AD$3757, AF2409:$AF$3757), "")</f>
        <v>2.8832427472904644E-4</v>
      </c>
      <c r="AH2409">
        <f t="shared" si="65"/>
        <v>13014536</v>
      </c>
    </row>
    <row r="2410" spans="1:34" x14ac:dyDescent="0.3">
      <c r="A2410" t="s">
        <v>8</v>
      </c>
      <c r="B2410" t="s">
        <v>3409</v>
      </c>
      <c r="G2410">
        <v>99</v>
      </c>
      <c r="H2410" t="s">
        <v>528</v>
      </c>
      <c r="I2410" t="s">
        <v>5359</v>
      </c>
      <c r="W2410" t="s">
        <v>3410</v>
      </c>
      <c r="X2410" t="s">
        <v>11</v>
      </c>
      <c r="AD2410">
        <v>15000000</v>
      </c>
      <c r="AE2410">
        <v>4.8</v>
      </c>
      <c r="AF2410">
        <v>33860010</v>
      </c>
      <c r="AG2410">
        <f>IFERROR(CORREL(AD2410:$AD$3757, AF2410:$AF$3757), "")</f>
        <v>2.9251201798684577E-4</v>
      </c>
      <c r="AH2410">
        <f t="shared" si="65"/>
        <v>18860010</v>
      </c>
    </row>
    <row r="2411" spans="1:34" x14ac:dyDescent="0.3">
      <c r="A2411" t="s">
        <v>8</v>
      </c>
      <c r="B2411" t="s">
        <v>3411</v>
      </c>
      <c r="G2411">
        <v>90</v>
      </c>
      <c r="H2411" t="s">
        <v>253</v>
      </c>
      <c r="I2411" t="s">
        <v>5357</v>
      </c>
      <c r="J2411" t="s">
        <v>1714</v>
      </c>
      <c r="K2411" t="s">
        <v>5363</v>
      </c>
      <c r="L2411" t="s">
        <v>5281</v>
      </c>
      <c r="W2411" t="s">
        <v>3412</v>
      </c>
      <c r="X2411" t="s">
        <v>11</v>
      </c>
      <c r="AD2411">
        <v>15000000</v>
      </c>
      <c r="AE2411">
        <v>4</v>
      </c>
      <c r="AF2411">
        <v>26421314</v>
      </c>
      <c r="AG2411">
        <f>IFERROR(CORREL(AD2411:$AD$3757, AF2411:$AF$3757), "")</f>
        <v>3.0047993920906716E-4</v>
      </c>
      <c r="AH2411">
        <f t="shared" si="65"/>
        <v>11421314</v>
      </c>
    </row>
    <row r="2412" spans="1:34" x14ac:dyDescent="0.3">
      <c r="A2412" t="s">
        <v>8</v>
      </c>
      <c r="B2412" t="s">
        <v>2913</v>
      </c>
      <c r="G2412">
        <v>101</v>
      </c>
      <c r="H2412" t="s">
        <v>897</v>
      </c>
      <c r="I2412" t="s">
        <v>5357</v>
      </c>
      <c r="J2412" t="s">
        <v>1714</v>
      </c>
      <c r="K2412" t="s">
        <v>5281</v>
      </c>
      <c r="W2412" t="s">
        <v>3413</v>
      </c>
      <c r="X2412" t="s">
        <v>11</v>
      </c>
      <c r="AD2412">
        <v>15000000</v>
      </c>
      <c r="AE2412">
        <v>6.2</v>
      </c>
      <c r="AF2412">
        <v>24881000</v>
      </c>
      <c r="AG2412">
        <f>IFERROR(CORREL(AD2412:$AD$3757, AF2412:$AF$3757), "")</f>
        <v>3.0365472308748582E-4</v>
      </c>
      <c r="AH2412">
        <f t="shared" si="65"/>
        <v>9881000</v>
      </c>
    </row>
    <row r="2413" spans="1:34" x14ac:dyDescent="0.3">
      <c r="A2413" t="s">
        <v>8</v>
      </c>
      <c r="B2413" t="s">
        <v>1056</v>
      </c>
      <c r="G2413">
        <v>119</v>
      </c>
      <c r="H2413" t="s">
        <v>897</v>
      </c>
      <c r="I2413" t="s">
        <v>5359</v>
      </c>
      <c r="J2413" t="s">
        <v>5281</v>
      </c>
      <c r="W2413" t="s">
        <v>3414</v>
      </c>
      <c r="X2413" t="s">
        <v>11</v>
      </c>
      <c r="AD2413">
        <v>15000000</v>
      </c>
      <c r="AE2413">
        <v>7.7</v>
      </c>
      <c r="AF2413">
        <v>23089926</v>
      </c>
      <c r="AG2413">
        <f>IFERROR(CORREL(AD2413:$AD$3757, AF2413:$AF$3757), "")</f>
        <v>3.0583948829714119E-4</v>
      </c>
      <c r="AH2413">
        <f t="shared" si="65"/>
        <v>8089926</v>
      </c>
    </row>
    <row r="2414" spans="1:34" x14ac:dyDescent="0.3">
      <c r="A2414" t="s">
        <v>8</v>
      </c>
      <c r="B2414" t="s">
        <v>3415</v>
      </c>
      <c r="G2414">
        <v>103</v>
      </c>
      <c r="H2414" t="s">
        <v>253</v>
      </c>
      <c r="I2414" t="s">
        <v>528</v>
      </c>
      <c r="J2414" t="s">
        <v>5361</v>
      </c>
      <c r="K2414" t="s">
        <v>5357</v>
      </c>
      <c r="W2414" t="s">
        <v>3416</v>
      </c>
      <c r="X2414" t="s">
        <v>11</v>
      </c>
      <c r="AD2414">
        <v>15000000</v>
      </c>
      <c r="AE2414">
        <v>6.7</v>
      </c>
      <c r="AF2414">
        <v>26161406</v>
      </c>
      <c r="AG2414">
        <f>IFERROR(CORREL(AD2414:$AD$3757, AF2414:$AF$3757), "")</f>
        <v>3.0687037175277781E-4</v>
      </c>
      <c r="AH2414">
        <f t="shared" si="65"/>
        <v>11161406</v>
      </c>
    </row>
    <row r="2415" spans="1:34" x14ac:dyDescent="0.3">
      <c r="A2415" t="s">
        <v>8</v>
      </c>
      <c r="B2415" t="s">
        <v>3320</v>
      </c>
      <c r="G2415">
        <v>134</v>
      </c>
      <c r="H2415" t="s">
        <v>897</v>
      </c>
      <c r="I2415" t="s">
        <v>5359</v>
      </c>
      <c r="W2415" t="s">
        <v>3417</v>
      </c>
      <c r="X2415" t="s">
        <v>11</v>
      </c>
      <c r="AD2415">
        <v>11500000</v>
      </c>
      <c r="AE2415">
        <v>7.9</v>
      </c>
      <c r="AF2415">
        <v>22954968</v>
      </c>
      <c r="AG2415">
        <f>IFERROR(CORREL(AD2415:$AD$3757, AF2415:$AF$3757), "")</f>
        <v>3.0988894535643449E-4</v>
      </c>
      <c r="AH2415">
        <f t="shared" si="65"/>
        <v>11454968</v>
      </c>
    </row>
    <row r="2416" spans="1:34" x14ac:dyDescent="0.3">
      <c r="A2416" t="s">
        <v>8</v>
      </c>
      <c r="B2416" t="s">
        <v>1894</v>
      </c>
      <c r="G2416">
        <v>155</v>
      </c>
      <c r="H2416" t="s">
        <v>897</v>
      </c>
      <c r="W2416" t="s">
        <v>3418</v>
      </c>
      <c r="X2416" t="s">
        <v>11</v>
      </c>
      <c r="AD2416">
        <v>15000000</v>
      </c>
      <c r="AE2416">
        <v>7.9</v>
      </c>
      <c r="AF2416">
        <v>26384919</v>
      </c>
      <c r="AG2416">
        <f>IFERROR(CORREL(AD2416:$AD$3757, AF2416:$AF$3757), "")</f>
        <v>3.1110680834830508E-4</v>
      </c>
      <c r="AH2416">
        <f t="shared" si="65"/>
        <v>11384919</v>
      </c>
    </row>
    <row r="2417" spans="1:34" x14ac:dyDescent="0.3">
      <c r="A2417" t="s">
        <v>8</v>
      </c>
      <c r="B2417" t="s">
        <v>3229</v>
      </c>
      <c r="G2417">
        <v>94</v>
      </c>
      <c r="H2417" t="s">
        <v>354</v>
      </c>
      <c r="I2417" t="s">
        <v>5366</v>
      </c>
      <c r="J2417" t="s">
        <v>897</v>
      </c>
      <c r="K2417" t="s">
        <v>5359</v>
      </c>
      <c r="L2417" t="s">
        <v>5281</v>
      </c>
      <c r="W2417" t="s">
        <v>3419</v>
      </c>
      <c r="X2417" t="s">
        <v>11</v>
      </c>
      <c r="AD2417">
        <v>15000000</v>
      </c>
      <c r="AE2417">
        <v>5.5</v>
      </c>
      <c r="AF2417">
        <v>22189039</v>
      </c>
      <c r="AG2417">
        <f>IFERROR(CORREL(AD2417:$AD$3757, AF2417:$AF$3757), "")</f>
        <v>3.1427836636860573E-4</v>
      </c>
      <c r="AH2417">
        <f t="shared" si="65"/>
        <v>7189039</v>
      </c>
    </row>
    <row r="2418" spans="1:34" x14ac:dyDescent="0.3">
      <c r="A2418" t="s">
        <v>8</v>
      </c>
      <c r="B2418" t="s">
        <v>3420</v>
      </c>
      <c r="G2418">
        <v>95</v>
      </c>
      <c r="H2418" t="s">
        <v>253</v>
      </c>
      <c r="I2418" t="s">
        <v>897</v>
      </c>
      <c r="J2418" t="s">
        <v>5361</v>
      </c>
      <c r="W2418" t="s">
        <v>3421</v>
      </c>
      <c r="X2418" t="s">
        <v>11</v>
      </c>
      <c r="AD2418">
        <v>15000000</v>
      </c>
      <c r="AE2418">
        <v>6.2</v>
      </c>
      <c r="AF2418">
        <v>20998709</v>
      </c>
      <c r="AG2418">
        <f>IFERROR(CORREL(AD2418:$AD$3757, AF2418:$AF$3757), "")</f>
        <v>3.1473494459764999E-4</v>
      </c>
      <c r="AH2418">
        <f t="shared" si="65"/>
        <v>5998709</v>
      </c>
    </row>
    <row r="2419" spans="1:34" x14ac:dyDescent="0.3">
      <c r="A2419" t="s">
        <v>8</v>
      </c>
      <c r="B2419" t="s">
        <v>3422</v>
      </c>
      <c r="G2419">
        <v>89</v>
      </c>
      <c r="H2419" t="s">
        <v>1714</v>
      </c>
      <c r="W2419" t="s">
        <v>3423</v>
      </c>
      <c r="X2419" t="s">
        <v>11</v>
      </c>
      <c r="AD2419">
        <v>15000000</v>
      </c>
      <c r="AE2419">
        <v>5.0999999999999996</v>
      </c>
      <c r="AF2419">
        <v>20801344</v>
      </c>
      <c r="AG2419">
        <f>IFERROR(CORREL(AD2419:$AD$3757, AF2419:$AF$3757), "")</f>
        <v>3.1442055676270369E-4</v>
      </c>
      <c r="AH2419">
        <f t="shared" si="65"/>
        <v>5801344</v>
      </c>
    </row>
    <row r="2420" spans="1:34" x14ac:dyDescent="0.3">
      <c r="A2420" t="s">
        <v>8</v>
      </c>
      <c r="B2420" t="s">
        <v>3424</v>
      </c>
      <c r="G2420">
        <v>97</v>
      </c>
      <c r="H2420" t="s">
        <v>1714</v>
      </c>
      <c r="I2420" t="s">
        <v>5363</v>
      </c>
      <c r="J2420" t="s">
        <v>5281</v>
      </c>
      <c r="W2420" t="s">
        <v>3425</v>
      </c>
      <c r="X2420" t="s">
        <v>11</v>
      </c>
      <c r="AD2420">
        <v>14000000</v>
      </c>
      <c r="AE2420">
        <v>4.0999999999999996</v>
      </c>
      <c r="AF2420">
        <v>21468807</v>
      </c>
      <c r="AG2420">
        <f>IFERROR(CORREL(AD2420:$AD$3757, AF2420:$AF$3757), "")</f>
        <v>3.139776792352458E-4</v>
      </c>
      <c r="AH2420">
        <f t="shared" si="65"/>
        <v>7468807</v>
      </c>
    </row>
    <row r="2421" spans="1:34" x14ac:dyDescent="0.3">
      <c r="A2421" t="s">
        <v>8</v>
      </c>
      <c r="B2421" t="s">
        <v>1073</v>
      </c>
      <c r="G2421">
        <v>90</v>
      </c>
      <c r="H2421" t="s">
        <v>897</v>
      </c>
      <c r="I2421" t="s">
        <v>5361</v>
      </c>
      <c r="J2421" t="s">
        <v>5357</v>
      </c>
      <c r="K2421" t="s">
        <v>5359</v>
      </c>
      <c r="W2421" t="s">
        <v>3426</v>
      </c>
      <c r="X2421" t="s">
        <v>11</v>
      </c>
      <c r="AD2421">
        <v>15000000</v>
      </c>
      <c r="AE2421">
        <v>6.7</v>
      </c>
      <c r="AF2421">
        <v>19158074</v>
      </c>
      <c r="AG2421">
        <f>IFERROR(CORREL(AD2421:$AD$3757, AF2421:$AF$3757), "")</f>
        <v>3.139666143645371E-4</v>
      </c>
      <c r="AH2421">
        <f t="shared" si="65"/>
        <v>4158074</v>
      </c>
    </row>
    <row r="2422" spans="1:34" x14ac:dyDescent="0.3">
      <c r="A2422" t="s">
        <v>8</v>
      </c>
      <c r="B2422" t="s">
        <v>3427</v>
      </c>
      <c r="G2422">
        <v>92</v>
      </c>
      <c r="H2422" t="s">
        <v>354</v>
      </c>
      <c r="I2422" t="s">
        <v>897</v>
      </c>
      <c r="J2422" t="s">
        <v>5281</v>
      </c>
      <c r="W2422" t="s">
        <v>3428</v>
      </c>
      <c r="X2422" t="s">
        <v>11</v>
      </c>
      <c r="AD2422">
        <v>20000000</v>
      </c>
      <c r="AE2422">
        <v>4.7</v>
      </c>
      <c r="AF2422">
        <v>18843314</v>
      </c>
      <c r="AG2422">
        <f>IFERROR(CORREL(AD2422:$AD$3757, AF2422:$AF$3757), "")</f>
        <v>3.1245537892074971E-4</v>
      </c>
      <c r="AH2422">
        <f t="shared" si="65"/>
        <v>-1156686</v>
      </c>
    </row>
    <row r="2423" spans="1:34" x14ac:dyDescent="0.3">
      <c r="A2423" t="s">
        <v>8</v>
      </c>
      <c r="B2423" t="s">
        <v>3429</v>
      </c>
      <c r="G2423">
        <v>100</v>
      </c>
      <c r="H2423" t="s">
        <v>354</v>
      </c>
      <c r="I2423" t="s">
        <v>528</v>
      </c>
      <c r="W2423" t="s">
        <v>3430</v>
      </c>
      <c r="X2423" t="s">
        <v>11</v>
      </c>
      <c r="AD2423">
        <v>15000000</v>
      </c>
      <c r="AE2423">
        <v>6.4</v>
      </c>
      <c r="AF2423">
        <v>20566327</v>
      </c>
      <c r="AG2423">
        <f>IFERROR(CORREL(AD2423:$AD$3757, AF2423:$AF$3757), "")</f>
        <v>3.1143186110865539E-4</v>
      </c>
      <c r="AH2423">
        <f t="shared" si="65"/>
        <v>5566327</v>
      </c>
    </row>
    <row r="2424" spans="1:34" x14ac:dyDescent="0.3">
      <c r="A2424" t="s">
        <v>8</v>
      </c>
      <c r="B2424" t="s">
        <v>2933</v>
      </c>
      <c r="G2424">
        <v>117</v>
      </c>
      <c r="H2424" t="s">
        <v>897</v>
      </c>
      <c r="I2424" t="s">
        <v>5368</v>
      </c>
      <c r="W2424" t="s">
        <v>3431</v>
      </c>
      <c r="X2424" t="s">
        <v>11</v>
      </c>
      <c r="AD2424">
        <v>15000000</v>
      </c>
      <c r="AE2424">
        <v>6.3</v>
      </c>
      <c r="AF2424">
        <v>20218921</v>
      </c>
      <c r="AG2424">
        <f>IFERROR(CORREL(AD2424:$AD$3757, AF2424:$AF$3757), "")</f>
        <v>3.1083214395915773E-4</v>
      </c>
      <c r="AH2424">
        <f t="shared" si="65"/>
        <v>5218921</v>
      </c>
    </row>
    <row r="2425" spans="1:34" x14ac:dyDescent="0.3">
      <c r="A2425" t="s">
        <v>8</v>
      </c>
      <c r="B2425" t="s">
        <v>3432</v>
      </c>
      <c r="G2425">
        <v>84</v>
      </c>
      <c r="H2425" t="s">
        <v>1714</v>
      </c>
      <c r="I2425" t="s">
        <v>5363</v>
      </c>
      <c r="J2425" t="s">
        <v>5358</v>
      </c>
      <c r="K2425" t="s">
        <v>5281</v>
      </c>
      <c r="W2425" t="s">
        <v>3433</v>
      </c>
      <c r="X2425" t="s">
        <v>11</v>
      </c>
      <c r="AD2425">
        <v>15000000</v>
      </c>
      <c r="AE2425">
        <v>5.5</v>
      </c>
      <c r="AF2425">
        <v>17411331</v>
      </c>
      <c r="AG2425">
        <f>IFERROR(CORREL(AD2425:$AD$3757, AF2425:$AF$3757), "")</f>
        <v>3.1000541832965794E-4</v>
      </c>
      <c r="AH2425">
        <f t="shared" si="65"/>
        <v>2411331</v>
      </c>
    </row>
    <row r="2426" spans="1:34" x14ac:dyDescent="0.3">
      <c r="A2426" t="s">
        <v>8</v>
      </c>
      <c r="B2426" t="s">
        <v>3434</v>
      </c>
      <c r="G2426">
        <v>140</v>
      </c>
      <c r="H2426" t="s">
        <v>5366</v>
      </c>
      <c r="I2426" t="s">
        <v>897</v>
      </c>
      <c r="J2426" t="s">
        <v>5281</v>
      </c>
      <c r="W2426" t="s">
        <v>3435</v>
      </c>
      <c r="X2426" t="s">
        <v>11</v>
      </c>
      <c r="AD2426">
        <v>15000000</v>
      </c>
      <c r="AE2426">
        <v>7.3</v>
      </c>
      <c r="AF2426">
        <v>21383298</v>
      </c>
      <c r="AG2426">
        <f>IFERROR(CORREL(AD2426:$AD$3757, AF2426:$AF$3757), "")</f>
        <v>3.0734942489489303E-4</v>
      </c>
      <c r="AH2426">
        <f t="shared" si="65"/>
        <v>6383298</v>
      </c>
    </row>
    <row r="2427" spans="1:34" x14ac:dyDescent="0.3">
      <c r="A2427" t="s">
        <v>8</v>
      </c>
      <c r="B2427" t="s">
        <v>395</v>
      </c>
      <c r="G2427">
        <v>108</v>
      </c>
      <c r="H2427" t="s">
        <v>354</v>
      </c>
      <c r="I2427" t="s">
        <v>5366</v>
      </c>
      <c r="J2427" t="s">
        <v>5281</v>
      </c>
      <c r="W2427" t="s">
        <v>3436</v>
      </c>
      <c r="X2427" t="s">
        <v>11</v>
      </c>
      <c r="AD2427">
        <v>15000000</v>
      </c>
      <c r="AE2427">
        <v>6.3</v>
      </c>
      <c r="AF2427">
        <v>24984868</v>
      </c>
      <c r="AG2427">
        <f>IFERROR(CORREL(AD2427:$AD$3757, AF2427:$AF$3757), "")</f>
        <v>3.0727787837447771E-4</v>
      </c>
      <c r="AH2427">
        <f t="shared" si="65"/>
        <v>9984868</v>
      </c>
    </row>
    <row r="2428" spans="1:34" x14ac:dyDescent="0.3">
      <c r="A2428" t="s">
        <v>8</v>
      </c>
      <c r="B2428" t="s">
        <v>3437</v>
      </c>
      <c r="G2428">
        <v>109</v>
      </c>
      <c r="H2428" t="s">
        <v>897</v>
      </c>
      <c r="I2428" t="s">
        <v>5363</v>
      </c>
      <c r="J2428" t="s">
        <v>5281</v>
      </c>
      <c r="W2428" t="s">
        <v>3438</v>
      </c>
      <c r="X2428" t="s">
        <v>11</v>
      </c>
      <c r="AD2428">
        <v>15000000</v>
      </c>
      <c r="AE2428">
        <v>4.9000000000000004</v>
      </c>
      <c r="AF2428">
        <v>16459004</v>
      </c>
      <c r="AG2428">
        <f>IFERROR(CORREL(AD2428:$AD$3757, AF2428:$AF$3757), "")</f>
        <v>3.0955710678306245E-4</v>
      </c>
      <c r="AH2428">
        <f t="shared" si="65"/>
        <v>1459004</v>
      </c>
    </row>
    <row r="2429" spans="1:34" x14ac:dyDescent="0.3">
      <c r="A2429" t="s">
        <v>8</v>
      </c>
      <c r="B2429" t="s">
        <v>606</v>
      </c>
      <c r="G2429">
        <v>131</v>
      </c>
      <c r="H2429" t="s">
        <v>897</v>
      </c>
      <c r="I2429" t="s">
        <v>5364</v>
      </c>
      <c r="J2429" t="s">
        <v>5281</v>
      </c>
      <c r="K2429" t="s">
        <v>2601</v>
      </c>
      <c r="W2429" t="s">
        <v>3439</v>
      </c>
      <c r="X2429" t="s">
        <v>11</v>
      </c>
      <c r="AD2429">
        <v>15000000</v>
      </c>
      <c r="AE2429">
        <v>7.6</v>
      </c>
      <c r="AF2429">
        <v>15700000</v>
      </c>
      <c r="AG2429">
        <f>IFERROR(CORREL(AD2429:$AD$3757, AF2429:$AF$3757), "")</f>
        <v>3.0627354847004052E-4</v>
      </c>
      <c r="AH2429">
        <f t="shared" si="65"/>
        <v>700000</v>
      </c>
    </row>
    <row r="2430" spans="1:34" x14ac:dyDescent="0.3">
      <c r="A2430" t="s">
        <v>8</v>
      </c>
      <c r="B2430" t="s">
        <v>3440</v>
      </c>
      <c r="G2430">
        <v>114</v>
      </c>
      <c r="H2430" t="s">
        <v>354</v>
      </c>
      <c r="I2430" t="s">
        <v>1714</v>
      </c>
      <c r="J2430" t="s">
        <v>5358</v>
      </c>
      <c r="K2430" t="s">
        <v>5281</v>
      </c>
      <c r="W2430" t="s">
        <v>3441</v>
      </c>
      <c r="X2430" t="s">
        <v>11</v>
      </c>
      <c r="AD2430">
        <v>15000000</v>
      </c>
      <c r="AE2430">
        <v>6</v>
      </c>
      <c r="AF2430">
        <v>15100000</v>
      </c>
      <c r="AG2430">
        <f>IFERROR(CORREL(AD2430:$AD$3757, AF2430:$AF$3757), "")</f>
        <v>3.0248961474197588E-4</v>
      </c>
      <c r="AH2430">
        <f t="shared" si="65"/>
        <v>100000</v>
      </c>
    </row>
    <row r="2431" spans="1:34" x14ac:dyDescent="0.3">
      <c r="A2431" t="s">
        <v>8</v>
      </c>
      <c r="B2431" t="s">
        <v>2342</v>
      </c>
      <c r="G2431">
        <v>97</v>
      </c>
      <c r="H2431" t="s">
        <v>5366</v>
      </c>
      <c r="I2431" t="s">
        <v>5281</v>
      </c>
      <c r="W2431" t="s">
        <v>3442</v>
      </c>
      <c r="X2431" t="s">
        <v>11</v>
      </c>
      <c r="AD2431">
        <v>15000000</v>
      </c>
      <c r="AE2431">
        <v>6.2</v>
      </c>
      <c r="AF2431">
        <v>14938570</v>
      </c>
      <c r="AG2431">
        <f>IFERROR(CORREL(AD2431:$AD$3757, AF2431:$AF$3757), "")</f>
        <v>2.9830805795007926E-4</v>
      </c>
      <c r="AH2431">
        <f t="shared" si="65"/>
        <v>-61430</v>
      </c>
    </row>
    <row r="2432" spans="1:34" x14ac:dyDescent="0.3">
      <c r="A2432" t="s">
        <v>8</v>
      </c>
      <c r="B2432" t="s">
        <v>2882</v>
      </c>
      <c r="G2432">
        <v>122</v>
      </c>
      <c r="H2432" t="s">
        <v>5366</v>
      </c>
      <c r="I2432" t="s">
        <v>897</v>
      </c>
      <c r="J2432" t="s">
        <v>5281</v>
      </c>
      <c r="W2432" t="s">
        <v>3443</v>
      </c>
      <c r="X2432" t="s">
        <v>11</v>
      </c>
      <c r="AD2432">
        <v>15000000</v>
      </c>
      <c r="AE2432">
        <v>6.8</v>
      </c>
      <c r="AF2432">
        <v>17237244</v>
      </c>
      <c r="AG2432">
        <f>IFERROR(CORREL(AD2432:$AD$3757, AF2432:$AF$3757), "")</f>
        <v>2.9401460440906782E-4</v>
      </c>
      <c r="AH2432">
        <f t="shared" si="65"/>
        <v>2237244</v>
      </c>
    </row>
    <row r="2433" spans="1:34" x14ac:dyDescent="0.3">
      <c r="A2433" t="s">
        <v>8</v>
      </c>
      <c r="B2433" t="s">
        <v>3444</v>
      </c>
      <c r="G2433">
        <v>87</v>
      </c>
      <c r="H2433" t="s">
        <v>528</v>
      </c>
      <c r="W2433" t="s">
        <v>3445</v>
      </c>
      <c r="X2433" t="s">
        <v>11</v>
      </c>
      <c r="AD2433">
        <v>15000000</v>
      </c>
      <c r="AE2433">
        <v>4.5</v>
      </c>
      <c r="AF2433">
        <v>14249005</v>
      </c>
      <c r="AG2433">
        <f>IFERROR(CORREL(AD2433:$AD$3757, AF2433:$AF$3757), "")</f>
        <v>2.9121839414185564E-4</v>
      </c>
      <c r="AH2433">
        <f t="shared" si="65"/>
        <v>-750995</v>
      </c>
    </row>
    <row r="2434" spans="1:34" x14ac:dyDescent="0.3">
      <c r="A2434" t="s">
        <v>8</v>
      </c>
      <c r="B2434" t="s">
        <v>3446</v>
      </c>
      <c r="G2434">
        <v>85</v>
      </c>
      <c r="H2434" t="s">
        <v>253</v>
      </c>
      <c r="I2434" t="s">
        <v>5360</v>
      </c>
      <c r="J2434" t="s">
        <v>528</v>
      </c>
      <c r="K2434" t="s">
        <v>5361</v>
      </c>
      <c r="W2434" t="s">
        <v>3447</v>
      </c>
      <c r="X2434" t="s">
        <v>11</v>
      </c>
      <c r="AD2434">
        <v>15000000</v>
      </c>
      <c r="AE2434">
        <v>5.7</v>
      </c>
      <c r="AF2434">
        <v>12701880</v>
      </c>
      <c r="AG2434">
        <f>IFERROR(CORREL(AD2434:$AD$3757, AF2434:$AF$3757), "")</f>
        <v>2.8646162514086107E-4</v>
      </c>
      <c r="AH2434">
        <f t="shared" si="65"/>
        <v>-2298120</v>
      </c>
    </row>
    <row r="2435" spans="1:34" x14ac:dyDescent="0.3">
      <c r="A2435" t="s">
        <v>8</v>
      </c>
      <c r="B2435" t="s">
        <v>3448</v>
      </c>
      <c r="G2435">
        <v>101</v>
      </c>
      <c r="H2435" t="s">
        <v>354</v>
      </c>
      <c r="I2435" t="s">
        <v>253</v>
      </c>
      <c r="J2435" t="s">
        <v>5357</v>
      </c>
      <c r="K2435" t="s">
        <v>5358</v>
      </c>
      <c r="W2435" t="s">
        <v>3449</v>
      </c>
      <c r="X2435" t="s">
        <v>11</v>
      </c>
      <c r="AD2435">
        <v>15000000</v>
      </c>
      <c r="AE2435">
        <v>4.5999999999999996</v>
      </c>
      <c r="AF2435">
        <v>12801190</v>
      </c>
      <c r="AG2435">
        <f>IFERROR(CORREL(AD2435:$AD$3757, AF2435:$AF$3757), "")</f>
        <v>2.8068435059003737E-4</v>
      </c>
      <c r="AH2435">
        <f t="shared" ref="AH2435:AH2498" si="66" xml:space="preserve"> AF2435 - AD2435</f>
        <v>-2198810</v>
      </c>
    </row>
    <row r="2436" spans="1:34" x14ac:dyDescent="0.3">
      <c r="A2436" t="s">
        <v>8</v>
      </c>
      <c r="B2436" t="s">
        <v>3450</v>
      </c>
      <c r="G2436">
        <v>121</v>
      </c>
      <c r="H2436" t="s">
        <v>5366</v>
      </c>
      <c r="I2436" t="s">
        <v>897</v>
      </c>
      <c r="J2436" t="s">
        <v>5362</v>
      </c>
      <c r="K2436" t="s">
        <v>5359</v>
      </c>
      <c r="W2436" t="s">
        <v>3451</v>
      </c>
      <c r="X2436" t="s">
        <v>11</v>
      </c>
      <c r="AD2436">
        <v>15000000</v>
      </c>
      <c r="AE2436">
        <v>6.2</v>
      </c>
      <c r="AF2436">
        <v>12549485</v>
      </c>
      <c r="AG2436">
        <f>IFERROR(CORREL(AD2436:$AD$3757, AF2436:$AF$3757), "")</f>
        <v>2.7496319193516153E-4</v>
      </c>
      <c r="AH2436">
        <f t="shared" si="66"/>
        <v>-2450515</v>
      </c>
    </row>
    <row r="2437" spans="1:34" x14ac:dyDescent="0.3">
      <c r="A2437" t="s">
        <v>8</v>
      </c>
      <c r="B2437" t="s">
        <v>3452</v>
      </c>
      <c r="G2437">
        <v>107</v>
      </c>
      <c r="H2437" t="s">
        <v>897</v>
      </c>
      <c r="I2437" t="s">
        <v>5359</v>
      </c>
      <c r="W2437" t="s">
        <v>3453</v>
      </c>
      <c r="X2437" t="s">
        <v>11</v>
      </c>
      <c r="AD2437">
        <v>15000000</v>
      </c>
      <c r="AE2437">
        <v>7</v>
      </c>
      <c r="AF2437">
        <v>13766014</v>
      </c>
      <c r="AG2437">
        <f>IFERROR(CORREL(AD2437:$AD$3757, AF2437:$AF$3757), "")</f>
        <v>2.6906807460483692E-4</v>
      </c>
      <c r="AH2437">
        <f t="shared" si="66"/>
        <v>-1233986</v>
      </c>
    </row>
    <row r="2438" spans="1:34" x14ac:dyDescent="0.3">
      <c r="A2438" t="s">
        <v>8</v>
      </c>
      <c r="B2438" t="s">
        <v>3454</v>
      </c>
      <c r="G2438">
        <v>111</v>
      </c>
      <c r="H2438" t="s">
        <v>897</v>
      </c>
      <c r="I2438" t="s">
        <v>5365</v>
      </c>
      <c r="W2438" t="s">
        <v>3455</v>
      </c>
      <c r="X2438" t="s">
        <v>11</v>
      </c>
      <c r="AD2438">
        <v>15000000</v>
      </c>
      <c r="AE2438">
        <v>6.9</v>
      </c>
      <c r="AF2438">
        <v>13034417</v>
      </c>
      <c r="AG2438">
        <f>IFERROR(CORREL(AD2438:$AD$3757, AF2438:$AF$3757), "")</f>
        <v>2.6396236671455208E-4</v>
      </c>
      <c r="AH2438">
        <f t="shared" si="66"/>
        <v>-1965583</v>
      </c>
    </row>
    <row r="2439" spans="1:34" x14ac:dyDescent="0.3">
      <c r="A2439" t="s">
        <v>8</v>
      </c>
      <c r="B2439" t="s">
        <v>3456</v>
      </c>
      <c r="G2439">
        <v>97</v>
      </c>
      <c r="H2439" t="s">
        <v>5366</v>
      </c>
      <c r="I2439" t="s">
        <v>5281</v>
      </c>
      <c r="W2439" t="s">
        <v>3457</v>
      </c>
      <c r="X2439" t="s">
        <v>11</v>
      </c>
      <c r="AD2439">
        <v>15000000</v>
      </c>
      <c r="AE2439">
        <v>6.7</v>
      </c>
      <c r="AF2439">
        <v>12212417</v>
      </c>
      <c r="AG2439">
        <f>IFERROR(CORREL(AD2439:$AD$3757, AF2439:$AF$3757), "")</f>
        <v>2.5836810453217142E-4</v>
      </c>
      <c r="AH2439">
        <f t="shared" si="66"/>
        <v>-2787583</v>
      </c>
    </row>
    <row r="2440" spans="1:34" x14ac:dyDescent="0.3">
      <c r="A2440" t="s">
        <v>8</v>
      </c>
      <c r="B2440" t="s">
        <v>782</v>
      </c>
      <c r="G2440">
        <v>97</v>
      </c>
      <c r="H2440" t="s">
        <v>528</v>
      </c>
      <c r="W2440" t="s">
        <v>3458</v>
      </c>
      <c r="X2440" t="s">
        <v>11</v>
      </c>
      <c r="AD2440">
        <v>15000000</v>
      </c>
      <c r="AE2440">
        <v>5.6</v>
      </c>
      <c r="AF2440">
        <v>11614236</v>
      </c>
      <c r="AG2440">
        <f>IFERROR(CORREL(AD2440:$AD$3757, AF2440:$AF$3757), "")</f>
        <v>2.5222473597233467E-4</v>
      </c>
      <c r="AH2440">
        <f t="shared" si="66"/>
        <v>-3385764</v>
      </c>
    </row>
    <row r="2441" spans="1:34" x14ac:dyDescent="0.3">
      <c r="A2441" t="s">
        <v>197</v>
      </c>
      <c r="B2441" t="s">
        <v>1794</v>
      </c>
      <c r="G2441">
        <v>125</v>
      </c>
      <c r="H2441" t="s">
        <v>5367</v>
      </c>
      <c r="I2441" t="s">
        <v>897</v>
      </c>
      <c r="J2441" t="s">
        <v>5368</v>
      </c>
      <c r="K2441" t="s">
        <v>5362</v>
      </c>
      <c r="W2441" t="s">
        <v>3459</v>
      </c>
      <c r="X2441" t="s">
        <v>11</v>
      </c>
      <c r="AD2441">
        <v>20000000</v>
      </c>
      <c r="AE2441">
        <v>6.6</v>
      </c>
      <c r="AF2441">
        <v>13337299</v>
      </c>
      <c r="AG2441">
        <f>IFERROR(CORREL(AD2441:$AD$3757, AF2441:$AF$3757), "")</f>
        <v>2.4567822916291015E-4</v>
      </c>
      <c r="AH2441">
        <f t="shared" si="66"/>
        <v>-6662701</v>
      </c>
    </row>
    <row r="2442" spans="1:34" x14ac:dyDescent="0.3">
      <c r="A2442" t="s">
        <v>8</v>
      </c>
      <c r="B2442" t="s">
        <v>1056</v>
      </c>
      <c r="G2442">
        <v>124</v>
      </c>
      <c r="H2442" t="s">
        <v>528</v>
      </c>
      <c r="I2442" t="s">
        <v>897</v>
      </c>
      <c r="J2442" t="s">
        <v>5359</v>
      </c>
      <c r="W2442" t="s">
        <v>3460</v>
      </c>
      <c r="X2442" t="s">
        <v>11</v>
      </c>
      <c r="AD2442">
        <v>15000000</v>
      </c>
      <c r="AE2442">
        <v>6.4</v>
      </c>
      <c r="AF2442">
        <v>10763469</v>
      </c>
      <c r="AG2442">
        <f>IFERROR(CORREL(AD2442:$AD$3757, AF2442:$AF$3757), "")</f>
        <v>2.4241853777282683E-4</v>
      </c>
      <c r="AH2442">
        <f t="shared" si="66"/>
        <v>-4236531</v>
      </c>
    </row>
    <row r="2443" spans="1:34" x14ac:dyDescent="0.3">
      <c r="A2443" t="s">
        <v>8</v>
      </c>
      <c r="B2443" t="s">
        <v>3461</v>
      </c>
      <c r="G2443">
        <v>76</v>
      </c>
      <c r="H2443" t="s">
        <v>253</v>
      </c>
      <c r="I2443" t="s">
        <v>5361</v>
      </c>
      <c r="W2443" t="s">
        <v>3462</v>
      </c>
      <c r="X2443" t="s">
        <v>11</v>
      </c>
      <c r="AD2443">
        <v>15000000</v>
      </c>
      <c r="AE2443">
        <v>2.8</v>
      </c>
      <c r="AF2443">
        <v>11144518</v>
      </c>
      <c r="AG2443">
        <f>IFERROR(CORREL(AD2443:$AD$3757, AF2443:$AF$3757), "")</f>
        <v>2.3529405492414077E-4</v>
      </c>
      <c r="AH2443">
        <f t="shared" si="66"/>
        <v>-3855482</v>
      </c>
    </row>
    <row r="2444" spans="1:34" x14ac:dyDescent="0.3">
      <c r="A2444" t="s">
        <v>8</v>
      </c>
      <c r="B2444" t="s">
        <v>459</v>
      </c>
      <c r="G2444">
        <v>107</v>
      </c>
      <c r="H2444" t="s">
        <v>354</v>
      </c>
      <c r="W2444" t="s">
        <v>3463</v>
      </c>
      <c r="X2444" t="s">
        <v>11</v>
      </c>
      <c r="AD2444">
        <v>15000000</v>
      </c>
      <c r="AE2444">
        <v>5.4</v>
      </c>
      <c r="AF2444">
        <v>15608545</v>
      </c>
      <c r="AG2444">
        <f>IFERROR(CORREL(AD2444:$AD$3757, AF2444:$AF$3757), "")</f>
        <v>2.2840951346382894E-4</v>
      </c>
      <c r="AH2444">
        <f t="shared" si="66"/>
        <v>608545</v>
      </c>
    </row>
    <row r="2445" spans="1:34" x14ac:dyDescent="0.3">
      <c r="A2445" t="s">
        <v>8</v>
      </c>
      <c r="B2445" t="s">
        <v>268</v>
      </c>
      <c r="G2445">
        <v>91</v>
      </c>
      <c r="H2445" t="s">
        <v>528</v>
      </c>
      <c r="I2445" t="s">
        <v>897</v>
      </c>
      <c r="J2445" t="s">
        <v>5359</v>
      </c>
      <c r="W2445" t="s">
        <v>3464</v>
      </c>
      <c r="X2445" t="s">
        <v>11</v>
      </c>
      <c r="AD2445">
        <v>15000000</v>
      </c>
      <c r="AE2445">
        <v>5</v>
      </c>
      <c r="AF2445">
        <v>10443316</v>
      </c>
      <c r="AG2445">
        <f>IFERROR(CORREL(AD2445:$AD$3757, AF2445:$AF$3757), "")</f>
        <v>2.2446050370486254E-4</v>
      </c>
      <c r="AH2445">
        <f t="shared" si="66"/>
        <v>-4556684</v>
      </c>
    </row>
    <row r="2446" spans="1:34" x14ac:dyDescent="0.3">
      <c r="A2446" t="s">
        <v>8</v>
      </c>
      <c r="B2446" t="s">
        <v>3465</v>
      </c>
      <c r="G2446">
        <v>96</v>
      </c>
      <c r="H2446" t="s">
        <v>897</v>
      </c>
      <c r="I2446" t="s">
        <v>5359</v>
      </c>
      <c r="W2446" t="s">
        <v>3466</v>
      </c>
      <c r="X2446" t="s">
        <v>11</v>
      </c>
      <c r="AD2446">
        <v>15000000</v>
      </c>
      <c r="AE2446">
        <v>5.0999999999999996</v>
      </c>
      <c r="AF2446">
        <v>10494147</v>
      </c>
      <c r="AG2446">
        <f>IFERROR(CORREL(AD2446:$AD$3757, AF2446:$AF$3757), "")</f>
        <v>2.1709366698864055E-4</v>
      </c>
      <c r="AH2446">
        <f t="shared" si="66"/>
        <v>-4505853</v>
      </c>
    </row>
    <row r="2447" spans="1:34" x14ac:dyDescent="0.3">
      <c r="A2447" t="s">
        <v>8</v>
      </c>
      <c r="B2447" t="s">
        <v>738</v>
      </c>
      <c r="G2447">
        <v>142</v>
      </c>
      <c r="H2447" t="s">
        <v>897</v>
      </c>
      <c r="I2447" t="s">
        <v>5358</v>
      </c>
      <c r="W2447" t="s">
        <v>3467</v>
      </c>
      <c r="X2447" t="s">
        <v>11</v>
      </c>
      <c r="AD2447">
        <v>15000000</v>
      </c>
      <c r="AE2447">
        <v>8</v>
      </c>
      <c r="AF2447">
        <v>9929000</v>
      </c>
      <c r="AG2447">
        <f>IFERROR(CORREL(AD2447:$AD$3757, AF2447:$AF$3757), "")</f>
        <v>2.0974872923360715E-4</v>
      </c>
      <c r="AH2447">
        <f t="shared" si="66"/>
        <v>-5071000</v>
      </c>
    </row>
    <row r="2448" spans="1:34" x14ac:dyDescent="0.3">
      <c r="A2448" t="s">
        <v>8</v>
      </c>
      <c r="B2448" t="s">
        <v>3128</v>
      </c>
      <c r="G2448">
        <v>103</v>
      </c>
      <c r="H2448" t="s">
        <v>5361</v>
      </c>
      <c r="I2448" t="s">
        <v>5368</v>
      </c>
      <c r="J2448" t="s">
        <v>5359</v>
      </c>
      <c r="W2448" t="s">
        <v>3468</v>
      </c>
      <c r="X2448" t="s">
        <v>11</v>
      </c>
      <c r="AD2448">
        <v>15000000</v>
      </c>
      <c r="AE2448">
        <v>5.9</v>
      </c>
      <c r="AF2448">
        <v>10411980</v>
      </c>
      <c r="AG2448">
        <f>IFERROR(CORREL(AD2448:$AD$3757, AF2448:$AF$3757), "")</f>
        <v>2.0201835913406831E-4</v>
      </c>
      <c r="AH2448">
        <f t="shared" si="66"/>
        <v>-4588020</v>
      </c>
    </row>
    <row r="2449" spans="1:34" x14ac:dyDescent="0.3">
      <c r="A2449" t="s">
        <v>8</v>
      </c>
      <c r="B2449" t="s">
        <v>1134</v>
      </c>
      <c r="G2449">
        <v>117</v>
      </c>
      <c r="H2449" t="s">
        <v>528</v>
      </c>
      <c r="I2449" t="s">
        <v>5366</v>
      </c>
      <c r="W2449" t="s">
        <v>3469</v>
      </c>
      <c r="X2449" t="s">
        <v>11</v>
      </c>
      <c r="AD2449">
        <v>15000000</v>
      </c>
      <c r="AE2449">
        <v>8.1999999999999993</v>
      </c>
      <c r="AF2449">
        <v>17439163</v>
      </c>
      <c r="AG2449">
        <f>IFERROR(CORREL(AD2449:$AD$3757, AF2449:$AF$3757), "")</f>
        <v>1.9459535818007389E-4</v>
      </c>
      <c r="AH2449">
        <f t="shared" si="66"/>
        <v>2439163</v>
      </c>
    </row>
    <row r="2450" spans="1:34" x14ac:dyDescent="0.3">
      <c r="A2450" t="s">
        <v>197</v>
      </c>
      <c r="B2450" t="s">
        <v>3470</v>
      </c>
      <c r="G2450">
        <v>116</v>
      </c>
      <c r="H2450" t="s">
        <v>897</v>
      </c>
      <c r="I2450" t="s">
        <v>5368</v>
      </c>
      <c r="W2450" t="s">
        <v>3471</v>
      </c>
      <c r="X2450" t="s">
        <v>11</v>
      </c>
      <c r="AD2450">
        <v>15000000</v>
      </c>
      <c r="AE2450">
        <v>7</v>
      </c>
      <c r="AF2450">
        <v>9396487</v>
      </c>
      <c r="AG2450">
        <f>IFERROR(CORREL(AD2450:$AD$3757, AF2450:$AF$3757), "")</f>
        <v>1.9181834676112365E-4</v>
      </c>
      <c r="AH2450">
        <f t="shared" si="66"/>
        <v>-5603513</v>
      </c>
    </row>
    <row r="2451" spans="1:34" x14ac:dyDescent="0.3">
      <c r="A2451" t="s">
        <v>8</v>
      </c>
      <c r="B2451" t="s">
        <v>832</v>
      </c>
      <c r="G2451">
        <v>118</v>
      </c>
      <c r="H2451" t="s">
        <v>5366</v>
      </c>
      <c r="I2451" t="s">
        <v>897</v>
      </c>
      <c r="J2451" t="s">
        <v>5359</v>
      </c>
      <c r="K2451" t="s">
        <v>5281</v>
      </c>
      <c r="W2451" t="s">
        <v>3472</v>
      </c>
      <c r="X2451" t="s">
        <v>11</v>
      </c>
      <c r="AD2451">
        <v>15000000</v>
      </c>
      <c r="AE2451">
        <v>6.6</v>
      </c>
      <c r="AF2451">
        <v>9059588</v>
      </c>
      <c r="AG2451">
        <f>IFERROR(CORREL(AD2451:$AD$3757, AF2451:$AF$3757), "")</f>
        <v>1.8370231832243902E-4</v>
      </c>
      <c r="AH2451">
        <f t="shared" si="66"/>
        <v>-5940412</v>
      </c>
    </row>
    <row r="2452" spans="1:34" x14ac:dyDescent="0.3">
      <c r="A2452" t="s">
        <v>8</v>
      </c>
      <c r="B2452" t="s">
        <v>3473</v>
      </c>
      <c r="G2452">
        <v>108</v>
      </c>
      <c r="H2452" t="s">
        <v>5367</v>
      </c>
      <c r="I2452" t="s">
        <v>897</v>
      </c>
      <c r="J2452" t="s">
        <v>5364</v>
      </c>
      <c r="K2452" t="s">
        <v>5281</v>
      </c>
      <c r="L2452" t="s">
        <v>2601</v>
      </c>
      <c r="W2452" t="s">
        <v>3474</v>
      </c>
      <c r="X2452" t="s">
        <v>11</v>
      </c>
      <c r="AD2452">
        <v>16000000</v>
      </c>
      <c r="AE2452">
        <v>6.7</v>
      </c>
      <c r="AF2452">
        <v>9172810</v>
      </c>
      <c r="AG2452">
        <f>IFERROR(CORREL(AD2452:$AD$3757, AF2452:$AF$3757), "")</f>
        <v>1.7534971758352121E-4</v>
      </c>
      <c r="AH2452">
        <f t="shared" si="66"/>
        <v>-6827190</v>
      </c>
    </row>
    <row r="2453" spans="1:34" x14ac:dyDescent="0.3">
      <c r="A2453" t="s">
        <v>8</v>
      </c>
      <c r="B2453" t="s">
        <v>3475</v>
      </c>
      <c r="G2453">
        <v>94</v>
      </c>
      <c r="H2453" t="s">
        <v>528</v>
      </c>
      <c r="I2453" t="s">
        <v>897</v>
      </c>
      <c r="J2453" t="s">
        <v>5359</v>
      </c>
      <c r="W2453" t="s">
        <v>3476</v>
      </c>
      <c r="X2453" t="s">
        <v>11</v>
      </c>
      <c r="AD2453">
        <v>15000000</v>
      </c>
      <c r="AE2453">
        <v>5.5</v>
      </c>
      <c r="AF2453">
        <v>8735529</v>
      </c>
      <c r="AG2453">
        <f>IFERROR(CORREL(AD2453:$AD$3757, AF2453:$AF$3757), "")</f>
        <v>1.6771487633943362E-4</v>
      </c>
      <c r="AH2453">
        <f t="shared" si="66"/>
        <v>-6264471</v>
      </c>
    </row>
    <row r="2454" spans="1:34" x14ac:dyDescent="0.3">
      <c r="A2454" t="s">
        <v>8</v>
      </c>
      <c r="B2454" t="s">
        <v>3477</v>
      </c>
      <c r="G2454">
        <v>97</v>
      </c>
      <c r="H2454" t="s">
        <v>528</v>
      </c>
      <c r="W2454" t="s">
        <v>3478</v>
      </c>
      <c r="X2454" t="s">
        <v>11</v>
      </c>
      <c r="AD2454">
        <v>20000000</v>
      </c>
      <c r="AE2454">
        <v>4.9000000000000004</v>
      </c>
      <c r="AF2454">
        <v>8586376</v>
      </c>
      <c r="AG2454">
        <f>IFERROR(CORREL(AD2454:$AD$3757, AF2454:$AF$3757), "")</f>
        <v>1.5912055563886492E-4</v>
      </c>
      <c r="AH2454">
        <f t="shared" si="66"/>
        <v>-11413624</v>
      </c>
    </row>
    <row r="2455" spans="1:34" x14ac:dyDescent="0.3">
      <c r="A2455" t="s">
        <v>8</v>
      </c>
      <c r="B2455" t="s">
        <v>1598</v>
      </c>
      <c r="G2455">
        <v>97</v>
      </c>
      <c r="H2455" t="s">
        <v>528</v>
      </c>
      <c r="I2455" t="s">
        <v>897</v>
      </c>
      <c r="J2455" t="s">
        <v>5359</v>
      </c>
      <c r="W2455" t="s">
        <v>3479</v>
      </c>
      <c r="X2455" t="s">
        <v>11</v>
      </c>
      <c r="AD2455">
        <v>15000000</v>
      </c>
      <c r="AE2455">
        <v>6.9</v>
      </c>
      <c r="AF2455">
        <v>8378141</v>
      </c>
      <c r="AG2455">
        <f>IFERROR(CORREL(AD2455:$AD$3757, AF2455:$AF$3757), "")</f>
        <v>1.5385283800494062E-4</v>
      </c>
      <c r="AH2455">
        <f t="shared" si="66"/>
        <v>-6621859</v>
      </c>
    </row>
    <row r="2456" spans="1:34" x14ac:dyDescent="0.3">
      <c r="A2456" t="s">
        <v>8</v>
      </c>
      <c r="B2456" t="s">
        <v>3480</v>
      </c>
      <c r="G2456">
        <v>91</v>
      </c>
      <c r="H2456" t="s">
        <v>253</v>
      </c>
      <c r="I2456" t="s">
        <v>528</v>
      </c>
      <c r="J2456" t="s">
        <v>5361</v>
      </c>
      <c r="W2456" t="s">
        <v>3481</v>
      </c>
      <c r="X2456" t="s">
        <v>11</v>
      </c>
      <c r="AD2456">
        <v>15000000</v>
      </c>
      <c r="AE2456">
        <v>5.6</v>
      </c>
      <c r="AF2456">
        <v>8080116</v>
      </c>
      <c r="AG2456">
        <f>IFERROR(CORREL(AD2456:$AD$3757, AF2456:$AF$3757), "")</f>
        <v>1.449954833913566E-4</v>
      </c>
      <c r="AH2456">
        <f t="shared" si="66"/>
        <v>-6919884</v>
      </c>
    </row>
    <row r="2457" spans="1:34" x14ac:dyDescent="0.3">
      <c r="A2457" t="s">
        <v>8</v>
      </c>
      <c r="B2457" t="s">
        <v>3482</v>
      </c>
      <c r="G2457">
        <v>107</v>
      </c>
      <c r="H2457" t="s">
        <v>528</v>
      </c>
      <c r="I2457" t="s">
        <v>5366</v>
      </c>
      <c r="J2457" t="s">
        <v>897</v>
      </c>
      <c r="W2457" t="s">
        <v>3483</v>
      </c>
      <c r="X2457" t="s">
        <v>11</v>
      </c>
      <c r="AD2457">
        <v>15000000</v>
      </c>
      <c r="AE2457">
        <v>8</v>
      </c>
      <c r="AF2457">
        <v>7757130</v>
      </c>
      <c r="AG2457">
        <f>IFERROR(CORREL(AD2457:$AD$3757, AF2457:$AF$3757), "")</f>
        <v>1.3592520940689562E-4</v>
      </c>
      <c r="AH2457">
        <f t="shared" si="66"/>
        <v>-7242870</v>
      </c>
    </row>
    <row r="2458" spans="1:34" x14ac:dyDescent="0.3">
      <c r="A2458" t="s">
        <v>8</v>
      </c>
      <c r="B2458" t="s">
        <v>3484</v>
      </c>
      <c r="G2458">
        <v>95</v>
      </c>
      <c r="H2458" t="s">
        <v>528</v>
      </c>
      <c r="I2458" t="s">
        <v>5359</v>
      </c>
      <c r="W2458" t="s">
        <v>3485</v>
      </c>
      <c r="X2458" t="s">
        <v>11</v>
      </c>
      <c r="AD2458">
        <v>15000000</v>
      </c>
      <c r="AE2458">
        <v>5.3</v>
      </c>
      <c r="AF2458">
        <v>9123834</v>
      </c>
      <c r="AG2458">
        <f>IFERROR(CORREL(AD2458:$AD$3757, AF2458:$AF$3757), "")</f>
        <v>1.2662480549772105E-4</v>
      </c>
      <c r="AH2458">
        <f t="shared" si="66"/>
        <v>-5876166</v>
      </c>
    </row>
    <row r="2459" spans="1:34" x14ac:dyDescent="0.3">
      <c r="A2459" t="s">
        <v>8</v>
      </c>
      <c r="B2459" t="s">
        <v>3486</v>
      </c>
      <c r="G2459">
        <v>102</v>
      </c>
      <c r="H2459" t="s">
        <v>528</v>
      </c>
      <c r="I2459" t="s">
        <v>5368</v>
      </c>
      <c r="W2459" t="s">
        <v>3487</v>
      </c>
      <c r="X2459" t="s">
        <v>11</v>
      </c>
      <c r="AD2459">
        <v>15000000</v>
      </c>
      <c r="AE2459">
        <v>6.2</v>
      </c>
      <c r="AF2459">
        <v>6409206</v>
      </c>
      <c r="AG2459">
        <f>IFERROR(CORREL(AD2459:$AD$3757, AF2459:$AF$3757), "")</f>
        <v>1.1822129300241818E-4</v>
      </c>
      <c r="AH2459">
        <f t="shared" si="66"/>
        <v>-8590794</v>
      </c>
    </row>
    <row r="2460" spans="1:34" x14ac:dyDescent="0.3">
      <c r="A2460" t="s">
        <v>8</v>
      </c>
      <c r="B2460" t="s">
        <v>3488</v>
      </c>
      <c r="G2460">
        <v>88</v>
      </c>
      <c r="H2460" t="s">
        <v>528</v>
      </c>
      <c r="I2460" t="s">
        <v>5359</v>
      </c>
      <c r="W2460" t="s">
        <v>3489</v>
      </c>
      <c r="X2460" t="s">
        <v>11</v>
      </c>
      <c r="AD2460">
        <v>15000000</v>
      </c>
      <c r="AE2460">
        <v>5.3</v>
      </c>
      <c r="AF2460">
        <v>6373693</v>
      </c>
      <c r="AG2460">
        <f>IFERROR(CORREL(AD2460:$AD$3757, AF2460:$AF$3757), "")</f>
        <v>1.0799097088508653E-4</v>
      </c>
      <c r="AH2460">
        <f t="shared" si="66"/>
        <v>-8626307</v>
      </c>
    </row>
    <row r="2461" spans="1:34" x14ac:dyDescent="0.3">
      <c r="A2461" t="s">
        <v>8</v>
      </c>
      <c r="B2461" t="s">
        <v>1615</v>
      </c>
      <c r="G2461">
        <v>106</v>
      </c>
      <c r="H2461" t="s">
        <v>897</v>
      </c>
      <c r="W2461" t="s">
        <v>3490</v>
      </c>
      <c r="X2461" t="s">
        <v>11</v>
      </c>
      <c r="AD2461">
        <v>15000000</v>
      </c>
      <c r="AE2461">
        <v>6.6</v>
      </c>
      <c r="AF2461">
        <v>7556708</v>
      </c>
      <c r="AG2461">
        <f>IFERROR(CORREL(AD2461:$AD$3757, AF2461:$AF$3757), "")</f>
        <v>9.7719952668239791E-5</v>
      </c>
      <c r="AH2461">
        <f t="shared" si="66"/>
        <v>-7443292</v>
      </c>
    </row>
    <row r="2462" spans="1:34" x14ac:dyDescent="0.3">
      <c r="A2462" t="s">
        <v>8</v>
      </c>
      <c r="B2462" t="s">
        <v>1056</v>
      </c>
      <c r="G2462">
        <v>92</v>
      </c>
      <c r="H2462" t="s">
        <v>528</v>
      </c>
      <c r="I2462" t="s">
        <v>5359</v>
      </c>
      <c r="W2462" t="s">
        <v>3491</v>
      </c>
      <c r="X2462" t="s">
        <v>11</v>
      </c>
      <c r="AD2462">
        <v>15000000</v>
      </c>
      <c r="AE2462">
        <v>7.2</v>
      </c>
      <c r="AF2462">
        <v>5306447</v>
      </c>
      <c r="AG2462">
        <f>IFERROR(CORREL(AD2462:$AD$3757, AF2462:$AF$3757), "")</f>
        <v>8.8223516920372919E-5</v>
      </c>
      <c r="AH2462">
        <f t="shared" si="66"/>
        <v>-9693553</v>
      </c>
    </row>
    <row r="2463" spans="1:34" x14ac:dyDescent="0.3">
      <c r="A2463" t="s">
        <v>197</v>
      </c>
      <c r="B2463" t="s">
        <v>3492</v>
      </c>
      <c r="G2463">
        <v>105</v>
      </c>
      <c r="H2463" t="s">
        <v>897</v>
      </c>
      <c r="I2463" t="s">
        <v>5363</v>
      </c>
      <c r="J2463" t="s">
        <v>5281</v>
      </c>
      <c r="W2463" t="s">
        <v>3493</v>
      </c>
      <c r="X2463" t="s">
        <v>11</v>
      </c>
      <c r="AD2463">
        <v>15000000</v>
      </c>
      <c r="AE2463">
        <v>4.5999999999999996</v>
      </c>
      <c r="AF2463">
        <v>5217498</v>
      </c>
      <c r="AG2463">
        <f>IFERROR(CORREL(AD2463:$AD$3757, AF2463:$AF$3757), "")</f>
        <v>7.7204332716371857E-5</v>
      </c>
      <c r="AH2463">
        <f t="shared" si="66"/>
        <v>-9782502</v>
      </c>
    </row>
    <row r="2464" spans="1:34" x14ac:dyDescent="0.3">
      <c r="A2464" t="s">
        <v>8</v>
      </c>
      <c r="B2464" t="s">
        <v>3330</v>
      </c>
      <c r="G2464">
        <v>107</v>
      </c>
      <c r="H2464" t="s">
        <v>253</v>
      </c>
      <c r="I2464" t="s">
        <v>5366</v>
      </c>
      <c r="J2464" t="s">
        <v>897</v>
      </c>
      <c r="K2464" t="s">
        <v>5363</v>
      </c>
      <c r="L2464" t="s">
        <v>4337</v>
      </c>
      <c r="W2464" t="s">
        <v>3494</v>
      </c>
      <c r="X2464" t="s">
        <v>11</v>
      </c>
      <c r="AD2464">
        <v>15000000</v>
      </c>
      <c r="AE2464">
        <v>7.5</v>
      </c>
      <c r="AF2464">
        <v>5023275</v>
      </c>
      <c r="AG2464">
        <f>IFERROR(CORREL(AD2464:$AD$3757, AF2464:$AF$3757), "")</f>
        <v>6.6107021637457772E-5</v>
      </c>
      <c r="AH2464">
        <f t="shared" si="66"/>
        <v>-9976725</v>
      </c>
    </row>
    <row r="2465" spans="1:34" x14ac:dyDescent="0.3">
      <c r="A2465" t="s">
        <v>8</v>
      </c>
      <c r="B2465" t="s">
        <v>3495</v>
      </c>
      <c r="G2465">
        <v>120</v>
      </c>
      <c r="H2465" t="s">
        <v>897</v>
      </c>
      <c r="I2465" t="s">
        <v>2601</v>
      </c>
      <c r="W2465" t="s">
        <v>3496</v>
      </c>
      <c r="X2465" t="s">
        <v>11</v>
      </c>
      <c r="AD2465">
        <v>15000000</v>
      </c>
      <c r="AE2465">
        <v>6.5</v>
      </c>
      <c r="AF2465">
        <v>4956401</v>
      </c>
      <c r="AG2465">
        <f>IFERROR(CORREL(AD2465:$AD$3757, AF2465:$AF$3757), "")</f>
        <v>5.4860720731752945E-5</v>
      </c>
      <c r="AH2465">
        <f t="shared" si="66"/>
        <v>-10043599</v>
      </c>
    </row>
    <row r="2466" spans="1:34" x14ac:dyDescent="0.3">
      <c r="A2466" t="s">
        <v>8</v>
      </c>
      <c r="B2466" t="s">
        <v>65</v>
      </c>
      <c r="G2466">
        <v>103</v>
      </c>
      <c r="H2466" t="s">
        <v>528</v>
      </c>
      <c r="I2466" t="s">
        <v>5366</v>
      </c>
      <c r="J2466" t="s">
        <v>5363</v>
      </c>
      <c r="W2466" t="s">
        <v>3497</v>
      </c>
      <c r="X2466" t="s">
        <v>11</v>
      </c>
      <c r="AD2466">
        <v>15000000</v>
      </c>
      <c r="AE2466">
        <v>7.6</v>
      </c>
      <c r="AF2466">
        <v>4235837</v>
      </c>
      <c r="AG2466">
        <f>IFERROR(CORREL(AD2466:$AD$3757, AF2466:$AF$3757), "")</f>
        <v>4.3550539222459959E-5</v>
      </c>
      <c r="AH2466">
        <f t="shared" si="66"/>
        <v>-10764163</v>
      </c>
    </row>
    <row r="2467" spans="1:34" x14ac:dyDescent="0.3">
      <c r="A2467" t="s">
        <v>8</v>
      </c>
      <c r="B2467" t="s">
        <v>3498</v>
      </c>
      <c r="G2467">
        <v>92</v>
      </c>
      <c r="H2467" t="s">
        <v>528</v>
      </c>
      <c r="I2467" t="s">
        <v>5357</v>
      </c>
      <c r="J2467" t="s">
        <v>1714</v>
      </c>
      <c r="K2467" t="s">
        <v>5281</v>
      </c>
      <c r="W2467" t="s">
        <v>3499</v>
      </c>
      <c r="X2467" t="s">
        <v>11</v>
      </c>
      <c r="AD2467">
        <v>20000000</v>
      </c>
      <c r="AE2467">
        <v>6.2</v>
      </c>
      <c r="AF2467">
        <v>4002955</v>
      </c>
      <c r="AG2467">
        <f>IFERROR(CORREL(AD2467:$AD$3757, AF2467:$AF$3757), "")</f>
        <v>3.1736790880452094E-5</v>
      </c>
      <c r="AH2467">
        <f t="shared" si="66"/>
        <v>-15997045</v>
      </c>
    </row>
    <row r="2468" spans="1:34" x14ac:dyDescent="0.3">
      <c r="A2468" t="s">
        <v>8</v>
      </c>
      <c r="B2468" t="s">
        <v>1566</v>
      </c>
      <c r="G2468">
        <v>147</v>
      </c>
      <c r="H2468" t="s">
        <v>897</v>
      </c>
      <c r="I2468" t="s">
        <v>5363</v>
      </c>
      <c r="J2468" t="s">
        <v>5281</v>
      </c>
      <c r="W2468" t="s">
        <v>3500</v>
      </c>
      <c r="X2468" t="s">
        <v>11</v>
      </c>
      <c r="AD2468">
        <v>15000000</v>
      </c>
      <c r="AE2468">
        <v>8</v>
      </c>
      <c r="AF2468">
        <v>7219578</v>
      </c>
      <c r="AG2468">
        <f>IFERROR(CORREL(AD2468:$AD$3757, AF2468:$AF$3757), "")</f>
        <v>2.4434482664440554E-5</v>
      </c>
      <c r="AH2468">
        <f t="shared" si="66"/>
        <v>-7780422</v>
      </c>
    </row>
    <row r="2469" spans="1:34" x14ac:dyDescent="0.3">
      <c r="A2469" t="s">
        <v>8</v>
      </c>
      <c r="B2469" t="s">
        <v>1056</v>
      </c>
      <c r="G2469">
        <v>98</v>
      </c>
      <c r="H2469" t="s">
        <v>528</v>
      </c>
      <c r="I2469" t="s">
        <v>897</v>
      </c>
      <c r="J2469" t="s">
        <v>5359</v>
      </c>
      <c r="W2469" t="s">
        <v>3501</v>
      </c>
      <c r="X2469" t="s">
        <v>11</v>
      </c>
      <c r="AD2469">
        <v>22000000</v>
      </c>
      <c r="AE2469">
        <v>6.3</v>
      </c>
      <c r="AF2469">
        <v>3247816</v>
      </c>
      <c r="AG2469">
        <f>IFERROR(CORREL(AD2469:$AD$3757, AF2469:$AF$3757), "")</f>
        <v>1.4593641467083972E-5</v>
      </c>
      <c r="AH2469">
        <f t="shared" si="66"/>
        <v>-18752184</v>
      </c>
    </row>
    <row r="2470" spans="1:34" x14ac:dyDescent="0.3">
      <c r="A2470" t="s">
        <v>8</v>
      </c>
      <c r="B2470" t="s">
        <v>3502</v>
      </c>
      <c r="G2470">
        <v>103</v>
      </c>
      <c r="H2470" t="s">
        <v>897</v>
      </c>
      <c r="I2470" t="s">
        <v>5359</v>
      </c>
      <c r="J2470" t="s">
        <v>5358</v>
      </c>
      <c r="W2470" t="s">
        <v>3503</v>
      </c>
      <c r="X2470" t="s">
        <v>11</v>
      </c>
      <c r="AD2470">
        <v>15000000</v>
      </c>
      <c r="AE2470">
        <v>7.2</v>
      </c>
      <c r="AF2470">
        <v>2412045</v>
      </c>
      <c r="AG2470">
        <f>IFERROR(CORREL(AD2470:$AD$3757, AF2470:$AF$3757), "")</f>
        <v>8.9112041833074263E-6</v>
      </c>
      <c r="AH2470">
        <f t="shared" si="66"/>
        <v>-12587955</v>
      </c>
    </row>
    <row r="2471" spans="1:34" x14ac:dyDescent="0.3">
      <c r="A2471" t="s">
        <v>8</v>
      </c>
      <c r="B2471" t="s">
        <v>3504</v>
      </c>
      <c r="G2471">
        <v>111</v>
      </c>
      <c r="H2471" t="s">
        <v>5366</v>
      </c>
      <c r="I2471" t="s">
        <v>897</v>
      </c>
      <c r="J2471" t="s">
        <v>5363</v>
      </c>
      <c r="K2471" t="s">
        <v>5281</v>
      </c>
      <c r="W2471" t="s">
        <v>3505</v>
      </c>
      <c r="X2471" t="s">
        <v>11</v>
      </c>
      <c r="AD2471">
        <v>15000000</v>
      </c>
      <c r="AE2471">
        <v>6.7</v>
      </c>
      <c r="AF2471">
        <v>2203641</v>
      </c>
      <c r="AG2471">
        <f>IFERROR(CORREL(AD2471:$AD$3757, AF2471:$AF$3757), "")</f>
        <v>-4.2026514548970044E-6</v>
      </c>
      <c r="AH2471">
        <f t="shared" si="66"/>
        <v>-12796359</v>
      </c>
    </row>
    <row r="2472" spans="1:34" x14ac:dyDescent="0.3">
      <c r="A2472" t="s">
        <v>8</v>
      </c>
      <c r="B2472" t="s">
        <v>3506</v>
      </c>
      <c r="G2472">
        <v>98</v>
      </c>
      <c r="H2472" t="s">
        <v>253</v>
      </c>
      <c r="I2472" t="s">
        <v>897</v>
      </c>
      <c r="J2472" t="s">
        <v>5357</v>
      </c>
      <c r="W2472" t="s">
        <v>3507</v>
      </c>
      <c r="X2472" t="s">
        <v>11</v>
      </c>
      <c r="AD2472">
        <v>15000000</v>
      </c>
      <c r="AE2472">
        <v>5.3</v>
      </c>
      <c r="AF2472">
        <v>1953732</v>
      </c>
      <c r="AG2472">
        <f>IFERROR(CORREL(AD2472:$AD$3757, AF2472:$AF$3757), "")</f>
        <v>-1.7480049387701277E-5</v>
      </c>
      <c r="AH2472">
        <f t="shared" si="66"/>
        <v>-13046268</v>
      </c>
    </row>
    <row r="2473" spans="1:34" x14ac:dyDescent="0.3">
      <c r="A2473" t="s">
        <v>8</v>
      </c>
      <c r="B2473" t="s">
        <v>3508</v>
      </c>
      <c r="G2473">
        <v>111</v>
      </c>
      <c r="H2473" t="s">
        <v>528</v>
      </c>
      <c r="I2473" t="s">
        <v>5366</v>
      </c>
      <c r="J2473" t="s">
        <v>897</v>
      </c>
      <c r="W2473" t="s">
        <v>3509</v>
      </c>
      <c r="X2473" t="s">
        <v>11</v>
      </c>
      <c r="AD2473">
        <v>15000000</v>
      </c>
      <c r="AE2473">
        <v>6.3</v>
      </c>
      <c r="AF2473">
        <v>1954202</v>
      </c>
      <c r="AG2473">
        <f>IFERROR(CORREL(AD2473:$AD$3757, AF2473:$AF$3757), "")</f>
        <v>-3.0949551815818616E-5</v>
      </c>
      <c r="AH2473">
        <f t="shared" si="66"/>
        <v>-13045798</v>
      </c>
    </row>
    <row r="2474" spans="1:34" x14ac:dyDescent="0.3">
      <c r="A2474" t="s">
        <v>8</v>
      </c>
      <c r="B2474" t="s">
        <v>3179</v>
      </c>
      <c r="G2474">
        <v>111</v>
      </c>
      <c r="H2474" t="s">
        <v>5366</v>
      </c>
      <c r="I2474" t="s">
        <v>897</v>
      </c>
      <c r="J2474" t="s">
        <v>1714</v>
      </c>
      <c r="K2474" t="s">
        <v>5281</v>
      </c>
      <c r="W2474" t="s">
        <v>3510</v>
      </c>
      <c r="X2474" t="s">
        <v>11</v>
      </c>
      <c r="AD2474">
        <v>15000000</v>
      </c>
      <c r="AE2474">
        <v>6.5</v>
      </c>
      <c r="AF2474">
        <v>1294640</v>
      </c>
      <c r="AG2474">
        <f>IFERROR(CORREL(AD2474:$AD$3757, AF2474:$AF$3757), "")</f>
        <v>-4.4442348745852752E-5</v>
      </c>
      <c r="AH2474">
        <f t="shared" si="66"/>
        <v>-13705360</v>
      </c>
    </row>
    <row r="2475" spans="1:34" x14ac:dyDescent="0.3">
      <c r="A2475" t="s">
        <v>197</v>
      </c>
      <c r="B2475" t="s">
        <v>3511</v>
      </c>
      <c r="G2475">
        <v>145</v>
      </c>
      <c r="H2475" t="s">
        <v>897</v>
      </c>
      <c r="I2475" t="s">
        <v>5358</v>
      </c>
      <c r="W2475" t="s">
        <v>3512</v>
      </c>
      <c r="X2475" t="s">
        <v>3056</v>
      </c>
      <c r="AD2475">
        <v>6000000</v>
      </c>
      <c r="AE2475">
        <v>8.3000000000000007</v>
      </c>
      <c r="AF2475">
        <v>26435</v>
      </c>
      <c r="AG2475">
        <f>IFERROR(CORREL(AD2475:$AD$3757, AF2475:$AF$3757), "")</f>
        <v>-5.8405585895980136E-5</v>
      </c>
      <c r="AH2475">
        <f t="shared" si="66"/>
        <v>-5973565</v>
      </c>
    </row>
    <row r="2476" spans="1:34" x14ac:dyDescent="0.3">
      <c r="A2476" t="s">
        <v>8</v>
      </c>
      <c r="B2476" t="s">
        <v>1319</v>
      </c>
      <c r="G2476">
        <v>84</v>
      </c>
      <c r="H2476" t="s">
        <v>354</v>
      </c>
      <c r="I2476" t="s">
        <v>5366</v>
      </c>
      <c r="J2476" t="s">
        <v>5281</v>
      </c>
      <c r="W2476" t="s">
        <v>3513</v>
      </c>
      <c r="X2476" t="s">
        <v>762</v>
      </c>
      <c r="AD2476">
        <v>12000000</v>
      </c>
      <c r="AE2476">
        <v>7.2</v>
      </c>
      <c r="AF2476">
        <v>1197786</v>
      </c>
      <c r="AG2476">
        <f>IFERROR(CORREL(AD2476:$AD$3757, AF2476:$AF$3757), "")</f>
        <v>-8.363942335236837E-5</v>
      </c>
      <c r="AH2476">
        <f t="shared" si="66"/>
        <v>-10802214</v>
      </c>
    </row>
    <row r="2477" spans="1:34" x14ac:dyDescent="0.3">
      <c r="A2477" t="s">
        <v>8</v>
      </c>
      <c r="B2477" t="s">
        <v>1379</v>
      </c>
      <c r="G2477">
        <v>115</v>
      </c>
      <c r="H2477" t="s">
        <v>5366</v>
      </c>
      <c r="I2477" t="s">
        <v>897</v>
      </c>
      <c r="W2477" t="s">
        <v>3514</v>
      </c>
      <c r="X2477" t="s">
        <v>11</v>
      </c>
      <c r="AD2477">
        <v>7000000</v>
      </c>
      <c r="AE2477">
        <v>6.8</v>
      </c>
      <c r="AF2477">
        <v>529766</v>
      </c>
      <c r="AG2477">
        <f>IFERROR(CORREL(AD2477:$AD$3757, AF2477:$AF$3757), "")</f>
        <v>-1.0100753472748098E-4</v>
      </c>
      <c r="AH2477">
        <f t="shared" si="66"/>
        <v>-6470234</v>
      </c>
    </row>
    <row r="2478" spans="1:34" x14ac:dyDescent="0.3">
      <c r="A2478" t="s">
        <v>8</v>
      </c>
      <c r="B2478" t="s">
        <v>3515</v>
      </c>
      <c r="G2478">
        <v>105</v>
      </c>
      <c r="H2478" t="s">
        <v>354</v>
      </c>
      <c r="I2478" t="s">
        <v>897</v>
      </c>
      <c r="W2478" t="s">
        <v>3516</v>
      </c>
      <c r="X2478" t="s">
        <v>521</v>
      </c>
      <c r="AD2478">
        <v>15000000</v>
      </c>
      <c r="AE2478">
        <v>6.4</v>
      </c>
      <c r="AF2478">
        <v>613556</v>
      </c>
      <c r="AG2478">
        <f>IFERROR(CORREL(AD2478:$AD$3757, AF2478:$AF$3757), "")</f>
        <v>-1.2461392812480773E-4</v>
      </c>
      <c r="AH2478">
        <f t="shared" si="66"/>
        <v>-14386444</v>
      </c>
    </row>
    <row r="2479" spans="1:34" x14ac:dyDescent="0.3">
      <c r="A2479" t="s">
        <v>8</v>
      </c>
      <c r="B2479" t="s">
        <v>3517</v>
      </c>
      <c r="G2479">
        <v>98</v>
      </c>
      <c r="H2479" t="s">
        <v>528</v>
      </c>
      <c r="I2479" t="s">
        <v>5366</v>
      </c>
      <c r="J2479" t="s">
        <v>897</v>
      </c>
      <c r="K2479" t="s">
        <v>5281</v>
      </c>
      <c r="L2479" t="s">
        <v>2601</v>
      </c>
      <c r="W2479" t="s">
        <v>3518</v>
      </c>
      <c r="X2479" t="s">
        <v>11</v>
      </c>
      <c r="AD2479">
        <v>15000000</v>
      </c>
      <c r="AE2479">
        <v>6.9</v>
      </c>
      <c r="AF2479">
        <v>353743</v>
      </c>
      <c r="AG2479">
        <f>IFERROR(CORREL(AD2479:$AD$3757, AF2479:$AF$3757), "")</f>
        <v>-1.3916155961175156E-4</v>
      </c>
      <c r="AH2479">
        <f t="shared" si="66"/>
        <v>-14646257</v>
      </c>
    </row>
    <row r="2480" spans="1:34" x14ac:dyDescent="0.3">
      <c r="A2480" t="s">
        <v>8</v>
      </c>
      <c r="B2480" t="s">
        <v>3519</v>
      </c>
      <c r="G2480">
        <v>110</v>
      </c>
      <c r="H2480" t="s">
        <v>354</v>
      </c>
      <c r="W2480" t="s">
        <v>3520</v>
      </c>
      <c r="X2480" t="s">
        <v>3521</v>
      </c>
      <c r="AD2480">
        <v>300000000</v>
      </c>
      <c r="AE2480">
        <v>6.2</v>
      </c>
      <c r="AF2480">
        <v>102055</v>
      </c>
      <c r="AG2480">
        <f>IFERROR(CORREL(AD2480:$AD$3757, AF2480:$AF$3757), "")</f>
        <v>-1.5391249015493698E-4</v>
      </c>
      <c r="AH2480">
        <f t="shared" si="66"/>
        <v>-299897945</v>
      </c>
    </row>
    <row r="2481" spans="1:34" x14ac:dyDescent="0.3">
      <c r="A2481" t="s">
        <v>8</v>
      </c>
      <c r="B2481" t="s">
        <v>3522</v>
      </c>
      <c r="G2481">
        <v>103</v>
      </c>
      <c r="H2481" t="s">
        <v>5357</v>
      </c>
      <c r="I2481" t="s">
        <v>1714</v>
      </c>
      <c r="J2481" t="s">
        <v>5363</v>
      </c>
      <c r="W2481" t="s">
        <v>3523</v>
      </c>
      <c r="X2481" t="s">
        <v>11</v>
      </c>
      <c r="AD2481">
        <v>15000000</v>
      </c>
      <c r="AE2481">
        <v>6.1</v>
      </c>
      <c r="AF2481">
        <v>73548</v>
      </c>
      <c r="AG2481">
        <f>IFERROR(CORREL(AD2481:$AD$3757, AF2481:$AF$3757), "")</f>
        <v>1.6036315576276259E-4</v>
      </c>
      <c r="AH2481">
        <f t="shared" si="66"/>
        <v>-14926452</v>
      </c>
    </row>
    <row r="2482" spans="1:34" x14ac:dyDescent="0.3">
      <c r="A2482" t="s">
        <v>8</v>
      </c>
      <c r="B2482" t="s">
        <v>3524</v>
      </c>
      <c r="G2482">
        <v>90</v>
      </c>
      <c r="H2482" t="s">
        <v>5366</v>
      </c>
      <c r="I2482" t="s">
        <v>897</v>
      </c>
      <c r="J2482" t="s">
        <v>5281</v>
      </c>
      <c r="W2482" t="s">
        <v>3525</v>
      </c>
      <c r="X2482" t="s">
        <v>11</v>
      </c>
      <c r="AD2482">
        <v>15000000</v>
      </c>
      <c r="AE2482">
        <v>5.0999999999999996</v>
      </c>
      <c r="AF2482">
        <v>28870</v>
      </c>
      <c r="AG2482">
        <f>IFERROR(CORREL(AD2482:$AD$3757, AF2482:$AF$3757), "")</f>
        <v>1.4566159039565749E-4</v>
      </c>
      <c r="AH2482">
        <f t="shared" si="66"/>
        <v>-14971130</v>
      </c>
    </row>
    <row r="2483" spans="1:34" x14ac:dyDescent="0.3">
      <c r="A2483" t="s">
        <v>8</v>
      </c>
      <c r="B2483" t="s">
        <v>3526</v>
      </c>
      <c r="G2483">
        <v>105</v>
      </c>
      <c r="H2483" t="s">
        <v>354</v>
      </c>
      <c r="I2483" t="s">
        <v>528</v>
      </c>
      <c r="J2483" t="s">
        <v>897</v>
      </c>
      <c r="K2483" t="s">
        <v>2601</v>
      </c>
      <c r="W2483" t="s">
        <v>3527</v>
      </c>
      <c r="X2483" t="s">
        <v>11</v>
      </c>
      <c r="AD2483">
        <v>25000000</v>
      </c>
      <c r="AE2483">
        <v>4.5</v>
      </c>
      <c r="AF2483">
        <v>22723</v>
      </c>
      <c r="AG2483">
        <f>IFERROR(CORREL(AD2483:$AD$3757, AF2483:$AF$3757), "")</f>
        <v>1.3090356552904195E-4</v>
      </c>
      <c r="AH2483">
        <f t="shared" si="66"/>
        <v>-24977277</v>
      </c>
    </row>
    <row r="2484" spans="1:34" x14ac:dyDescent="0.3">
      <c r="A2484" t="s">
        <v>8</v>
      </c>
      <c r="B2484" t="s">
        <v>3528</v>
      </c>
      <c r="G2484">
        <v>93</v>
      </c>
      <c r="H2484" t="s">
        <v>528</v>
      </c>
      <c r="I2484" t="s">
        <v>897</v>
      </c>
      <c r="J2484" t="s">
        <v>5357</v>
      </c>
      <c r="K2484" t="s">
        <v>5368</v>
      </c>
      <c r="L2484" t="s">
        <v>5359</v>
      </c>
      <c r="W2484" t="s">
        <v>3529</v>
      </c>
      <c r="X2484" t="s">
        <v>11</v>
      </c>
      <c r="AD2484">
        <v>15000000</v>
      </c>
      <c r="AE2484">
        <v>5.9</v>
      </c>
      <c r="AF2484">
        <v>20380</v>
      </c>
      <c r="AG2484">
        <f>IFERROR(CORREL(AD2484:$AD$3757, AF2484:$AF$3757), "")</f>
        <v>1.2774088507328972E-4</v>
      </c>
      <c r="AH2484">
        <f t="shared" si="66"/>
        <v>-14979620</v>
      </c>
    </row>
    <row r="2485" spans="1:34" x14ac:dyDescent="0.3">
      <c r="A2485" t="s">
        <v>8</v>
      </c>
      <c r="B2485" t="s">
        <v>1123</v>
      </c>
      <c r="G2485">
        <v>101</v>
      </c>
      <c r="H2485" t="s">
        <v>528</v>
      </c>
      <c r="I2485" t="s">
        <v>5357</v>
      </c>
      <c r="J2485" t="s">
        <v>5359</v>
      </c>
      <c r="W2485" t="s">
        <v>3530</v>
      </c>
      <c r="X2485" t="s">
        <v>11</v>
      </c>
      <c r="AD2485">
        <v>14600000</v>
      </c>
      <c r="AE2485">
        <v>8.1</v>
      </c>
      <c r="AF2485">
        <v>70906973</v>
      </c>
      <c r="AG2485">
        <f>IFERROR(CORREL(AD2485:$AD$3757, AF2485:$AF$3757), "")</f>
        <v>1.1293423670076661E-4</v>
      </c>
      <c r="AH2485">
        <f t="shared" si="66"/>
        <v>56306973</v>
      </c>
    </row>
    <row r="2486" spans="1:34" x14ac:dyDescent="0.3">
      <c r="A2486" t="s">
        <v>8</v>
      </c>
      <c r="B2486" t="s">
        <v>3531</v>
      </c>
      <c r="G2486">
        <v>115</v>
      </c>
      <c r="H2486" t="s">
        <v>528</v>
      </c>
      <c r="I2486" t="s">
        <v>897</v>
      </c>
      <c r="J2486" t="s">
        <v>5368</v>
      </c>
      <c r="W2486" t="s">
        <v>3532</v>
      </c>
      <c r="X2486" t="s">
        <v>11</v>
      </c>
      <c r="AD2486">
        <v>14800000</v>
      </c>
      <c r="AE2486">
        <v>5.7</v>
      </c>
      <c r="AF2486">
        <v>66009973</v>
      </c>
      <c r="AG2486">
        <f>IFERROR(CORREL(AD2486:$AD$3757, AF2486:$AF$3757), "")</f>
        <v>1.4685330514828537E-4</v>
      </c>
      <c r="AH2486">
        <f t="shared" si="66"/>
        <v>51209973</v>
      </c>
    </row>
    <row r="2487" spans="1:34" x14ac:dyDescent="0.3">
      <c r="A2487" t="s">
        <v>8</v>
      </c>
      <c r="B2487" t="s">
        <v>98</v>
      </c>
      <c r="G2487">
        <v>120</v>
      </c>
      <c r="H2487" t="s">
        <v>897</v>
      </c>
      <c r="I2487" t="s">
        <v>5359</v>
      </c>
      <c r="W2487" t="s">
        <v>3533</v>
      </c>
      <c r="X2487" t="s">
        <v>11</v>
      </c>
      <c r="AD2487">
        <v>14500000</v>
      </c>
      <c r="AE2487">
        <v>6.8</v>
      </c>
      <c r="AF2487">
        <v>46338728</v>
      </c>
      <c r="AG2487">
        <f>IFERROR(CORREL(AD2487:$AD$3757, AF2487:$AF$3757), "")</f>
        <v>1.7698011754918667E-4</v>
      </c>
      <c r="AH2487">
        <f t="shared" si="66"/>
        <v>31838728</v>
      </c>
    </row>
    <row r="2488" spans="1:34" x14ac:dyDescent="0.3">
      <c r="A2488" t="s">
        <v>8</v>
      </c>
      <c r="B2488" t="s">
        <v>3534</v>
      </c>
      <c r="G2488">
        <v>111</v>
      </c>
      <c r="H2488" t="s">
        <v>897</v>
      </c>
      <c r="I2488" t="s">
        <v>2601</v>
      </c>
      <c r="W2488" t="s">
        <v>3535</v>
      </c>
      <c r="X2488" t="s">
        <v>762</v>
      </c>
      <c r="AD2488">
        <v>10000000</v>
      </c>
      <c r="AE2488">
        <v>7.5</v>
      </c>
      <c r="AF2488">
        <v>7691700</v>
      </c>
      <c r="AG2488">
        <f>IFERROR(CORREL(AD2488:$AD$3757, AF2488:$AF$3757), "")</f>
        <v>1.9403203553853361E-4</v>
      </c>
      <c r="AH2488">
        <f t="shared" si="66"/>
        <v>-2308300</v>
      </c>
    </row>
    <row r="2489" spans="1:34" x14ac:dyDescent="0.3">
      <c r="A2489" t="s">
        <v>8</v>
      </c>
      <c r="B2489" t="s">
        <v>975</v>
      </c>
      <c r="G2489">
        <v>131</v>
      </c>
      <c r="H2489" t="s">
        <v>897</v>
      </c>
      <c r="I2489" t="s">
        <v>4337</v>
      </c>
      <c r="W2489" t="s">
        <v>3536</v>
      </c>
      <c r="X2489" t="s">
        <v>11</v>
      </c>
      <c r="AD2489">
        <v>14400000</v>
      </c>
      <c r="AE2489">
        <v>8.3000000000000007</v>
      </c>
      <c r="AF2489">
        <v>101157447</v>
      </c>
      <c r="AG2489">
        <f>IFERROR(CORREL(AD2489:$AD$3757, AF2489:$AF$3757), "")</f>
        <v>1.8059850149191415E-4</v>
      </c>
      <c r="AH2489">
        <f t="shared" si="66"/>
        <v>86757447</v>
      </c>
    </row>
    <row r="2490" spans="1:34" x14ac:dyDescent="0.3">
      <c r="A2490" t="s">
        <v>8</v>
      </c>
      <c r="B2490" t="s">
        <v>3537</v>
      </c>
      <c r="G2490">
        <v>139</v>
      </c>
      <c r="H2490" t="s">
        <v>897</v>
      </c>
      <c r="W2490" t="s">
        <v>3538</v>
      </c>
      <c r="X2490" t="s">
        <v>11</v>
      </c>
      <c r="AD2490">
        <v>14200000</v>
      </c>
      <c r="AE2490">
        <v>7.4</v>
      </c>
      <c r="AF2490">
        <v>74205</v>
      </c>
      <c r="AG2490">
        <f>IFERROR(CORREL(AD2490:$AD$3757, AF2490:$AF$3757), "")</f>
        <v>2.3691708055732761E-4</v>
      </c>
      <c r="AH2490">
        <f t="shared" si="66"/>
        <v>-14125795</v>
      </c>
    </row>
    <row r="2491" spans="1:34" x14ac:dyDescent="0.3">
      <c r="A2491" t="s">
        <v>8</v>
      </c>
      <c r="B2491" t="s">
        <v>1420</v>
      </c>
      <c r="G2491">
        <v>120</v>
      </c>
      <c r="H2491" t="s">
        <v>897</v>
      </c>
      <c r="I2491" t="s">
        <v>5359</v>
      </c>
      <c r="W2491" t="s">
        <v>3539</v>
      </c>
      <c r="X2491" t="s">
        <v>11</v>
      </c>
      <c r="AD2491">
        <v>15000000</v>
      </c>
      <c r="AE2491">
        <v>8</v>
      </c>
      <c r="AF2491">
        <v>141319195</v>
      </c>
      <c r="AG2491">
        <f>IFERROR(CORREL(AD2491:$AD$3757, AF2491:$AF$3757), "")</f>
        <v>2.2119894315125754E-4</v>
      </c>
      <c r="AH2491">
        <f t="shared" si="66"/>
        <v>126319195</v>
      </c>
    </row>
    <row r="2492" spans="1:34" x14ac:dyDescent="0.3">
      <c r="A2492" t="s">
        <v>8</v>
      </c>
      <c r="B2492" t="s">
        <v>1383</v>
      </c>
      <c r="G2492">
        <v>119</v>
      </c>
      <c r="H2492" t="s">
        <v>897</v>
      </c>
      <c r="I2492" t="s">
        <v>5359</v>
      </c>
      <c r="J2492" t="s">
        <v>5281</v>
      </c>
      <c r="W2492" t="s">
        <v>3540</v>
      </c>
      <c r="X2492" t="s">
        <v>11</v>
      </c>
      <c r="AD2492">
        <v>14000000</v>
      </c>
      <c r="AE2492">
        <v>6.9</v>
      </c>
      <c r="AF2492">
        <v>156645693</v>
      </c>
      <c r="AG2492">
        <f>IFERROR(CORREL(AD2492:$AD$3757, AF2492:$AF$3757), "")</f>
        <v>3.0313505184966042E-4</v>
      </c>
      <c r="AH2492">
        <f t="shared" si="66"/>
        <v>142645693</v>
      </c>
    </row>
    <row r="2493" spans="1:34" x14ac:dyDescent="0.3">
      <c r="A2493" t="s">
        <v>8</v>
      </c>
      <c r="B2493" t="s">
        <v>868</v>
      </c>
      <c r="G2493">
        <v>125</v>
      </c>
      <c r="H2493" t="s">
        <v>528</v>
      </c>
      <c r="I2493" t="s">
        <v>5359</v>
      </c>
      <c r="W2493" t="s">
        <v>3541</v>
      </c>
      <c r="X2493" t="s">
        <v>11</v>
      </c>
      <c r="AD2493">
        <v>14000000</v>
      </c>
      <c r="AE2493">
        <v>6.9</v>
      </c>
      <c r="AF2493">
        <v>178406268</v>
      </c>
      <c r="AG2493">
        <f>IFERROR(CORREL(AD2493:$AD$3757, AF2493:$AF$3757), "")</f>
        <v>4.0382589101918651E-4</v>
      </c>
      <c r="AH2493">
        <f t="shared" si="66"/>
        <v>164406268</v>
      </c>
    </row>
    <row r="2494" spans="1:34" x14ac:dyDescent="0.3">
      <c r="A2494" t="s">
        <v>8</v>
      </c>
      <c r="B2494" t="s">
        <v>3542</v>
      </c>
      <c r="G2494">
        <v>108</v>
      </c>
      <c r="H2494" t="s">
        <v>354</v>
      </c>
      <c r="I2494" t="s">
        <v>253</v>
      </c>
      <c r="J2494" t="s">
        <v>528</v>
      </c>
      <c r="W2494" t="s">
        <v>3543</v>
      </c>
      <c r="X2494" t="s">
        <v>11</v>
      </c>
      <c r="AD2494">
        <v>15800000</v>
      </c>
      <c r="AE2494">
        <v>5.5</v>
      </c>
      <c r="AF2494">
        <v>109306210</v>
      </c>
      <c r="AG2494">
        <f>IFERROR(CORREL(AD2494:$AD$3757, AF2494:$AF$3757), "")</f>
        <v>5.2256667066023213E-4</v>
      </c>
      <c r="AH2494">
        <f t="shared" si="66"/>
        <v>93506210</v>
      </c>
    </row>
    <row r="2495" spans="1:34" x14ac:dyDescent="0.3">
      <c r="A2495" t="s">
        <v>8</v>
      </c>
      <c r="B2495" t="s">
        <v>200</v>
      </c>
      <c r="G2495">
        <v>145</v>
      </c>
      <c r="H2495" t="s">
        <v>5367</v>
      </c>
      <c r="I2495" t="s">
        <v>897</v>
      </c>
      <c r="J2495" t="s">
        <v>2601</v>
      </c>
      <c r="W2495" t="s">
        <v>3544</v>
      </c>
      <c r="X2495" t="s">
        <v>11</v>
      </c>
      <c r="AD2495">
        <v>14000000</v>
      </c>
      <c r="AE2495">
        <v>7.2</v>
      </c>
      <c r="AF2495">
        <v>70001698</v>
      </c>
      <c r="AG2495">
        <f>IFERROR(CORREL(AD2495:$AD$3757, AF2495:$AF$3757), "")</f>
        <v>5.8033383552769709E-4</v>
      </c>
      <c r="AH2495">
        <f t="shared" si="66"/>
        <v>56001698</v>
      </c>
    </row>
    <row r="2496" spans="1:34" x14ac:dyDescent="0.3">
      <c r="A2496" t="s">
        <v>197</v>
      </c>
      <c r="B2496" t="s">
        <v>183</v>
      </c>
      <c r="G2496">
        <v>98</v>
      </c>
      <c r="H2496" t="s">
        <v>253</v>
      </c>
      <c r="I2496" t="s">
        <v>528</v>
      </c>
      <c r="J2496" t="s">
        <v>5361</v>
      </c>
      <c r="K2496" t="s">
        <v>5365</v>
      </c>
      <c r="W2496" t="s">
        <v>3545</v>
      </c>
      <c r="X2496" t="s">
        <v>11</v>
      </c>
      <c r="AD2496">
        <v>15000000</v>
      </c>
      <c r="AE2496">
        <v>6.9</v>
      </c>
      <c r="AF2496">
        <v>68856263</v>
      </c>
      <c r="AG2496">
        <f>IFERROR(CORREL(AD2496:$AD$3757, AF2496:$AF$3757), "")</f>
        <v>6.167570117892278E-4</v>
      </c>
      <c r="AH2496">
        <f t="shared" si="66"/>
        <v>53856263</v>
      </c>
    </row>
    <row r="2497" spans="1:34" x14ac:dyDescent="0.3">
      <c r="A2497" t="s">
        <v>8</v>
      </c>
      <c r="B2497" t="s">
        <v>1477</v>
      </c>
      <c r="G2497">
        <v>101</v>
      </c>
      <c r="H2497" t="s">
        <v>1714</v>
      </c>
      <c r="I2497" t="s">
        <v>5281</v>
      </c>
      <c r="W2497" t="s">
        <v>3546</v>
      </c>
      <c r="X2497" t="s">
        <v>11</v>
      </c>
      <c r="AD2497">
        <v>15000000</v>
      </c>
      <c r="AE2497">
        <v>5.5</v>
      </c>
      <c r="AF2497">
        <v>51527787</v>
      </c>
      <c r="AG2497">
        <f>IFERROR(CORREL(AD2497:$AD$3757, AF2497:$AF$3757), "")</f>
        <v>6.4986279893875919E-4</v>
      </c>
      <c r="AH2497">
        <f t="shared" si="66"/>
        <v>36527787</v>
      </c>
    </row>
    <row r="2498" spans="1:34" x14ac:dyDescent="0.3">
      <c r="A2498" t="s">
        <v>8</v>
      </c>
      <c r="B2498" t="s">
        <v>2641</v>
      </c>
      <c r="G2498">
        <v>92</v>
      </c>
      <c r="H2498" t="s">
        <v>1714</v>
      </c>
      <c r="I2498" t="s">
        <v>5281</v>
      </c>
      <c r="W2498" t="s">
        <v>2642</v>
      </c>
      <c r="X2498" t="s">
        <v>11</v>
      </c>
      <c r="AD2498">
        <v>14000000</v>
      </c>
      <c r="AE2498">
        <v>5.9</v>
      </c>
      <c r="AF2498">
        <v>49122319</v>
      </c>
      <c r="AG2498">
        <f>IFERROR(CORREL(AD2498:$AD$3757, AF2498:$AF$3757), "")</f>
        <v>6.7081638761336347E-4</v>
      </c>
      <c r="AH2498">
        <f t="shared" si="66"/>
        <v>35122319</v>
      </c>
    </row>
    <row r="2499" spans="1:34" x14ac:dyDescent="0.3">
      <c r="A2499" t="s">
        <v>8</v>
      </c>
      <c r="B2499" t="s">
        <v>2596</v>
      </c>
      <c r="G2499">
        <v>109</v>
      </c>
      <c r="H2499" t="s">
        <v>897</v>
      </c>
      <c r="I2499" t="s">
        <v>5368</v>
      </c>
      <c r="J2499" t="s">
        <v>5359</v>
      </c>
      <c r="W2499" t="s">
        <v>3547</v>
      </c>
      <c r="X2499" t="s">
        <v>11</v>
      </c>
      <c r="AD2499">
        <v>14000000</v>
      </c>
      <c r="AE2499">
        <v>5.2</v>
      </c>
      <c r="AF2499">
        <v>61356221</v>
      </c>
      <c r="AG2499">
        <f>IFERROR(CORREL(AD2499:$AD$3757, AF2499:$AF$3757), "")</f>
        <v>6.9160775646833991E-4</v>
      </c>
      <c r="AH2499">
        <f t="shared" ref="AH2499:AH2562" si="67" xml:space="preserve"> AF2499 - AD2499</f>
        <v>47356221</v>
      </c>
    </row>
    <row r="2500" spans="1:34" x14ac:dyDescent="0.3">
      <c r="A2500" t="s">
        <v>8</v>
      </c>
      <c r="B2500" t="s">
        <v>2153</v>
      </c>
      <c r="G2500">
        <v>123</v>
      </c>
      <c r="H2500" t="s">
        <v>354</v>
      </c>
      <c r="I2500" t="s">
        <v>253</v>
      </c>
      <c r="J2500" t="s">
        <v>5358</v>
      </c>
      <c r="K2500" t="s">
        <v>5281</v>
      </c>
      <c r="W2500" t="s">
        <v>3548</v>
      </c>
      <c r="X2500" t="s">
        <v>11</v>
      </c>
      <c r="AD2500">
        <v>14000000</v>
      </c>
      <c r="AE2500">
        <v>7.1</v>
      </c>
      <c r="AF2500">
        <v>46800000</v>
      </c>
      <c r="AG2500">
        <f>IFERROR(CORREL(AD2500:$AD$3757, AF2500:$AF$3757), "")</f>
        <v>7.2174728599260288E-4</v>
      </c>
      <c r="AH2500">
        <f t="shared" si="67"/>
        <v>32800000</v>
      </c>
    </row>
    <row r="2501" spans="1:34" x14ac:dyDescent="0.3">
      <c r="A2501" t="s">
        <v>8</v>
      </c>
      <c r="B2501" t="s">
        <v>3549</v>
      </c>
      <c r="G2501">
        <v>99</v>
      </c>
      <c r="H2501" t="s">
        <v>1714</v>
      </c>
      <c r="I2501" t="s">
        <v>5363</v>
      </c>
      <c r="J2501" t="s">
        <v>5281</v>
      </c>
      <c r="W2501" t="s">
        <v>3550</v>
      </c>
      <c r="X2501" t="s">
        <v>11</v>
      </c>
      <c r="AD2501">
        <v>14000000</v>
      </c>
      <c r="AE2501">
        <v>5.5</v>
      </c>
      <c r="AF2501">
        <v>38048637</v>
      </c>
      <c r="AG2501">
        <f>IFERROR(CORREL(AD2501:$AD$3757, AF2501:$AF$3757), "")</f>
        <v>7.4087166553503489E-4</v>
      </c>
      <c r="AH2501">
        <f t="shared" si="67"/>
        <v>24048637</v>
      </c>
    </row>
    <row r="2502" spans="1:34" x14ac:dyDescent="0.3">
      <c r="A2502" t="s">
        <v>8</v>
      </c>
      <c r="B2502" t="s">
        <v>1506</v>
      </c>
      <c r="G2502">
        <v>119</v>
      </c>
      <c r="H2502" t="s">
        <v>897</v>
      </c>
      <c r="I2502" t="s">
        <v>5359</v>
      </c>
      <c r="W2502" t="s">
        <v>2673</v>
      </c>
      <c r="X2502" t="s">
        <v>11</v>
      </c>
      <c r="AD2502">
        <v>14000000</v>
      </c>
      <c r="AE2502">
        <v>7.7</v>
      </c>
      <c r="AF2502">
        <v>34700000</v>
      </c>
      <c r="AG2502">
        <f>IFERROR(CORREL(AD2502:$AD$3757, AF2502:$AF$3757), "")</f>
        <v>7.5339937421558319E-4</v>
      </c>
      <c r="AH2502">
        <f t="shared" si="67"/>
        <v>20700000</v>
      </c>
    </row>
    <row r="2503" spans="1:34" x14ac:dyDescent="0.3">
      <c r="A2503" t="s">
        <v>8</v>
      </c>
      <c r="B2503" t="s">
        <v>3551</v>
      </c>
      <c r="G2503">
        <v>107</v>
      </c>
      <c r="H2503" t="s">
        <v>253</v>
      </c>
      <c r="I2503" t="s">
        <v>897</v>
      </c>
      <c r="W2503" t="s">
        <v>3552</v>
      </c>
      <c r="X2503" t="s">
        <v>11</v>
      </c>
      <c r="AD2503">
        <v>14000000</v>
      </c>
      <c r="AE2503">
        <v>6.7</v>
      </c>
      <c r="AF2503">
        <v>34793160</v>
      </c>
      <c r="AG2503">
        <f>IFERROR(CORREL(AD2503:$AD$3757, AF2503:$AF$3757), "")</f>
        <v>7.6341617857414001E-4</v>
      </c>
      <c r="AH2503">
        <f t="shared" si="67"/>
        <v>20793160</v>
      </c>
    </row>
    <row r="2504" spans="1:34" x14ac:dyDescent="0.3">
      <c r="A2504" t="s">
        <v>8</v>
      </c>
      <c r="B2504" t="s">
        <v>2623</v>
      </c>
      <c r="G2504">
        <v>81</v>
      </c>
      <c r="H2504" t="s">
        <v>528</v>
      </c>
      <c r="I2504" t="s">
        <v>5359</v>
      </c>
      <c r="W2504" t="s">
        <v>3553</v>
      </c>
      <c r="X2504" t="s">
        <v>11</v>
      </c>
      <c r="AD2504">
        <v>14000000</v>
      </c>
      <c r="AE2504">
        <v>5</v>
      </c>
      <c r="AF2504">
        <v>30628981</v>
      </c>
      <c r="AG2504">
        <f>IFERROR(CORREL(AD2504:$AD$3757, AF2504:$AF$3757), "")</f>
        <v>7.7352034300508211E-4</v>
      </c>
      <c r="AH2504">
        <f t="shared" si="67"/>
        <v>16628981</v>
      </c>
    </row>
    <row r="2505" spans="1:34" x14ac:dyDescent="0.3">
      <c r="A2505" t="s">
        <v>8</v>
      </c>
      <c r="B2505" t="s">
        <v>1307</v>
      </c>
      <c r="G2505">
        <v>105</v>
      </c>
      <c r="H2505" t="s">
        <v>5367</v>
      </c>
      <c r="I2505" t="s">
        <v>897</v>
      </c>
      <c r="J2505" t="s">
        <v>5364</v>
      </c>
      <c r="W2505" t="s">
        <v>3554</v>
      </c>
      <c r="X2505" t="s">
        <v>11</v>
      </c>
      <c r="AD2505">
        <v>13000000</v>
      </c>
      <c r="AE2505">
        <v>6.4</v>
      </c>
      <c r="AF2505">
        <v>29959436</v>
      </c>
      <c r="AG2505">
        <f>IFERROR(CORREL(AD2505:$AD$3757, AF2505:$AF$3757), "")</f>
        <v>7.8049240138206607E-4</v>
      </c>
      <c r="AH2505">
        <f t="shared" si="67"/>
        <v>16959436</v>
      </c>
    </row>
    <row r="2506" spans="1:34" x14ac:dyDescent="0.3">
      <c r="A2506" t="s">
        <v>8</v>
      </c>
      <c r="B2506" t="s">
        <v>3446</v>
      </c>
      <c r="G2506">
        <v>82</v>
      </c>
      <c r="H2506" t="s">
        <v>253</v>
      </c>
      <c r="I2506" t="s">
        <v>5360</v>
      </c>
      <c r="J2506" t="s">
        <v>528</v>
      </c>
      <c r="K2506" t="s">
        <v>897</v>
      </c>
      <c r="L2506" t="s">
        <v>5361</v>
      </c>
      <c r="M2506" t="s">
        <v>5362</v>
      </c>
      <c r="W2506" t="s">
        <v>3555</v>
      </c>
      <c r="X2506" t="s">
        <v>11</v>
      </c>
      <c r="AD2506">
        <v>14000000</v>
      </c>
      <c r="AE2506">
        <v>6.6</v>
      </c>
      <c r="AF2506">
        <v>25571351</v>
      </c>
      <c r="AG2506">
        <f>IFERROR(CORREL(AD2506:$AD$3757, AF2506:$AF$3757), "")</f>
        <v>7.8743267651268259E-4</v>
      </c>
      <c r="AH2506">
        <f t="shared" si="67"/>
        <v>11571351</v>
      </c>
    </row>
    <row r="2507" spans="1:34" x14ac:dyDescent="0.3">
      <c r="A2507" t="s">
        <v>8</v>
      </c>
      <c r="B2507" t="s">
        <v>773</v>
      </c>
      <c r="G2507">
        <v>109</v>
      </c>
      <c r="H2507" t="s">
        <v>897</v>
      </c>
      <c r="I2507" t="s">
        <v>5359</v>
      </c>
      <c r="W2507" t="s">
        <v>3556</v>
      </c>
      <c r="X2507" t="s">
        <v>11</v>
      </c>
      <c r="AD2507">
        <v>14000000</v>
      </c>
      <c r="AE2507">
        <v>5.9</v>
      </c>
      <c r="AF2507">
        <v>27515786</v>
      </c>
      <c r="AG2507">
        <f>IFERROR(CORREL(AD2507:$AD$3757, AF2507:$AF$3757), "")</f>
        <v>7.9060551505721985E-4</v>
      </c>
      <c r="AH2507">
        <f t="shared" si="67"/>
        <v>13515786</v>
      </c>
    </row>
    <row r="2508" spans="1:34" x14ac:dyDescent="0.3">
      <c r="A2508" t="s">
        <v>8</v>
      </c>
      <c r="B2508" t="s">
        <v>1204</v>
      </c>
      <c r="G2508">
        <v>95</v>
      </c>
      <c r="H2508" t="s">
        <v>354</v>
      </c>
      <c r="I2508" t="s">
        <v>528</v>
      </c>
      <c r="J2508" t="s">
        <v>5366</v>
      </c>
      <c r="K2508" t="s">
        <v>5281</v>
      </c>
      <c r="W2508" t="s">
        <v>3557</v>
      </c>
      <c r="X2508" t="s">
        <v>11</v>
      </c>
      <c r="AD2508">
        <v>14000000</v>
      </c>
      <c r="AE2508">
        <v>5.7</v>
      </c>
      <c r="AF2508">
        <v>25482931</v>
      </c>
      <c r="AG2508">
        <f>IFERROR(CORREL(AD2508:$AD$3757, AF2508:$AF$3757), "")</f>
        <v>7.9525285679346266E-4</v>
      </c>
      <c r="AH2508">
        <f t="shared" si="67"/>
        <v>11482931</v>
      </c>
    </row>
    <row r="2509" spans="1:34" x14ac:dyDescent="0.3">
      <c r="A2509" t="s">
        <v>8</v>
      </c>
      <c r="B2509" t="s">
        <v>1689</v>
      </c>
      <c r="G2509">
        <v>100</v>
      </c>
      <c r="H2509" t="s">
        <v>528</v>
      </c>
      <c r="I2509" t="s">
        <v>5357</v>
      </c>
      <c r="J2509" t="s">
        <v>1714</v>
      </c>
      <c r="K2509" t="s">
        <v>5359</v>
      </c>
      <c r="W2509" t="s">
        <v>3558</v>
      </c>
      <c r="X2509" t="s">
        <v>11</v>
      </c>
      <c r="AD2509">
        <v>20000000</v>
      </c>
      <c r="AE2509">
        <v>4.5</v>
      </c>
      <c r="AF2509">
        <v>19900000</v>
      </c>
      <c r="AG2509">
        <f>IFERROR(CORREL(AD2509:$AD$3757, AF2509:$AF$3757), "")</f>
        <v>7.9837028858602017E-4</v>
      </c>
      <c r="AH2509">
        <f t="shared" si="67"/>
        <v>-100000</v>
      </c>
    </row>
    <row r="2510" spans="1:34" x14ac:dyDescent="0.3">
      <c r="A2510" t="s">
        <v>8</v>
      </c>
      <c r="B2510" t="s">
        <v>3154</v>
      </c>
      <c r="G2510">
        <v>91</v>
      </c>
      <c r="H2510" t="s">
        <v>1714</v>
      </c>
      <c r="I2510" t="s">
        <v>5363</v>
      </c>
      <c r="J2510" t="s">
        <v>5281</v>
      </c>
      <c r="W2510" t="s">
        <v>3559</v>
      </c>
      <c r="X2510" t="s">
        <v>11</v>
      </c>
      <c r="AD2510">
        <v>14000000</v>
      </c>
      <c r="AE2510">
        <v>5</v>
      </c>
      <c r="AF2510">
        <v>16298046</v>
      </c>
      <c r="AG2510">
        <f>IFERROR(CORREL(AD2510:$AD$3757, AF2510:$AF$3757), "")</f>
        <v>7.9774459824110127E-4</v>
      </c>
      <c r="AH2510">
        <f t="shared" si="67"/>
        <v>2298046</v>
      </c>
    </row>
    <row r="2511" spans="1:34" x14ac:dyDescent="0.3">
      <c r="A2511" t="s">
        <v>8</v>
      </c>
      <c r="B2511" t="s">
        <v>1518</v>
      </c>
      <c r="G2511">
        <v>90</v>
      </c>
      <c r="H2511" t="s">
        <v>528</v>
      </c>
      <c r="I2511" t="s">
        <v>5359</v>
      </c>
      <c r="W2511" t="s">
        <v>3560</v>
      </c>
      <c r="X2511" t="s">
        <v>11</v>
      </c>
      <c r="AD2511">
        <v>14000000</v>
      </c>
      <c r="AE2511">
        <v>4.5999999999999996</v>
      </c>
      <c r="AF2511">
        <v>15549702</v>
      </c>
      <c r="AG2511">
        <f>IFERROR(CORREL(AD2511:$AD$3757, AF2511:$AF$3757), "")</f>
        <v>7.9393334659380046E-4</v>
      </c>
      <c r="AH2511">
        <f t="shared" si="67"/>
        <v>1549702</v>
      </c>
    </row>
    <row r="2512" spans="1:34" x14ac:dyDescent="0.3">
      <c r="A2512" t="s">
        <v>8</v>
      </c>
      <c r="B2512" t="s">
        <v>372</v>
      </c>
      <c r="G2512">
        <v>108</v>
      </c>
      <c r="H2512" t="s">
        <v>253</v>
      </c>
      <c r="I2512" t="s">
        <v>5363</v>
      </c>
      <c r="J2512" t="s">
        <v>5281</v>
      </c>
      <c r="W2512" t="s">
        <v>3561</v>
      </c>
      <c r="X2512" t="s">
        <v>11</v>
      </c>
      <c r="AD2512">
        <v>14000000</v>
      </c>
      <c r="AE2512">
        <v>6.5</v>
      </c>
      <c r="AF2512">
        <v>15483540</v>
      </c>
      <c r="AG2512">
        <f>IFERROR(CORREL(AD2512:$AD$3757, AF2512:$AF$3757), "")</f>
        <v>7.8955199131525069E-4</v>
      </c>
      <c r="AH2512">
        <f t="shared" si="67"/>
        <v>1483540</v>
      </c>
    </row>
    <row r="2513" spans="1:34" x14ac:dyDescent="0.3">
      <c r="A2513" t="s">
        <v>8</v>
      </c>
      <c r="B2513" t="s">
        <v>3562</v>
      </c>
      <c r="G2513">
        <v>103</v>
      </c>
      <c r="H2513" t="s">
        <v>528</v>
      </c>
      <c r="I2513" t="s">
        <v>5359</v>
      </c>
      <c r="W2513" t="s">
        <v>3563</v>
      </c>
      <c r="X2513" t="s">
        <v>11</v>
      </c>
      <c r="AD2513">
        <v>14000000</v>
      </c>
      <c r="AE2513">
        <v>4.9000000000000004</v>
      </c>
      <c r="AF2513">
        <v>20246959</v>
      </c>
      <c r="AG2513">
        <f>IFERROR(CORREL(AD2513:$AD$3757, AF2513:$AF$3757), "")</f>
        <v>7.8511362867601114E-4</v>
      </c>
      <c r="AH2513">
        <f t="shared" si="67"/>
        <v>6246959</v>
      </c>
    </row>
    <row r="2514" spans="1:34" x14ac:dyDescent="0.3">
      <c r="A2514" t="s">
        <v>8</v>
      </c>
      <c r="B2514" t="s">
        <v>3564</v>
      </c>
      <c r="G2514">
        <v>96</v>
      </c>
      <c r="H2514" t="s">
        <v>528</v>
      </c>
      <c r="W2514" t="s">
        <v>3565</v>
      </c>
      <c r="X2514" t="s">
        <v>11</v>
      </c>
      <c r="AD2514">
        <v>14000000</v>
      </c>
      <c r="AE2514">
        <v>6</v>
      </c>
      <c r="AF2514">
        <v>15062898</v>
      </c>
      <c r="AG2514">
        <f>IFERROR(CORREL(AD2514:$AD$3757, AF2514:$AF$3757), "")</f>
        <v>7.8426725198250393E-4</v>
      </c>
      <c r="AH2514">
        <f t="shared" si="67"/>
        <v>1062898</v>
      </c>
    </row>
    <row r="2515" spans="1:34" x14ac:dyDescent="0.3">
      <c r="A2515" t="s">
        <v>8</v>
      </c>
      <c r="B2515" t="s">
        <v>3566</v>
      </c>
      <c r="G2515">
        <v>117</v>
      </c>
      <c r="H2515" t="s">
        <v>528</v>
      </c>
      <c r="I2515" t="s">
        <v>897</v>
      </c>
      <c r="J2515" t="s">
        <v>2601</v>
      </c>
      <c r="W2515" t="s">
        <v>3567</v>
      </c>
      <c r="X2515" t="s">
        <v>11</v>
      </c>
      <c r="AD2515">
        <v>12000000</v>
      </c>
      <c r="AE2515">
        <v>6.9</v>
      </c>
      <c r="AF2515">
        <v>14348123</v>
      </c>
      <c r="AG2515">
        <f>IFERROR(CORREL(AD2515:$AD$3757, AF2515:$AF$3757), "")</f>
        <v>7.7949973759175234E-4</v>
      </c>
      <c r="AH2515">
        <f t="shared" si="67"/>
        <v>2348123</v>
      </c>
    </row>
    <row r="2516" spans="1:34" x14ac:dyDescent="0.3">
      <c r="A2516" t="s">
        <v>8</v>
      </c>
      <c r="B2516" t="s">
        <v>3568</v>
      </c>
      <c r="G2516">
        <v>93</v>
      </c>
      <c r="H2516" t="s">
        <v>5357</v>
      </c>
      <c r="I2516" t="s">
        <v>1714</v>
      </c>
      <c r="W2516" t="s">
        <v>3569</v>
      </c>
      <c r="X2516" t="s">
        <v>11</v>
      </c>
      <c r="AD2516">
        <v>8500000</v>
      </c>
      <c r="AE2516">
        <v>5.7</v>
      </c>
      <c r="AF2516">
        <v>15171475</v>
      </c>
      <c r="AG2516">
        <f>IFERROR(CORREL(AD2516:$AD$3757, AF2516:$AF$3757), "")</f>
        <v>7.7342753169167683E-4</v>
      </c>
      <c r="AH2516">
        <f t="shared" si="67"/>
        <v>6671475</v>
      </c>
    </row>
    <row r="2517" spans="1:34" x14ac:dyDescent="0.3">
      <c r="A2517" t="s">
        <v>8</v>
      </c>
      <c r="B2517" t="s">
        <v>1351</v>
      </c>
      <c r="G2517">
        <v>115</v>
      </c>
      <c r="H2517" t="s">
        <v>528</v>
      </c>
      <c r="I2517" t="s">
        <v>897</v>
      </c>
      <c r="W2517" t="s">
        <v>3570</v>
      </c>
      <c r="X2517" t="s">
        <v>11</v>
      </c>
      <c r="AD2517">
        <v>14000000</v>
      </c>
      <c r="AE2517">
        <v>6.9</v>
      </c>
      <c r="AF2517">
        <v>13640000</v>
      </c>
      <c r="AG2517">
        <f>IFERROR(CORREL(AD2517:$AD$3757, AF2517:$AF$3757), "")</f>
        <v>7.6688662509120529E-4</v>
      </c>
      <c r="AH2517">
        <f t="shared" si="67"/>
        <v>-360000</v>
      </c>
    </row>
    <row r="2518" spans="1:34" x14ac:dyDescent="0.3">
      <c r="A2518" t="s">
        <v>8</v>
      </c>
      <c r="B2518" t="s">
        <v>3571</v>
      </c>
      <c r="G2518">
        <v>85</v>
      </c>
      <c r="H2518" t="s">
        <v>354</v>
      </c>
      <c r="I2518" t="s">
        <v>1714</v>
      </c>
      <c r="J2518" t="s">
        <v>5358</v>
      </c>
      <c r="K2518" t="s">
        <v>5281</v>
      </c>
      <c r="W2518" t="s">
        <v>3572</v>
      </c>
      <c r="X2518" t="s">
        <v>11</v>
      </c>
      <c r="AD2518">
        <v>11000000</v>
      </c>
      <c r="AE2518">
        <v>4.4000000000000004</v>
      </c>
      <c r="AF2518">
        <v>12610731</v>
      </c>
      <c r="AG2518">
        <f>IFERROR(CORREL(AD2518:$AD$3757, AF2518:$AF$3757), "")</f>
        <v>7.6101602597050883E-4</v>
      </c>
      <c r="AH2518">
        <f t="shared" si="67"/>
        <v>1610731</v>
      </c>
    </row>
    <row r="2519" spans="1:34" x14ac:dyDescent="0.3">
      <c r="A2519" t="s">
        <v>8</v>
      </c>
      <c r="B2519" t="s">
        <v>211</v>
      </c>
      <c r="G2519">
        <v>88</v>
      </c>
      <c r="H2519" t="s">
        <v>253</v>
      </c>
      <c r="I2519" t="s">
        <v>528</v>
      </c>
      <c r="J2519" t="s">
        <v>5361</v>
      </c>
      <c r="W2519" t="s">
        <v>3367</v>
      </c>
      <c r="X2519" t="s">
        <v>11</v>
      </c>
      <c r="AD2519">
        <v>15000000</v>
      </c>
      <c r="AE2519">
        <v>5.4</v>
      </c>
      <c r="AF2519">
        <v>47811275</v>
      </c>
      <c r="AG2519">
        <f>IFERROR(CORREL(AD2519:$AD$3757, AF2519:$AF$3757), "")</f>
        <v>7.5293744573155113E-4</v>
      </c>
      <c r="AH2519">
        <f t="shared" si="67"/>
        <v>32811275</v>
      </c>
    </row>
    <row r="2520" spans="1:34" x14ac:dyDescent="0.3">
      <c r="A2520" t="s">
        <v>8</v>
      </c>
      <c r="B2520" t="s">
        <v>3573</v>
      </c>
      <c r="G2520">
        <v>112</v>
      </c>
      <c r="H2520" t="s">
        <v>897</v>
      </c>
      <c r="I2520" t="s">
        <v>5364</v>
      </c>
      <c r="W2520" t="s">
        <v>3574</v>
      </c>
      <c r="X2520" t="s">
        <v>11</v>
      </c>
      <c r="AD2520">
        <v>14000000</v>
      </c>
      <c r="AE2520">
        <v>7</v>
      </c>
      <c r="AF2520">
        <v>11204499</v>
      </c>
      <c r="AG2520">
        <f>IFERROR(CORREL(AD2520:$AD$3757, AF2520:$AF$3757), "")</f>
        <v>7.7175849245411134E-4</v>
      </c>
      <c r="AH2520">
        <f t="shared" si="67"/>
        <v>-2795501</v>
      </c>
    </row>
    <row r="2521" spans="1:34" x14ac:dyDescent="0.3">
      <c r="A2521" t="s">
        <v>8</v>
      </c>
      <c r="B2521" t="s">
        <v>550</v>
      </c>
      <c r="G2521">
        <v>86</v>
      </c>
      <c r="H2521" t="s">
        <v>528</v>
      </c>
      <c r="I2521" t="s">
        <v>5363</v>
      </c>
      <c r="J2521" t="s">
        <v>5359</v>
      </c>
      <c r="W2521" t="s">
        <v>3575</v>
      </c>
      <c r="X2521" t="s">
        <v>11</v>
      </c>
      <c r="AD2521">
        <v>14000000</v>
      </c>
      <c r="AE2521">
        <v>5.4</v>
      </c>
      <c r="AF2521">
        <v>10397365</v>
      </c>
      <c r="AG2521">
        <f>IFERROR(CORREL(AD2521:$AD$3757, AF2521:$AF$3757), "")</f>
        <v>7.6403077928801082E-4</v>
      </c>
      <c r="AH2521">
        <f t="shared" si="67"/>
        <v>-3602635</v>
      </c>
    </row>
    <row r="2522" spans="1:34" x14ac:dyDescent="0.3">
      <c r="A2522" t="s">
        <v>8</v>
      </c>
      <c r="B2522" t="s">
        <v>3576</v>
      </c>
      <c r="G2522">
        <v>86</v>
      </c>
      <c r="H2522" t="s">
        <v>253</v>
      </c>
      <c r="I2522" t="s">
        <v>528</v>
      </c>
      <c r="W2522" t="s">
        <v>3577</v>
      </c>
      <c r="X2522" t="s">
        <v>11</v>
      </c>
      <c r="AD2522">
        <v>14000000</v>
      </c>
      <c r="AE2522">
        <v>5.4</v>
      </c>
      <c r="AF2522">
        <v>9402410</v>
      </c>
      <c r="AG2522">
        <f>IFERROR(CORREL(AD2522:$AD$3757, AF2522:$AF$3757), "")</f>
        <v>7.5567797602301139E-4</v>
      </c>
      <c r="AH2522">
        <f t="shared" si="67"/>
        <v>-4597590</v>
      </c>
    </row>
    <row r="2523" spans="1:34" x14ac:dyDescent="0.3">
      <c r="A2523" t="s">
        <v>8</v>
      </c>
      <c r="B2523" t="s">
        <v>3578</v>
      </c>
      <c r="G2523">
        <v>137</v>
      </c>
      <c r="H2523" t="s">
        <v>897</v>
      </c>
      <c r="I2523" t="s">
        <v>5359</v>
      </c>
      <c r="W2523" t="s">
        <v>3579</v>
      </c>
      <c r="X2523" t="s">
        <v>11</v>
      </c>
      <c r="AD2523">
        <v>26000000</v>
      </c>
      <c r="AE2523">
        <v>7.6</v>
      </c>
      <c r="AF2523">
        <v>5459824</v>
      </c>
      <c r="AG2523">
        <f>IFERROR(CORREL(AD2523:$AD$3757, AF2523:$AF$3757), "")</f>
        <v>7.4655615577572955E-4</v>
      </c>
      <c r="AH2523">
        <f t="shared" si="67"/>
        <v>-20540176</v>
      </c>
    </row>
    <row r="2524" spans="1:34" x14ac:dyDescent="0.3">
      <c r="A2524" t="s">
        <v>8</v>
      </c>
      <c r="B2524" t="s">
        <v>3580</v>
      </c>
      <c r="G2524">
        <v>90</v>
      </c>
      <c r="H2524" t="s">
        <v>897</v>
      </c>
      <c r="I2524" t="s">
        <v>5363</v>
      </c>
      <c r="J2524" t="s">
        <v>5281</v>
      </c>
      <c r="W2524" t="s">
        <v>3581</v>
      </c>
      <c r="X2524" t="s">
        <v>11</v>
      </c>
      <c r="AD2524">
        <v>24000000</v>
      </c>
      <c r="AE2524">
        <v>5.9</v>
      </c>
      <c r="AF2524">
        <v>5108820</v>
      </c>
      <c r="AG2524">
        <f>IFERROR(CORREL(AD2524:$AD$3757, AF2524:$AF$3757), "")</f>
        <v>7.4474005201007054E-4</v>
      </c>
      <c r="AH2524">
        <f t="shared" si="67"/>
        <v>-18891180</v>
      </c>
    </row>
    <row r="2525" spans="1:34" x14ac:dyDescent="0.3">
      <c r="A2525" t="s">
        <v>8</v>
      </c>
      <c r="B2525" t="s">
        <v>271</v>
      </c>
      <c r="G2525">
        <v>107</v>
      </c>
      <c r="H2525" t="s">
        <v>897</v>
      </c>
      <c r="W2525" t="s">
        <v>3582</v>
      </c>
      <c r="X2525" t="s">
        <v>11</v>
      </c>
      <c r="AD2525">
        <v>14000000</v>
      </c>
      <c r="AE2525">
        <v>6.6</v>
      </c>
      <c r="AF2525">
        <v>4741987</v>
      </c>
      <c r="AG2525">
        <f>IFERROR(CORREL(AD2525:$AD$3757, AF2525:$AF$3757), "")</f>
        <v>7.4112376918200162E-4</v>
      </c>
      <c r="AH2525">
        <f t="shared" si="67"/>
        <v>-9258013</v>
      </c>
    </row>
    <row r="2526" spans="1:34" x14ac:dyDescent="0.3">
      <c r="A2526" t="s">
        <v>8</v>
      </c>
      <c r="B2526" t="s">
        <v>320</v>
      </c>
      <c r="G2526">
        <v>98</v>
      </c>
      <c r="H2526" t="s">
        <v>5367</v>
      </c>
      <c r="I2526" t="s">
        <v>897</v>
      </c>
      <c r="J2526" t="s">
        <v>5364</v>
      </c>
      <c r="W2526" t="s">
        <v>3583</v>
      </c>
      <c r="X2526" t="s">
        <v>11</v>
      </c>
      <c r="AD2526">
        <v>14000000</v>
      </c>
      <c r="AE2526">
        <v>6.7</v>
      </c>
      <c r="AF2526">
        <v>4291965</v>
      </c>
      <c r="AG2526">
        <f>IFERROR(CORREL(AD2526:$AD$3757, AF2526:$AF$3757), "")</f>
        <v>7.2842524986712405E-4</v>
      </c>
      <c r="AH2526">
        <f t="shared" si="67"/>
        <v>-9708035</v>
      </c>
    </row>
    <row r="2527" spans="1:34" x14ac:dyDescent="0.3">
      <c r="A2527" t="s">
        <v>8</v>
      </c>
      <c r="B2527" t="s">
        <v>3584</v>
      </c>
      <c r="G2527">
        <v>84</v>
      </c>
      <c r="H2527" t="s">
        <v>897</v>
      </c>
      <c r="I2527" t="s">
        <v>1714</v>
      </c>
      <c r="J2527" t="s">
        <v>5363</v>
      </c>
      <c r="K2527" t="s">
        <v>5281</v>
      </c>
      <c r="W2527" t="s">
        <v>3585</v>
      </c>
      <c r="X2527" t="s">
        <v>11</v>
      </c>
      <c r="AD2527">
        <v>14000000</v>
      </c>
      <c r="AE2527">
        <v>3.9</v>
      </c>
      <c r="AF2527">
        <v>3100650</v>
      </c>
      <c r="AG2527">
        <f>IFERROR(CORREL(AD2527:$AD$3757, AF2527:$AF$3757), "")</f>
        <v>7.1536283525453403E-4</v>
      </c>
      <c r="AH2527">
        <f t="shared" si="67"/>
        <v>-10899350</v>
      </c>
    </row>
    <row r="2528" spans="1:34" x14ac:dyDescent="0.3">
      <c r="A2528" t="s">
        <v>8</v>
      </c>
      <c r="B2528" t="s">
        <v>3320</v>
      </c>
      <c r="G2528">
        <v>139</v>
      </c>
      <c r="H2528" t="s">
        <v>5367</v>
      </c>
      <c r="I2528" t="s">
        <v>897</v>
      </c>
      <c r="J2528" t="s">
        <v>5364</v>
      </c>
      <c r="K2528" t="s">
        <v>5359</v>
      </c>
      <c r="W2528" t="s">
        <v>3586</v>
      </c>
      <c r="X2528" t="s">
        <v>11</v>
      </c>
      <c r="AD2528">
        <v>14000000</v>
      </c>
      <c r="AE2528">
        <v>5.7</v>
      </c>
      <c r="AF2528">
        <v>2474000</v>
      </c>
      <c r="AG2528">
        <f>IFERROR(CORREL(AD2528:$AD$3757, AF2528:$AF$3757), "")</f>
        <v>7.0137272633799129E-4</v>
      </c>
      <c r="AH2528">
        <f t="shared" si="67"/>
        <v>-11526000</v>
      </c>
    </row>
    <row r="2529" spans="1:34" x14ac:dyDescent="0.3">
      <c r="A2529" t="s">
        <v>8</v>
      </c>
      <c r="B2529" t="s">
        <v>3587</v>
      </c>
      <c r="G2529">
        <v>127</v>
      </c>
      <c r="H2529" t="s">
        <v>354</v>
      </c>
      <c r="I2529" t="s">
        <v>253</v>
      </c>
      <c r="J2529" t="s">
        <v>5364</v>
      </c>
      <c r="W2529" t="s">
        <v>3588</v>
      </c>
      <c r="X2529" t="s">
        <v>11</v>
      </c>
      <c r="AD2529">
        <v>14000000</v>
      </c>
      <c r="AE2529">
        <v>6.5</v>
      </c>
      <c r="AF2529">
        <v>1000000</v>
      </c>
      <c r="AG2529">
        <f>IFERROR(CORREL(AD2529:$AD$3757, AF2529:$AF$3757), "")</f>
        <v>6.8688133978548748E-4</v>
      </c>
      <c r="AH2529">
        <f t="shared" si="67"/>
        <v>-13000000</v>
      </c>
    </row>
    <row r="2530" spans="1:34" x14ac:dyDescent="0.3">
      <c r="A2530" t="s">
        <v>8</v>
      </c>
      <c r="B2530" t="s">
        <v>3012</v>
      </c>
      <c r="G2530">
        <v>150</v>
      </c>
      <c r="H2530" t="s">
        <v>5367</v>
      </c>
      <c r="I2530" t="s">
        <v>897</v>
      </c>
      <c r="J2530" t="s">
        <v>5364</v>
      </c>
      <c r="W2530" t="s">
        <v>3589</v>
      </c>
      <c r="X2530" t="s">
        <v>11</v>
      </c>
      <c r="AD2530">
        <v>8200000</v>
      </c>
      <c r="AE2530">
        <v>6.8</v>
      </c>
      <c r="AF2530">
        <v>3958500</v>
      </c>
      <c r="AG2530">
        <f>IFERROR(CORREL(AD2530:$AD$3757, AF2530:$AF$3757), "")</f>
        <v>6.7124311086769694E-4</v>
      </c>
      <c r="AH2530">
        <f t="shared" si="67"/>
        <v>-4241500</v>
      </c>
    </row>
    <row r="2531" spans="1:34" x14ac:dyDescent="0.3">
      <c r="A2531" t="s">
        <v>8</v>
      </c>
      <c r="B2531" t="s">
        <v>1458</v>
      </c>
      <c r="G2531">
        <v>132</v>
      </c>
      <c r="H2531" t="s">
        <v>5367</v>
      </c>
      <c r="I2531" t="s">
        <v>5366</v>
      </c>
      <c r="J2531" t="s">
        <v>897</v>
      </c>
      <c r="K2531" t="s">
        <v>2601</v>
      </c>
      <c r="W2531" t="s">
        <v>3590</v>
      </c>
      <c r="X2531" t="s">
        <v>11</v>
      </c>
      <c r="AD2531">
        <v>103000000</v>
      </c>
      <c r="AE2531">
        <v>7.3</v>
      </c>
      <c r="AF2531">
        <v>274299</v>
      </c>
      <c r="AG2531">
        <f>IFERROR(CORREL(AD2531:$AD$3757, AF2531:$AF$3757), "")</f>
        <v>6.5234028583377489E-4</v>
      </c>
      <c r="AH2531">
        <f t="shared" si="67"/>
        <v>-102725701</v>
      </c>
    </row>
    <row r="2532" spans="1:34" x14ac:dyDescent="0.3">
      <c r="A2532" t="s">
        <v>8</v>
      </c>
      <c r="B2532" t="s">
        <v>639</v>
      </c>
      <c r="G2532">
        <v>115</v>
      </c>
      <c r="H2532" t="s">
        <v>528</v>
      </c>
      <c r="I2532" t="s">
        <v>897</v>
      </c>
      <c r="J2532" t="s">
        <v>2601</v>
      </c>
      <c r="W2532" t="s">
        <v>3591</v>
      </c>
      <c r="X2532" t="s">
        <v>11</v>
      </c>
      <c r="AD2532">
        <v>15000000</v>
      </c>
      <c r="AE2532">
        <v>7</v>
      </c>
      <c r="AF2532">
        <v>183088</v>
      </c>
      <c r="AG2532">
        <f>IFERROR(CORREL(AD2532:$AD$3757, AF2532:$AF$3757), "")</f>
        <v>7.380850353522001E-4</v>
      </c>
      <c r="AH2532">
        <f t="shared" si="67"/>
        <v>-14816912</v>
      </c>
    </row>
    <row r="2533" spans="1:34" x14ac:dyDescent="0.3">
      <c r="A2533" t="s">
        <v>8</v>
      </c>
      <c r="B2533" t="s">
        <v>3592</v>
      </c>
      <c r="G2533">
        <v>186</v>
      </c>
      <c r="H2533" t="s">
        <v>897</v>
      </c>
      <c r="W2533" t="s">
        <v>3593</v>
      </c>
      <c r="X2533" t="s">
        <v>11</v>
      </c>
      <c r="AD2533">
        <v>14000000</v>
      </c>
      <c r="AE2533">
        <v>6.5</v>
      </c>
      <c r="AF2533">
        <v>46495</v>
      </c>
      <c r="AG2533">
        <f>IFERROR(CORREL(AD2533:$AD$3757, AF2533:$AF$3757), "")</f>
        <v>7.2298012858376876E-4</v>
      </c>
      <c r="AH2533">
        <f t="shared" si="67"/>
        <v>-13953505</v>
      </c>
    </row>
    <row r="2534" spans="1:34" x14ac:dyDescent="0.3">
      <c r="A2534" t="s">
        <v>8</v>
      </c>
      <c r="B2534" t="s">
        <v>1027</v>
      </c>
      <c r="G2534">
        <v>90</v>
      </c>
      <c r="H2534" t="s">
        <v>528</v>
      </c>
      <c r="I2534" t="s">
        <v>897</v>
      </c>
      <c r="J2534" t="s">
        <v>5359</v>
      </c>
      <c r="W2534" t="s">
        <v>3594</v>
      </c>
      <c r="X2534" t="s">
        <v>11</v>
      </c>
      <c r="AD2534">
        <v>14000000</v>
      </c>
      <c r="AE2534">
        <v>7.7</v>
      </c>
      <c r="AF2534">
        <v>1752214</v>
      </c>
      <c r="AG2534">
        <f>IFERROR(CORREL(AD2534:$AD$3757, AF2534:$AF$3757), "")</f>
        <v>7.0659047284067926E-4</v>
      </c>
      <c r="AH2534">
        <f t="shared" si="67"/>
        <v>-12247786</v>
      </c>
    </row>
    <row r="2535" spans="1:34" x14ac:dyDescent="0.3">
      <c r="A2535" t="s">
        <v>8</v>
      </c>
      <c r="B2535" t="s">
        <v>284</v>
      </c>
      <c r="G2535">
        <v>134</v>
      </c>
      <c r="H2535" t="s">
        <v>897</v>
      </c>
      <c r="I2535" t="s">
        <v>5359</v>
      </c>
      <c r="W2535" t="s">
        <v>3595</v>
      </c>
      <c r="X2535" t="s">
        <v>11</v>
      </c>
      <c r="AD2535">
        <v>14000000</v>
      </c>
      <c r="AE2535">
        <v>7.7</v>
      </c>
      <c r="AF2535">
        <v>83025853</v>
      </c>
      <c r="AG2535">
        <f>IFERROR(CORREL(AD2535:$AD$3757, AF2535:$AF$3757), "")</f>
        <v>6.914656766461556E-4</v>
      </c>
      <c r="AH2535">
        <f t="shared" si="67"/>
        <v>69025853</v>
      </c>
    </row>
    <row r="2536" spans="1:34" x14ac:dyDescent="0.3">
      <c r="A2536" t="s">
        <v>8</v>
      </c>
      <c r="B2536" t="s">
        <v>230</v>
      </c>
      <c r="G2536">
        <v>101</v>
      </c>
      <c r="H2536" t="s">
        <v>354</v>
      </c>
      <c r="I2536" t="s">
        <v>253</v>
      </c>
      <c r="J2536" t="s">
        <v>528</v>
      </c>
      <c r="K2536" t="s">
        <v>5358</v>
      </c>
      <c r="W2536" t="s">
        <v>393</v>
      </c>
      <c r="X2536" t="s">
        <v>11</v>
      </c>
      <c r="AD2536">
        <v>125000000</v>
      </c>
      <c r="AE2536">
        <v>5.9</v>
      </c>
      <c r="AF2536">
        <v>190871240</v>
      </c>
      <c r="AG2536">
        <f>IFERROR(CORREL(AD2536:$AD$3757, AF2536:$AF$3757), "")</f>
        <v>7.3933615375889304E-4</v>
      </c>
      <c r="AH2536">
        <f t="shared" si="67"/>
        <v>65871240</v>
      </c>
    </row>
    <row r="2537" spans="1:34" x14ac:dyDescent="0.3">
      <c r="A2537" t="s">
        <v>8</v>
      </c>
      <c r="B2537" t="s">
        <v>2960</v>
      </c>
      <c r="G2537">
        <v>97</v>
      </c>
      <c r="H2537" t="s">
        <v>528</v>
      </c>
      <c r="I2537" t="s">
        <v>5359</v>
      </c>
      <c r="W2537" t="s">
        <v>3596</v>
      </c>
      <c r="X2537" t="s">
        <v>11</v>
      </c>
      <c r="AD2537">
        <v>12000000</v>
      </c>
      <c r="AE2537">
        <v>6.8</v>
      </c>
      <c r="AF2537">
        <v>56631572</v>
      </c>
      <c r="AG2537">
        <f>IFERROR(CORREL(AD2537:$AD$3757, AF2537:$AF$3757), "")</f>
        <v>-1.4687504124383802E-4</v>
      </c>
      <c r="AH2537">
        <f t="shared" si="67"/>
        <v>44631572</v>
      </c>
    </row>
    <row r="2538" spans="1:34" x14ac:dyDescent="0.3">
      <c r="A2538" t="s">
        <v>8</v>
      </c>
      <c r="B2538" t="s">
        <v>3025</v>
      </c>
      <c r="G2538">
        <v>107</v>
      </c>
      <c r="H2538" t="s">
        <v>897</v>
      </c>
      <c r="I2538" t="s">
        <v>5359</v>
      </c>
      <c r="W2538" t="s">
        <v>3597</v>
      </c>
      <c r="X2538" t="s">
        <v>11</v>
      </c>
      <c r="AD2538">
        <v>13500000</v>
      </c>
      <c r="AE2538">
        <v>7.4</v>
      </c>
      <c r="AF2538">
        <v>15854988</v>
      </c>
      <c r="AG2538">
        <f>IFERROR(CORREL(AD2538:$AD$3757, AF2538:$AF$3757), "")</f>
        <v>-1.159361659124659E-4</v>
      </c>
      <c r="AH2538">
        <f t="shared" si="67"/>
        <v>2354988</v>
      </c>
    </row>
    <row r="2539" spans="1:34" x14ac:dyDescent="0.3">
      <c r="A2539" t="s">
        <v>8</v>
      </c>
      <c r="B2539" t="s">
        <v>1923</v>
      </c>
      <c r="G2539">
        <v>99</v>
      </c>
      <c r="H2539" t="s">
        <v>528</v>
      </c>
      <c r="I2539" t="s">
        <v>5358</v>
      </c>
      <c r="W2539" t="s">
        <v>3598</v>
      </c>
      <c r="X2539" t="s">
        <v>11</v>
      </c>
      <c r="AD2539">
        <v>14000000</v>
      </c>
      <c r="AE2539">
        <v>5.0999999999999996</v>
      </c>
      <c r="AF2539">
        <v>12282677</v>
      </c>
      <c r="AG2539">
        <f>IFERROR(CORREL(AD2539:$AD$3757, AF2539:$AF$3757), "")</f>
        <v>-1.2033842305078555E-4</v>
      </c>
      <c r="AH2539">
        <f t="shared" si="67"/>
        <v>-1717323</v>
      </c>
    </row>
    <row r="2540" spans="1:34" x14ac:dyDescent="0.3">
      <c r="A2540" t="s">
        <v>8</v>
      </c>
      <c r="B2540" t="s">
        <v>2436</v>
      </c>
      <c r="G2540">
        <v>124</v>
      </c>
      <c r="H2540" t="s">
        <v>5367</v>
      </c>
      <c r="I2540" t="s">
        <v>897</v>
      </c>
      <c r="W2540" t="s">
        <v>3599</v>
      </c>
      <c r="X2540" t="s">
        <v>11</v>
      </c>
      <c r="AD2540">
        <v>13500000</v>
      </c>
      <c r="AE2540">
        <v>7.4</v>
      </c>
      <c r="AF2540">
        <v>7060876</v>
      </c>
      <c r="AG2540">
        <f>IFERROR(CORREL(AD2540:$AD$3757, AF2540:$AF$3757), "")</f>
        <v>-1.2735710110516849E-4</v>
      </c>
      <c r="AH2540">
        <f t="shared" si="67"/>
        <v>-6439124</v>
      </c>
    </row>
    <row r="2541" spans="1:34" x14ac:dyDescent="0.3">
      <c r="A2541" t="s">
        <v>8</v>
      </c>
      <c r="B2541" t="s">
        <v>3482</v>
      </c>
      <c r="G2541">
        <v>110</v>
      </c>
      <c r="H2541" t="s">
        <v>528</v>
      </c>
      <c r="I2541" t="s">
        <v>5366</v>
      </c>
      <c r="W2541" t="s">
        <v>3600</v>
      </c>
      <c r="X2541" t="s">
        <v>11</v>
      </c>
      <c r="AD2541">
        <v>15000000</v>
      </c>
      <c r="AE2541">
        <v>7.2</v>
      </c>
      <c r="AF2541">
        <v>14989761</v>
      </c>
      <c r="AG2541">
        <f>IFERROR(CORREL(AD2541:$AD$3757, AF2541:$AF$3757), "")</f>
        <v>-1.388160849577071E-4</v>
      </c>
      <c r="AH2541">
        <f t="shared" si="67"/>
        <v>-10239</v>
      </c>
    </row>
    <row r="2542" spans="1:34" x14ac:dyDescent="0.3">
      <c r="A2542" t="s">
        <v>8</v>
      </c>
      <c r="B2542" t="s">
        <v>776</v>
      </c>
      <c r="G2542">
        <v>178</v>
      </c>
      <c r="H2542" t="s">
        <v>5367</v>
      </c>
      <c r="I2542" t="s">
        <v>897</v>
      </c>
      <c r="J2542" t="s">
        <v>5364</v>
      </c>
      <c r="K2542" t="s">
        <v>2601</v>
      </c>
      <c r="W2542" t="s">
        <v>3601</v>
      </c>
      <c r="X2542" t="s">
        <v>3056</v>
      </c>
      <c r="AD2542">
        <v>13500000</v>
      </c>
      <c r="AE2542">
        <v>8.3000000000000007</v>
      </c>
      <c r="AF2542">
        <v>5501940</v>
      </c>
      <c r="AG2542">
        <f>IFERROR(CORREL(AD2542:$AD$3757, AF2542:$AF$3757), "")</f>
        <v>-1.4341890857364126E-4</v>
      </c>
      <c r="AH2542">
        <f t="shared" si="67"/>
        <v>-7998060</v>
      </c>
    </row>
    <row r="2543" spans="1:34" x14ac:dyDescent="0.3">
      <c r="A2543" t="s">
        <v>8</v>
      </c>
      <c r="B2543" t="s">
        <v>942</v>
      </c>
      <c r="G2543">
        <v>125</v>
      </c>
      <c r="H2543" t="s">
        <v>5367</v>
      </c>
      <c r="I2543" t="s">
        <v>897</v>
      </c>
      <c r="J2543" t="s">
        <v>5359</v>
      </c>
      <c r="W2543" t="s">
        <v>3602</v>
      </c>
      <c r="X2543" t="s">
        <v>733</v>
      </c>
      <c r="AD2543">
        <v>10000000</v>
      </c>
      <c r="AE2543">
        <v>8.1</v>
      </c>
      <c r="AF2543">
        <v>2086345</v>
      </c>
      <c r="AG2543">
        <f>IFERROR(CORREL(AD2543:$AD$3757, AF2543:$AF$3757), "")</f>
        <v>-1.5616189580968111E-4</v>
      </c>
      <c r="AH2543">
        <f t="shared" si="67"/>
        <v>-7913655</v>
      </c>
    </row>
    <row r="2544" spans="1:34" x14ac:dyDescent="0.3">
      <c r="A2544" t="s">
        <v>8</v>
      </c>
      <c r="B2544" t="s">
        <v>821</v>
      </c>
      <c r="G2544">
        <v>121</v>
      </c>
      <c r="H2544" t="s">
        <v>5367</v>
      </c>
      <c r="I2544" t="s">
        <v>528</v>
      </c>
      <c r="J2544" t="s">
        <v>897</v>
      </c>
      <c r="K2544" t="s">
        <v>2601</v>
      </c>
      <c r="W2544" t="s">
        <v>3603</v>
      </c>
      <c r="X2544" t="s">
        <v>11</v>
      </c>
      <c r="AD2544">
        <v>13000000</v>
      </c>
      <c r="AE2544">
        <v>7.3</v>
      </c>
      <c r="AF2544">
        <v>123922370</v>
      </c>
      <c r="AG2544">
        <f>IFERROR(CORREL(AD2544:$AD$3757, AF2544:$AF$3757), "")</f>
        <v>-1.7535443041089558E-4</v>
      </c>
      <c r="AH2544">
        <f t="shared" si="67"/>
        <v>110922370</v>
      </c>
    </row>
    <row r="2545" spans="1:34" x14ac:dyDescent="0.3">
      <c r="A2545" t="s">
        <v>8</v>
      </c>
      <c r="B2545" t="s">
        <v>2136</v>
      </c>
      <c r="G2545">
        <v>100</v>
      </c>
      <c r="H2545" t="s">
        <v>528</v>
      </c>
      <c r="W2545" t="s">
        <v>3604</v>
      </c>
      <c r="X2545" t="s">
        <v>11</v>
      </c>
      <c r="AD2545">
        <v>13400000</v>
      </c>
      <c r="AE2545">
        <v>3.6</v>
      </c>
      <c r="AF2545">
        <v>163591</v>
      </c>
      <c r="AG2545">
        <f>IFERROR(CORREL(AD2545:$AD$3757, AF2545:$AF$3757), "")</f>
        <v>-9.0537842218759703E-5</v>
      </c>
      <c r="AH2545">
        <f t="shared" si="67"/>
        <v>-13236409</v>
      </c>
    </row>
    <row r="2546" spans="1:34" x14ac:dyDescent="0.3">
      <c r="A2546" t="s">
        <v>8</v>
      </c>
      <c r="B2546" t="s">
        <v>286</v>
      </c>
      <c r="G2546">
        <v>115</v>
      </c>
      <c r="H2546" t="s">
        <v>4675</v>
      </c>
      <c r="I2546" t="s">
        <v>5368</v>
      </c>
      <c r="W2546" t="s">
        <v>3605</v>
      </c>
      <c r="X2546" t="s">
        <v>11</v>
      </c>
      <c r="AD2546">
        <v>13000000</v>
      </c>
      <c r="AE2546">
        <v>1.6</v>
      </c>
      <c r="AF2546">
        <v>73000942</v>
      </c>
      <c r="AG2546">
        <f>IFERROR(CORREL(AD2546:$AD$3757, AF2546:$AF$3757), "")</f>
        <v>-1.0772627159951564E-4</v>
      </c>
      <c r="AH2546">
        <f t="shared" si="67"/>
        <v>60000942</v>
      </c>
    </row>
    <row r="2547" spans="1:34" x14ac:dyDescent="0.3">
      <c r="A2547" t="s">
        <v>8</v>
      </c>
      <c r="B2547" t="s">
        <v>322</v>
      </c>
      <c r="G2547">
        <v>108</v>
      </c>
      <c r="H2547" t="s">
        <v>897</v>
      </c>
      <c r="I2547" t="s">
        <v>5281</v>
      </c>
      <c r="W2547" t="s">
        <v>3606</v>
      </c>
      <c r="X2547" t="s">
        <v>11</v>
      </c>
      <c r="AD2547">
        <v>13000000</v>
      </c>
      <c r="AE2547">
        <v>8</v>
      </c>
      <c r="AF2547">
        <v>106952327</v>
      </c>
      <c r="AG2547">
        <f>IFERROR(CORREL(AD2547:$AD$3757, AF2547:$AF$3757), "")</f>
        <v>-6.471875815110487E-5</v>
      </c>
      <c r="AH2547">
        <f t="shared" si="67"/>
        <v>93952327</v>
      </c>
    </row>
    <row r="2548" spans="1:34" x14ac:dyDescent="0.3">
      <c r="A2548" t="s">
        <v>8</v>
      </c>
      <c r="B2548" t="s">
        <v>374</v>
      </c>
      <c r="G2548">
        <v>117</v>
      </c>
      <c r="H2548" t="s">
        <v>354</v>
      </c>
      <c r="I2548" t="s">
        <v>5366</v>
      </c>
      <c r="J2548" t="s">
        <v>5358</v>
      </c>
      <c r="K2548" t="s">
        <v>5281</v>
      </c>
      <c r="W2548" t="s">
        <v>375</v>
      </c>
      <c r="X2548" t="s">
        <v>11</v>
      </c>
      <c r="AD2548">
        <v>100000000</v>
      </c>
      <c r="AE2548">
        <v>6.2</v>
      </c>
      <c r="AF2548">
        <v>58607007</v>
      </c>
      <c r="AG2548">
        <f>IFERROR(CORREL(AD2548:$AD$3757, AF2548:$AF$3757), "")</f>
        <v>6.795913339588254E-6</v>
      </c>
      <c r="AH2548">
        <f t="shared" si="67"/>
        <v>-41392993</v>
      </c>
    </row>
    <row r="2549" spans="1:34" x14ac:dyDescent="0.3">
      <c r="A2549" t="s">
        <v>8</v>
      </c>
      <c r="B2549" t="s">
        <v>1283</v>
      </c>
      <c r="G2549">
        <v>220</v>
      </c>
      <c r="H2549" t="s">
        <v>5366</v>
      </c>
      <c r="I2549" t="s">
        <v>897</v>
      </c>
      <c r="W2549" t="s">
        <v>3607</v>
      </c>
      <c r="X2549" t="s">
        <v>11</v>
      </c>
      <c r="AD2549">
        <v>13000000</v>
      </c>
      <c r="AE2549">
        <v>9</v>
      </c>
      <c r="AF2549">
        <v>57300000</v>
      </c>
      <c r="AG2549">
        <f>IFERROR(CORREL(AD2549:$AD$3757, AF2549:$AF$3757), "")</f>
        <v>-1.3995143757414191E-4</v>
      </c>
      <c r="AH2549">
        <f t="shared" si="67"/>
        <v>44300000</v>
      </c>
    </row>
    <row r="2550" spans="1:34" x14ac:dyDescent="0.3">
      <c r="A2550" t="s">
        <v>8</v>
      </c>
      <c r="B2550" t="s">
        <v>1535</v>
      </c>
      <c r="G2550">
        <v>112</v>
      </c>
      <c r="H2550" t="s">
        <v>897</v>
      </c>
      <c r="I2550" t="s">
        <v>5368</v>
      </c>
      <c r="J2550" t="s">
        <v>5359</v>
      </c>
      <c r="W2550" t="s">
        <v>3608</v>
      </c>
      <c r="X2550" t="s">
        <v>11</v>
      </c>
      <c r="AD2550">
        <v>13000000</v>
      </c>
      <c r="AE2550">
        <v>6.1</v>
      </c>
      <c r="AF2550">
        <v>91038276</v>
      </c>
      <c r="AG2550">
        <f>IFERROR(CORREL(AD2550:$AD$3757, AF2550:$AF$3757), "")</f>
        <v>-1.0988189203689601E-4</v>
      </c>
      <c r="AH2550">
        <f t="shared" si="67"/>
        <v>78038276</v>
      </c>
    </row>
    <row r="2551" spans="1:34" x14ac:dyDescent="0.3">
      <c r="A2551" t="s">
        <v>8</v>
      </c>
      <c r="B2551" t="s">
        <v>557</v>
      </c>
      <c r="G2551">
        <v>99</v>
      </c>
      <c r="H2551" t="s">
        <v>5357</v>
      </c>
      <c r="I2551" t="s">
        <v>1714</v>
      </c>
      <c r="J2551" t="s">
        <v>5281</v>
      </c>
      <c r="W2551" t="s">
        <v>3609</v>
      </c>
      <c r="X2551" t="s">
        <v>11</v>
      </c>
      <c r="AD2551">
        <v>7000000</v>
      </c>
      <c r="AE2551">
        <v>5.7</v>
      </c>
      <c r="AF2551">
        <v>49369900</v>
      </c>
      <c r="AG2551">
        <f>IFERROR(CORREL(AD2551:$AD$3757, AF2551:$AF$3757), "")</f>
        <v>-5.1599370530675449E-5</v>
      </c>
      <c r="AH2551">
        <f t="shared" si="67"/>
        <v>42369900</v>
      </c>
    </row>
    <row r="2552" spans="1:34" x14ac:dyDescent="0.3">
      <c r="A2552" t="s">
        <v>8</v>
      </c>
      <c r="B2552" t="s">
        <v>2631</v>
      </c>
      <c r="G2552">
        <v>109</v>
      </c>
      <c r="H2552" t="s">
        <v>897</v>
      </c>
      <c r="W2552" t="s">
        <v>3610</v>
      </c>
      <c r="X2552" t="s">
        <v>11</v>
      </c>
      <c r="AD2552">
        <v>13000000</v>
      </c>
      <c r="AE2552">
        <v>6.8</v>
      </c>
      <c r="AF2552">
        <v>61693523</v>
      </c>
      <c r="AG2552">
        <f>IFERROR(CORREL(AD2552:$AD$3757, AF2552:$AF$3757), "")</f>
        <v>-1.8663879751704937E-5</v>
      </c>
      <c r="AH2552">
        <f t="shared" si="67"/>
        <v>48693523</v>
      </c>
    </row>
    <row r="2553" spans="1:34" x14ac:dyDescent="0.3">
      <c r="A2553" t="s">
        <v>8</v>
      </c>
      <c r="B2553" t="s">
        <v>3611</v>
      </c>
      <c r="G2553">
        <v>83</v>
      </c>
      <c r="H2553" t="s">
        <v>528</v>
      </c>
      <c r="I2553" t="s">
        <v>5363</v>
      </c>
      <c r="W2553" t="s">
        <v>3612</v>
      </c>
      <c r="X2553" t="s">
        <v>11</v>
      </c>
      <c r="AD2553">
        <v>13000000</v>
      </c>
      <c r="AE2553">
        <v>5.5</v>
      </c>
      <c r="AF2553">
        <v>46729374</v>
      </c>
      <c r="AG2553">
        <f>IFERROR(CORREL(AD2553:$AD$3757, AF2553:$AF$3757), "")</f>
        <v>1.5366761334327868E-5</v>
      </c>
      <c r="AH2553">
        <f t="shared" si="67"/>
        <v>33729374</v>
      </c>
    </row>
    <row r="2554" spans="1:34" x14ac:dyDescent="0.3">
      <c r="A2554" t="s">
        <v>8</v>
      </c>
      <c r="B2554" t="s">
        <v>3613</v>
      </c>
      <c r="G2554">
        <v>107</v>
      </c>
      <c r="H2554" t="s">
        <v>354</v>
      </c>
      <c r="I2554" t="s">
        <v>5366</v>
      </c>
      <c r="J2554" t="s">
        <v>897</v>
      </c>
      <c r="K2554" t="s">
        <v>5281</v>
      </c>
      <c r="L2554" t="s">
        <v>4337</v>
      </c>
      <c r="W2554" t="s">
        <v>3614</v>
      </c>
      <c r="X2554" t="s">
        <v>11</v>
      </c>
      <c r="AD2554">
        <v>13000000</v>
      </c>
      <c r="AE2554">
        <v>6.8</v>
      </c>
      <c r="AF2554">
        <v>44726644</v>
      </c>
      <c r="AG2554">
        <f>IFERROR(CORREL(AD2554:$AD$3757, AF2554:$AF$3757), "")</f>
        <v>3.690951147303261E-5</v>
      </c>
      <c r="AH2554">
        <f t="shared" si="67"/>
        <v>31726644</v>
      </c>
    </row>
    <row r="2555" spans="1:34" x14ac:dyDescent="0.3">
      <c r="A2555" t="s">
        <v>8</v>
      </c>
      <c r="B2555" t="s">
        <v>3615</v>
      </c>
      <c r="G2555">
        <v>102</v>
      </c>
      <c r="H2555" t="s">
        <v>528</v>
      </c>
      <c r="I2555" t="s">
        <v>897</v>
      </c>
      <c r="W2555" t="s">
        <v>3616</v>
      </c>
      <c r="X2555" t="s">
        <v>11</v>
      </c>
      <c r="AD2555">
        <v>13000000</v>
      </c>
      <c r="AE2555">
        <v>7.3</v>
      </c>
      <c r="AF2555">
        <v>44134898</v>
      </c>
      <c r="AG2555">
        <f>IFERROR(CORREL(AD2555:$AD$3757, AF2555:$AF$3757), "")</f>
        <v>5.6811328141585873E-5</v>
      </c>
      <c r="AH2555">
        <f t="shared" si="67"/>
        <v>31134898</v>
      </c>
    </row>
    <row r="2556" spans="1:34" x14ac:dyDescent="0.3">
      <c r="A2556" t="s">
        <v>8</v>
      </c>
      <c r="B2556" t="s">
        <v>1923</v>
      </c>
      <c r="G2556">
        <v>100</v>
      </c>
      <c r="H2556" t="s">
        <v>528</v>
      </c>
      <c r="I2556" t="s">
        <v>5359</v>
      </c>
      <c r="W2556" t="s">
        <v>3617</v>
      </c>
      <c r="X2556" t="s">
        <v>11</v>
      </c>
      <c r="AD2556">
        <v>12500000</v>
      </c>
      <c r="AE2556">
        <v>6.1</v>
      </c>
      <c r="AF2556">
        <v>48637684</v>
      </c>
      <c r="AG2556">
        <f>IFERROR(CORREL(AD2556:$AD$3757, AF2556:$AF$3757), "")</f>
        <v>7.6253962130931095E-5</v>
      </c>
      <c r="AH2556">
        <f t="shared" si="67"/>
        <v>36137684</v>
      </c>
    </row>
    <row r="2557" spans="1:34" x14ac:dyDescent="0.3">
      <c r="A2557" t="s">
        <v>8</v>
      </c>
      <c r="B2557" t="s">
        <v>1995</v>
      </c>
      <c r="G2557">
        <v>97</v>
      </c>
      <c r="H2557" t="s">
        <v>528</v>
      </c>
      <c r="I2557" t="s">
        <v>897</v>
      </c>
      <c r="J2557" t="s">
        <v>5359</v>
      </c>
      <c r="W2557" t="s">
        <v>3618</v>
      </c>
      <c r="X2557" t="s">
        <v>11</v>
      </c>
      <c r="AD2557">
        <v>16000000</v>
      </c>
      <c r="AE2557">
        <v>7.2</v>
      </c>
      <c r="AF2557">
        <v>38176108</v>
      </c>
      <c r="AG2557">
        <f>IFERROR(CORREL(AD2557:$AD$3757, AF2557:$AF$3757), "")</f>
        <v>1.0029031954220207E-4</v>
      </c>
      <c r="AH2557">
        <f t="shared" si="67"/>
        <v>22176108</v>
      </c>
    </row>
    <row r="2558" spans="1:34" x14ac:dyDescent="0.3">
      <c r="A2558" t="s">
        <v>8</v>
      </c>
      <c r="B2558" t="s">
        <v>3619</v>
      </c>
      <c r="G2558">
        <v>92</v>
      </c>
      <c r="H2558" t="s">
        <v>528</v>
      </c>
      <c r="W2558" t="s">
        <v>3620</v>
      </c>
      <c r="X2558" t="s">
        <v>11</v>
      </c>
      <c r="AD2558">
        <v>13000000</v>
      </c>
      <c r="AE2558">
        <v>5.9</v>
      </c>
      <c r="AF2558">
        <v>28972187</v>
      </c>
      <c r="AG2558">
        <f>IFERROR(CORREL(AD2558:$AD$3757, AF2558:$AF$3757), "")</f>
        <v>1.1195177853250599E-4</v>
      </c>
      <c r="AH2558">
        <f t="shared" si="67"/>
        <v>15972187</v>
      </c>
    </row>
    <row r="2559" spans="1:34" x14ac:dyDescent="0.3">
      <c r="A2559" t="s">
        <v>8</v>
      </c>
      <c r="B2559" t="s">
        <v>3621</v>
      </c>
      <c r="G2559">
        <v>84</v>
      </c>
      <c r="H2559" t="s">
        <v>354</v>
      </c>
      <c r="I2559" t="s">
        <v>528</v>
      </c>
      <c r="J2559" t="s">
        <v>5366</v>
      </c>
      <c r="W2559" t="s">
        <v>3622</v>
      </c>
      <c r="X2559" t="s">
        <v>11</v>
      </c>
      <c r="AD2559">
        <v>8200000</v>
      </c>
      <c r="AE2559">
        <v>6.1</v>
      </c>
      <c r="AF2559">
        <v>27979400</v>
      </c>
      <c r="AG2559">
        <f>IFERROR(CORREL(AD2559:$AD$3757, AF2559:$AF$3757), "")</f>
        <v>1.1870097050331005E-4</v>
      </c>
      <c r="AH2559">
        <f t="shared" si="67"/>
        <v>19779400</v>
      </c>
    </row>
    <row r="2560" spans="1:34" x14ac:dyDescent="0.3">
      <c r="A2560" t="s">
        <v>8</v>
      </c>
      <c r="B2560" t="s">
        <v>1368</v>
      </c>
      <c r="G2560">
        <v>86</v>
      </c>
      <c r="H2560" t="s">
        <v>897</v>
      </c>
      <c r="I2560" t="s">
        <v>1714</v>
      </c>
      <c r="J2560" t="s">
        <v>5281</v>
      </c>
      <c r="W2560" t="s">
        <v>3623</v>
      </c>
      <c r="X2560" t="s">
        <v>11</v>
      </c>
      <c r="AD2560">
        <v>17000000</v>
      </c>
      <c r="AE2560">
        <v>6.8</v>
      </c>
      <c r="AF2560">
        <v>54257433</v>
      </c>
      <c r="AG2560">
        <f>IFERROR(CORREL(AD2560:$AD$3757, AF2560:$AF$3757), "")</f>
        <v>1.2647325173348493E-4</v>
      </c>
      <c r="AH2560">
        <f t="shared" si="67"/>
        <v>37257433</v>
      </c>
    </row>
    <row r="2561" spans="1:34" x14ac:dyDescent="0.3">
      <c r="A2561" t="s">
        <v>8</v>
      </c>
      <c r="B2561" t="s">
        <v>3624</v>
      </c>
      <c r="G2561">
        <v>120</v>
      </c>
      <c r="H2561" t="s">
        <v>5358</v>
      </c>
      <c r="I2561" t="s">
        <v>5281</v>
      </c>
      <c r="W2561" t="s">
        <v>3625</v>
      </c>
      <c r="X2561" t="s">
        <v>11</v>
      </c>
      <c r="AD2561">
        <v>13000000</v>
      </c>
      <c r="AE2561">
        <v>7.7</v>
      </c>
      <c r="AF2561">
        <v>23947</v>
      </c>
      <c r="AG2561">
        <f>IFERROR(CORREL(AD2561:$AD$3757, AF2561:$AF$3757), "")</f>
        <v>1.4733437263610022E-4</v>
      </c>
      <c r="AH2561">
        <f t="shared" si="67"/>
        <v>-12976053</v>
      </c>
    </row>
    <row r="2562" spans="1:34" x14ac:dyDescent="0.3">
      <c r="A2562" t="s">
        <v>8</v>
      </c>
      <c r="B2562" t="s">
        <v>2958</v>
      </c>
      <c r="G2562">
        <v>89</v>
      </c>
      <c r="H2562" t="s">
        <v>253</v>
      </c>
      <c r="I2562" t="s">
        <v>528</v>
      </c>
      <c r="J2562" t="s">
        <v>5361</v>
      </c>
      <c r="W2562" t="s">
        <v>3626</v>
      </c>
      <c r="X2562" t="s">
        <v>11</v>
      </c>
      <c r="AD2562">
        <v>13000000</v>
      </c>
      <c r="AE2562">
        <v>4.9000000000000004</v>
      </c>
      <c r="AF2562">
        <v>60008303</v>
      </c>
      <c r="AG2562">
        <f>IFERROR(CORREL(AD2562:$AD$3757, AF2562:$AF$3757), "")</f>
        <v>1.2966798913981869E-4</v>
      </c>
      <c r="AH2562">
        <f t="shared" si="67"/>
        <v>47008303</v>
      </c>
    </row>
    <row r="2563" spans="1:34" x14ac:dyDescent="0.3">
      <c r="A2563" t="s">
        <v>8</v>
      </c>
      <c r="B2563" t="s">
        <v>3627</v>
      </c>
      <c r="G2563">
        <v>117</v>
      </c>
      <c r="H2563" t="s">
        <v>528</v>
      </c>
      <c r="I2563" t="s">
        <v>897</v>
      </c>
      <c r="J2563" t="s">
        <v>5359</v>
      </c>
      <c r="W2563" t="s">
        <v>3628</v>
      </c>
      <c r="X2563" t="s">
        <v>11</v>
      </c>
      <c r="AD2563">
        <v>13000000</v>
      </c>
      <c r="AE2563">
        <v>6.1</v>
      </c>
      <c r="AF2563">
        <v>49121934</v>
      </c>
      <c r="AG2563">
        <f>IFERROR(CORREL(AD2563:$AD$3757, AF2563:$AF$3757), "")</f>
        <v>1.6279943106588303E-4</v>
      </c>
      <c r="AH2563">
        <f t="shared" ref="AH2563:AH2626" si="68" xml:space="preserve"> AF2563 - AD2563</f>
        <v>36121934</v>
      </c>
    </row>
    <row r="2564" spans="1:34" x14ac:dyDescent="0.3">
      <c r="A2564" t="s">
        <v>8</v>
      </c>
      <c r="B2564" t="s">
        <v>2997</v>
      </c>
      <c r="G2564">
        <v>97</v>
      </c>
      <c r="H2564" t="s">
        <v>528</v>
      </c>
      <c r="I2564" t="s">
        <v>5366</v>
      </c>
      <c r="J2564" t="s">
        <v>5361</v>
      </c>
      <c r="K2564" t="s">
        <v>5358</v>
      </c>
      <c r="W2564" t="s">
        <v>3629</v>
      </c>
      <c r="X2564" t="s">
        <v>11</v>
      </c>
      <c r="AD2564">
        <v>18000000</v>
      </c>
      <c r="AE2564">
        <v>2.5</v>
      </c>
      <c r="AF2564">
        <v>27141959</v>
      </c>
      <c r="AG2564">
        <f>IFERROR(CORREL(AD2564:$AD$3757, AF2564:$AF$3757), "")</f>
        <v>1.8674613869005725E-4</v>
      </c>
      <c r="AH2564">
        <f t="shared" si="68"/>
        <v>9141959</v>
      </c>
    </row>
    <row r="2565" spans="1:34" x14ac:dyDescent="0.3">
      <c r="A2565" t="s">
        <v>8</v>
      </c>
      <c r="B2565" t="s">
        <v>3630</v>
      </c>
      <c r="G2565">
        <v>91</v>
      </c>
      <c r="H2565" t="s">
        <v>354</v>
      </c>
      <c r="I2565" t="s">
        <v>528</v>
      </c>
      <c r="J2565" t="s">
        <v>5366</v>
      </c>
      <c r="K2565" t="s">
        <v>5281</v>
      </c>
      <c r="W2565" t="s">
        <v>3631</v>
      </c>
      <c r="X2565" t="s">
        <v>11</v>
      </c>
      <c r="AD2565">
        <v>13000000</v>
      </c>
      <c r="AE2565">
        <v>6.1</v>
      </c>
      <c r="AF2565">
        <v>27052167</v>
      </c>
      <c r="AG2565">
        <f>IFERROR(CORREL(AD2565:$AD$3757, AF2565:$AF$3757), "")</f>
        <v>1.9033230922310085E-4</v>
      </c>
      <c r="AH2565">
        <f t="shared" si="68"/>
        <v>14052167</v>
      </c>
    </row>
    <row r="2566" spans="1:34" x14ac:dyDescent="0.3">
      <c r="A2566" t="s">
        <v>8</v>
      </c>
      <c r="B2566" t="s">
        <v>3632</v>
      </c>
      <c r="G2566">
        <v>100</v>
      </c>
      <c r="H2566" t="s">
        <v>528</v>
      </c>
      <c r="I2566" t="s">
        <v>897</v>
      </c>
      <c r="J2566" t="s">
        <v>5361</v>
      </c>
      <c r="W2566" t="s">
        <v>3633</v>
      </c>
      <c r="X2566" t="s">
        <v>11</v>
      </c>
      <c r="AD2566">
        <v>13000000</v>
      </c>
      <c r="AE2566">
        <v>5.9</v>
      </c>
      <c r="AF2566">
        <v>26539321</v>
      </c>
      <c r="AG2566">
        <f>IFERROR(CORREL(AD2566:$AD$3757, AF2566:$AF$3757), "")</f>
        <v>1.9556851115870368E-4</v>
      </c>
      <c r="AH2566">
        <f t="shared" si="68"/>
        <v>13539321</v>
      </c>
    </row>
    <row r="2567" spans="1:34" x14ac:dyDescent="0.3">
      <c r="A2567" t="s">
        <v>8</v>
      </c>
      <c r="B2567" t="s">
        <v>3634</v>
      </c>
      <c r="G2567">
        <v>72</v>
      </c>
      <c r="H2567" t="s">
        <v>5357</v>
      </c>
      <c r="I2567" t="s">
        <v>1714</v>
      </c>
      <c r="W2567" t="s">
        <v>3635</v>
      </c>
      <c r="X2567" t="s">
        <v>11</v>
      </c>
      <c r="AD2567">
        <v>13000000</v>
      </c>
      <c r="AE2567">
        <v>5.7</v>
      </c>
      <c r="AF2567">
        <v>28501605</v>
      </c>
      <c r="AG2567">
        <f>IFERROR(CORREL(AD2567:$AD$3757, AF2567:$AF$3757), "")</f>
        <v>2.0037753347311945E-4</v>
      </c>
      <c r="AH2567">
        <f t="shared" si="68"/>
        <v>15501605</v>
      </c>
    </row>
    <row r="2568" spans="1:34" x14ac:dyDescent="0.3">
      <c r="A2568" t="s">
        <v>8</v>
      </c>
      <c r="B2568" t="s">
        <v>3636</v>
      </c>
      <c r="G2568">
        <v>84</v>
      </c>
      <c r="H2568" t="s">
        <v>5366</v>
      </c>
      <c r="I2568" t="s">
        <v>5281</v>
      </c>
      <c r="W2568" t="s">
        <v>3637</v>
      </c>
      <c r="X2568" t="s">
        <v>11</v>
      </c>
      <c r="AD2568">
        <v>13200000</v>
      </c>
      <c r="AE2568">
        <v>5.6</v>
      </c>
      <c r="AF2568">
        <v>52543632</v>
      </c>
      <c r="AG2568">
        <f>IFERROR(CORREL(AD2568:$AD$3757, AF2568:$AF$3757), "")</f>
        <v>2.0686491795253299E-4</v>
      </c>
      <c r="AH2568">
        <f t="shared" si="68"/>
        <v>39343632</v>
      </c>
    </row>
    <row r="2569" spans="1:34" x14ac:dyDescent="0.3">
      <c r="A2569" t="s">
        <v>8</v>
      </c>
      <c r="B2569" t="s">
        <v>858</v>
      </c>
      <c r="G2569">
        <v>126</v>
      </c>
      <c r="H2569" t="s">
        <v>1714</v>
      </c>
      <c r="W2569" t="s">
        <v>3638</v>
      </c>
      <c r="X2569" t="s">
        <v>11</v>
      </c>
      <c r="AD2569">
        <v>18000000</v>
      </c>
      <c r="AE2569">
        <v>7.2</v>
      </c>
      <c r="AF2569">
        <v>25592632</v>
      </c>
      <c r="AG2569">
        <f>IFERROR(CORREL(AD2569:$AD$3757, AF2569:$AF$3757), "")</f>
        <v>2.3353710548579048E-4</v>
      </c>
      <c r="AH2569">
        <f t="shared" si="68"/>
        <v>7592632</v>
      </c>
    </row>
    <row r="2570" spans="1:34" x14ac:dyDescent="0.3">
      <c r="A2570" t="s">
        <v>197</v>
      </c>
      <c r="B2570" t="s">
        <v>3639</v>
      </c>
      <c r="G2570">
        <v>108</v>
      </c>
      <c r="H2570" t="s">
        <v>897</v>
      </c>
      <c r="I2570" t="s">
        <v>5363</v>
      </c>
      <c r="J2570" t="s">
        <v>5358</v>
      </c>
      <c r="K2570" t="s">
        <v>5281</v>
      </c>
      <c r="W2570" t="s">
        <v>3640</v>
      </c>
      <c r="X2570" t="s">
        <v>11</v>
      </c>
      <c r="AD2570">
        <v>15000000</v>
      </c>
      <c r="AE2570">
        <v>7.7</v>
      </c>
      <c r="AF2570">
        <v>25440971</v>
      </c>
      <c r="AG2570">
        <f>IFERROR(CORREL(AD2570:$AD$3757, AF2570:$AF$3757), "")</f>
        <v>2.3627854582531762E-4</v>
      </c>
      <c r="AH2570">
        <f t="shared" si="68"/>
        <v>10440971</v>
      </c>
    </row>
    <row r="2571" spans="1:34" x14ac:dyDescent="0.3">
      <c r="A2571" t="s">
        <v>8</v>
      </c>
      <c r="B2571" t="s">
        <v>482</v>
      </c>
      <c r="G2571">
        <v>112</v>
      </c>
      <c r="H2571" t="s">
        <v>528</v>
      </c>
      <c r="I2571" t="s">
        <v>897</v>
      </c>
      <c r="J2571" t="s">
        <v>5357</v>
      </c>
      <c r="W2571" t="s">
        <v>3641</v>
      </c>
      <c r="X2571" t="s">
        <v>11</v>
      </c>
      <c r="AD2571">
        <v>13000000</v>
      </c>
      <c r="AE2571">
        <v>7.8</v>
      </c>
      <c r="AF2571">
        <v>22858926</v>
      </c>
      <c r="AG2571">
        <f>IFERROR(CORREL(AD2571:$AD$3757, AF2571:$AF$3757), "")</f>
        <v>2.3969642902836201E-4</v>
      </c>
      <c r="AH2571">
        <f t="shared" si="68"/>
        <v>9858926</v>
      </c>
    </row>
    <row r="2572" spans="1:34" x14ac:dyDescent="0.3">
      <c r="A2572" t="s">
        <v>8</v>
      </c>
      <c r="B2572" t="s">
        <v>3642</v>
      </c>
      <c r="G2572">
        <v>90</v>
      </c>
      <c r="H2572" t="s">
        <v>528</v>
      </c>
      <c r="I2572" t="s">
        <v>5359</v>
      </c>
      <c r="W2572" t="s">
        <v>3643</v>
      </c>
      <c r="X2572" t="s">
        <v>11</v>
      </c>
      <c r="AD2572">
        <v>6000000</v>
      </c>
      <c r="AE2572">
        <v>6.1</v>
      </c>
      <c r="AF2572">
        <v>22235901</v>
      </c>
      <c r="AG2572">
        <f>IFERROR(CORREL(AD2572:$AD$3757, AF2572:$AF$3757), "")</f>
        <v>2.4142276223487031E-4</v>
      </c>
      <c r="AH2572">
        <f t="shared" si="68"/>
        <v>16235901</v>
      </c>
    </row>
    <row r="2573" spans="1:34" x14ac:dyDescent="0.3">
      <c r="A2573" t="s">
        <v>8</v>
      </c>
      <c r="B2573" t="s">
        <v>3644</v>
      </c>
      <c r="G2573">
        <v>91</v>
      </c>
      <c r="H2573" t="s">
        <v>253</v>
      </c>
      <c r="I2573" t="s">
        <v>5361</v>
      </c>
      <c r="J2573" t="s">
        <v>5358</v>
      </c>
      <c r="W2573" t="s">
        <v>3645</v>
      </c>
      <c r="X2573" t="s">
        <v>11</v>
      </c>
      <c r="AD2573">
        <v>13000000</v>
      </c>
      <c r="AE2573">
        <v>5.8</v>
      </c>
      <c r="AF2573">
        <v>38916903</v>
      </c>
      <c r="AG2573">
        <f>IFERROR(CORREL(AD2573:$AD$3757, AF2573:$AF$3757), "")</f>
        <v>2.4315982077305465E-4</v>
      </c>
      <c r="AH2573">
        <f t="shared" si="68"/>
        <v>25916903</v>
      </c>
    </row>
    <row r="2574" spans="1:34" x14ac:dyDescent="0.3">
      <c r="A2574" t="s">
        <v>8</v>
      </c>
      <c r="B2574" t="s">
        <v>1451</v>
      </c>
      <c r="G2574">
        <v>135</v>
      </c>
      <c r="H2574" t="s">
        <v>897</v>
      </c>
      <c r="I2574" t="s">
        <v>5359</v>
      </c>
      <c r="W2574" t="s">
        <v>3646</v>
      </c>
      <c r="X2574" t="s">
        <v>11</v>
      </c>
      <c r="AD2574">
        <v>14000000</v>
      </c>
      <c r="AE2574">
        <v>6.5</v>
      </c>
      <c r="AF2574">
        <v>16929123</v>
      </c>
      <c r="AG2574">
        <f>IFERROR(CORREL(AD2574:$AD$3757, AF2574:$AF$3757), "")</f>
        <v>2.5864346524239032E-4</v>
      </c>
      <c r="AH2574">
        <f t="shared" si="68"/>
        <v>2929123</v>
      </c>
    </row>
    <row r="2575" spans="1:34" x14ac:dyDescent="0.3">
      <c r="A2575" t="s">
        <v>8</v>
      </c>
      <c r="B2575" t="s">
        <v>975</v>
      </c>
      <c r="G2575">
        <v>141</v>
      </c>
      <c r="H2575" t="s">
        <v>897</v>
      </c>
      <c r="I2575" t="s">
        <v>5364</v>
      </c>
      <c r="J2575" t="s">
        <v>2601</v>
      </c>
      <c r="W2575" t="s">
        <v>3647</v>
      </c>
      <c r="X2575" t="s">
        <v>2077</v>
      </c>
      <c r="AD2575">
        <v>19000000</v>
      </c>
      <c r="AE2575">
        <v>7.9</v>
      </c>
      <c r="AF2575">
        <v>13753931</v>
      </c>
      <c r="AG2575">
        <f>IFERROR(CORREL(AD2575:$AD$3757, AF2575:$AF$3757), "")</f>
        <v>2.5553076018174173E-4</v>
      </c>
      <c r="AH2575">
        <f t="shared" si="68"/>
        <v>-5246069</v>
      </c>
    </row>
    <row r="2576" spans="1:34" x14ac:dyDescent="0.3">
      <c r="A2576" t="s">
        <v>8</v>
      </c>
      <c r="B2576" t="s">
        <v>3648</v>
      </c>
      <c r="G2576">
        <v>104</v>
      </c>
      <c r="H2576" t="s">
        <v>253</v>
      </c>
      <c r="I2576" t="s">
        <v>897</v>
      </c>
      <c r="J2576" t="s">
        <v>5358</v>
      </c>
      <c r="W2576" t="s">
        <v>3649</v>
      </c>
      <c r="X2576" t="s">
        <v>11</v>
      </c>
      <c r="AD2576">
        <v>13000000</v>
      </c>
      <c r="AE2576">
        <v>6.3</v>
      </c>
      <c r="AF2576">
        <v>10996440</v>
      </c>
      <c r="AG2576">
        <f>IFERROR(CORREL(AD2576:$AD$3757, AF2576:$AF$3757), "")</f>
        <v>2.5181464083779884E-4</v>
      </c>
      <c r="AH2576">
        <f t="shared" si="68"/>
        <v>-2003560</v>
      </c>
    </row>
    <row r="2577" spans="1:34" x14ac:dyDescent="0.3">
      <c r="A2577" t="s">
        <v>8</v>
      </c>
      <c r="B2577" t="s">
        <v>3650</v>
      </c>
      <c r="G2577">
        <v>118</v>
      </c>
      <c r="H2577" t="s">
        <v>897</v>
      </c>
      <c r="W2577" t="s">
        <v>3651</v>
      </c>
      <c r="X2577" t="s">
        <v>11</v>
      </c>
      <c r="AD2577">
        <v>13000000</v>
      </c>
      <c r="AE2577">
        <v>8.3000000000000007</v>
      </c>
      <c r="AF2577">
        <v>14677654</v>
      </c>
      <c r="AG2577">
        <f>IFERROR(CORREL(AD2577:$AD$3757, AF2577:$AF$3757), "")</f>
        <v>2.4339712605961784E-4</v>
      </c>
      <c r="AH2577">
        <f t="shared" si="68"/>
        <v>1677654</v>
      </c>
    </row>
    <row r="2578" spans="1:34" x14ac:dyDescent="0.3">
      <c r="A2578" t="s">
        <v>8</v>
      </c>
      <c r="B2578" t="s">
        <v>1814</v>
      </c>
      <c r="G2578">
        <v>82</v>
      </c>
      <c r="H2578" t="s">
        <v>528</v>
      </c>
      <c r="W2578" t="s">
        <v>3652</v>
      </c>
      <c r="X2578" t="s">
        <v>11</v>
      </c>
      <c r="AD2578">
        <v>13000000</v>
      </c>
      <c r="AE2578">
        <v>6.4</v>
      </c>
      <c r="AF2578">
        <v>9975684</v>
      </c>
      <c r="AG2578">
        <f>IFERROR(CORREL(AD2578:$AD$3757, AF2578:$AF$3757), "")</f>
        <v>2.3811843854005152E-4</v>
      </c>
      <c r="AH2578">
        <f t="shared" si="68"/>
        <v>-3024316</v>
      </c>
    </row>
    <row r="2579" spans="1:34" x14ac:dyDescent="0.3">
      <c r="A2579" t="s">
        <v>8</v>
      </c>
      <c r="B2579" t="s">
        <v>3653</v>
      </c>
      <c r="G2579">
        <v>95</v>
      </c>
      <c r="H2579" t="s">
        <v>528</v>
      </c>
      <c r="I2579" t="s">
        <v>5366</v>
      </c>
      <c r="J2579" t="s">
        <v>5281</v>
      </c>
      <c r="W2579" t="s">
        <v>3654</v>
      </c>
      <c r="X2579" t="s">
        <v>11</v>
      </c>
      <c r="AD2579">
        <v>13000000</v>
      </c>
      <c r="AE2579">
        <v>6.7</v>
      </c>
      <c r="AF2579">
        <v>7881335</v>
      </c>
      <c r="AG2579">
        <f>IFERROR(CORREL(AD2579:$AD$3757, AF2579:$AF$3757), "")</f>
        <v>2.2879941174381414E-4</v>
      </c>
      <c r="AH2579">
        <f t="shared" si="68"/>
        <v>-5118665</v>
      </c>
    </row>
    <row r="2580" spans="1:34" x14ac:dyDescent="0.3">
      <c r="A2580" t="s">
        <v>8</v>
      </c>
      <c r="B2580" t="s">
        <v>2913</v>
      </c>
      <c r="G2580">
        <v>94</v>
      </c>
      <c r="H2580" t="s">
        <v>528</v>
      </c>
      <c r="W2580" t="s">
        <v>3655</v>
      </c>
      <c r="X2580" t="s">
        <v>11</v>
      </c>
      <c r="AD2580">
        <v>13000000</v>
      </c>
      <c r="AE2580">
        <v>6.1</v>
      </c>
      <c r="AF2580">
        <v>6241697</v>
      </c>
      <c r="AG2580">
        <f>IFERROR(CORREL(AD2580:$AD$3757, AF2580:$AF$3757), "")</f>
        <v>2.1766745608450315E-4</v>
      </c>
      <c r="AH2580">
        <f t="shared" si="68"/>
        <v>-6758303</v>
      </c>
    </row>
    <row r="2581" spans="1:34" x14ac:dyDescent="0.3">
      <c r="A2581" t="s">
        <v>8</v>
      </c>
      <c r="B2581" t="s">
        <v>3656</v>
      </c>
      <c r="G2581">
        <v>99</v>
      </c>
      <c r="H2581" t="s">
        <v>897</v>
      </c>
      <c r="I2581" t="s">
        <v>5281</v>
      </c>
      <c r="W2581" t="s">
        <v>3657</v>
      </c>
      <c r="X2581" t="s">
        <v>11</v>
      </c>
      <c r="AD2581">
        <v>13000000</v>
      </c>
      <c r="AE2581">
        <v>6</v>
      </c>
      <c r="AF2581">
        <v>5871603</v>
      </c>
      <c r="AG2581">
        <f>IFERROR(CORREL(AD2581:$AD$3757, AF2581:$AF$3757), "")</f>
        <v>2.0510803429035537E-4</v>
      </c>
      <c r="AH2581">
        <f t="shared" si="68"/>
        <v>-7128397</v>
      </c>
    </row>
    <row r="2582" spans="1:34" x14ac:dyDescent="0.3">
      <c r="A2582" t="s">
        <v>8</v>
      </c>
      <c r="B2582" t="s">
        <v>3658</v>
      </c>
      <c r="G2582">
        <v>121</v>
      </c>
      <c r="H2582" t="s">
        <v>897</v>
      </c>
      <c r="I2582" t="s">
        <v>5368</v>
      </c>
      <c r="W2582">
        <v>54</v>
      </c>
      <c r="X2582" t="s">
        <v>11</v>
      </c>
      <c r="AD2582">
        <v>13000000</v>
      </c>
      <c r="AE2582">
        <v>5.8</v>
      </c>
      <c r="AF2582">
        <v>16574731</v>
      </c>
      <c r="AG2582">
        <f>IFERROR(CORREL(AD2582:$AD$3757, AF2582:$AF$3757), "")</f>
        <v>1.9220780832348799E-4</v>
      </c>
      <c r="AH2582">
        <f t="shared" si="68"/>
        <v>3574731</v>
      </c>
    </row>
    <row r="2583" spans="1:34" x14ac:dyDescent="0.3">
      <c r="A2583" t="s">
        <v>8</v>
      </c>
      <c r="B2583" t="s">
        <v>3659</v>
      </c>
      <c r="G2583">
        <v>84</v>
      </c>
      <c r="H2583" t="s">
        <v>253</v>
      </c>
      <c r="I2583" t="s">
        <v>528</v>
      </c>
      <c r="J2583" t="s">
        <v>5359</v>
      </c>
      <c r="K2583" t="s">
        <v>5358</v>
      </c>
      <c r="W2583" t="s">
        <v>3660</v>
      </c>
      <c r="X2583" t="s">
        <v>11</v>
      </c>
      <c r="AD2583">
        <v>13000000</v>
      </c>
      <c r="AE2583">
        <v>5.6</v>
      </c>
      <c r="AF2583">
        <v>5002310</v>
      </c>
      <c r="AG2583">
        <f>IFERROR(CORREL(AD2583:$AD$3757, AF2583:$AF$3757), "")</f>
        <v>1.8849472681843258E-4</v>
      </c>
      <c r="AH2583">
        <f t="shared" si="68"/>
        <v>-7997690</v>
      </c>
    </row>
    <row r="2584" spans="1:34" x14ac:dyDescent="0.3">
      <c r="A2584" t="s">
        <v>8</v>
      </c>
      <c r="B2584" t="s">
        <v>3661</v>
      </c>
      <c r="G2584">
        <v>93</v>
      </c>
      <c r="H2584" t="s">
        <v>528</v>
      </c>
      <c r="I2584" t="s">
        <v>5366</v>
      </c>
      <c r="J2584" t="s">
        <v>5281</v>
      </c>
      <c r="W2584" t="s">
        <v>3662</v>
      </c>
      <c r="X2584" t="s">
        <v>11</v>
      </c>
      <c r="AD2584">
        <v>13000000</v>
      </c>
      <c r="AE2584">
        <v>6.1</v>
      </c>
      <c r="AF2584">
        <v>4919896</v>
      </c>
      <c r="AG2584">
        <f>IFERROR(CORREL(AD2584:$AD$3757, AF2584:$AF$3757), "")</f>
        <v>1.7480818690222293E-4</v>
      </c>
      <c r="AH2584">
        <f t="shared" si="68"/>
        <v>-8080104</v>
      </c>
    </row>
    <row r="2585" spans="1:34" x14ac:dyDescent="0.3">
      <c r="A2585" t="s">
        <v>8</v>
      </c>
      <c r="B2585" t="s">
        <v>3663</v>
      </c>
      <c r="G2585">
        <v>93</v>
      </c>
      <c r="H2585" t="s">
        <v>528</v>
      </c>
      <c r="W2585" t="s">
        <v>3664</v>
      </c>
      <c r="X2585" t="s">
        <v>11</v>
      </c>
      <c r="AD2585">
        <v>13000000</v>
      </c>
      <c r="AE2585">
        <v>5.9</v>
      </c>
      <c r="AF2585">
        <v>25675765</v>
      </c>
      <c r="AG2585">
        <f>IFERROR(CORREL(AD2585:$AD$3757, AF2585:$AF$3757), "")</f>
        <v>1.6102543046224676E-4</v>
      </c>
      <c r="AH2585">
        <f t="shared" si="68"/>
        <v>12675765</v>
      </c>
    </row>
    <row r="2586" spans="1:34" x14ac:dyDescent="0.3">
      <c r="A2586" t="s">
        <v>8</v>
      </c>
      <c r="B2586" t="s">
        <v>3665</v>
      </c>
      <c r="G2586">
        <v>120</v>
      </c>
      <c r="H2586" t="s">
        <v>528</v>
      </c>
      <c r="I2586" t="s">
        <v>897</v>
      </c>
      <c r="J2586" t="s">
        <v>5359</v>
      </c>
      <c r="W2586" t="s">
        <v>3666</v>
      </c>
      <c r="X2586" t="s">
        <v>762</v>
      </c>
      <c r="AD2586">
        <v>13000000</v>
      </c>
      <c r="AE2586">
        <v>7.3</v>
      </c>
      <c r="AF2586">
        <v>4857376</v>
      </c>
      <c r="AG2586">
        <f>IFERROR(CORREL(AD2586:$AD$3757, AF2586:$AF$3757), "")</f>
        <v>1.6513725069488861E-4</v>
      </c>
      <c r="AH2586">
        <f t="shared" si="68"/>
        <v>-8142624</v>
      </c>
    </row>
    <row r="2587" spans="1:34" x14ac:dyDescent="0.3">
      <c r="A2587" t="s">
        <v>8</v>
      </c>
      <c r="B2587" t="s">
        <v>1155</v>
      </c>
      <c r="G2587">
        <v>112</v>
      </c>
      <c r="H2587" t="s">
        <v>897</v>
      </c>
      <c r="I2587" t="s">
        <v>5365</v>
      </c>
      <c r="W2587" t="s">
        <v>3667</v>
      </c>
      <c r="X2587" t="s">
        <v>11</v>
      </c>
      <c r="AD2587">
        <v>13000000</v>
      </c>
      <c r="AE2587">
        <v>6.8</v>
      </c>
      <c r="AF2587">
        <v>3169424</v>
      </c>
      <c r="AG2587">
        <f>IFERROR(CORREL(AD2587:$AD$3757, AF2587:$AF$3757), "")</f>
        <v>1.5126699396358594E-4</v>
      </c>
      <c r="AH2587">
        <f t="shared" si="68"/>
        <v>-9830576</v>
      </c>
    </row>
    <row r="2588" spans="1:34" x14ac:dyDescent="0.3">
      <c r="A2588" t="s">
        <v>8</v>
      </c>
      <c r="B2588" t="s">
        <v>463</v>
      </c>
      <c r="G2588">
        <v>107</v>
      </c>
      <c r="H2588" t="s">
        <v>528</v>
      </c>
      <c r="I2588" t="s">
        <v>897</v>
      </c>
      <c r="J2588" t="s">
        <v>5359</v>
      </c>
      <c r="W2588" t="s">
        <v>3668</v>
      </c>
      <c r="X2588" t="s">
        <v>11</v>
      </c>
      <c r="AD2588">
        <v>13000000</v>
      </c>
      <c r="AE2588">
        <v>5.7</v>
      </c>
      <c r="AF2588">
        <v>18004225</v>
      </c>
      <c r="AG2588">
        <f>IFERROR(CORREL(AD2588:$AD$3757, AF2588:$AF$3757), "")</f>
        <v>1.3591239924396769E-4</v>
      </c>
      <c r="AH2588">
        <f t="shared" si="68"/>
        <v>5004225</v>
      </c>
    </row>
    <row r="2589" spans="1:34" x14ac:dyDescent="0.3">
      <c r="A2589" t="s">
        <v>8</v>
      </c>
      <c r="B2589" t="s">
        <v>3669</v>
      </c>
      <c r="G2589">
        <v>112</v>
      </c>
      <c r="H2589" t="s">
        <v>897</v>
      </c>
      <c r="I2589" t="s">
        <v>5359</v>
      </c>
      <c r="W2589" t="s">
        <v>3670</v>
      </c>
      <c r="X2589" t="s">
        <v>762</v>
      </c>
      <c r="AD2589">
        <v>100000000</v>
      </c>
      <c r="AE2589">
        <v>7.3</v>
      </c>
      <c r="AF2589">
        <v>3058380</v>
      </c>
      <c r="AG2589">
        <f>IFERROR(CORREL(AD2589:$AD$3757, AF2589:$AF$3757), "")</f>
        <v>1.333684237109161E-4</v>
      </c>
      <c r="AH2589">
        <f t="shared" si="68"/>
        <v>-96941620</v>
      </c>
    </row>
    <row r="2590" spans="1:34" x14ac:dyDescent="0.3">
      <c r="A2590" t="s">
        <v>8</v>
      </c>
      <c r="B2590" t="s">
        <v>2661</v>
      </c>
      <c r="G2590">
        <v>96</v>
      </c>
      <c r="H2590" t="s">
        <v>897</v>
      </c>
      <c r="I2590" t="s">
        <v>5363</v>
      </c>
      <c r="J2590" t="s">
        <v>5359</v>
      </c>
      <c r="K2590" t="s">
        <v>5281</v>
      </c>
      <c r="W2590" t="s">
        <v>3671</v>
      </c>
      <c r="X2590" t="s">
        <v>11</v>
      </c>
      <c r="AD2590">
        <v>11000000</v>
      </c>
      <c r="AE2590">
        <v>6.3</v>
      </c>
      <c r="AF2590">
        <v>3074838</v>
      </c>
      <c r="AG2590">
        <f>IFERROR(CORREL(AD2590:$AD$3757, AF2590:$AF$3757), "")</f>
        <v>2.0355111416891751E-4</v>
      </c>
      <c r="AH2590">
        <f t="shared" si="68"/>
        <v>-7925162</v>
      </c>
    </row>
    <row r="2591" spans="1:34" x14ac:dyDescent="0.3">
      <c r="A2591" t="s">
        <v>8</v>
      </c>
      <c r="B2591" t="s">
        <v>3672</v>
      </c>
      <c r="G2591">
        <v>91</v>
      </c>
      <c r="H2591" t="s">
        <v>528</v>
      </c>
      <c r="I2591" t="s">
        <v>5366</v>
      </c>
      <c r="J2591" t="s">
        <v>897</v>
      </c>
      <c r="W2591" t="s">
        <v>3673</v>
      </c>
      <c r="X2591" t="s">
        <v>11</v>
      </c>
      <c r="AD2591">
        <v>13000000</v>
      </c>
      <c r="AE2591">
        <v>5.9</v>
      </c>
      <c r="AF2591">
        <v>2104000</v>
      </c>
      <c r="AG2591">
        <f>IFERROR(CORREL(AD2591:$AD$3757, AF2591:$AF$3757), "")</f>
        <v>1.8615184222051321E-4</v>
      </c>
      <c r="AH2591">
        <f t="shared" si="68"/>
        <v>-10896000</v>
      </c>
    </row>
    <row r="2592" spans="1:34" x14ac:dyDescent="0.3">
      <c r="A2592" t="s">
        <v>8</v>
      </c>
      <c r="B2592" t="s">
        <v>1456</v>
      </c>
      <c r="G2592">
        <v>105</v>
      </c>
      <c r="H2592" t="s">
        <v>897</v>
      </c>
      <c r="I2592" t="s">
        <v>5281</v>
      </c>
      <c r="W2592" t="s">
        <v>2477</v>
      </c>
      <c r="X2592" t="s">
        <v>11</v>
      </c>
      <c r="AD2592">
        <v>26000000</v>
      </c>
      <c r="AE2592">
        <v>7.1</v>
      </c>
      <c r="AF2592">
        <v>28501651</v>
      </c>
      <c r="AG2592">
        <f>IFERROR(CORREL(AD2592:$AD$3757, AF2592:$AF$3757), "")</f>
        <v>1.6985337587017507E-4</v>
      </c>
      <c r="AH2592">
        <f t="shared" si="68"/>
        <v>2501651</v>
      </c>
    </row>
    <row r="2593" spans="1:34" x14ac:dyDescent="0.3">
      <c r="A2593" t="s">
        <v>8</v>
      </c>
      <c r="B2593" t="s">
        <v>2696</v>
      </c>
      <c r="G2593">
        <v>125</v>
      </c>
      <c r="H2593" t="s">
        <v>5367</v>
      </c>
      <c r="I2593" t="s">
        <v>528</v>
      </c>
      <c r="J2593" t="s">
        <v>5366</v>
      </c>
      <c r="K2593" t="s">
        <v>897</v>
      </c>
      <c r="W2593" t="s">
        <v>3674</v>
      </c>
      <c r="X2593" t="s">
        <v>11</v>
      </c>
      <c r="AD2593">
        <v>13000000</v>
      </c>
      <c r="AE2593">
        <v>7.1</v>
      </c>
      <c r="AF2593">
        <v>1172769</v>
      </c>
      <c r="AG2593">
        <f>IFERROR(CORREL(AD2593:$AD$3757, AF2593:$AF$3757), "")</f>
        <v>1.7097851859855561E-4</v>
      </c>
      <c r="AH2593">
        <f t="shared" si="68"/>
        <v>-11827231</v>
      </c>
    </row>
    <row r="2594" spans="1:34" x14ac:dyDescent="0.3">
      <c r="A2594" t="s">
        <v>8</v>
      </c>
      <c r="B2594" t="s">
        <v>3675</v>
      </c>
      <c r="G2594">
        <v>102</v>
      </c>
      <c r="H2594" t="s">
        <v>897</v>
      </c>
      <c r="I2594" t="s">
        <v>5359</v>
      </c>
      <c r="W2594" t="s">
        <v>3676</v>
      </c>
      <c r="X2594" t="s">
        <v>11</v>
      </c>
      <c r="AD2594">
        <v>13000000</v>
      </c>
      <c r="AE2594">
        <v>8</v>
      </c>
      <c r="AF2594">
        <v>17738570</v>
      </c>
      <c r="AG2594">
        <f>IFERROR(CORREL(AD2594:$AD$3757, AF2594:$AF$3757), "")</f>
        <v>1.5384735464120101E-4</v>
      </c>
      <c r="AH2594">
        <f t="shared" si="68"/>
        <v>4738570</v>
      </c>
    </row>
    <row r="2595" spans="1:34" x14ac:dyDescent="0.3">
      <c r="A2595" t="s">
        <v>8</v>
      </c>
      <c r="B2595" t="s">
        <v>3677</v>
      </c>
      <c r="G2595">
        <v>87</v>
      </c>
      <c r="H2595" t="s">
        <v>354</v>
      </c>
      <c r="W2595" t="s">
        <v>3678</v>
      </c>
      <c r="X2595" t="s">
        <v>11</v>
      </c>
      <c r="AD2595">
        <v>3000000</v>
      </c>
      <c r="AE2595">
        <v>5.0999999999999996</v>
      </c>
      <c r="AF2595">
        <v>1200000</v>
      </c>
      <c r="AG2595">
        <f>IFERROR(CORREL(AD2595:$AD$3757, AF2595:$AF$3757), "")</f>
        <v>1.5102092075361029E-4</v>
      </c>
      <c r="AH2595">
        <f t="shared" si="68"/>
        <v>-1800000</v>
      </c>
    </row>
    <row r="2596" spans="1:34" x14ac:dyDescent="0.3">
      <c r="A2596" t="s">
        <v>8</v>
      </c>
      <c r="B2596" t="s">
        <v>2700</v>
      </c>
      <c r="G2596">
        <v>118</v>
      </c>
      <c r="H2596" t="s">
        <v>5367</v>
      </c>
      <c r="I2596" t="s">
        <v>5366</v>
      </c>
      <c r="J2596" t="s">
        <v>897</v>
      </c>
      <c r="W2596" t="s">
        <v>3679</v>
      </c>
      <c r="X2596" t="s">
        <v>11</v>
      </c>
      <c r="AD2596">
        <v>13000000</v>
      </c>
      <c r="AE2596">
        <v>7.1</v>
      </c>
      <c r="AF2596">
        <v>1150403</v>
      </c>
      <c r="AG2596">
        <f>IFERROR(CORREL(AD2596:$AD$3757, AF2596:$AF$3757), "")</f>
        <v>1.2295407873647891E-4</v>
      </c>
      <c r="AH2596">
        <f t="shared" si="68"/>
        <v>-11849597</v>
      </c>
    </row>
    <row r="2597" spans="1:34" x14ac:dyDescent="0.3">
      <c r="A2597" t="s">
        <v>8</v>
      </c>
      <c r="B2597" t="s">
        <v>3473</v>
      </c>
      <c r="G2597">
        <v>115</v>
      </c>
      <c r="H2597" t="s">
        <v>897</v>
      </c>
      <c r="I2597" t="s">
        <v>5359</v>
      </c>
      <c r="J2597" t="s">
        <v>4337</v>
      </c>
      <c r="W2597" t="s">
        <v>3680</v>
      </c>
      <c r="X2597" t="s">
        <v>11</v>
      </c>
      <c r="AD2597">
        <v>20000000</v>
      </c>
      <c r="AE2597">
        <v>6.5</v>
      </c>
      <c r="AF2597">
        <v>403932</v>
      </c>
      <c r="AG2597">
        <f>IFERROR(CORREL(AD2597:$AD$3757, AF2597:$AF$3757), "")</f>
        <v>1.0570906585516785E-4</v>
      </c>
      <c r="AH2597">
        <f t="shared" si="68"/>
        <v>-19596068</v>
      </c>
    </row>
    <row r="2598" spans="1:34" x14ac:dyDescent="0.3">
      <c r="A2598" t="s">
        <v>8</v>
      </c>
      <c r="B2598" t="s">
        <v>1199</v>
      </c>
      <c r="G2598">
        <v>91</v>
      </c>
      <c r="H2598" t="s">
        <v>1714</v>
      </c>
      <c r="I2598" t="s">
        <v>5281</v>
      </c>
      <c r="W2598" t="s">
        <v>3681</v>
      </c>
      <c r="X2598" t="s">
        <v>11</v>
      </c>
      <c r="AD2598">
        <v>8495000</v>
      </c>
      <c r="AE2598">
        <v>4.5</v>
      </c>
      <c r="AF2598">
        <v>1712111</v>
      </c>
      <c r="AG2598">
        <f>IFERROR(CORREL(AD2598:$AD$3757, AF2598:$AF$3757), "")</f>
        <v>9.5740388144137641E-5</v>
      </c>
      <c r="AH2598">
        <f t="shared" si="68"/>
        <v>-6782889</v>
      </c>
    </row>
    <row r="2599" spans="1:34" x14ac:dyDescent="0.3">
      <c r="A2599" t="s">
        <v>8</v>
      </c>
      <c r="B2599" t="s">
        <v>3289</v>
      </c>
      <c r="G2599">
        <v>88</v>
      </c>
      <c r="H2599" t="s">
        <v>354</v>
      </c>
      <c r="I2599" t="s">
        <v>528</v>
      </c>
      <c r="J2599" t="s">
        <v>5358</v>
      </c>
      <c r="K2599" t="s">
        <v>5281</v>
      </c>
      <c r="W2599" t="s">
        <v>3682</v>
      </c>
      <c r="X2599" t="s">
        <v>11</v>
      </c>
      <c r="AD2599">
        <v>13000000</v>
      </c>
      <c r="AE2599">
        <v>6.6</v>
      </c>
      <c r="AF2599">
        <v>1024175</v>
      </c>
      <c r="AG2599">
        <f>IFERROR(CORREL(AD2599:$AD$3757, AF2599:$AF$3757), "")</f>
        <v>7.4121600108418989E-5</v>
      </c>
      <c r="AH2599">
        <f t="shared" si="68"/>
        <v>-11975825</v>
      </c>
    </row>
    <row r="2600" spans="1:34" x14ac:dyDescent="0.3">
      <c r="A2600" t="s">
        <v>8</v>
      </c>
      <c r="B2600" t="s">
        <v>151</v>
      </c>
      <c r="G2600">
        <v>127</v>
      </c>
      <c r="H2600" t="s">
        <v>897</v>
      </c>
      <c r="I2600" t="s">
        <v>5359</v>
      </c>
      <c r="J2600" t="s">
        <v>2601</v>
      </c>
      <c r="W2600" t="s">
        <v>3683</v>
      </c>
      <c r="X2600" t="s">
        <v>3684</v>
      </c>
      <c r="AD2600">
        <v>13000000</v>
      </c>
      <c r="AE2600">
        <v>4.3</v>
      </c>
      <c r="AF2600">
        <v>301305</v>
      </c>
      <c r="AG2600">
        <f>IFERROR(CORREL(AD2600:$AD$3757, AF2600:$AF$3757), "")</f>
        <v>5.6668740828051411E-5</v>
      </c>
      <c r="AH2600">
        <f t="shared" si="68"/>
        <v>-12698695</v>
      </c>
    </row>
    <row r="2601" spans="1:34" x14ac:dyDescent="0.3">
      <c r="A2601" t="s">
        <v>8</v>
      </c>
      <c r="B2601" t="s">
        <v>3504</v>
      </c>
      <c r="G2601">
        <v>94</v>
      </c>
      <c r="H2601" t="s">
        <v>5366</v>
      </c>
      <c r="I2601" t="s">
        <v>5281</v>
      </c>
      <c r="W2601" t="s">
        <v>3685</v>
      </c>
      <c r="X2601" t="s">
        <v>11</v>
      </c>
      <c r="AD2601">
        <v>13000000</v>
      </c>
      <c r="AE2601">
        <v>6.7</v>
      </c>
      <c r="AF2601">
        <v>51872378</v>
      </c>
      <c r="AG2601">
        <f>IFERROR(CORREL(AD2601:$AD$3757, AF2601:$AF$3757), "")</f>
        <v>3.855206566857509E-5</v>
      </c>
      <c r="AH2601">
        <f t="shared" si="68"/>
        <v>38872378</v>
      </c>
    </row>
    <row r="2602" spans="1:34" x14ac:dyDescent="0.3">
      <c r="A2602" t="s">
        <v>8</v>
      </c>
      <c r="B2602" t="s">
        <v>3686</v>
      </c>
      <c r="G2602">
        <v>90</v>
      </c>
      <c r="H2602" t="s">
        <v>354</v>
      </c>
      <c r="I2602" t="s">
        <v>253</v>
      </c>
      <c r="J2602" t="s">
        <v>528</v>
      </c>
      <c r="K2602" t="s">
        <v>5361</v>
      </c>
      <c r="W2602" t="s">
        <v>3687</v>
      </c>
      <c r="X2602" t="s">
        <v>11</v>
      </c>
      <c r="AD2602">
        <v>13000000</v>
      </c>
      <c r="AE2602">
        <v>5.4</v>
      </c>
      <c r="AF2602">
        <v>28399192</v>
      </c>
      <c r="AG2602">
        <f>IFERROR(CORREL(AD2602:$AD$3757, AF2602:$AF$3757), "")</f>
        <v>6.5410869249075984E-5</v>
      </c>
      <c r="AH2602">
        <f t="shared" si="68"/>
        <v>15399192</v>
      </c>
    </row>
    <row r="2603" spans="1:34" x14ac:dyDescent="0.3">
      <c r="A2603" t="s">
        <v>8</v>
      </c>
      <c r="B2603" t="s">
        <v>988</v>
      </c>
      <c r="G2603">
        <v>102</v>
      </c>
      <c r="H2603" t="s">
        <v>5367</v>
      </c>
      <c r="I2603" t="s">
        <v>528</v>
      </c>
      <c r="J2603" t="s">
        <v>5366</v>
      </c>
      <c r="K2603" t="s">
        <v>897</v>
      </c>
      <c r="L2603" t="s">
        <v>5359</v>
      </c>
      <c r="W2603" t="s">
        <v>3688</v>
      </c>
      <c r="X2603" t="s">
        <v>11</v>
      </c>
      <c r="AD2603">
        <v>13000000</v>
      </c>
      <c r="AE2603">
        <v>6.6</v>
      </c>
      <c r="AF2603">
        <v>2035566</v>
      </c>
      <c r="AG2603">
        <f>IFERROR(CORREL(AD2603:$AD$3757, AF2603:$AF$3757), "")</f>
        <v>7.1803691636187833E-5</v>
      </c>
      <c r="AH2603">
        <f t="shared" si="68"/>
        <v>-10964434</v>
      </c>
    </row>
    <row r="2604" spans="1:34" x14ac:dyDescent="0.3">
      <c r="A2604" t="s">
        <v>8</v>
      </c>
      <c r="B2604" t="s">
        <v>457</v>
      </c>
      <c r="G2604">
        <v>117</v>
      </c>
      <c r="H2604" t="s">
        <v>5367</v>
      </c>
      <c r="I2604" t="s">
        <v>897</v>
      </c>
      <c r="W2604" t="s">
        <v>3689</v>
      </c>
      <c r="X2604" t="s">
        <v>11</v>
      </c>
      <c r="AD2604">
        <v>12500000</v>
      </c>
      <c r="AE2604">
        <v>7.3</v>
      </c>
      <c r="AF2604">
        <v>21078145</v>
      </c>
      <c r="AG2604">
        <f>IFERROR(CORREL(AD2604:$AD$3757, AF2604:$AF$3757), "")</f>
        <v>5.5163126836834411E-5</v>
      </c>
      <c r="AH2604">
        <f t="shared" si="68"/>
        <v>8578145</v>
      </c>
    </row>
    <row r="2605" spans="1:34" x14ac:dyDescent="0.3">
      <c r="A2605" t="s">
        <v>8</v>
      </c>
      <c r="B2605" t="s">
        <v>2502</v>
      </c>
      <c r="G2605">
        <v>109</v>
      </c>
      <c r="H2605" t="s">
        <v>897</v>
      </c>
      <c r="W2605" t="s">
        <v>3690</v>
      </c>
      <c r="X2605" t="s">
        <v>11</v>
      </c>
      <c r="AD2605">
        <v>12500000</v>
      </c>
      <c r="AE2605">
        <v>6.9</v>
      </c>
      <c r="AF2605">
        <v>14060950</v>
      </c>
      <c r="AG2605">
        <f>IFERROR(CORREL(AD2605:$AD$3757, AF2605:$AF$3757), "")</f>
        <v>5.5150714455781543E-5</v>
      </c>
      <c r="AH2605">
        <f t="shared" si="68"/>
        <v>1560950</v>
      </c>
    </row>
    <row r="2606" spans="1:34" x14ac:dyDescent="0.3">
      <c r="A2606" t="s">
        <v>8</v>
      </c>
      <c r="B2606" t="s">
        <v>461</v>
      </c>
      <c r="G2606">
        <v>121</v>
      </c>
      <c r="H2606" t="s">
        <v>354</v>
      </c>
      <c r="I2606" t="s">
        <v>5366</v>
      </c>
      <c r="J2606" t="s">
        <v>897</v>
      </c>
      <c r="K2606" t="s">
        <v>5359</v>
      </c>
      <c r="L2606" t="s">
        <v>5281</v>
      </c>
      <c r="W2606" t="s">
        <v>3691</v>
      </c>
      <c r="X2606" t="s">
        <v>11</v>
      </c>
      <c r="AD2606">
        <v>13000000</v>
      </c>
      <c r="AE2606">
        <v>8</v>
      </c>
      <c r="AF2606">
        <v>12281500</v>
      </c>
      <c r="AG2606">
        <f>IFERROR(CORREL(AD2606:$AD$3757, AF2606:$AF$3757), "")</f>
        <v>4.8799150782718889E-5</v>
      </c>
      <c r="AH2606">
        <f t="shared" si="68"/>
        <v>-718500</v>
      </c>
    </row>
    <row r="2607" spans="1:34" x14ac:dyDescent="0.3">
      <c r="A2607" t="s">
        <v>8</v>
      </c>
      <c r="B2607" t="s">
        <v>3456</v>
      </c>
      <c r="G2607">
        <v>100</v>
      </c>
      <c r="H2607" t="s">
        <v>5366</v>
      </c>
      <c r="I2607" t="s">
        <v>897</v>
      </c>
      <c r="J2607" t="s">
        <v>5363</v>
      </c>
      <c r="W2607" t="s">
        <v>3692</v>
      </c>
      <c r="X2607" t="s">
        <v>11</v>
      </c>
      <c r="AD2607">
        <v>12500000</v>
      </c>
      <c r="AE2607">
        <v>7.8</v>
      </c>
      <c r="AF2607">
        <v>10725228</v>
      </c>
      <c r="AG2607">
        <f>IFERROR(CORREL(AD2607:$AD$3757, AF2607:$AF$3757), "")</f>
        <v>4.1070621447922112E-5</v>
      </c>
      <c r="AH2607">
        <f t="shared" si="68"/>
        <v>-1774772</v>
      </c>
    </row>
    <row r="2608" spans="1:34" x14ac:dyDescent="0.3">
      <c r="A2608" t="s">
        <v>8</v>
      </c>
      <c r="B2608" t="s">
        <v>3473</v>
      </c>
      <c r="G2608">
        <v>109</v>
      </c>
      <c r="H2608" t="s">
        <v>5366</v>
      </c>
      <c r="I2608" t="s">
        <v>897</v>
      </c>
      <c r="J2608" t="s">
        <v>5281</v>
      </c>
      <c r="W2608" t="s">
        <v>3693</v>
      </c>
      <c r="X2608" t="s">
        <v>11</v>
      </c>
      <c r="AD2608">
        <v>13000000</v>
      </c>
      <c r="AE2608">
        <v>6.1</v>
      </c>
      <c r="AF2608">
        <v>214966</v>
      </c>
      <c r="AG2608">
        <f>IFERROR(CORREL(AD2608:$AD$3757, AF2608:$AF$3757), "")</f>
        <v>3.1676784509813794E-5</v>
      </c>
      <c r="AH2608">
        <f t="shared" si="68"/>
        <v>-12785034</v>
      </c>
    </row>
    <row r="2609" spans="1:34" x14ac:dyDescent="0.3">
      <c r="A2609" t="s">
        <v>8</v>
      </c>
      <c r="B2609" t="s">
        <v>3694</v>
      </c>
      <c r="G2609">
        <v>101</v>
      </c>
      <c r="H2609" t="s">
        <v>1714</v>
      </c>
      <c r="I2609" t="s">
        <v>5363</v>
      </c>
      <c r="W2609" t="s">
        <v>3695</v>
      </c>
      <c r="X2609" t="s">
        <v>11</v>
      </c>
      <c r="AD2609">
        <v>16000000</v>
      </c>
      <c r="AE2609">
        <v>5.0999999999999996</v>
      </c>
      <c r="AF2609">
        <v>11956207</v>
      </c>
      <c r="AG2609">
        <f>IFERROR(CORREL(AD2609:$AD$3757, AF2609:$AF$3757), "")</f>
        <v>1.332233360060411E-5</v>
      </c>
      <c r="AH2609">
        <f t="shared" si="68"/>
        <v>-4043793</v>
      </c>
    </row>
    <row r="2610" spans="1:34" x14ac:dyDescent="0.3">
      <c r="A2610" t="s">
        <v>8</v>
      </c>
      <c r="B2610" t="s">
        <v>2310</v>
      </c>
      <c r="G2610">
        <v>106</v>
      </c>
      <c r="H2610" t="s">
        <v>528</v>
      </c>
      <c r="I2610" t="s">
        <v>897</v>
      </c>
      <c r="J2610" t="s">
        <v>5359</v>
      </c>
      <c r="W2610" t="s">
        <v>3696</v>
      </c>
      <c r="X2610" t="s">
        <v>11</v>
      </c>
      <c r="AD2610">
        <v>12000000</v>
      </c>
      <c r="AE2610">
        <v>7.4</v>
      </c>
      <c r="AF2610">
        <v>5949693</v>
      </c>
      <c r="AG2610">
        <f>IFERROR(CORREL(AD2610:$AD$3757, AF2610:$AF$3757), "")</f>
        <v>6.7728177351053712E-6</v>
      </c>
      <c r="AH2610">
        <f t="shared" si="68"/>
        <v>-6050307</v>
      </c>
    </row>
    <row r="2611" spans="1:34" x14ac:dyDescent="0.3">
      <c r="A2611" t="s">
        <v>8</v>
      </c>
      <c r="B2611" t="s">
        <v>3697</v>
      </c>
      <c r="G2611">
        <v>94</v>
      </c>
      <c r="H2611" t="s">
        <v>897</v>
      </c>
      <c r="I2611" t="s">
        <v>2601</v>
      </c>
      <c r="W2611" t="s">
        <v>3698</v>
      </c>
      <c r="X2611" t="s">
        <v>11</v>
      </c>
      <c r="AD2611">
        <v>12500000</v>
      </c>
      <c r="AE2611">
        <v>7.8</v>
      </c>
      <c r="AF2611">
        <v>9030581</v>
      </c>
      <c r="AG2611">
        <f>IFERROR(CORREL(AD2611:$AD$3757, AF2611:$AF$3757), "")</f>
        <v>-7.4305875039449734E-6</v>
      </c>
      <c r="AH2611">
        <f t="shared" si="68"/>
        <v>-3469419</v>
      </c>
    </row>
    <row r="2612" spans="1:34" x14ac:dyDescent="0.3">
      <c r="A2612" t="s">
        <v>8</v>
      </c>
      <c r="B2612" t="s">
        <v>3537</v>
      </c>
      <c r="G2612">
        <v>140</v>
      </c>
      <c r="H2612" t="s">
        <v>5366</v>
      </c>
      <c r="I2612" t="s">
        <v>897</v>
      </c>
      <c r="J2612" t="s">
        <v>5362</v>
      </c>
      <c r="W2612" t="s">
        <v>3699</v>
      </c>
      <c r="X2612" t="s">
        <v>11</v>
      </c>
      <c r="AD2612">
        <v>12800000</v>
      </c>
      <c r="AE2612">
        <v>8</v>
      </c>
      <c r="AF2612">
        <v>4157491</v>
      </c>
      <c r="AG2612">
        <f>IFERROR(CORREL(AD2612:$AD$3757, AF2612:$AF$3757), "")</f>
        <v>-1.8442499256768154E-5</v>
      </c>
      <c r="AH2612">
        <f t="shared" si="68"/>
        <v>-8642509</v>
      </c>
    </row>
    <row r="2613" spans="1:34" x14ac:dyDescent="0.3">
      <c r="A2613" t="s">
        <v>8</v>
      </c>
      <c r="B2613" t="s">
        <v>3362</v>
      </c>
      <c r="G2613">
        <v>132</v>
      </c>
      <c r="H2613" t="s">
        <v>897</v>
      </c>
      <c r="I2613" t="s">
        <v>5359</v>
      </c>
      <c r="W2613" t="s">
        <v>3700</v>
      </c>
      <c r="X2613" t="s">
        <v>11</v>
      </c>
      <c r="AD2613">
        <v>16000000</v>
      </c>
      <c r="AE2613">
        <v>6.7</v>
      </c>
      <c r="AF2613">
        <v>1508689</v>
      </c>
      <c r="AG2613">
        <f>IFERROR(CORREL(AD2613:$AD$3757, AF2613:$AF$3757), "")</f>
        <v>-3.3624583351739806E-5</v>
      </c>
      <c r="AH2613">
        <f t="shared" si="68"/>
        <v>-14491311</v>
      </c>
    </row>
    <row r="2614" spans="1:34" x14ac:dyDescent="0.3">
      <c r="A2614" t="s">
        <v>8</v>
      </c>
      <c r="B2614" t="s">
        <v>3701</v>
      </c>
      <c r="G2614">
        <v>99</v>
      </c>
      <c r="H2614" t="s">
        <v>5366</v>
      </c>
      <c r="I2614" t="s">
        <v>897</v>
      </c>
      <c r="W2614" t="s">
        <v>3703</v>
      </c>
      <c r="X2614" t="s">
        <v>11</v>
      </c>
      <c r="AD2614">
        <v>12500000</v>
      </c>
      <c r="AE2614">
        <v>6.6</v>
      </c>
      <c r="AF2614">
        <v>1227324</v>
      </c>
      <c r="AG2614">
        <f>IFERROR(CORREL(AD2614:$AD$3757, AF2614:$AF$3757), "")</f>
        <v>-4.7731298569434341E-5</v>
      </c>
      <c r="AH2614">
        <f t="shared" si="68"/>
        <v>-11272676</v>
      </c>
    </row>
    <row r="2615" spans="1:34" x14ac:dyDescent="0.3">
      <c r="A2615" t="s">
        <v>8</v>
      </c>
      <c r="B2615" t="s">
        <v>3704</v>
      </c>
      <c r="G2615">
        <v>90</v>
      </c>
      <c r="H2615" t="s">
        <v>528</v>
      </c>
      <c r="I2615" t="s">
        <v>897</v>
      </c>
      <c r="J2615" t="s">
        <v>5359</v>
      </c>
      <c r="W2615" t="s">
        <v>3705</v>
      </c>
      <c r="X2615" t="s">
        <v>11</v>
      </c>
      <c r="AD2615">
        <v>15000000</v>
      </c>
      <c r="AE2615">
        <v>6.4</v>
      </c>
      <c r="AF2615">
        <v>4360548</v>
      </c>
      <c r="AG2615">
        <f>IFERROR(CORREL(AD2615:$AD$3757, AF2615:$AF$3757), "")</f>
        <v>-6.5923518605245891E-5</v>
      </c>
      <c r="AH2615">
        <f t="shared" si="68"/>
        <v>-10639452</v>
      </c>
    </row>
    <row r="2616" spans="1:34" x14ac:dyDescent="0.3">
      <c r="A2616" t="s">
        <v>8</v>
      </c>
      <c r="B2616" t="s">
        <v>3706</v>
      </c>
      <c r="G2616">
        <v>105</v>
      </c>
      <c r="H2616" t="s">
        <v>354</v>
      </c>
      <c r="I2616" t="s">
        <v>5366</v>
      </c>
      <c r="J2616" t="s">
        <v>5281</v>
      </c>
      <c r="W2616" t="s">
        <v>3707</v>
      </c>
      <c r="X2616" t="s">
        <v>11</v>
      </c>
      <c r="AD2616">
        <v>10500000</v>
      </c>
      <c r="AE2616">
        <v>6.7</v>
      </c>
      <c r="AF2616">
        <v>26589953</v>
      </c>
      <c r="AG2616">
        <f>IFERROR(CORREL(AD2616:$AD$3757, AF2616:$AF$3757), "")</f>
        <v>-7.8968044757097354E-5</v>
      </c>
      <c r="AH2616">
        <f t="shared" si="68"/>
        <v>16089953</v>
      </c>
    </row>
    <row r="2617" spans="1:34" x14ac:dyDescent="0.3">
      <c r="A2617" t="s">
        <v>8</v>
      </c>
      <c r="B2617" t="s">
        <v>3708</v>
      </c>
      <c r="G2617">
        <v>108</v>
      </c>
      <c r="H2617" t="s">
        <v>5367</v>
      </c>
      <c r="I2617" t="s">
        <v>528</v>
      </c>
      <c r="J2617" t="s">
        <v>5366</v>
      </c>
      <c r="K2617" t="s">
        <v>897</v>
      </c>
      <c r="W2617" t="s">
        <v>3709</v>
      </c>
      <c r="X2617" t="s">
        <v>11</v>
      </c>
      <c r="AD2617">
        <v>15000000</v>
      </c>
      <c r="AE2617">
        <v>6.2</v>
      </c>
      <c r="AF2617">
        <v>1039869</v>
      </c>
      <c r="AG2617">
        <f>IFERROR(CORREL(AD2617:$AD$3757, AF2617:$AF$3757), "")</f>
        <v>-7.3486432523157163E-5</v>
      </c>
      <c r="AH2617">
        <f t="shared" si="68"/>
        <v>-13960131</v>
      </c>
    </row>
    <row r="2618" spans="1:34" x14ac:dyDescent="0.3">
      <c r="A2618" t="s">
        <v>8</v>
      </c>
      <c r="B2618" t="s">
        <v>830</v>
      </c>
      <c r="G2618">
        <v>69</v>
      </c>
      <c r="H2618" t="s">
        <v>253</v>
      </c>
      <c r="I2618" t="s">
        <v>5360</v>
      </c>
      <c r="J2618" t="s">
        <v>5361</v>
      </c>
      <c r="W2618" t="s">
        <v>3710</v>
      </c>
      <c r="X2618" t="s">
        <v>11</v>
      </c>
      <c r="AD2618">
        <v>12500000</v>
      </c>
      <c r="AE2618">
        <v>7.3</v>
      </c>
      <c r="AF2618">
        <v>48092846</v>
      </c>
      <c r="AG2618">
        <f>IFERROR(CORREL(AD2618:$AD$3757, AF2618:$AF$3757), "")</f>
        <v>-8.9144550967630595E-5</v>
      </c>
      <c r="AH2618">
        <f t="shared" si="68"/>
        <v>35592846</v>
      </c>
    </row>
    <row r="2619" spans="1:34" x14ac:dyDescent="0.3">
      <c r="A2619" t="s">
        <v>8</v>
      </c>
      <c r="B2619" t="s">
        <v>3711</v>
      </c>
      <c r="G2619">
        <v>148</v>
      </c>
      <c r="H2619" t="s">
        <v>354</v>
      </c>
      <c r="I2619" t="s">
        <v>897</v>
      </c>
      <c r="J2619" t="s">
        <v>2601</v>
      </c>
      <c r="W2619" t="s">
        <v>3712</v>
      </c>
      <c r="X2619" t="s">
        <v>3713</v>
      </c>
      <c r="AD2619">
        <v>12800000</v>
      </c>
      <c r="AE2619">
        <v>8.1</v>
      </c>
      <c r="AF2619">
        <v>1110186</v>
      </c>
      <c r="AG2619">
        <f>IFERROR(CORREL(AD2619:$AD$3757, AF2619:$AF$3757), "")</f>
        <v>-6.461608606662741E-5</v>
      </c>
      <c r="AH2619">
        <f t="shared" si="68"/>
        <v>-11689814</v>
      </c>
    </row>
    <row r="2620" spans="1:34" x14ac:dyDescent="0.3">
      <c r="A2620" t="s">
        <v>197</v>
      </c>
      <c r="B2620" t="s">
        <v>3714</v>
      </c>
      <c r="G2620">
        <v>118</v>
      </c>
      <c r="H2620" t="s">
        <v>528</v>
      </c>
      <c r="I2620" t="s">
        <v>897</v>
      </c>
      <c r="J2620" t="s">
        <v>5361</v>
      </c>
      <c r="K2620" t="s">
        <v>5365</v>
      </c>
      <c r="W2620" t="s">
        <v>3715</v>
      </c>
      <c r="X2620" t="s">
        <v>11</v>
      </c>
      <c r="AD2620">
        <v>12500000</v>
      </c>
      <c r="AE2620">
        <v>7</v>
      </c>
      <c r="AF2620">
        <v>1089445</v>
      </c>
      <c r="AG2620">
        <f>IFERROR(CORREL(AD2620:$AD$3757, AF2620:$AF$3757), "")</f>
        <v>-8.269037843000479E-5</v>
      </c>
      <c r="AH2620">
        <f t="shared" si="68"/>
        <v>-11410555</v>
      </c>
    </row>
    <row r="2621" spans="1:34" x14ac:dyDescent="0.3">
      <c r="A2621" t="s">
        <v>8</v>
      </c>
      <c r="B2621" t="s">
        <v>1253</v>
      </c>
      <c r="G2621">
        <v>132</v>
      </c>
      <c r="H2621" t="s">
        <v>1714</v>
      </c>
      <c r="W2621" t="s">
        <v>3716</v>
      </c>
      <c r="X2621" t="s">
        <v>11</v>
      </c>
      <c r="AD2621">
        <v>8000000</v>
      </c>
      <c r="AE2621">
        <v>8</v>
      </c>
      <c r="AF2621">
        <v>204565000</v>
      </c>
      <c r="AG2621">
        <f>IFERROR(CORREL(AD2621:$AD$3757, AF2621:$AF$3757), "")</f>
        <v>-1.0115272848888708E-4</v>
      </c>
      <c r="AH2621">
        <f t="shared" si="68"/>
        <v>196565000</v>
      </c>
    </row>
    <row r="2622" spans="1:34" x14ac:dyDescent="0.3">
      <c r="A2622" t="s">
        <v>8</v>
      </c>
      <c r="B2622" t="s">
        <v>106</v>
      </c>
      <c r="G2622">
        <v>130</v>
      </c>
      <c r="H2622" t="s">
        <v>253</v>
      </c>
      <c r="I2622" t="s">
        <v>897</v>
      </c>
      <c r="J2622" t="s">
        <v>5281</v>
      </c>
      <c r="W2622" t="s">
        <v>3717</v>
      </c>
      <c r="X2622" t="s">
        <v>11</v>
      </c>
      <c r="AD2622">
        <v>8000000</v>
      </c>
      <c r="AE2622">
        <v>8</v>
      </c>
      <c r="AF2622">
        <v>260000000</v>
      </c>
      <c r="AG2622">
        <f>IFERROR(CORREL(AD2622:$AD$3757, AF2622:$AF$3757), "")</f>
        <v>1.134594959563334E-4</v>
      </c>
      <c r="AH2622">
        <f t="shared" si="68"/>
        <v>252000000</v>
      </c>
    </row>
    <row r="2623" spans="1:34" x14ac:dyDescent="0.3">
      <c r="A2623" t="s">
        <v>8</v>
      </c>
      <c r="B2623" t="s">
        <v>463</v>
      </c>
      <c r="G2623">
        <v>95</v>
      </c>
      <c r="H2623" t="s">
        <v>528</v>
      </c>
      <c r="W2623" t="s">
        <v>3718</v>
      </c>
      <c r="X2623" t="s">
        <v>11</v>
      </c>
      <c r="AD2623">
        <v>11000000</v>
      </c>
      <c r="AE2623">
        <v>7</v>
      </c>
      <c r="AF2623">
        <v>101736215</v>
      </c>
      <c r="AG2623">
        <f>IFERROR(CORREL(AD2623:$AD$3757, AF2623:$AF$3757), "")</f>
        <v>4.009075092320266E-4</v>
      </c>
      <c r="AH2623">
        <f t="shared" si="68"/>
        <v>90736215</v>
      </c>
    </row>
    <row r="2624" spans="1:34" x14ac:dyDescent="0.3">
      <c r="A2624" t="s">
        <v>8</v>
      </c>
      <c r="B2624" t="s">
        <v>3719</v>
      </c>
      <c r="G2624">
        <v>80</v>
      </c>
      <c r="H2624" t="s">
        <v>5360</v>
      </c>
      <c r="I2624" t="s">
        <v>528</v>
      </c>
      <c r="J2624" t="s">
        <v>5366</v>
      </c>
      <c r="K2624" t="s">
        <v>897</v>
      </c>
      <c r="L2624" t="s">
        <v>5361</v>
      </c>
      <c r="W2624" t="s">
        <v>3720</v>
      </c>
      <c r="X2624" t="s">
        <v>762</v>
      </c>
      <c r="AD2624">
        <v>9600000</v>
      </c>
      <c r="AE2624">
        <v>7.9</v>
      </c>
      <c r="AF2624">
        <v>71442</v>
      </c>
      <c r="AG2624">
        <f>IFERROR(CORREL(AD2624:$AD$3757, AF2624:$AF$3757), "")</f>
        <v>4.8482894903611708E-4</v>
      </c>
      <c r="AH2624">
        <f t="shared" si="68"/>
        <v>-9528558</v>
      </c>
    </row>
    <row r="2625" spans="1:34" x14ac:dyDescent="0.3">
      <c r="A2625" t="s">
        <v>8</v>
      </c>
      <c r="B2625" t="s">
        <v>2404</v>
      </c>
      <c r="G2625">
        <v>94</v>
      </c>
      <c r="H2625" t="s">
        <v>354</v>
      </c>
      <c r="I2625" t="s">
        <v>253</v>
      </c>
      <c r="J2625" t="s">
        <v>528</v>
      </c>
      <c r="K2625" t="s">
        <v>5357</v>
      </c>
      <c r="L2625" t="s">
        <v>5363</v>
      </c>
      <c r="W2625" t="s">
        <v>3721</v>
      </c>
      <c r="X2625" t="s">
        <v>11</v>
      </c>
      <c r="AD2625">
        <v>25000000</v>
      </c>
      <c r="AE2625">
        <v>5.9</v>
      </c>
      <c r="AF2625">
        <v>79817937</v>
      </c>
      <c r="AG2625">
        <f>IFERROR(CORREL(AD2625:$AD$3757, AF2625:$AF$3757), "")</f>
        <v>4.6188458045776462E-4</v>
      </c>
      <c r="AH2625">
        <f t="shared" si="68"/>
        <v>54817937</v>
      </c>
    </row>
    <row r="2626" spans="1:34" x14ac:dyDescent="0.3">
      <c r="A2626" t="s">
        <v>8</v>
      </c>
      <c r="B2626" t="s">
        <v>361</v>
      </c>
      <c r="G2626">
        <v>122</v>
      </c>
      <c r="H2626" t="s">
        <v>528</v>
      </c>
      <c r="I2626" t="s">
        <v>5359</v>
      </c>
      <c r="W2626" t="s">
        <v>3722</v>
      </c>
      <c r="X2626" t="s">
        <v>11</v>
      </c>
      <c r="AD2626">
        <v>12000000</v>
      </c>
      <c r="AE2626">
        <v>6.6</v>
      </c>
      <c r="AF2626">
        <v>91547205</v>
      </c>
      <c r="AG2626">
        <f>IFERROR(CORREL(AD2626:$AD$3757, AF2626:$AF$3757), "")</f>
        <v>4.7632958565906405E-4</v>
      </c>
      <c r="AH2626">
        <f t="shared" si="68"/>
        <v>79547205</v>
      </c>
    </row>
    <row r="2627" spans="1:34" x14ac:dyDescent="0.3">
      <c r="A2627" t="s">
        <v>8</v>
      </c>
      <c r="B2627" t="s">
        <v>361</v>
      </c>
      <c r="G2627">
        <v>102</v>
      </c>
      <c r="H2627" t="s">
        <v>528</v>
      </c>
      <c r="I2627" t="s">
        <v>897</v>
      </c>
      <c r="W2627" t="s">
        <v>3723</v>
      </c>
      <c r="X2627" t="s">
        <v>11</v>
      </c>
      <c r="AD2627">
        <v>12000000</v>
      </c>
      <c r="AE2627">
        <v>6.3</v>
      </c>
      <c r="AF2627">
        <v>75074950</v>
      </c>
      <c r="AG2627">
        <f>IFERROR(CORREL(AD2627:$AD$3757, AF2627:$AF$3757), "")</f>
        <v>5.4612469791726114E-4</v>
      </c>
      <c r="AH2627">
        <f t="shared" ref="AH2627:AH2690" si="69" xml:space="preserve"> AF2627 - AD2627</f>
        <v>63074950</v>
      </c>
    </row>
    <row r="2628" spans="1:34" x14ac:dyDescent="0.3">
      <c r="A2628" t="s">
        <v>8</v>
      </c>
      <c r="B2628" t="s">
        <v>2426</v>
      </c>
      <c r="G2628">
        <v>116</v>
      </c>
      <c r="H2628" t="s">
        <v>354</v>
      </c>
      <c r="I2628" t="s">
        <v>253</v>
      </c>
      <c r="J2628" t="s">
        <v>5358</v>
      </c>
      <c r="W2628" t="s">
        <v>3724</v>
      </c>
      <c r="X2628" t="s">
        <v>11</v>
      </c>
      <c r="AD2628">
        <v>11000000</v>
      </c>
      <c r="AE2628">
        <v>7.7</v>
      </c>
      <c r="AF2628">
        <v>78900000</v>
      </c>
      <c r="AG2628">
        <f>IFERROR(CORREL(AD2628:$AD$3757, AF2628:$AF$3757), "")</f>
        <v>5.9976692346798096E-4</v>
      </c>
      <c r="AH2628">
        <f t="shared" si="69"/>
        <v>67900000</v>
      </c>
    </row>
    <row r="2629" spans="1:34" x14ac:dyDescent="0.3">
      <c r="A2629" t="s">
        <v>8</v>
      </c>
      <c r="B2629" t="s">
        <v>137</v>
      </c>
      <c r="G2629">
        <v>78</v>
      </c>
      <c r="H2629" t="s">
        <v>528</v>
      </c>
      <c r="W2629" t="s">
        <v>3725</v>
      </c>
      <c r="X2629" t="s">
        <v>11</v>
      </c>
      <c r="AD2629">
        <v>12000000</v>
      </c>
      <c r="AE2629">
        <v>6.9</v>
      </c>
      <c r="AF2629">
        <v>72217000</v>
      </c>
      <c r="AG2629">
        <f>IFERROR(CORREL(AD2629:$AD$3757, AF2629:$AF$3757), "")</f>
        <v>6.6074079450889405E-4</v>
      </c>
      <c r="AH2629">
        <f t="shared" si="69"/>
        <v>60217000</v>
      </c>
    </row>
    <row r="2630" spans="1:34" x14ac:dyDescent="0.3">
      <c r="A2630" t="s">
        <v>8</v>
      </c>
      <c r="B2630" t="s">
        <v>3726</v>
      </c>
      <c r="G2630">
        <v>114</v>
      </c>
      <c r="H2630" t="s">
        <v>5358</v>
      </c>
      <c r="I2630" t="s">
        <v>5281</v>
      </c>
      <c r="W2630" t="s">
        <v>3727</v>
      </c>
      <c r="X2630" t="s">
        <v>11</v>
      </c>
      <c r="AD2630">
        <v>12000000</v>
      </c>
      <c r="AE2630">
        <v>7.1</v>
      </c>
      <c r="AF2630">
        <v>79568000</v>
      </c>
      <c r="AG2630">
        <f>IFERROR(CORREL(AD2630:$AD$3757, AF2630:$AF$3757), "")</f>
        <v>7.1190738714862816E-4</v>
      </c>
      <c r="AH2630">
        <f t="shared" si="69"/>
        <v>67568000</v>
      </c>
    </row>
    <row r="2631" spans="1:34" x14ac:dyDescent="0.3">
      <c r="A2631" t="s">
        <v>8</v>
      </c>
      <c r="B2631" t="s">
        <v>294</v>
      </c>
      <c r="G2631">
        <v>112</v>
      </c>
      <c r="H2631" t="s">
        <v>5366</v>
      </c>
      <c r="I2631" t="s">
        <v>897</v>
      </c>
      <c r="J2631" t="s">
        <v>5359</v>
      </c>
      <c r="K2631" t="s">
        <v>5281</v>
      </c>
      <c r="W2631" t="s">
        <v>3728</v>
      </c>
      <c r="X2631" t="s">
        <v>11</v>
      </c>
      <c r="AD2631">
        <v>12000000</v>
      </c>
      <c r="AE2631">
        <v>7.4</v>
      </c>
      <c r="AF2631">
        <v>65500000</v>
      </c>
      <c r="AG2631">
        <f>IFERROR(CORREL(AD2631:$AD$3757, AF2631:$AF$3757), "")</f>
        <v>7.7065191419116701E-4</v>
      </c>
      <c r="AH2631">
        <f t="shared" si="69"/>
        <v>53500000</v>
      </c>
    </row>
    <row r="2632" spans="1:34" x14ac:dyDescent="0.3">
      <c r="A2632" t="s">
        <v>8</v>
      </c>
      <c r="B2632" t="s">
        <v>3729</v>
      </c>
      <c r="G2632">
        <v>110</v>
      </c>
      <c r="H2632" t="s">
        <v>354</v>
      </c>
      <c r="I2632" t="s">
        <v>253</v>
      </c>
      <c r="J2632" t="s">
        <v>897</v>
      </c>
      <c r="K2632" t="s">
        <v>5281</v>
      </c>
      <c r="L2632" t="s">
        <v>2601</v>
      </c>
      <c r="W2632" t="s">
        <v>3730</v>
      </c>
      <c r="X2632" t="s">
        <v>11</v>
      </c>
      <c r="AD2632">
        <v>12000000</v>
      </c>
      <c r="AE2632">
        <v>6.5</v>
      </c>
      <c r="AF2632">
        <v>70011073</v>
      </c>
      <c r="AG2632">
        <f>IFERROR(CORREL(AD2632:$AD$3757, AF2632:$AF$3757), "")</f>
        <v>8.1541269106399873E-4</v>
      </c>
      <c r="AH2632">
        <f t="shared" si="69"/>
        <v>58011073</v>
      </c>
    </row>
    <row r="2633" spans="1:34" x14ac:dyDescent="0.3">
      <c r="A2633" t="s">
        <v>8</v>
      </c>
      <c r="B2633" t="s">
        <v>1670</v>
      </c>
      <c r="G2633">
        <v>104</v>
      </c>
      <c r="H2633" t="s">
        <v>5366</v>
      </c>
      <c r="I2633" t="s">
        <v>897</v>
      </c>
      <c r="J2633" t="s">
        <v>5368</v>
      </c>
      <c r="K2633" t="s">
        <v>5359</v>
      </c>
      <c r="W2633" t="s">
        <v>3731</v>
      </c>
      <c r="X2633" t="s">
        <v>11</v>
      </c>
      <c r="AD2633">
        <v>12000000</v>
      </c>
      <c r="AE2633">
        <v>6.5</v>
      </c>
      <c r="AF2633">
        <v>65269010</v>
      </c>
      <c r="AG2633">
        <f>IFERROR(CORREL(AD2633:$AD$3757, AF2633:$AF$3757), "")</f>
        <v>8.6486172105240612E-4</v>
      </c>
      <c r="AH2633">
        <f t="shared" si="69"/>
        <v>53269010</v>
      </c>
    </row>
    <row r="2634" spans="1:34" x14ac:dyDescent="0.3">
      <c r="A2634" t="s">
        <v>8</v>
      </c>
      <c r="B2634" t="s">
        <v>3732</v>
      </c>
      <c r="G2634">
        <v>81</v>
      </c>
      <c r="H2634" t="s">
        <v>253</v>
      </c>
      <c r="I2634" t="s">
        <v>5360</v>
      </c>
      <c r="J2634" t="s">
        <v>528</v>
      </c>
      <c r="K2634" t="s">
        <v>5366</v>
      </c>
      <c r="W2634" t="s">
        <v>3733</v>
      </c>
      <c r="X2634" t="s">
        <v>11</v>
      </c>
      <c r="AD2634">
        <v>12000000</v>
      </c>
      <c r="AE2634">
        <v>6.8</v>
      </c>
      <c r="AF2634">
        <v>63071133</v>
      </c>
      <c r="AG2634">
        <f>IFERROR(CORREL(AD2634:$AD$3757, AF2634:$AF$3757), "")</f>
        <v>9.0966574703731519E-4</v>
      </c>
      <c r="AH2634">
        <f t="shared" si="69"/>
        <v>51071133</v>
      </c>
    </row>
    <row r="2635" spans="1:34" x14ac:dyDescent="0.3">
      <c r="A2635" t="s">
        <v>8</v>
      </c>
      <c r="B2635" t="s">
        <v>469</v>
      </c>
      <c r="G2635">
        <v>154</v>
      </c>
      <c r="H2635" t="s">
        <v>5366</v>
      </c>
      <c r="I2635" t="s">
        <v>5281</v>
      </c>
      <c r="W2635" t="s">
        <v>3734</v>
      </c>
      <c r="X2635" t="s">
        <v>11</v>
      </c>
      <c r="AD2635">
        <v>12000000</v>
      </c>
      <c r="AE2635">
        <v>7.5</v>
      </c>
      <c r="AF2635">
        <v>39647595</v>
      </c>
      <c r="AG2635">
        <f>IFERROR(CORREL(AD2635:$AD$3757, AF2635:$AF$3757), "")</f>
        <v>9.5237418684673467E-4</v>
      </c>
      <c r="AH2635">
        <f t="shared" si="69"/>
        <v>27647595</v>
      </c>
    </row>
    <row r="2636" spans="1:34" x14ac:dyDescent="0.3">
      <c r="A2636" t="s">
        <v>8</v>
      </c>
      <c r="B2636" t="s">
        <v>1400</v>
      </c>
      <c r="G2636">
        <v>102</v>
      </c>
      <c r="H2636" t="s">
        <v>253</v>
      </c>
      <c r="I2636" t="s">
        <v>528</v>
      </c>
      <c r="W2636" t="s">
        <v>3735</v>
      </c>
      <c r="X2636" t="s">
        <v>11</v>
      </c>
      <c r="AD2636">
        <v>12000000</v>
      </c>
      <c r="AE2636">
        <v>6.6</v>
      </c>
      <c r="AF2636">
        <v>38087366</v>
      </c>
      <c r="AG2636">
        <f>IFERROR(CORREL(AD2636:$AD$3757, AF2636:$AF$3757), "")</f>
        <v>9.7158683128600995E-4</v>
      </c>
      <c r="AH2636">
        <f t="shared" si="69"/>
        <v>26087366</v>
      </c>
    </row>
    <row r="2637" spans="1:34" x14ac:dyDescent="0.3">
      <c r="A2637" t="s">
        <v>8</v>
      </c>
      <c r="B2637" t="s">
        <v>398</v>
      </c>
      <c r="G2637">
        <v>89</v>
      </c>
      <c r="H2637" t="s">
        <v>897</v>
      </c>
      <c r="I2637" t="s">
        <v>5358</v>
      </c>
      <c r="J2637" t="s">
        <v>5281</v>
      </c>
      <c r="W2637" t="s">
        <v>3736</v>
      </c>
      <c r="X2637" t="s">
        <v>11</v>
      </c>
      <c r="AD2637">
        <v>12000000</v>
      </c>
      <c r="AE2637">
        <v>7.1</v>
      </c>
      <c r="AF2637">
        <v>64572496</v>
      </c>
      <c r="AG2637">
        <f>IFERROR(CORREL(AD2637:$AD$3757, AF2637:$AF$3757), "")</f>
        <v>9.8927449569427691E-4</v>
      </c>
      <c r="AH2637">
        <f t="shared" si="69"/>
        <v>52572496</v>
      </c>
    </row>
    <row r="2638" spans="1:34" x14ac:dyDescent="0.3">
      <c r="A2638" t="s">
        <v>8</v>
      </c>
      <c r="B2638" t="s">
        <v>1637</v>
      </c>
      <c r="G2638">
        <v>132</v>
      </c>
      <c r="H2638" t="s">
        <v>897</v>
      </c>
      <c r="I2638" t="s">
        <v>5362</v>
      </c>
      <c r="J2638" t="s">
        <v>5359</v>
      </c>
      <c r="W2638" t="s">
        <v>3737</v>
      </c>
      <c r="X2638" t="s">
        <v>11</v>
      </c>
      <c r="AD2638">
        <v>12000000</v>
      </c>
      <c r="AE2638">
        <v>6.6</v>
      </c>
      <c r="AF2638">
        <v>30400000</v>
      </c>
      <c r="AG2638">
        <f>IFERROR(CORREL(AD2638:$AD$3757, AF2638:$AF$3757), "")</f>
        <v>1.0337711693696931E-3</v>
      </c>
      <c r="AH2638">
        <f t="shared" si="69"/>
        <v>18400000</v>
      </c>
    </row>
    <row r="2639" spans="1:34" x14ac:dyDescent="0.3">
      <c r="A2639" t="s">
        <v>8</v>
      </c>
      <c r="B2639" t="s">
        <v>738</v>
      </c>
      <c r="G2639">
        <v>103</v>
      </c>
      <c r="H2639" t="s">
        <v>253</v>
      </c>
      <c r="I2639" t="s">
        <v>528</v>
      </c>
      <c r="J2639" t="s">
        <v>5357</v>
      </c>
      <c r="K2639" t="s">
        <v>5358</v>
      </c>
      <c r="W2639" t="s">
        <v>3738</v>
      </c>
      <c r="X2639" t="s">
        <v>11</v>
      </c>
      <c r="AD2639">
        <v>5000000</v>
      </c>
      <c r="AE2639">
        <v>7</v>
      </c>
      <c r="AF2639">
        <v>42365600</v>
      </c>
      <c r="AG2639">
        <f>IFERROR(CORREL(AD2639:$AD$3757, AF2639:$AF$3757), "")</f>
        <v>1.0438581817850798E-3</v>
      </c>
      <c r="AH2639">
        <f t="shared" si="69"/>
        <v>37365600</v>
      </c>
    </row>
    <row r="2640" spans="1:34" x14ac:dyDescent="0.3">
      <c r="A2640" t="s">
        <v>8</v>
      </c>
      <c r="B2640" t="s">
        <v>3739</v>
      </c>
      <c r="G2640">
        <v>93</v>
      </c>
      <c r="H2640" t="s">
        <v>528</v>
      </c>
      <c r="I2640" t="s">
        <v>897</v>
      </c>
      <c r="W2640" t="s">
        <v>3740</v>
      </c>
      <c r="X2640" t="s">
        <v>11</v>
      </c>
      <c r="AD2640">
        <v>12000000</v>
      </c>
      <c r="AE2640">
        <v>3.3</v>
      </c>
      <c r="AF2640">
        <v>37188667</v>
      </c>
      <c r="AG2640">
        <f>IFERROR(CORREL(AD2640:$AD$3757, AF2640:$AF$3757), "")</f>
        <v>1.0748373265511784E-3</v>
      </c>
      <c r="AH2640">
        <f t="shared" si="69"/>
        <v>25188667</v>
      </c>
    </row>
    <row r="2641" spans="1:34" x14ac:dyDescent="0.3">
      <c r="A2641" t="s">
        <v>8</v>
      </c>
      <c r="B2641" t="s">
        <v>3741</v>
      </c>
      <c r="G2641">
        <v>93</v>
      </c>
      <c r="H2641" t="s">
        <v>528</v>
      </c>
      <c r="I2641" t="s">
        <v>5366</v>
      </c>
      <c r="W2641" t="s">
        <v>3742</v>
      </c>
      <c r="X2641" t="s">
        <v>11</v>
      </c>
      <c r="AD2641">
        <v>12000000</v>
      </c>
      <c r="AE2641">
        <v>6.7</v>
      </c>
      <c r="AF2641">
        <v>54724272</v>
      </c>
      <c r="AG2641">
        <f>IFERROR(CORREL(AD2641:$AD$3757, AF2641:$AF$3757), "")</f>
        <v>1.0917982701068283E-3</v>
      </c>
      <c r="AH2641">
        <f t="shared" si="69"/>
        <v>42724272</v>
      </c>
    </row>
    <row r="2642" spans="1:34" x14ac:dyDescent="0.3">
      <c r="A2642" t="s">
        <v>8</v>
      </c>
      <c r="B2642" t="s">
        <v>3502</v>
      </c>
      <c r="G2642">
        <v>96</v>
      </c>
      <c r="H2642" t="s">
        <v>897</v>
      </c>
      <c r="I2642" t="s">
        <v>5281</v>
      </c>
      <c r="W2642" t="s">
        <v>3743</v>
      </c>
      <c r="X2642" t="s">
        <v>11</v>
      </c>
      <c r="AD2642">
        <v>12000000</v>
      </c>
      <c r="AE2642">
        <v>6.8</v>
      </c>
      <c r="AF2642">
        <v>31597131</v>
      </c>
      <c r="AG2642">
        <f>IFERROR(CORREL(AD2642:$AD$3757, AF2642:$AF$3757), "")</f>
        <v>1.1265716362558924E-3</v>
      </c>
      <c r="AH2642">
        <f t="shared" si="69"/>
        <v>19597131</v>
      </c>
    </row>
    <row r="2643" spans="1:34" x14ac:dyDescent="0.3">
      <c r="A2643" t="s">
        <v>8</v>
      </c>
      <c r="B2643" t="s">
        <v>3744</v>
      </c>
      <c r="G2643">
        <v>89</v>
      </c>
      <c r="H2643" t="s">
        <v>1714</v>
      </c>
      <c r="I2643" t="s">
        <v>5358</v>
      </c>
      <c r="J2643" t="s">
        <v>5281</v>
      </c>
      <c r="W2643" t="s">
        <v>3745</v>
      </c>
      <c r="X2643" t="s">
        <v>11</v>
      </c>
      <c r="AD2643">
        <v>12000000</v>
      </c>
      <c r="AE2643">
        <v>6</v>
      </c>
      <c r="AF2643">
        <v>31691811</v>
      </c>
      <c r="AG2643">
        <f>IFERROR(CORREL(AD2643:$AD$3757, AF2643:$AF$3757), "")</f>
        <v>1.1379861786011696E-3</v>
      </c>
      <c r="AH2643">
        <f t="shared" si="69"/>
        <v>19691811</v>
      </c>
    </row>
    <row r="2644" spans="1:34" x14ac:dyDescent="0.3">
      <c r="A2644" t="s">
        <v>8</v>
      </c>
      <c r="B2644" t="s">
        <v>3746</v>
      </c>
      <c r="G2644">
        <v>92</v>
      </c>
      <c r="H2644" t="s">
        <v>1714</v>
      </c>
      <c r="I2644" t="s">
        <v>5363</v>
      </c>
      <c r="W2644" t="s">
        <v>3747</v>
      </c>
      <c r="X2644" t="s">
        <v>11</v>
      </c>
      <c r="AD2644">
        <v>12000000</v>
      </c>
      <c r="AE2644">
        <v>5.4</v>
      </c>
      <c r="AF2644">
        <v>31397498</v>
      </c>
      <c r="AG2644">
        <f>IFERROR(CORREL(AD2644:$AD$3757, AF2644:$AF$3757), "")</f>
        <v>1.149517425223946E-3</v>
      </c>
      <c r="AH2644">
        <f t="shared" si="69"/>
        <v>19397498</v>
      </c>
    </row>
    <row r="2645" spans="1:34" x14ac:dyDescent="0.3">
      <c r="A2645" t="s">
        <v>8</v>
      </c>
      <c r="B2645" t="s">
        <v>3748</v>
      </c>
      <c r="G2645">
        <v>97</v>
      </c>
      <c r="H2645" t="s">
        <v>528</v>
      </c>
      <c r="W2645" t="s">
        <v>3749</v>
      </c>
      <c r="X2645" t="s">
        <v>11</v>
      </c>
      <c r="AD2645">
        <v>12000000</v>
      </c>
      <c r="AE2645">
        <v>4.3</v>
      </c>
      <c r="AF2645">
        <v>31179516</v>
      </c>
      <c r="AG2645">
        <f>IFERROR(CORREL(AD2645:$AD$3757, AF2645:$AF$3757), "")</f>
        <v>1.1607736703642909E-3</v>
      </c>
      <c r="AH2645">
        <f t="shared" si="69"/>
        <v>19179516</v>
      </c>
    </row>
    <row r="2646" spans="1:34" x14ac:dyDescent="0.3">
      <c r="A2646" t="s">
        <v>8</v>
      </c>
      <c r="B2646" t="s">
        <v>1216</v>
      </c>
      <c r="G2646">
        <v>93</v>
      </c>
      <c r="H2646" t="s">
        <v>528</v>
      </c>
      <c r="I2646" t="s">
        <v>5357</v>
      </c>
      <c r="W2646" t="s">
        <v>3750</v>
      </c>
      <c r="X2646" t="s">
        <v>11</v>
      </c>
      <c r="AD2646">
        <v>12000000</v>
      </c>
      <c r="AE2646">
        <v>6.2</v>
      </c>
      <c r="AF2646">
        <v>31155435</v>
      </c>
      <c r="AG2646">
        <f>IFERROR(CORREL(AD2646:$AD$3757, AF2646:$AF$3757), "")</f>
        <v>1.1718311218245753E-3</v>
      </c>
      <c r="AH2646">
        <f t="shared" si="69"/>
        <v>19155435</v>
      </c>
    </row>
    <row r="2647" spans="1:34" x14ac:dyDescent="0.3">
      <c r="A2647" t="s">
        <v>8</v>
      </c>
      <c r="B2647" t="s">
        <v>3751</v>
      </c>
      <c r="G2647">
        <v>89</v>
      </c>
      <c r="H2647" t="s">
        <v>528</v>
      </c>
      <c r="I2647" t="s">
        <v>897</v>
      </c>
      <c r="J2647" t="s">
        <v>5361</v>
      </c>
      <c r="K2647" t="s">
        <v>5357</v>
      </c>
      <c r="L2647" t="s">
        <v>5362</v>
      </c>
      <c r="W2647" t="s">
        <v>3752</v>
      </c>
      <c r="X2647" t="s">
        <v>11</v>
      </c>
      <c r="AD2647">
        <v>12000000</v>
      </c>
      <c r="AE2647">
        <v>7.7</v>
      </c>
      <c r="AF2647">
        <v>27281507</v>
      </c>
      <c r="AG2647">
        <f>IFERROR(CORREL(AD2647:$AD$3757, AF2647:$AF$3757), "")</f>
        <v>1.182884960782328E-3</v>
      </c>
      <c r="AH2647">
        <f t="shared" si="69"/>
        <v>15281507</v>
      </c>
    </row>
    <row r="2648" spans="1:34" x14ac:dyDescent="0.3">
      <c r="A2648" t="s">
        <v>197</v>
      </c>
      <c r="B2648" t="s">
        <v>84</v>
      </c>
      <c r="G2648">
        <v>144</v>
      </c>
      <c r="H2648" t="s">
        <v>354</v>
      </c>
      <c r="I2648" t="s">
        <v>253</v>
      </c>
      <c r="J2648" t="s">
        <v>5281</v>
      </c>
      <c r="W2648" t="s">
        <v>453</v>
      </c>
      <c r="X2648" t="s">
        <v>11</v>
      </c>
      <c r="AD2648">
        <v>150000000</v>
      </c>
      <c r="AE2648">
        <v>8</v>
      </c>
      <c r="AF2648">
        <v>167007184</v>
      </c>
      <c r="AG2648">
        <f>IFERROR(CORREL(AD2648:$AD$3757, AF2648:$AF$3757), "")</f>
        <v>1.1900496218208603E-3</v>
      </c>
      <c r="AH2648">
        <f t="shared" si="69"/>
        <v>17007184</v>
      </c>
    </row>
    <row r="2649" spans="1:34" x14ac:dyDescent="0.3">
      <c r="A2649" t="s">
        <v>197</v>
      </c>
      <c r="B2649" t="s">
        <v>1568</v>
      </c>
      <c r="G2649">
        <v>123</v>
      </c>
      <c r="H2649" t="s">
        <v>5367</v>
      </c>
      <c r="I2649" t="s">
        <v>897</v>
      </c>
      <c r="J2649" t="s">
        <v>5359</v>
      </c>
      <c r="W2649" t="s">
        <v>3753</v>
      </c>
      <c r="X2649" t="s">
        <v>11</v>
      </c>
      <c r="AD2649">
        <v>12000000</v>
      </c>
      <c r="AE2649">
        <v>7.4</v>
      </c>
      <c r="AF2649">
        <v>25776062</v>
      </c>
      <c r="AG2649">
        <f>IFERROR(CORREL(AD2649:$AD$3757, AF2649:$AF$3757), "")</f>
        <v>1.7793455430204402E-4</v>
      </c>
      <c r="AH2649">
        <f t="shared" si="69"/>
        <v>13776062</v>
      </c>
    </row>
    <row r="2650" spans="1:34" x14ac:dyDescent="0.3">
      <c r="A2650" t="s">
        <v>8</v>
      </c>
      <c r="B2650" t="s">
        <v>3754</v>
      </c>
      <c r="G2650">
        <v>93</v>
      </c>
      <c r="H2650" t="s">
        <v>4675</v>
      </c>
      <c r="I2650" t="s">
        <v>5368</v>
      </c>
      <c r="W2650" t="s">
        <v>3755</v>
      </c>
      <c r="X2650" t="s">
        <v>11</v>
      </c>
      <c r="AD2650">
        <v>12000000</v>
      </c>
      <c r="AE2650">
        <v>5.9</v>
      </c>
      <c r="AF2650">
        <v>25240988</v>
      </c>
      <c r="AG2650">
        <f>IFERROR(CORREL(AD2650:$AD$3757, AF2650:$AF$3757), "")</f>
        <v>1.8371774904177082E-4</v>
      </c>
      <c r="AH2650">
        <f t="shared" si="69"/>
        <v>13240988</v>
      </c>
    </row>
    <row r="2651" spans="1:34" x14ac:dyDescent="0.3">
      <c r="A2651" t="s">
        <v>8</v>
      </c>
      <c r="B2651" t="s">
        <v>3756</v>
      </c>
      <c r="G2651">
        <v>133</v>
      </c>
      <c r="H2651" t="s">
        <v>897</v>
      </c>
      <c r="I2651" t="s">
        <v>5359</v>
      </c>
      <c r="W2651" t="s">
        <v>3757</v>
      </c>
      <c r="X2651" t="s">
        <v>11</v>
      </c>
      <c r="AD2651">
        <v>12000000</v>
      </c>
      <c r="AE2651">
        <v>7.8</v>
      </c>
      <c r="AF2651">
        <v>124868837</v>
      </c>
      <c r="AG2651">
        <f>IFERROR(CORREL(AD2651:$AD$3757, AF2651:$AF$3757), "")</f>
        <v>1.8897346207350345E-4</v>
      </c>
      <c r="AH2651">
        <f t="shared" si="69"/>
        <v>112868837</v>
      </c>
    </row>
    <row r="2652" spans="1:34" x14ac:dyDescent="0.3">
      <c r="A2652" t="s">
        <v>8</v>
      </c>
      <c r="B2652" t="s">
        <v>1175</v>
      </c>
      <c r="G2652">
        <v>121</v>
      </c>
      <c r="H2652" t="s">
        <v>5366</v>
      </c>
      <c r="I2652" t="s">
        <v>897</v>
      </c>
      <c r="W2652" t="s">
        <v>3758</v>
      </c>
      <c r="X2652" t="s">
        <v>11</v>
      </c>
      <c r="AD2652">
        <v>12000000</v>
      </c>
      <c r="AE2652">
        <v>7.4</v>
      </c>
      <c r="AF2652">
        <v>22905674</v>
      </c>
      <c r="AG2652">
        <f>IFERROR(CORREL(AD2652:$AD$3757, AF2652:$AF$3757), "")</f>
        <v>2.9539999128702453E-4</v>
      </c>
      <c r="AH2652">
        <f t="shared" si="69"/>
        <v>10905674</v>
      </c>
    </row>
    <row r="2653" spans="1:34" x14ac:dyDescent="0.3">
      <c r="A2653" t="s">
        <v>8</v>
      </c>
      <c r="B2653" t="s">
        <v>1936</v>
      </c>
      <c r="G2653">
        <v>102</v>
      </c>
      <c r="H2653" t="s">
        <v>528</v>
      </c>
      <c r="I2653" t="s">
        <v>5359</v>
      </c>
      <c r="W2653" t="s">
        <v>3759</v>
      </c>
      <c r="X2653" t="s">
        <v>11</v>
      </c>
      <c r="AD2653">
        <v>12000000</v>
      </c>
      <c r="AE2653">
        <v>6.5</v>
      </c>
      <c r="AF2653">
        <v>25277561</v>
      </c>
      <c r="AG2653">
        <f>IFERROR(CORREL(AD2653:$AD$3757, AF2653:$AF$3757), "")</f>
        <v>2.9842342695570508E-4</v>
      </c>
      <c r="AH2653">
        <f t="shared" si="69"/>
        <v>13277561</v>
      </c>
    </row>
    <row r="2654" spans="1:34" x14ac:dyDescent="0.3">
      <c r="A2654" t="s">
        <v>8</v>
      </c>
      <c r="B2654" t="s">
        <v>1170</v>
      </c>
      <c r="G2654">
        <v>99</v>
      </c>
      <c r="H2654" t="s">
        <v>1714</v>
      </c>
      <c r="I2654" t="s">
        <v>5363</v>
      </c>
      <c r="J2654" t="s">
        <v>5281</v>
      </c>
      <c r="W2654" t="s">
        <v>3760</v>
      </c>
      <c r="X2654" t="s">
        <v>11</v>
      </c>
      <c r="AD2654">
        <v>12000000</v>
      </c>
      <c r="AE2654">
        <v>7</v>
      </c>
      <c r="AF2654">
        <v>21133087</v>
      </c>
      <c r="AG2654">
        <f>IFERROR(CORREL(AD2654:$AD$3757, AF2654:$AF$3757), "")</f>
        <v>3.0385199018208124E-4</v>
      </c>
      <c r="AH2654">
        <f t="shared" si="69"/>
        <v>9133087</v>
      </c>
    </row>
    <row r="2655" spans="1:34" x14ac:dyDescent="0.3">
      <c r="A2655" t="s">
        <v>8</v>
      </c>
      <c r="B2655" t="s">
        <v>1506</v>
      </c>
      <c r="G2655">
        <v>98</v>
      </c>
      <c r="H2655" t="s">
        <v>5367</v>
      </c>
      <c r="I2655" t="s">
        <v>897</v>
      </c>
      <c r="W2655" t="s">
        <v>3761</v>
      </c>
      <c r="X2655" t="s">
        <v>11</v>
      </c>
      <c r="AD2655">
        <v>12000000</v>
      </c>
      <c r="AE2655">
        <v>7.6</v>
      </c>
      <c r="AF2655">
        <v>37707719</v>
      </c>
      <c r="AG2655">
        <f>IFERROR(CORREL(AD2655:$AD$3757, AF2655:$AF$3757), "")</f>
        <v>3.0509433006622045E-4</v>
      </c>
      <c r="AH2655">
        <f t="shared" si="69"/>
        <v>25707719</v>
      </c>
    </row>
    <row r="2656" spans="1:34" x14ac:dyDescent="0.3">
      <c r="A2656" t="s">
        <v>8</v>
      </c>
      <c r="B2656" t="s">
        <v>2939</v>
      </c>
      <c r="G2656">
        <v>118</v>
      </c>
      <c r="H2656" t="s">
        <v>528</v>
      </c>
      <c r="I2656" t="s">
        <v>897</v>
      </c>
      <c r="W2656" t="s">
        <v>3762</v>
      </c>
      <c r="X2656" t="s">
        <v>11</v>
      </c>
      <c r="AD2656">
        <v>9000000</v>
      </c>
      <c r="AE2656">
        <v>6.9</v>
      </c>
      <c r="AF2656">
        <v>18761993</v>
      </c>
      <c r="AG2656">
        <f>IFERROR(CORREL(AD2656:$AD$3757, AF2656:$AF$3757), "")</f>
        <v>3.2315556297024089E-4</v>
      </c>
      <c r="AH2656">
        <f t="shared" si="69"/>
        <v>9761993</v>
      </c>
    </row>
    <row r="2657" spans="1:34" x14ac:dyDescent="0.3">
      <c r="A2657" t="s">
        <v>8</v>
      </c>
      <c r="B2657" t="s">
        <v>3415</v>
      </c>
      <c r="G2657">
        <v>104</v>
      </c>
      <c r="H2657" t="s">
        <v>528</v>
      </c>
      <c r="I2657" t="s">
        <v>5361</v>
      </c>
      <c r="J2657" t="s">
        <v>5357</v>
      </c>
      <c r="K2657" t="s">
        <v>5359</v>
      </c>
      <c r="W2657" t="s">
        <v>3763</v>
      </c>
      <c r="X2657" t="s">
        <v>11</v>
      </c>
      <c r="AD2657">
        <v>12000000</v>
      </c>
      <c r="AE2657">
        <v>5.3</v>
      </c>
      <c r="AF2657">
        <v>18595716</v>
      </c>
      <c r="AG2657">
        <f>IFERROR(CORREL(AD2657:$AD$3757, AF2657:$AF$3757), "")</f>
        <v>3.218186398464501E-4</v>
      </c>
      <c r="AH2657">
        <f t="shared" si="69"/>
        <v>6595716</v>
      </c>
    </row>
    <row r="2658" spans="1:34" x14ac:dyDescent="0.3">
      <c r="A2658" t="s">
        <v>8</v>
      </c>
      <c r="B2658" t="s">
        <v>3764</v>
      </c>
      <c r="G2658">
        <v>109</v>
      </c>
      <c r="H2658" t="s">
        <v>897</v>
      </c>
      <c r="I2658" t="s">
        <v>5363</v>
      </c>
      <c r="J2658" t="s">
        <v>5359</v>
      </c>
      <c r="W2658" t="s">
        <v>3765</v>
      </c>
      <c r="X2658" t="s">
        <v>11</v>
      </c>
      <c r="AD2658">
        <v>12000000</v>
      </c>
      <c r="AE2658">
        <v>6.4</v>
      </c>
      <c r="AF2658">
        <v>31990064</v>
      </c>
      <c r="AG2658">
        <f>IFERROR(CORREL(AD2658:$AD$3757, AF2658:$AF$3757), "")</f>
        <v>3.2050605995626518E-4</v>
      </c>
      <c r="AH2658">
        <f t="shared" si="69"/>
        <v>19990064</v>
      </c>
    </row>
    <row r="2659" spans="1:34" x14ac:dyDescent="0.3">
      <c r="A2659" t="s">
        <v>197</v>
      </c>
      <c r="B2659" t="s">
        <v>2197</v>
      </c>
      <c r="G2659">
        <v>115</v>
      </c>
      <c r="H2659" t="s">
        <v>253</v>
      </c>
      <c r="I2659" t="s">
        <v>528</v>
      </c>
      <c r="J2659" t="s">
        <v>897</v>
      </c>
      <c r="W2659" t="s">
        <v>3766</v>
      </c>
      <c r="X2659" t="s">
        <v>11</v>
      </c>
      <c r="AD2659">
        <v>12000000</v>
      </c>
      <c r="AE2659">
        <v>7.8</v>
      </c>
      <c r="AF2659">
        <v>17613460</v>
      </c>
      <c r="AG2659">
        <f>IFERROR(CORREL(AD2659:$AD$3757, AF2659:$AF$3757), "")</f>
        <v>3.3281141072897467E-4</v>
      </c>
      <c r="AH2659">
        <f t="shared" si="69"/>
        <v>5613460</v>
      </c>
    </row>
    <row r="2660" spans="1:34" x14ac:dyDescent="0.3">
      <c r="A2660" t="s">
        <v>8</v>
      </c>
      <c r="B2660" t="s">
        <v>3767</v>
      </c>
      <c r="G2660">
        <v>92</v>
      </c>
      <c r="H2660" t="s">
        <v>354</v>
      </c>
      <c r="I2660" t="s">
        <v>5357</v>
      </c>
      <c r="J2660" t="s">
        <v>1714</v>
      </c>
      <c r="K2660" t="s">
        <v>5281</v>
      </c>
      <c r="W2660" t="s">
        <v>3768</v>
      </c>
      <c r="X2660" t="s">
        <v>11</v>
      </c>
      <c r="AD2660">
        <v>13000000</v>
      </c>
      <c r="AE2660">
        <v>6.7</v>
      </c>
      <c r="AF2660">
        <v>21088568</v>
      </c>
      <c r="AG2660">
        <f>IFERROR(CORREL(AD2660:$AD$3757, AF2660:$AF$3757), "")</f>
        <v>3.3050798906880441E-4</v>
      </c>
      <c r="AH2660">
        <f t="shared" si="69"/>
        <v>8088568</v>
      </c>
    </row>
    <row r="2661" spans="1:34" x14ac:dyDescent="0.3">
      <c r="A2661" t="s">
        <v>8</v>
      </c>
      <c r="B2661" t="s">
        <v>1036</v>
      </c>
      <c r="G2661">
        <v>91</v>
      </c>
      <c r="H2661" t="s">
        <v>528</v>
      </c>
      <c r="I2661" t="s">
        <v>5366</v>
      </c>
      <c r="J2661" t="s">
        <v>5361</v>
      </c>
      <c r="W2661" t="s">
        <v>3769</v>
      </c>
      <c r="X2661" t="s">
        <v>11</v>
      </c>
      <c r="AD2661">
        <v>12000000</v>
      </c>
      <c r="AE2661">
        <v>5.3</v>
      </c>
      <c r="AF2661">
        <v>17292381</v>
      </c>
      <c r="AG2661">
        <f>IFERROR(CORREL(AD2661:$AD$3757, AF2661:$AF$3757), "")</f>
        <v>3.3166683660246091E-4</v>
      </c>
      <c r="AH2661">
        <f t="shared" si="69"/>
        <v>5292381</v>
      </c>
    </row>
    <row r="2662" spans="1:34" x14ac:dyDescent="0.3">
      <c r="A2662" t="s">
        <v>8</v>
      </c>
      <c r="B2662" t="s">
        <v>2195</v>
      </c>
      <c r="G2662">
        <v>94</v>
      </c>
      <c r="H2662" t="s">
        <v>528</v>
      </c>
      <c r="I2662" t="s">
        <v>897</v>
      </c>
      <c r="W2662" t="s">
        <v>3770</v>
      </c>
      <c r="X2662" t="s">
        <v>11</v>
      </c>
      <c r="AD2662">
        <v>12000000</v>
      </c>
      <c r="AE2662">
        <v>6.3</v>
      </c>
      <c r="AF2662">
        <v>16300302</v>
      </c>
      <c r="AG2662">
        <f>IFERROR(CORREL(AD2662:$AD$3757, AF2662:$AF$3757), "")</f>
        <v>3.2903144111739172E-4</v>
      </c>
      <c r="AH2662">
        <f t="shared" si="69"/>
        <v>4300302</v>
      </c>
    </row>
    <row r="2663" spans="1:34" x14ac:dyDescent="0.3">
      <c r="A2663" t="s">
        <v>8</v>
      </c>
      <c r="B2663" t="s">
        <v>1199</v>
      </c>
      <c r="G2663">
        <v>93</v>
      </c>
      <c r="H2663" t="s">
        <v>354</v>
      </c>
      <c r="I2663" t="s">
        <v>5366</v>
      </c>
      <c r="J2663" t="s">
        <v>5281</v>
      </c>
      <c r="W2663" t="s">
        <v>3771</v>
      </c>
      <c r="X2663" t="s">
        <v>11</v>
      </c>
      <c r="AD2663">
        <v>12000000</v>
      </c>
      <c r="AE2663">
        <v>7</v>
      </c>
      <c r="AF2663">
        <v>27829874</v>
      </c>
      <c r="AG2663">
        <f>IFERROR(CORREL(AD2663:$AD$3757, AF2663:$AF$3757), "")</f>
        <v>3.2538035443393441E-4</v>
      </c>
      <c r="AH2663">
        <f t="shared" si="69"/>
        <v>15829874</v>
      </c>
    </row>
    <row r="2664" spans="1:34" x14ac:dyDescent="0.3">
      <c r="A2664" t="s">
        <v>8</v>
      </c>
      <c r="B2664" t="s">
        <v>1468</v>
      </c>
      <c r="G2664">
        <v>100</v>
      </c>
      <c r="H2664" t="s">
        <v>528</v>
      </c>
      <c r="I2664" t="s">
        <v>897</v>
      </c>
      <c r="J2664" t="s">
        <v>5359</v>
      </c>
      <c r="W2664" t="s">
        <v>3772</v>
      </c>
      <c r="X2664" t="s">
        <v>11</v>
      </c>
      <c r="AD2664">
        <v>12000000</v>
      </c>
      <c r="AE2664">
        <v>6.6</v>
      </c>
      <c r="AF2664">
        <v>12902790</v>
      </c>
      <c r="AG2664">
        <f>IFERROR(CORREL(AD2664:$AD$3757, AF2664:$AF$3757), "")</f>
        <v>3.3349298663244578E-4</v>
      </c>
      <c r="AH2664">
        <f t="shared" si="69"/>
        <v>902790</v>
      </c>
    </row>
    <row r="2665" spans="1:34" x14ac:dyDescent="0.3">
      <c r="A2665" t="s">
        <v>8</v>
      </c>
      <c r="B2665" t="s">
        <v>185</v>
      </c>
      <c r="G2665">
        <v>293</v>
      </c>
      <c r="H2665" t="s">
        <v>253</v>
      </c>
      <c r="I2665" t="s">
        <v>897</v>
      </c>
      <c r="J2665" t="s">
        <v>5281</v>
      </c>
      <c r="K2665" t="s">
        <v>2601</v>
      </c>
      <c r="W2665" t="s">
        <v>3773</v>
      </c>
      <c r="X2665" t="s">
        <v>3056</v>
      </c>
      <c r="AD2665">
        <v>14000000</v>
      </c>
      <c r="AE2665">
        <v>8.4</v>
      </c>
      <c r="AF2665">
        <v>11433134</v>
      </c>
      <c r="AG2665">
        <f>IFERROR(CORREL(AD2665:$AD$3757, AF2665:$AF$3757), "")</f>
        <v>3.2637238990554222E-4</v>
      </c>
      <c r="AH2665">
        <f t="shared" si="69"/>
        <v>-2566866</v>
      </c>
    </row>
    <row r="2666" spans="1:34" x14ac:dyDescent="0.3">
      <c r="A2666" t="s">
        <v>8</v>
      </c>
      <c r="B2666" t="s">
        <v>554</v>
      </c>
      <c r="G2666">
        <v>137</v>
      </c>
      <c r="H2666" t="s">
        <v>897</v>
      </c>
      <c r="I2666" t="s">
        <v>5364</v>
      </c>
      <c r="J2666" t="s">
        <v>2601</v>
      </c>
      <c r="K2666" t="s">
        <v>4337</v>
      </c>
      <c r="W2666" t="s">
        <v>555</v>
      </c>
      <c r="X2666" t="s">
        <v>11</v>
      </c>
      <c r="AD2666">
        <v>107000000</v>
      </c>
      <c r="AE2666">
        <v>6</v>
      </c>
      <c r="AF2666">
        <v>22406362</v>
      </c>
      <c r="AG2666">
        <f>IFERROR(CORREL(AD2666:$AD$3757, AF2666:$AF$3757), "")</f>
        <v>3.1871570219069986E-4</v>
      </c>
      <c r="AH2666">
        <f t="shared" si="69"/>
        <v>-84593638</v>
      </c>
    </row>
    <row r="2667" spans="1:34" x14ac:dyDescent="0.3">
      <c r="A2667" t="s">
        <v>8</v>
      </c>
      <c r="B2667" t="s">
        <v>3774</v>
      </c>
      <c r="G2667">
        <v>93</v>
      </c>
      <c r="H2667" t="s">
        <v>528</v>
      </c>
      <c r="W2667" t="s">
        <v>3775</v>
      </c>
      <c r="X2667" t="s">
        <v>11</v>
      </c>
      <c r="AD2667">
        <v>12000000</v>
      </c>
      <c r="AE2667">
        <v>5.4</v>
      </c>
      <c r="AF2667">
        <v>10198766</v>
      </c>
      <c r="AG2667">
        <f>IFERROR(CORREL(AD2667:$AD$3757, AF2667:$AF$3757), "")</f>
        <v>3.0748465581620235E-4</v>
      </c>
      <c r="AH2667">
        <f t="shared" si="69"/>
        <v>-1801234</v>
      </c>
    </row>
    <row r="2668" spans="1:34" x14ac:dyDescent="0.3">
      <c r="A2668" t="s">
        <v>8</v>
      </c>
      <c r="B2668" t="s">
        <v>1542</v>
      </c>
      <c r="G2668">
        <v>123</v>
      </c>
      <c r="H2668" t="s">
        <v>897</v>
      </c>
      <c r="I2668" t="s">
        <v>5357</v>
      </c>
      <c r="J2668" t="s">
        <v>5359</v>
      </c>
      <c r="W2668" t="s">
        <v>3776</v>
      </c>
      <c r="X2668" t="s">
        <v>11</v>
      </c>
      <c r="AD2668">
        <v>12000000</v>
      </c>
      <c r="AE2668">
        <v>7.8</v>
      </c>
      <c r="AF2668">
        <v>15294553</v>
      </c>
      <c r="AG2668">
        <f>IFERROR(CORREL(AD2668:$AD$3757, AF2668:$AF$3757), "")</f>
        <v>2.9761562749495079E-4</v>
      </c>
      <c r="AH2668">
        <f t="shared" si="69"/>
        <v>3294553</v>
      </c>
    </row>
    <row r="2669" spans="1:34" x14ac:dyDescent="0.3">
      <c r="A2669" t="s">
        <v>8</v>
      </c>
      <c r="B2669" t="s">
        <v>519</v>
      </c>
      <c r="G2669">
        <v>119</v>
      </c>
      <c r="H2669" t="s">
        <v>354</v>
      </c>
      <c r="I2669" t="s">
        <v>253</v>
      </c>
      <c r="J2669" t="s">
        <v>897</v>
      </c>
      <c r="K2669" t="s">
        <v>5359</v>
      </c>
      <c r="W2669" t="s">
        <v>3777</v>
      </c>
      <c r="X2669" t="s">
        <v>521</v>
      </c>
      <c r="AD2669">
        <v>100000000</v>
      </c>
      <c r="AE2669">
        <v>7.6</v>
      </c>
      <c r="AF2669">
        <v>11041228</v>
      </c>
      <c r="AG2669">
        <f>IFERROR(CORREL(AD2669:$AD$3757, AF2669:$AF$3757), "")</f>
        <v>2.9292000347490879E-4</v>
      </c>
      <c r="AH2669">
        <f t="shared" si="69"/>
        <v>-88958772</v>
      </c>
    </row>
    <row r="2670" spans="1:34" x14ac:dyDescent="0.3">
      <c r="A2670" t="s">
        <v>8</v>
      </c>
      <c r="B2670" t="s">
        <v>3778</v>
      </c>
      <c r="G2670">
        <v>107</v>
      </c>
      <c r="H2670" t="s">
        <v>897</v>
      </c>
      <c r="I2670" t="s">
        <v>5281</v>
      </c>
      <c r="W2670" t="s">
        <v>3779</v>
      </c>
      <c r="X2670" t="s">
        <v>11</v>
      </c>
      <c r="AD2670">
        <v>12000000</v>
      </c>
      <c r="AE2670">
        <v>6.6</v>
      </c>
      <c r="AF2670">
        <v>7918283</v>
      </c>
      <c r="AG2670">
        <f>IFERROR(CORREL(AD2670:$AD$3757, AF2670:$AF$3757), "")</f>
        <v>3.2899130133865422E-4</v>
      </c>
      <c r="AH2670">
        <f t="shared" si="69"/>
        <v>-4081717</v>
      </c>
    </row>
    <row r="2671" spans="1:34" x14ac:dyDescent="0.3">
      <c r="A2671" t="s">
        <v>8</v>
      </c>
      <c r="B2671" t="s">
        <v>3780</v>
      </c>
      <c r="G2671">
        <v>106</v>
      </c>
      <c r="H2671" t="s">
        <v>5358</v>
      </c>
      <c r="I2671" t="s">
        <v>5281</v>
      </c>
      <c r="W2671" t="s">
        <v>3781</v>
      </c>
      <c r="X2671" t="s">
        <v>11</v>
      </c>
      <c r="AD2671">
        <v>12000000</v>
      </c>
      <c r="AE2671">
        <v>6.4</v>
      </c>
      <c r="AF2671">
        <v>22331028</v>
      </c>
      <c r="AG2671">
        <f>IFERROR(CORREL(AD2671:$AD$3757, AF2671:$AF$3757), "")</f>
        <v>3.1680315390244677E-4</v>
      </c>
      <c r="AH2671">
        <f t="shared" si="69"/>
        <v>10331028</v>
      </c>
    </row>
    <row r="2672" spans="1:34" x14ac:dyDescent="0.3">
      <c r="A2672" t="s">
        <v>8</v>
      </c>
      <c r="B2672" t="s">
        <v>3782</v>
      </c>
      <c r="G2672">
        <v>109</v>
      </c>
      <c r="H2672" t="s">
        <v>5367</v>
      </c>
      <c r="I2672" t="s">
        <v>897</v>
      </c>
      <c r="J2672" t="s">
        <v>5368</v>
      </c>
      <c r="W2672" t="s">
        <v>3783</v>
      </c>
      <c r="X2672" t="s">
        <v>11</v>
      </c>
      <c r="AD2672">
        <v>12000000</v>
      </c>
      <c r="AE2672">
        <v>7</v>
      </c>
      <c r="AF2672">
        <v>8134217</v>
      </c>
      <c r="AG2672">
        <f>IFERROR(CORREL(AD2672:$AD$3757, AF2672:$AF$3757), "")</f>
        <v>3.1925604338768875E-4</v>
      </c>
      <c r="AH2672">
        <f t="shared" si="69"/>
        <v>-3865783</v>
      </c>
    </row>
    <row r="2673" spans="1:34" x14ac:dyDescent="0.3">
      <c r="A2673" t="s">
        <v>8</v>
      </c>
      <c r="B2673" t="s">
        <v>3784</v>
      </c>
      <c r="G2673">
        <v>81</v>
      </c>
      <c r="H2673" t="s">
        <v>528</v>
      </c>
      <c r="I2673" t="s">
        <v>5366</v>
      </c>
      <c r="W2673" t="s">
        <v>3785</v>
      </c>
      <c r="X2673" t="s">
        <v>11</v>
      </c>
      <c r="AD2673">
        <v>10000000</v>
      </c>
      <c r="AE2673">
        <v>5.7</v>
      </c>
      <c r="AF2673">
        <v>6982680</v>
      </c>
      <c r="AG2673">
        <f>IFERROR(CORREL(AD2673:$AD$3757, AF2673:$AF$3757), "")</f>
        <v>3.0725509719433937E-4</v>
      </c>
      <c r="AH2673">
        <f t="shared" si="69"/>
        <v>-3017320</v>
      </c>
    </row>
    <row r="2674" spans="1:34" x14ac:dyDescent="0.3">
      <c r="A2674" t="s">
        <v>8</v>
      </c>
      <c r="B2674" t="s">
        <v>3786</v>
      </c>
      <c r="G2674">
        <v>95</v>
      </c>
      <c r="H2674" t="s">
        <v>354</v>
      </c>
      <c r="I2674" t="s">
        <v>5366</v>
      </c>
      <c r="J2674" t="s">
        <v>5358</v>
      </c>
      <c r="K2674" t="s">
        <v>5281</v>
      </c>
      <c r="W2674" t="s">
        <v>3787</v>
      </c>
      <c r="X2674" t="s">
        <v>11</v>
      </c>
      <c r="AD2674">
        <v>8000000</v>
      </c>
      <c r="AE2674">
        <v>5.9</v>
      </c>
      <c r="AF2674">
        <v>6739141</v>
      </c>
      <c r="AG2674">
        <f>IFERROR(CORREL(AD2674:$AD$3757, AF2674:$AF$3757), "")</f>
        <v>2.9256047993168091E-4</v>
      </c>
      <c r="AH2674">
        <f t="shared" si="69"/>
        <v>-1260859</v>
      </c>
    </row>
    <row r="2675" spans="1:34" x14ac:dyDescent="0.3">
      <c r="A2675" t="s">
        <v>8</v>
      </c>
      <c r="B2675" t="s">
        <v>2986</v>
      </c>
      <c r="G2675">
        <v>86</v>
      </c>
      <c r="H2675" t="s">
        <v>528</v>
      </c>
      <c r="W2675" t="s">
        <v>3788</v>
      </c>
      <c r="X2675" t="s">
        <v>11</v>
      </c>
      <c r="AD2675">
        <v>12000000</v>
      </c>
      <c r="AE2675">
        <v>6.3</v>
      </c>
      <c r="AF2675">
        <v>5542025</v>
      </c>
      <c r="AG2675">
        <f>IFERROR(CORREL(AD2675:$AD$3757, AF2675:$AF$3757), "")</f>
        <v>2.7603311039288534E-4</v>
      </c>
      <c r="AH2675">
        <f t="shared" si="69"/>
        <v>-6457975</v>
      </c>
    </row>
    <row r="2676" spans="1:34" x14ac:dyDescent="0.3">
      <c r="A2676" t="s">
        <v>197</v>
      </c>
      <c r="B2676" t="s">
        <v>1056</v>
      </c>
      <c r="G2676">
        <v>113</v>
      </c>
      <c r="H2676" t="s">
        <v>528</v>
      </c>
      <c r="I2676" t="s">
        <v>897</v>
      </c>
      <c r="W2676" t="s">
        <v>3789</v>
      </c>
      <c r="X2676" t="s">
        <v>11</v>
      </c>
      <c r="AD2676">
        <v>12000000</v>
      </c>
      <c r="AE2676">
        <v>6.3</v>
      </c>
      <c r="AF2676">
        <v>5032496</v>
      </c>
      <c r="AG2676">
        <f>IFERROR(CORREL(AD2676:$AD$3757, AF2676:$AF$3757), "")</f>
        <v>2.6131023952281174E-4</v>
      </c>
      <c r="AH2676">
        <f t="shared" si="69"/>
        <v>-6967504</v>
      </c>
    </row>
    <row r="2677" spans="1:34" x14ac:dyDescent="0.3">
      <c r="A2677" t="s">
        <v>8</v>
      </c>
      <c r="B2677" t="s">
        <v>1064</v>
      </c>
      <c r="G2677">
        <v>122</v>
      </c>
      <c r="H2677" t="s">
        <v>528</v>
      </c>
      <c r="I2677" t="s">
        <v>897</v>
      </c>
      <c r="W2677" t="s">
        <v>3790</v>
      </c>
      <c r="X2677" t="s">
        <v>11</v>
      </c>
      <c r="AD2677">
        <v>12000000</v>
      </c>
      <c r="AE2677">
        <v>6.2</v>
      </c>
      <c r="AF2677">
        <v>6754898</v>
      </c>
      <c r="AG2677">
        <f>IFERROR(CORREL(AD2677:$AD$3757, AF2677:$AF$3757), "")</f>
        <v>2.4603780954216519E-4</v>
      </c>
      <c r="AH2677">
        <f t="shared" si="69"/>
        <v>-5245102</v>
      </c>
    </row>
    <row r="2678" spans="1:34" x14ac:dyDescent="0.3">
      <c r="A2678" t="s">
        <v>8</v>
      </c>
      <c r="B2678" t="s">
        <v>3294</v>
      </c>
      <c r="G2678">
        <v>90</v>
      </c>
      <c r="H2678" t="s">
        <v>528</v>
      </c>
      <c r="I2678" t="s">
        <v>5362</v>
      </c>
      <c r="J2678" t="s">
        <v>5359</v>
      </c>
      <c r="W2678" t="s">
        <v>3791</v>
      </c>
      <c r="X2678" t="s">
        <v>11</v>
      </c>
      <c r="AD2678">
        <v>12000000</v>
      </c>
      <c r="AE2678">
        <v>2.1</v>
      </c>
      <c r="AF2678">
        <v>4922166</v>
      </c>
      <c r="AG2678">
        <f>IFERROR(CORREL(AD2678:$AD$3757, AF2678:$AF$3757), "")</f>
        <v>2.3249660882346273E-4</v>
      </c>
      <c r="AH2678">
        <f t="shared" si="69"/>
        <v>-7077834</v>
      </c>
    </row>
    <row r="2679" spans="1:34" x14ac:dyDescent="0.3">
      <c r="A2679" t="s">
        <v>8</v>
      </c>
      <c r="B2679" t="s">
        <v>1351</v>
      </c>
      <c r="G2679">
        <v>108</v>
      </c>
      <c r="H2679" t="s">
        <v>528</v>
      </c>
      <c r="I2679" t="s">
        <v>897</v>
      </c>
      <c r="W2679" t="s">
        <v>3792</v>
      </c>
      <c r="X2679" t="s">
        <v>11</v>
      </c>
      <c r="AD2679">
        <v>12000000</v>
      </c>
      <c r="AE2679">
        <v>5</v>
      </c>
      <c r="AF2679">
        <v>4903000</v>
      </c>
      <c r="AG2679">
        <f>IFERROR(CORREL(AD2679:$AD$3757, AF2679:$AF$3757), "")</f>
        <v>2.1705246794624796E-4</v>
      </c>
      <c r="AH2679">
        <f t="shared" si="69"/>
        <v>-7097000</v>
      </c>
    </row>
    <row r="2680" spans="1:34" x14ac:dyDescent="0.3">
      <c r="A2680" t="s">
        <v>8</v>
      </c>
      <c r="B2680" t="s">
        <v>3793</v>
      </c>
      <c r="G2680">
        <v>113</v>
      </c>
      <c r="H2680" t="s">
        <v>5363</v>
      </c>
      <c r="I2680" t="s">
        <v>5281</v>
      </c>
      <c r="W2680" t="s">
        <v>3794</v>
      </c>
      <c r="X2680" t="s">
        <v>11</v>
      </c>
      <c r="AD2680">
        <v>12000000</v>
      </c>
      <c r="AE2680">
        <v>5.3</v>
      </c>
      <c r="AF2680">
        <v>4717455</v>
      </c>
      <c r="AG2680">
        <f>IFERROR(CORREL(AD2680:$AD$3757, AF2680:$AF$3757), "")</f>
        <v>2.0155793189821229E-4</v>
      </c>
      <c r="AH2680">
        <f t="shared" si="69"/>
        <v>-7282545</v>
      </c>
    </row>
    <row r="2681" spans="1:34" x14ac:dyDescent="0.3">
      <c r="A2681" t="s">
        <v>8</v>
      </c>
      <c r="B2681" t="s">
        <v>2397</v>
      </c>
      <c r="G2681">
        <v>110</v>
      </c>
      <c r="H2681" t="s">
        <v>897</v>
      </c>
      <c r="I2681" t="s">
        <v>5359</v>
      </c>
      <c r="W2681" t="s">
        <v>3795</v>
      </c>
      <c r="X2681" t="s">
        <v>11</v>
      </c>
      <c r="AD2681">
        <v>12000000</v>
      </c>
      <c r="AE2681">
        <v>7.1</v>
      </c>
      <c r="AF2681">
        <v>3148482</v>
      </c>
      <c r="AG2681">
        <f>IFERROR(CORREL(AD2681:$AD$3757, AF2681:$AF$3757), "")</f>
        <v>1.858421303609705E-4</v>
      </c>
      <c r="AH2681">
        <f t="shared" si="69"/>
        <v>-8851518</v>
      </c>
    </row>
    <row r="2682" spans="1:34" x14ac:dyDescent="0.3">
      <c r="A2682" t="s">
        <v>8</v>
      </c>
      <c r="B2682" t="s">
        <v>3796</v>
      </c>
      <c r="G2682">
        <v>109</v>
      </c>
      <c r="H2682" t="s">
        <v>897</v>
      </c>
      <c r="W2682" t="s">
        <v>3797</v>
      </c>
      <c r="X2682" t="s">
        <v>11</v>
      </c>
      <c r="AD2682">
        <v>12000000</v>
      </c>
      <c r="AE2682">
        <v>7</v>
      </c>
      <c r="AF2682">
        <v>2326407</v>
      </c>
      <c r="AG2682">
        <f>IFERROR(CORREL(AD2682:$AD$3757, AF2682:$AF$3757), "")</f>
        <v>1.6848336536679328E-4</v>
      </c>
      <c r="AH2682">
        <f t="shared" si="69"/>
        <v>-9673593</v>
      </c>
    </row>
    <row r="2683" spans="1:34" x14ac:dyDescent="0.3">
      <c r="A2683" t="s">
        <v>8</v>
      </c>
      <c r="B2683" t="s">
        <v>1852</v>
      </c>
      <c r="G2683">
        <v>110</v>
      </c>
      <c r="H2683" t="s">
        <v>528</v>
      </c>
      <c r="I2683" t="s">
        <v>897</v>
      </c>
      <c r="J2683" t="s">
        <v>1714</v>
      </c>
      <c r="K2683" t="s">
        <v>5358</v>
      </c>
      <c r="W2683" t="s">
        <v>1436</v>
      </c>
      <c r="X2683" t="s">
        <v>3713</v>
      </c>
      <c r="AD2683">
        <v>12215500000</v>
      </c>
      <c r="AE2683">
        <v>7</v>
      </c>
      <c r="AF2683">
        <v>2201412</v>
      </c>
      <c r="AG2683">
        <f>IFERROR(CORREL(AD2683:$AD$3757, AF2683:$AF$3757), "")</f>
        <v>1.5024404100711411E-4</v>
      </c>
      <c r="AH2683">
        <f t="shared" si="69"/>
        <v>-12213298588</v>
      </c>
    </row>
    <row r="2684" spans="1:34" x14ac:dyDescent="0.3">
      <c r="A2684" t="s">
        <v>8</v>
      </c>
      <c r="B2684" t="s">
        <v>3798</v>
      </c>
      <c r="G2684">
        <v>101</v>
      </c>
      <c r="H2684" t="s">
        <v>5357</v>
      </c>
      <c r="I2684" t="s">
        <v>1714</v>
      </c>
      <c r="J2684" t="s">
        <v>5281</v>
      </c>
      <c r="W2684" t="s">
        <v>3799</v>
      </c>
      <c r="X2684" t="s">
        <v>11</v>
      </c>
      <c r="AD2684">
        <v>12000000</v>
      </c>
      <c r="AE2684">
        <v>7.1</v>
      </c>
      <c r="AF2684">
        <v>2060953</v>
      </c>
      <c r="AG2684">
        <f>IFERROR(CORREL(AD2684:$AD$3757, AF2684:$AF$3757), "")</f>
        <v>3.233412892713599E-2</v>
      </c>
      <c r="AH2684">
        <f t="shared" si="69"/>
        <v>-9939047</v>
      </c>
    </row>
    <row r="2685" spans="1:34" x14ac:dyDescent="0.3">
      <c r="A2685" t="s">
        <v>8</v>
      </c>
      <c r="B2685" t="s">
        <v>3800</v>
      </c>
      <c r="G2685">
        <v>97</v>
      </c>
      <c r="H2685" t="s">
        <v>528</v>
      </c>
      <c r="I2685" t="s">
        <v>897</v>
      </c>
      <c r="J2685" t="s">
        <v>5359</v>
      </c>
      <c r="W2685" t="s">
        <v>3801</v>
      </c>
      <c r="X2685" t="s">
        <v>11</v>
      </c>
      <c r="AD2685">
        <v>12000000</v>
      </c>
      <c r="AE2685">
        <v>7</v>
      </c>
      <c r="AF2685">
        <v>3950294</v>
      </c>
      <c r="AG2685">
        <f>IFERROR(CORREL(AD2685:$AD$3757, AF2685:$AF$3757), "")</f>
        <v>3.2320156221967294E-2</v>
      </c>
      <c r="AH2685">
        <f t="shared" si="69"/>
        <v>-8049706</v>
      </c>
    </row>
    <row r="2686" spans="1:34" x14ac:dyDescent="0.3">
      <c r="A2686" t="s">
        <v>8</v>
      </c>
      <c r="B2686" t="s">
        <v>3802</v>
      </c>
      <c r="G2686">
        <v>172</v>
      </c>
      <c r="H2686" t="s">
        <v>897</v>
      </c>
      <c r="W2686" t="s">
        <v>3803</v>
      </c>
      <c r="X2686" t="s">
        <v>2612</v>
      </c>
      <c r="AD2686">
        <v>9200000</v>
      </c>
      <c r="AE2686">
        <v>7.7</v>
      </c>
      <c r="AF2686">
        <v>2835886</v>
      </c>
      <c r="AG2686">
        <f>IFERROR(CORREL(AD2686:$AD$3757, AF2686:$AF$3757), "")</f>
        <v>3.230733328557029E-2</v>
      </c>
      <c r="AH2686">
        <f t="shared" si="69"/>
        <v>-6364114</v>
      </c>
    </row>
    <row r="2687" spans="1:34" x14ac:dyDescent="0.3">
      <c r="A2687" t="s">
        <v>8</v>
      </c>
      <c r="B2687" t="s">
        <v>3804</v>
      </c>
      <c r="G2687">
        <v>104</v>
      </c>
      <c r="H2687" t="s">
        <v>528</v>
      </c>
      <c r="I2687" t="s">
        <v>897</v>
      </c>
      <c r="W2687" t="s">
        <v>3805</v>
      </c>
      <c r="X2687" t="s">
        <v>11</v>
      </c>
      <c r="AD2687">
        <v>12000000</v>
      </c>
      <c r="AE2687">
        <v>7.1</v>
      </c>
      <c r="AF2687">
        <v>1779284</v>
      </c>
      <c r="AG2687">
        <f>IFERROR(CORREL(AD2687:$AD$3757, AF2687:$AF$3757), "")</f>
        <v>3.2286703324988945E-2</v>
      </c>
      <c r="AH2687">
        <f t="shared" si="69"/>
        <v>-10220716</v>
      </c>
    </row>
    <row r="2688" spans="1:34" x14ac:dyDescent="0.3">
      <c r="A2688" t="s">
        <v>8</v>
      </c>
      <c r="B2688" t="s">
        <v>3806</v>
      </c>
      <c r="G2688">
        <v>99</v>
      </c>
      <c r="H2688" t="s">
        <v>897</v>
      </c>
      <c r="I2688" t="s">
        <v>5281</v>
      </c>
      <c r="W2688" t="s">
        <v>3807</v>
      </c>
      <c r="X2688" t="s">
        <v>11</v>
      </c>
      <c r="AD2688">
        <v>12000000</v>
      </c>
      <c r="AE2688">
        <v>6.8</v>
      </c>
      <c r="AF2688">
        <v>1702277</v>
      </c>
      <c r="AG2688">
        <f>IFERROR(CORREL(AD2688:$AD$3757, AF2688:$AF$3757), "")</f>
        <v>3.227246887391802E-2</v>
      </c>
      <c r="AH2688">
        <f t="shared" si="69"/>
        <v>-10297723</v>
      </c>
    </row>
    <row r="2689" spans="1:34" x14ac:dyDescent="0.3">
      <c r="A2689" t="s">
        <v>197</v>
      </c>
      <c r="B2689" t="s">
        <v>1869</v>
      </c>
      <c r="G2689">
        <v>129</v>
      </c>
      <c r="H2689" t="s">
        <v>897</v>
      </c>
      <c r="I2689" t="s">
        <v>5359</v>
      </c>
      <c r="J2689" t="s">
        <v>5358</v>
      </c>
      <c r="W2689">
        <v>2046</v>
      </c>
      <c r="X2689" t="s">
        <v>1941</v>
      </c>
      <c r="AD2689">
        <v>12000000</v>
      </c>
      <c r="AE2689">
        <v>7.5</v>
      </c>
      <c r="AF2689">
        <v>261481</v>
      </c>
      <c r="AG2689">
        <f>IFERROR(CORREL(AD2689:$AD$3757, AF2689:$AF$3757), "")</f>
        <v>3.2258158868938576E-2</v>
      </c>
      <c r="AH2689">
        <f t="shared" si="69"/>
        <v>-11738519</v>
      </c>
    </row>
    <row r="2690" spans="1:34" x14ac:dyDescent="0.3">
      <c r="A2690" t="s">
        <v>8</v>
      </c>
      <c r="B2690" t="s">
        <v>3809</v>
      </c>
      <c r="G2690">
        <v>91</v>
      </c>
      <c r="H2690" t="s">
        <v>5366</v>
      </c>
      <c r="I2690" t="s">
        <v>897</v>
      </c>
      <c r="J2690" t="s">
        <v>5359</v>
      </c>
      <c r="W2690" t="s">
        <v>3810</v>
      </c>
      <c r="X2690" t="s">
        <v>11</v>
      </c>
      <c r="AD2690">
        <v>12000000</v>
      </c>
      <c r="AE2690">
        <v>6.3</v>
      </c>
      <c r="AF2690">
        <v>1506998</v>
      </c>
      <c r="AG2690">
        <f>IFERROR(CORREL(AD2690:$AD$3757, AF2690:$AF$3757), "")</f>
        <v>3.2242971458248892E-2</v>
      </c>
      <c r="AH2690">
        <f t="shared" si="69"/>
        <v>-10493002</v>
      </c>
    </row>
    <row r="2691" spans="1:34" x14ac:dyDescent="0.3">
      <c r="A2691" t="s">
        <v>8</v>
      </c>
      <c r="B2691" t="s">
        <v>3811</v>
      </c>
      <c r="G2691">
        <v>100</v>
      </c>
      <c r="H2691" t="s">
        <v>253</v>
      </c>
      <c r="I2691" t="s">
        <v>897</v>
      </c>
      <c r="J2691" t="s">
        <v>5361</v>
      </c>
      <c r="W2691" t="s">
        <v>3812</v>
      </c>
      <c r="X2691" t="s">
        <v>11</v>
      </c>
      <c r="AD2691">
        <v>12000000</v>
      </c>
      <c r="AE2691">
        <v>7.3</v>
      </c>
      <c r="AF2691">
        <v>860002</v>
      </c>
      <c r="AG2691">
        <f>IFERROR(CORREL(AD2691:$AD$3757, AF2691:$AF$3757), "")</f>
        <v>3.2228484126825503E-2</v>
      </c>
      <c r="AH2691">
        <f t="shared" ref="AH2691:AH2754" si="70" xml:space="preserve"> AF2691 - AD2691</f>
        <v>-11139998</v>
      </c>
    </row>
    <row r="2692" spans="1:34" x14ac:dyDescent="0.3">
      <c r="A2692" t="s">
        <v>8</v>
      </c>
      <c r="B2692" t="s">
        <v>1343</v>
      </c>
      <c r="G2692">
        <v>111</v>
      </c>
      <c r="H2692" t="s">
        <v>897</v>
      </c>
      <c r="I2692" t="s">
        <v>5363</v>
      </c>
      <c r="J2692" t="s">
        <v>5359</v>
      </c>
      <c r="W2692" t="s">
        <v>3813</v>
      </c>
      <c r="X2692" t="s">
        <v>11</v>
      </c>
      <c r="AD2692">
        <v>12000000</v>
      </c>
      <c r="AE2692">
        <v>6.8</v>
      </c>
      <c r="AF2692">
        <v>548934</v>
      </c>
      <c r="AG2692">
        <f>IFERROR(CORREL(AD2692:$AD$3757, AF2692:$AF$3757), "")</f>
        <v>3.221358268544465E-2</v>
      </c>
      <c r="AH2692">
        <f t="shared" si="70"/>
        <v>-11451066</v>
      </c>
    </row>
    <row r="2693" spans="1:34" x14ac:dyDescent="0.3">
      <c r="A2693" t="s">
        <v>8</v>
      </c>
      <c r="B2693" t="s">
        <v>3814</v>
      </c>
      <c r="G2693">
        <v>114</v>
      </c>
      <c r="H2693" t="s">
        <v>5366</v>
      </c>
      <c r="I2693" t="s">
        <v>897</v>
      </c>
      <c r="J2693" t="s">
        <v>5281</v>
      </c>
      <c r="W2693" t="s">
        <v>3815</v>
      </c>
      <c r="X2693" t="s">
        <v>11</v>
      </c>
      <c r="AD2693">
        <v>10000000</v>
      </c>
      <c r="AE2693">
        <v>7.2</v>
      </c>
      <c r="AF2693">
        <v>447750</v>
      </c>
      <c r="AG2693">
        <f>IFERROR(CORREL(AD2693:$AD$3757, AF2693:$AF$3757), "")</f>
        <v>3.2198468179646896E-2</v>
      </c>
      <c r="AH2693">
        <f t="shared" si="70"/>
        <v>-9552250</v>
      </c>
    </row>
    <row r="2694" spans="1:34" x14ac:dyDescent="0.3">
      <c r="A2694" t="s">
        <v>8</v>
      </c>
      <c r="B2694" t="s">
        <v>57</v>
      </c>
      <c r="G2694">
        <v>86</v>
      </c>
      <c r="H2694" t="s">
        <v>528</v>
      </c>
      <c r="I2694" t="s">
        <v>5366</v>
      </c>
      <c r="W2694" t="s">
        <v>3816</v>
      </c>
      <c r="X2694" t="s">
        <v>11</v>
      </c>
      <c r="AD2694">
        <v>12000000</v>
      </c>
      <c r="AE2694">
        <v>6.4</v>
      </c>
      <c r="AF2694">
        <v>333976</v>
      </c>
      <c r="AG2694">
        <f>IFERROR(CORREL(AD2694:$AD$3757, AF2694:$AF$3757), "")</f>
        <v>3.2177465395671526E-2</v>
      </c>
      <c r="AH2694">
        <f t="shared" si="70"/>
        <v>-11666024</v>
      </c>
    </row>
    <row r="2695" spans="1:34" x14ac:dyDescent="0.3">
      <c r="A2695" t="s">
        <v>8</v>
      </c>
      <c r="B2695" t="s">
        <v>2696</v>
      </c>
      <c r="G2695">
        <v>107</v>
      </c>
      <c r="H2695" t="s">
        <v>528</v>
      </c>
      <c r="I2695" t="s">
        <v>897</v>
      </c>
      <c r="W2695" t="s">
        <v>3817</v>
      </c>
      <c r="X2695" t="s">
        <v>11</v>
      </c>
      <c r="AD2695">
        <v>12000000</v>
      </c>
      <c r="AE2695">
        <v>6</v>
      </c>
      <c r="AF2695">
        <v>141853</v>
      </c>
      <c r="AG2695">
        <f>IFERROR(CORREL(AD2695:$AD$3757, AF2695:$AF$3757), "")</f>
        <v>3.2162156450794496E-2</v>
      </c>
      <c r="AH2695">
        <f t="shared" si="70"/>
        <v>-11858147</v>
      </c>
    </row>
    <row r="2696" spans="1:34" x14ac:dyDescent="0.3">
      <c r="A2696" t="s">
        <v>8</v>
      </c>
      <c r="B2696" t="s">
        <v>3263</v>
      </c>
      <c r="G2696">
        <v>90</v>
      </c>
      <c r="H2696" t="s">
        <v>897</v>
      </c>
      <c r="I2696" t="s">
        <v>5363</v>
      </c>
      <c r="J2696" t="s">
        <v>5281</v>
      </c>
      <c r="W2696" t="s">
        <v>3818</v>
      </c>
      <c r="X2696" t="s">
        <v>11</v>
      </c>
      <c r="AD2696">
        <v>8000000</v>
      </c>
      <c r="AE2696">
        <v>6.4</v>
      </c>
      <c r="AF2696">
        <v>303439</v>
      </c>
      <c r="AG2696">
        <f>IFERROR(CORREL(AD2696:$AD$3757, AF2696:$AF$3757), "")</f>
        <v>3.2146704195437421E-2</v>
      </c>
      <c r="AH2696">
        <f t="shared" si="70"/>
        <v>-7696561</v>
      </c>
    </row>
    <row r="2697" spans="1:34" x14ac:dyDescent="0.3">
      <c r="A2697" t="s">
        <v>8</v>
      </c>
      <c r="B2697" t="s">
        <v>3819</v>
      </c>
      <c r="G2697">
        <v>120</v>
      </c>
      <c r="H2697" t="s">
        <v>5366</v>
      </c>
      <c r="I2697" t="s">
        <v>897</v>
      </c>
      <c r="J2697" t="s">
        <v>5281</v>
      </c>
      <c r="W2697" t="s">
        <v>3820</v>
      </c>
      <c r="X2697" t="s">
        <v>11</v>
      </c>
      <c r="AD2697">
        <v>12000000</v>
      </c>
      <c r="AE2697">
        <v>7.5</v>
      </c>
      <c r="AF2697">
        <v>214202</v>
      </c>
      <c r="AG2697">
        <f>IFERROR(CORREL(AD2697:$AD$3757, AF2697:$AF$3757), "")</f>
        <v>3.2119600074600616E-2</v>
      </c>
      <c r="AH2697">
        <f t="shared" si="70"/>
        <v>-11785798</v>
      </c>
    </row>
    <row r="2698" spans="1:34" x14ac:dyDescent="0.3">
      <c r="A2698" t="s">
        <v>8</v>
      </c>
      <c r="B2698" t="s">
        <v>3821</v>
      </c>
      <c r="G2698">
        <v>134</v>
      </c>
      <c r="H2698" t="s">
        <v>897</v>
      </c>
      <c r="I2698" t="s">
        <v>5359</v>
      </c>
      <c r="J2698" t="s">
        <v>2601</v>
      </c>
      <c r="W2698" t="s">
        <v>3822</v>
      </c>
      <c r="X2698" t="s">
        <v>3823</v>
      </c>
      <c r="AD2698">
        <v>2500000000</v>
      </c>
      <c r="AE2698">
        <v>7.1</v>
      </c>
      <c r="AF2698">
        <v>195888</v>
      </c>
      <c r="AG2698">
        <f>IFERROR(CORREL(AD2698:$AD$3757, AF2698:$AF$3757), "")</f>
        <v>3.2104112417499588E-2</v>
      </c>
      <c r="AH2698">
        <f t="shared" si="70"/>
        <v>-2499804112</v>
      </c>
    </row>
    <row r="2699" spans="1:34" x14ac:dyDescent="0.3">
      <c r="A2699" t="s">
        <v>8</v>
      </c>
      <c r="B2699" t="s">
        <v>3824</v>
      </c>
      <c r="G2699">
        <v>110</v>
      </c>
      <c r="H2699" t="s">
        <v>528</v>
      </c>
      <c r="W2699" t="s">
        <v>3825</v>
      </c>
      <c r="X2699" t="s">
        <v>11</v>
      </c>
      <c r="AD2699">
        <v>12000000</v>
      </c>
      <c r="AE2699">
        <v>4.5999999999999996</v>
      </c>
      <c r="AF2699">
        <v>175370</v>
      </c>
      <c r="AG2699">
        <f>IFERROR(CORREL(AD2699:$AD$3757, AF2699:$AF$3757), "")</f>
        <v>4.4817573574210283E-2</v>
      </c>
      <c r="AH2699">
        <f t="shared" si="70"/>
        <v>-11824630</v>
      </c>
    </row>
    <row r="2700" spans="1:34" x14ac:dyDescent="0.3">
      <c r="A2700" t="s">
        <v>197</v>
      </c>
      <c r="B2700" t="s">
        <v>3826</v>
      </c>
      <c r="G2700">
        <v>132</v>
      </c>
      <c r="H2700" t="s">
        <v>897</v>
      </c>
      <c r="I2700" t="s">
        <v>5364</v>
      </c>
      <c r="J2700" t="s">
        <v>2601</v>
      </c>
      <c r="W2700" t="s">
        <v>3827</v>
      </c>
      <c r="X2700" t="s">
        <v>521</v>
      </c>
      <c r="AD2700">
        <v>12000000</v>
      </c>
      <c r="AE2700">
        <v>7.7</v>
      </c>
      <c r="AF2700">
        <v>119922</v>
      </c>
      <c r="AG2700">
        <f>IFERROR(CORREL(AD2700:$AD$3757, AF2700:$AF$3757), "")</f>
        <v>4.4808795241058533E-2</v>
      </c>
      <c r="AH2700">
        <f t="shared" si="70"/>
        <v>-11880078</v>
      </c>
    </row>
    <row r="2701" spans="1:34" x14ac:dyDescent="0.3">
      <c r="A2701" t="s">
        <v>8</v>
      </c>
      <c r="B2701" t="s">
        <v>315</v>
      </c>
      <c r="G2701">
        <v>94</v>
      </c>
      <c r="H2701" t="s">
        <v>253</v>
      </c>
      <c r="I2701" t="s">
        <v>5360</v>
      </c>
      <c r="J2701" t="s">
        <v>528</v>
      </c>
      <c r="K2701" t="s">
        <v>5361</v>
      </c>
      <c r="L2701" t="s">
        <v>5357</v>
      </c>
      <c r="M2701" t="s">
        <v>5358</v>
      </c>
      <c r="W2701" t="s">
        <v>316</v>
      </c>
      <c r="X2701" t="s">
        <v>11</v>
      </c>
      <c r="AD2701">
        <v>135000000</v>
      </c>
      <c r="AE2701">
        <v>6.7</v>
      </c>
      <c r="AF2701">
        <v>177343675</v>
      </c>
      <c r="AG2701">
        <f>IFERROR(CORREL(AD2701:$AD$3757, AF2701:$AF$3757), "")</f>
        <v>4.4799989496446459E-2</v>
      </c>
      <c r="AH2701">
        <f t="shared" si="70"/>
        <v>42343675</v>
      </c>
    </row>
    <row r="2702" spans="1:34" x14ac:dyDescent="0.3">
      <c r="A2702" t="s">
        <v>8</v>
      </c>
      <c r="B2702" t="s">
        <v>557</v>
      </c>
      <c r="G2702">
        <v>113</v>
      </c>
      <c r="H2702" t="s">
        <v>354</v>
      </c>
      <c r="I2702" t="s">
        <v>897</v>
      </c>
      <c r="J2702" t="s">
        <v>2601</v>
      </c>
      <c r="W2702" t="s">
        <v>3828</v>
      </c>
      <c r="X2702" t="s">
        <v>11</v>
      </c>
      <c r="AD2702">
        <v>20000000</v>
      </c>
      <c r="AE2702">
        <v>5.6</v>
      </c>
      <c r="AF2702">
        <v>17149</v>
      </c>
      <c r="AG2702">
        <f>IFERROR(CORREL(AD2702:$AD$3757, AF2702:$AF$3757), "")</f>
        <v>4.200740735621529E-2</v>
      </c>
      <c r="AH2702">
        <f t="shared" si="70"/>
        <v>-19982851</v>
      </c>
    </row>
    <row r="2703" spans="1:34" x14ac:dyDescent="0.3">
      <c r="A2703" t="s">
        <v>8</v>
      </c>
      <c r="B2703" t="s">
        <v>344</v>
      </c>
      <c r="G2703">
        <v>104</v>
      </c>
      <c r="H2703" t="s">
        <v>528</v>
      </c>
      <c r="I2703" t="s">
        <v>5366</v>
      </c>
      <c r="W2703" t="s">
        <v>3829</v>
      </c>
      <c r="X2703" t="s">
        <v>11</v>
      </c>
      <c r="AD2703">
        <v>6000000</v>
      </c>
      <c r="AE2703">
        <v>8.3000000000000007</v>
      </c>
      <c r="AF2703">
        <v>30093107</v>
      </c>
      <c r="AG2703">
        <f>IFERROR(CORREL(AD2703:$AD$3757, AF2703:$AF$3757), "")</f>
        <v>4.2025835254232105E-2</v>
      </c>
      <c r="AH2703">
        <f t="shared" si="70"/>
        <v>24093107</v>
      </c>
    </row>
    <row r="2704" spans="1:34" x14ac:dyDescent="0.3">
      <c r="A2704" t="s">
        <v>8</v>
      </c>
      <c r="B2704" t="s">
        <v>3492</v>
      </c>
      <c r="G2704">
        <v>103</v>
      </c>
      <c r="H2704" t="s">
        <v>5357</v>
      </c>
      <c r="I2704" t="s">
        <v>1714</v>
      </c>
      <c r="W2704" t="s">
        <v>3830</v>
      </c>
      <c r="X2704" t="s">
        <v>11</v>
      </c>
      <c r="AD2704">
        <v>11500000</v>
      </c>
      <c r="AE2704">
        <v>6.6</v>
      </c>
      <c r="AF2704">
        <v>57469179</v>
      </c>
      <c r="AG2704">
        <f>IFERROR(CORREL(AD2704:$AD$3757, AF2704:$AF$3757), "")</f>
        <v>4.2043873249794805E-2</v>
      </c>
      <c r="AH2704">
        <f t="shared" si="70"/>
        <v>45969179</v>
      </c>
    </row>
    <row r="2705" spans="1:34" x14ac:dyDescent="0.3">
      <c r="A2705" t="s">
        <v>8</v>
      </c>
      <c r="B2705" t="s">
        <v>748</v>
      </c>
      <c r="G2705">
        <v>106</v>
      </c>
      <c r="H2705" t="s">
        <v>528</v>
      </c>
      <c r="I2705" t="s">
        <v>5357</v>
      </c>
      <c r="J2705" t="s">
        <v>1714</v>
      </c>
      <c r="W2705" t="s">
        <v>3831</v>
      </c>
      <c r="X2705" t="s">
        <v>11</v>
      </c>
      <c r="AD2705">
        <v>11000000</v>
      </c>
      <c r="AE2705">
        <v>7.2</v>
      </c>
      <c r="AF2705">
        <v>148170000</v>
      </c>
      <c r="AG2705">
        <f>IFERROR(CORREL(AD2705:$AD$3757, AF2705:$AF$3757), "")</f>
        <v>4.2090298023191176E-2</v>
      </c>
      <c r="AH2705">
        <f t="shared" si="70"/>
        <v>137170000</v>
      </c>
    </row>
    <row r="2706" spans="1:34" x14ac:dyDescent="0.3">
      <c r="A2706" t="s">
        <v>8</v>
      </c>
      <c r="B2706" t="s">
        <v>382</v>
      </c>
      <c r="G2706">
        <v>125</v>
      </c>
      <c r="H2706" t="s">
        <v>354</v>
      </c>
      <c r="I2706" t="s">
        <v>253</v>
      </c>
      <c r="J2706" t="s">
        <v>5357</v>
      </c>
      <c r="K2706" t="s">
        <v>5358</v>
      </c>
      <c r="W2706" t="s">
        <v>3832</v>
      </c>
      <c r="X2706" t="s">
        <v>11</v>
      </c>
      <c r="AD2706">
        <v>11000000</v>
      </c>
      <c r="AE2706">
        <v>8.6999999999999993</v>
      </c>
      <c r="AF2706">
        <v>460935665</v>
      </c>
      <c r="AG2706">
        <f>IFERROR(CORREL(AD2706:$AD$3757, AF2706:$AF$3757), "")</f>
        <v>4.2409732727791791E-2</v>
      </c>
      <c r="AH2706">
        <f t="shared" si="70"/>
        <v>449935665</v>
      </c>
    </row>
    <row r="2707" spans="1:34" x14ac:dyDescent="0.3">
      <c r="A2707" t="s">
        <v>8</v>
      </c>
      <c r="B2707" t="s">
        <v>3833</v>
      </c>
      <c r="G2707">
        <v>109</v>
      </c>
      <c r="H2707" t="s">
        <v>528</v>
      </c>
      <c r="W2707" t="s">
        <v>3834</v>
      </c>
      <c r="X2707" t="s">
        <v>11</v>
      </c>
      <c r="AD2707">
        <v>11500000</v>
      </c>
      <c r="AE2707">
        <v>6</v>
      </c>
      <c r="AF2707">
        <v>35537564</v>
      </c>
      <c r="AG2707">
        <f>IFERROR(CORREL(AD2707:$AD$3757, AF2707:$AF$3757), "")</f>
        <v>4.5563285552593882E-2</v>
      </c>
      <c r="AH2707">
        <f t="shared" si="70"/>
        <v>24037564</v>
      </c>
    </row>
    <row r="2708" spans="1:34" x14ac:dyDescent="0.3">
      <c r="A2708" t="s">
        <v>8</v>
      </c>
      <c r="B2708" t="s">
        <v>2421</v>
      </c>
      <c r="G2708">
        <v>200</v>
      </c>
      <c r="H2708" t="s">
        <v>897</v>
      </c>
      <c r="I2708" t="s">
        <v>5359</v>
      </c>
      <c r="J2708" t="s">
        <v>2601</v>
      </c>
      <c r="W2708" t="s">
        <v>3835</v>
      </c>
      <c r="X2708" t="s">
        <v>11</v>
      </c>
      <c r="AD2708">
        <v>11000000</v>
      </c>
      <c r="AE2708">
        <v>8</v>
      </c>
      <c r="AF2708">
        <v>111722000</v>
      </c>
      <c r="AG2708">
        <f>IFERROR(CORREL(AD2708:$AD$3757, AF2708:$AF$3757), "")</f>
        <v>4.5580477467114466E-2</v>
      </c>
      <c r="AH2708">
        <f t="shared" si="70"/>
        <v>100722000</v>
      </c>
    </row>
    <row r="2709" spans="1:34" x14ac:dyDescent="0.3">
      <c r="A2709" t="s">
        <v>8</v>
      </c>
      <c r="B2709" t="s">
        <v>1077</v>
      </c>
      <c r="G2709">
        <v>112</v>
      </c>
      <c r="H2709" t="s">
        <v>528</v>
      </c>
      <c r="I2709" t="s">
        <v>897</v>
      </c>
      <c r="J2709" t="s">
        <v>5361</v>
      </c>
      <c r="K2709" t="s">
        <v>5368</v>
      </c>
      <c r="L2709" t="s">
        <v>5362</v>
      </c>
      <c r="M2709" t="s">
        <v>5359</v>
      </c>
      <c r="W2709" t="s">
        <v>3836</v>
      </c>
      <c r="X2709" t="s">
        <v>11</v>
      </c>
      <c r="AD2709">
        <v>11000000</v>
      </c>
      <c r="AE2709">
        <v>4.5</v>
      </c>
      <c r="AF2709">
        <v>90556401</v>
      </c>
      <c r="AG2709">
        <f>IFERROR(CORREL(AD2709:$AD$3757, AF2709:$AF$3757), "")</f>
        <v>4.5799399442069171E-2</v>
      </c>
      <c r="AH2709">
        <f t="shared" si="70"/>
        <v>79556401</v>
      </c>
    </row>
    <row r="2710" spans="1:34" x14ac:dyDescent="0.3">
      <c r="A2710" t="s">
        <v>8</v>
      </c>
      <c r="B2710" t="s">
        <v>1106</v>
      </c>
      <c r="G2710">
        <v>116</v>
      </c>
      <c r="H2710" t="s">
        <v>5367</v>
      </c>
      <c r="I2710" t="s">
        <v>897</v>
      </c>
      <c r="J2710" t="s">
        <v>5365</v>
      </c>
      <c r="W2710" t="s">
        <v>3837</v>
      </c>
      <c r="X2710" t="s">
        <v>11</v>
      </c>
      <c r="AD2710">
        <v>25000000</v>
      </c>
      <c r="AE2710">
        <v>7.9</v>
      </c>
      <c r="AF2710">
        <v>93571803</v>
      </c>
      <c r="AG2710">
        <f>IFERROR(CORREL(AD2710:$AD$3757, AF2710:$AF$3757), "")</f>
        <v>4.5945520399490666E-2</v>
      </c>
      <c r="AH2710">
        <f t="shared" si="70"/>
        <v>68571803</v>
      </c>
    </row>
    <row r="2711" spans="1:34" x14ac:dyDescent="0.3">
      <c r="A2711" t="s">
        <v>8</v>
      </c>
      <c r="B2711" t="s">
        <v>1864</v>
      </c>
      <c r="G2711">
        <v>120</v>
      </c>
      <c r="H2711" t="s">
        <v>528</v>
      </c>
      <c r="I2711" t="s">
        <v>5366</v>
      </c>
      <c r="W2711" t="s">
        <v>3838</v>
      </c>
      <c r="X2711" t="s">
        <v>11</v>
      </c>
      <c r="AD2711">
        <v>11000000</v>
      </c>
      <c r="AE2711">
        <v>7.5</v>
      </c>
      <c r="AF2711">
        <v>52929168</v>
      </c>
      <c r="AG2711">
        <f>IFERROR(CORREL(AD2711:$AD$3757, AF2711:$AF$3757), "")</f>
        <v>4.5914379968947594E-2</v>
      </c>
      <c r="AH2711">
        <f t="shared" si="70"/>
        <v>41929168</v>
      </c>
    </row>
    <row r="2712" spans="1:34" x14ac:dyDescent="0.3">
      <c r="A2712" t="s">
        <v>8</v>
      </c>
      <c r="B2712" t="s">
        <v>3839</v>
      </c>
      <c r="G2712">
        <v>107</v>
      </c>
      <c r="H2712" t="s">
        <v>897</v>
      </c>
      <c r="I2712" t="s">
        <v>5357</v>
      </c>
      <c r="J2712" t="s">
        <v>5368</v>
      </c>
      <c r="K2712" t="s">
        <v>5359</v>
      </c>
      <c r="W2712" t="s">
        <v>3840</v>
      </c>
      <c r="X2712" t="s">
        <v>11</v>
      </c>
      <c r="AD2712">
        <v>11000000</v>
      </c>
      <c r="AE2712">
        <v>6.8</v>
      </c>
      <c r="AF2712">
        <v>50461335</v>
      </c>
      <c r="AG2712">
        <f>IFERROR(CORREL(AD2712:$AD$3757, AF2712:$AF$3757), "")</f>
        <v>4.5963575843886405E-2</v>
      </c>
      <c r="AH2712">
        <f t="shared" si="70"/>
        <v>39461335</v>
      </c>
    </row>
    <row r="2713" spans="1:34" x14ac:dyDescent="0.3">
      <c r="A2713" t="s">
        <v>8</v>
      </c>
      <c r="B2713" t="s">
        <v>3841</v>
      </c>
      <c r="G2713">
        <v>107</v>
      </c>
      <c r="H2713" t="s">
        <v>528</v>
      </c>
      <c r="I2713" t="s">
        <v>5365</v>
      </c>
      <c r="W2713" t="s">
        <v>3842</v>
      </c>
      <c r="X2713" t="s">
        <v>11</v>
      </c>
      <c r="AD2713">
        <v>11000000</v>
      </c>
      <c r="AE2713">
        <v>7.2</v>
      </c>
      <c r="AF2713">
        <v>49797148</v>
      </c>
      <c r="AG2713">
        <f>IFERROR(CORREL(AD2713:$AD$3757, AF2713:$AF$3757), "")</f>
        <v>4.6008049150817722E-2</v>
      </c>
      <c r="AH2713">
        <f t="shared" si="70"/>
        <v>38797148</v>
      </c>
    </row>
    <row r="2714" spans="1:34" x14ac:dyDescent="0.3">
      <c r="A2714" t="s">
        <v>8</v>
      </c>
      <c r="B2714" t="s">
        <v>353</v>
      </c>
      <c r="G2714">
        <v>81</v>
      </c>
      <c r="H2714" t="s">
        <v>5366</v>
      </c>
      <c r="I2714" t="s">
        <v>5281</v>
      </c>
      <c r="W2714" t="s">
        <v>3843</v>
      </c>
      <c r="X2714" t="s">
        <v>11</v>
      </c>
      <c r="AD2714">
        <v>13000000</v>
      </c>
      <c r="AE2714">
        <v>7.1</v>
      </c>
      <c r="AF2714">
        <v>46563158</v>
      </c>
      <c r="AG2714">
        <f>IFERROR(CORREL(AD2714:$AD$3757, AF2714:$AF$3757), "")</f>
        <v>4.6051365322630364E-2</v>
      </c>
      <c r="AH2714">
        <f t="shared" si="70"/>
        <v>33563158</v>
      </c>
    </row>
    <row r="2715" spans="1:34" x14ac:dyDescent="0.3">
      <c r="A2715" t="s">
        <v>8</v>
      </c>
      <c r="B2715" t="s">
        <v>694</v>
      </c>
      <c r="G2715">
        <v>101</v>
      </c>
      <c r="H2715" t="s">
        <v>897</v>
      </c>
      <c r="I2715" t="s">
        <v>5359</v>
      </c>
      <c r="W2715" t="s">
        <v>3844</v>
      </c>
      <c r="X2715" t="s">
        <v>11</v>
      </c>
      <c r="AD2715">
        <v>11000000</v>
      </c>
      <c r="AE2715">
        <v>7.4</v>
      </c>
      <c r="AF2715">
        <v>41227069</v>
      </c>
      <c r="AG2715">
        <f>IFERROR(CORREL(AD2715:$AD$3757, AF2715:$AF$3757), "")</f>
        <v>4.6078862528584355E-2</v>
      </c>
      <c r="AH2715">
        <f t="shared" si="70"/>
        <v>30227069</v>
      </c>
    </row>
    <row r="2716" spans="1:34" x14ac:dyDescent="0.3">
      <c r="A2716" t="s">
        <v>8</v>
      </c>
      <c r="B2716" t="s">
        <v>2142</v>
      </c>
      <c r="G2716">
        <v>122</v>
      </c>
      <c r="H2716" t="s">
        <v>5366</v>
      </c>
      <c r="I2716" t="s">
        <v>897</v>
      </c>
      <c r="W2716" t="s">
        <v>3845</v>
      </c>
      <c r="X2716" t="s">
        <v>11</v>
      </c>
      <c r="AD2716">
        <v>11000000</v>
      </c>
      <c r="AE2716">
        <v>7.6</v>
      </c>
      <c r="AF2716">
        <v>39025000</v>
      </c>
      <c r="AG2716">
        <f>IFERROR(CORREL(AD2716:$AD$3757, AF2716:$AF$3757), "")</f>
        <v>4.6107124596759093E-2</v>
      </c>
      <c r="AH2716">
        <f t="shared" si="70"/>
        <v>28025000</v>
      </c>
    </row>
    <row r="2717" spans="1:34" x14ac:dyDescent="0.3">
      <c r="A2717" t="s">
        <v>8</v>
      </c>
      <c r="B2717" t="s">
        <v>1619</v>
      </c>
      <c r="G2717">
        <v>97</v>
      </c>
      <c r="H2717" t="s">
        <v>897</v>
      </c>
      <c r="I2717" t="s">
        <v>5359</v>
      </c>
      <c r="W2717" t="s">
        <v>3846</v>
      </c>
      <c r="X2717" t="s">
        <v>11</v>
      </c>
      <c r="AD2717">
        <v>10500000</v>
      </c>
      <c r="AE2717">
        <v>6.9</v>
      </c>
      <c r="AF2717">
        <v>38201895</v>
      </c>
      <c r="AG2717">
        <f>IFERROR(CORREL(AD2717:$AD$3757, AF2717:$AF$3757), "")</f>
        <v>4.6131908643072664E-2</v>
      </c>
      <c r="AH2717">
        <f t="shared" si="70"/>
        <v>27701895</v>
      </c>
    </row>
    <row r="2718" spans="1:34" x14ac:dyDescent="0.3">
      <c r="A2718" t="s">
        <v>8</v>
      </c>
      <c r="B2718" t="s">
        <v>3215</v>
      </c>
      <c r="G2718">
        <v>92</v>
      </c>
      <c r="H2718" t="s">
        <v>1714</v>
      </c>
      <c r="I2718" t="s">
        <v>5363</v>
      </c>
      <c r="W2718" t="s">
        <v>3847</v>
      </c>
      <c r="X2718" t="s">
        <v>11</v>
      </c>
      <c r="AD2718">
        <v>11000000</v>
      </c>
      <c r="AE2718">
        <v>6</v>
      </c>
      <c r="AF2718">
        <v>27669413</v>
      </c>
      <c r="AG2718">
        <f>IFERROR(CORREL(AD2718:$AD$3757, AF2718:$AF$3757), "")</f>
        <v>4.6157187278347715E-2</v>
      </c>
      <c r="AH2718">
        <f t="shared" si="70"/>
        <v>16669413</v>
      </c>
    </row>
    <row r="2719" spans="1:34" x14ac:dyDescent="0.3">
      <c r="A2719" t="s">
        <v>8</v>
      </c>
      <c r="B2719" t="s">
        <v>3406</v>
      </c>
      <c r="G2719">
        <v>110</v>
      </c>
      <c r="H2719" t="s">
        <v>897</v>
      </c>
      <c r="W2719" t="s">
        <v>3848</v>
      </c>
      <c r="X2719" t="s">
        <v>11</v>
      </c>
      <c r="AD2719">
        <v>11000000</v>
      </c>
      <c r="AE2719">
        <v>7.3</v>
      </c>
      <c r="AF2719">
        <v>37766350</v>
      </c>
      <c r="AG2719">
        <f>IFERROR(CORREL(AD2719:$AD$3757, AF2719:$AF$3757), "")</f>
        <v>4.6166251873191164E-2</v>
      </c>
      <c r="AH2719">
        <f t="shared" si="70"/>
        <v>26766350</v>
      </c>
    </row>
    <row r="2720" spans="1:34" x14ac:dyDescent="0.3">
      <c r="A2720" t="s">
        <v>8</v>
      </c>
      <c r="B2720" t="s">
        <v>3849</v>
      </c>
      <c r="G2720">
        <v>86</v>
      </c>
      <c r="H2720" t="s">
        <v>528</v>
      </c>
      <c r="I2720" t="s">
        <v>5366</v>
      </c>
      <c r="W2720" t="s">
        <v>3850</v>
      </c>
      <c r="X2720" t="s">
        <v>11</v>
      </c>
      <c r="AD2720">
        <v>11000000</v>
      </c>
      <c r="AE2720">
        <v>4.5999999999999996</v>
      </c>
      <c r="AF2720">
        <v>23978402</v>
      </c>
      <c r="AG2720">
        <f>IFERROR(CORREL(AD2720:$AD$3757, AF2720:$AF$3757), "")</f>
        <v>4.6189217744554624E-2</v>
      </c>
      <c r="AH2720">
        <f t="shared" si="70"/>
        <v>12978402</v>
      </c>
    </row>
    <row r="2721" spans="1:34" x14ac:dyDescent="0.3">
      <c r="A2721" t="s">
        <v>8</v>
      </c>
      <c r="B2721" t="s">
        <v>598</v>
      </c>
      <c r="G2721">
        <v>91</v>
      </c>
      <c r="H2721" t="s">
        <v>5366</v>
      </c>
      <c r="I2721" t="s">
        <v>897</v>
      </c>
      <c r="J2721" t="s">
        <v>5281</v>
      </c>
      <c r="W2721" t="s">
        <v>3851</v>
      </c>
      <c r="X2721" t="s">
        <v>11</v>
      </c>
      <c r="AD2721">
        <v>12000000</v>
      </c>
      <c r="AE2721">
        <v>6</v>
      </c>
      <c r="AF2721">
        <v>21370057</v>
      </c>
      <c r="AG2721">
        <f>IFERROR(CORREL(AD2721:$AD$3757, AF2721:$AF$3757), "")</f>
        <v>4.6194072720898961E-2</v>
      </c>
      <c r="AH2721">
        <f t="shared" si="70"/>
        <v>9370057</v>
      </c>
    </row>
    <row r="2722" spans="1:34" x14ac:dyDescent="0.3">
      <c r="A2722" t="s">
        <v>8</v>
      </c>
      <c r="B2722" t="s">
        <v>1986</v>
      </c>
      <c r="G2722">
        <v>100</v>
      </c>
      <c r="H2722" t="s">
        <v>1714</v>
      </c>
      <c r="I2722" t="s">
        <v>5358</v>
      </c>
      <c r="W2722" t="s">
        <v>3852</v>
      </c>
      <c r="X2722" t="s">
        <v>11</v>
      </c>
      <c r="AD2722">
        <v>12000000</v>
      </c>
      <c r="AE2722">
        <v>5.5</v>
      </c>
      <c r="AF2722">
        <v>4884663</v>
      </c>
      <c r="AG2722">
        <f>IFERROR(CORREL(AD2722:$AD$3757, AF2722:$AF$3757), "")</f>
        <v>4.6195791504762558E-2</v>
      </c>
      <c r="AH2722">
        <f t="shared" si="70"/>
        <v>-7115337</v>
      </c>
    </row>
    <row r="2723" spans="1:34" x14ac:dyDescent="0.3">
      <c r="A2723" t="s">
        <v>8</v>
      </c>
      <c r="B2723" t="s">
        <v>3853</v>
      </c>
      <c r="G2723">
        <v>111</v>
      </c>
      <c r="H2723" t="s">
        <v>897</v>
      </c>
      <c r="I2723" t="s">
        <v>5359</v>
      </c>
      <c r="W2723" t="s">
        <v>3854</v>
      </c>
      <c r="X2723" t="s">
        <v>11</v>
      </c>
      <c r="AD2723">
        <v>11000000</v>
      </c>
      <c r="AE2723">
        <v>7.5</v>
      </c>
      <c r="AF2723">
        <v>38317535</v>
      </c>
      <c r="AG2723">
        <f>IFERROR(CORREL(AD2723:$AD$3757, AF2723:$AF$3757), "")</f>
        <v>4.6188226207391214E-2</v>
      </c>
      <c r="AH2723">
        <f t="shared" si="70"/>
        <v>27317535</v>
      </c>
    </row>
    <row r="2724" spans="1:34" x14ac:dyDescent="0.3">
      <c r="A2724" t="s">
        <v>8</v>
      </c>
      <c r="B2724" t="s">
        <v>3855</v>
      </c>
      <c r="G2724">
        <v>89</v>
      </c>
      <c r="H2724" t="s">
        <v>528</v>
      </c>
      <c r="I2724" t="s">
        <v>5365</v>
      </c>
      <c r="W2724" t="s">
        <v>3856</v>
      </c>
      <c r="X2724" t="s">
        <v>11</v>
      </c>
      <c r="AD2724">
        <v>11000000</v>
      </c>
      <c r="AE2724">
        <v>6.3</v>
      </c>
      <c r="AF2724">
        <v>13903262</v>
      </c>
      <c r="AG2724">
        <f>IFERROR(CORREL(AD2724:$AD$3757, AF2724:$AF$3757), "")</f>
        <v>4.6212133172802518E-2</v>
      </c>
      <c r="AH2724">
        <f t="shared" si="70"/>
        <v>2903262</v>
      </c>
    </row>
    <row r="2725" spans="1:34" x14ac:dyDescent="0.3">
      <c r="A2725" t="s">
        <v>8</v>
      </c>
      <c r="B2725" t="s">
        <v>1630</v>
      </c>
      <c r="G2725">
        <v>84</v>
      </c>
      <c r="H2725" t="s">
        <v>528</v>
      </c>
      <c r="W2725" t="s">
        <v>3857</v>
      </c>
      <c r="X2725" t="s">
        <v>11</v>
      </c>
      <c r="AD2725">
        <v>11000000</v>
      </c>
      <c r="AE2725">
        <v>5.0999999999999996</v>
      </c>
      <c r="AF2725">
        <v>13592872</v>
      </c>
      <c r="AG2725">
        <f>IFERROR(CORREL(AD2725:$AD$3757, AF2725:$AF$3757), "")</f>
        <v>4.6207596645087813E-2</v>
      </c>
      <c r="AH2725">
        <f t="shared" si="70"/>
        <v>2592872</v>
      </c>
    </row>
    <row r="2726" spans="1:34" x14ac:dyDescent="0.3">
      <c r="A2726" t="s">
        <v>8</v>
      </c>
      <c r="B2726" t="s">
        <v>3858</v>
      </c>
      <c r="G2726">
        <v>98</v>
      </c>
      <c r="H2726" t="s">
        <v>528</v>
      </c>
      <c r="I2726" t="s">
        <v>897</v>
      </c>
      <c r="W2726" t="s">
        <v>3859</v>
      </c>
      <c r="X2726" t="s">
        <v>11</v>
      </c>
      <c r="AD2726">
        <v>11000000</v>
      </c>
      <c r="AE2726">
        <v>6.8</v>
      </c>
      <c r="AF2726">
        <v>18381787</v>
      </c>
      <c r="AG2726">
        <f>IFERROR(CORREL(AD2726:$AD$3757, AF2726:$AF$3757), "")</f>
        <v>4.6202812911551962E-2</v>
      </c>
      <c r="AH2726">
        <f t="shared" si="70"/>
        <v>7381787</v>
      </c>
    </row>
    <row r="2727" spans="1:34" x14ac:dyDescent="0.3">
      <c r="A2727" t="s">
        <v>8</v>
      </c>
      <c r="B2727" t="s">
        <v>3860</v>
      </c>
      <c r="G2727">
        <v>95</v>
      </c>
      <c r="H2727" t="s">
        <v>528</v>
      </c>
      <c r="W2727" t="s">
        <v>3861</v>
      </c>
      <c r="X2727" t="s">
        <v>11</v>
      </c>
      <c r="AD2727">
        <v>11000000</v>
      </c>
      <c r="AE2727">
        <v>5.3</v>
      </c>
      <c r="AF2727">
        <v>13558739</v>
      </c>
      <c r="AG2727">
        <f>IFERROR(CORREL(AD2727:$AD$3757, AF2727:$AF$3757), "")</f>
        <v>4.6202047359661907E-2</v>
      </c>
      <c r="AH2727">
        <f t="shared" si="70"/>
        <v>2558739</v>
      </c>
    </row>
    <row r="2728" spans="1:34" x14ac:dyDescent="0.3">
      <c r="A2728" t="s">
        <v>8</v>
      </c>
      <c r="B2728" t="s">
        <v>3862</v>
      </c>
      <c r="G2728">
        <v>100</v>
      </c>
      <c r="H2728" t="s">
        <v>5366</v>
      </c>
      <c r="I2728" t="s">
        <v>897</v>
      </c>
      <c r="J2728" t="s">
        <v>5281</v>
      </c>
      <c r="W2728" t="s">
        <v>3863</v>
      </c>
      <c r="X2728" t="s">
        <v>11</v>
      </c>
      <c r="AD2728">
        <v>11000000</v>
      </c>
      <c r="AE2728">
        <v>7.3</v>
      </c>
      <c r="AF2728">
        <v>13103828</v>
      </c>
      <c r="AG2728">
        <f>IFERROR(CORREL(AD2728:$AD$3757, AF2728:$AF$3757), "")</f>
        <v>4.6197222394085018E-2</v>
      </c>
      <c r="AH2728">
        <f t="shared" si="70"/>
        <v>2103828</v>
      </c>
    </row>
    <row r="2729" spans="1:34" x14ac:dyDescent="0.3">
      <c r="A2729" t="s">
        <v>8</v>
      </c>
      <c r="B2729" t="s">
        <v>3864</v>
      </c>
      <c r="G2729">
        <v>109</v>
      </c>
      <c r="H2729" t="s">
        <v>5367</v>
      </c>
      <c r="I2729" t="s">
        <v>897</v>
      </c>
      <c r="J2729" t="s">
        <v>5364</v>
      </c>
      <c r="W2729" t="s">
        <v>3865</v>
      </c>
      <c r="X2729" t="s">
        <v>11</v>
      </c>
      <c r="AD2729">
        <v>11000000</v>
      </c>
      <c r="AE2729">
        <v>7.3</v>
      </c>
      <c r="AF2729">
        <v>33305037</v>
      </c>
      <c r="AG2729">
        <f>IFERROR(CORREL(AD2729:$AD$3757, AF2729:$AF$3757), "")</f>
        <v>4.6192043680590558E-2</v>
      </c>
      <c r="AH2729">
        <f t="shared" si="70"/>
        <v>22305037</v>
      </c>
    </row>
    <row r="2730" spans="1:34" x14ac:dyDescent="0.3">
      <c r="A2730" t="s">
        <v>197</v>
      </c>
      <c r="B2730" t="s">
        <v>296</v>
      </c>
      <c r="G2730">
        <v>118</v>
      </c>
      <c r="H2730" t="s">
        <v>5367</v>
      </c>
      <c r="I2730" t="s">
        <v>897</v>
      </c>
      <c r="W2730" t="s">
        <v>3866</v>
      </c>
      <c r="X2730" t="s">
        <v>11</v>
      </c>
      <c r="AD2730">
        <v>11000000</v>
      </c>
      <c r="AE2730">
        <v>7.1</v>
      </c>
      <c r="AF2730">
        <v>10214647</v>
      </c>
      <c r="AG2730">
        <f>IFERROR(CORREL(AD2730:$AD$3757, AF2730:$AF$3757), "")</f>
        <v>4.6208610481846504E-2</v>
      </c>
      <c r="AH2730">
        <f t="shared" si="70"/>
        <v>-785353</v>
      </c>
    </row>
    <row r="2731" spans="1:34" x14ac:dyDescent="0.3">
      <c r="A2731" t="s">
        <v>8</v>
      </c>
      <c r="B2731" t="s">
        <v>21</v>
      </c>
      <c r="G2731">
        <v>88</v>
      </c>
      <c r="H2731" t="s">
        <v>528</v>
      </c>
      <c r="I2731" t="s">
        <v>5357</v>
      </c>
      <c r="J2731" t="s">
        <v>1714</v>
      </c>
      <c r="W2731" t="s">
        <v>3867</v>
      </c>
      <c r="X2731" t="s">
        <v>11</v>
      </c>
      <c r="AD2731">
        <v>13000000</v>
      </c>
      <c r="AE2731">
        <v>7.6</v>
      </c>
      <c r="AF2731">
        <v>11501093</v>
      </c>
      <c r="AG2731">
        <f>IFERROR(CORREL(AD2731:$AD$3757, AF2731:$AF$3757), "")</f>
        <v>4.62013899495591E-2</v>
      </c>
      <c r="AH2731">
        <f t="shared" si="70"/>
        <v>-1498907</v>
      </c>
    </row>
    <row r="2732" spans="1:34" x14ac:dyDescent="0.3">
      <c r="A2732" t="s">
        <v>8</v>
      </c>
      <c r="B2732" t="s">
        <v>3868</v>
      </c>
      <c r="G2732">
        <v>86</v>
      </c>
      <c r="H2732" t="s">
        <v>528</v>
      </c>
      <c r="I2732" t="s">
        <v>5359</v>
      </c>
      <c r="W2732" t="s">
        <v>3869</v>
      </c>
      <c r="X2732" t="s">
        <v>11</v>
      </c>
      <c r="AD2732">
        <v>11000000</v>
      </c>
      <c r="AE2732">
        <v>5.3</v>
      </c>
      <c r="AF2732">
        <v>4814244</v>
      </c>
      <c r="AG2732">
        <f>IFERROR(CORREL(AD2732:$AD$3757, AF2732:$AF$3757), "")</f>
        <v>4.6197825556187677E-2</v>
      </c>
      <c r="AH2732">
        <f t="shared" si="70"/>
        <v>-6185756</v>
      </c>
    </row>
    <row r="2733" spans="1:34" x14ac:dyDescent="0.3">
      <c r="A2733" t="s">
        <v>8</v>
      </c>
      <c r="B2733" t="s">
        <v>2043</v>
      </c>
      <c r="G2733">
        <v>118</v>
      </c>
      <c r="H2733" t="s">
        <v>897</v>
      </c>
      <c r="I2733" t="s">
        <v>5359</v>
      </c>
      <c r="W2733" t="s">
        <v>3870</v>
      </c>
      <c r="X2733" t="s">
        <v>11</v>
      </c>
      <c r="AD2733">
        <v>11000000</v>
      </c>
      <c r="AE2733">
        <v>7.8</v>
      </c>
      <c r="AF2733">
        <v>9170214</v>
      </c>
      <c r="AG2733">
        <f>IFERROR(CORREL(AD2733:$AD$3757, AF2733:$AF$3757), "")</f>
        <v>4.6187492723625975E-2</v>
      </c>
      <c r="AH2733">
        <f t="shared" si="70"/>
        <v>-1829786</v>
      </c>
    </row>
    <row r="2734" spans="1:34" x14ac:dyDescent="0.3">
      <c r="A2734" t="s">
        <v>8</v>
      </c>
      <c r="B2734" t="s">
        <v>3871</v>
      </c>
      <c r="G2734">
        <v>125</v>
      </c>
      <c r="H2734" t="s">
        <v>5367</v>
      </c>
      <c r="I2734" t="s">
        <v>897</v>
      </c>
      <c r="J2734" t="s">
        <v>5364</v>
      </c>
      <c r="W2734" t="s">
        <v>3872</v>
      </c>
      <c r="X2734" t="s">
        <v>11</v>
      </c>
      <c r="AD2734">
        <v>17000000</v>
      </c>
      <c r="AE2734">
        <v>7.7</v>
      </c>
      <c r="AF2734">
        <v>4068087</v>
      </c>
      <c r="AG2734">
        <f>IFERROR(CORREL(AD2734:$AD$3757, AF2734:$AF$3757), "")</f>
        <v>4.6179557712334382E-2</v>
      </c>
      <c r="AH2734">
        <f t="shared" si="70"/>
        <v>-12931913</v>
      </c>
    </row>
    <row r="2735" spans="1:34" x14ac:dyDescent="0.3">
      <c r="A2735" t="s">
        <v>8</v>
      </c>
      <c r="B2735" t="s">
        <v>3012</v>
      </c>
      <c r="G2735">
        <v>125</v>
      </c>
      <c r="H2735" t="s">
        <v>5366</v>
      </c>
      <c r="I2735" t="s">
        <v>897</v>
      </c>
      <c r="W2735" t="s">
        <v>3873</v>
      </c>
      <c r="X2735" t="s">
        <v>11</v>
      </c>
      <c r="AD2735">
        <v>11000000</v>
      </c>
      <c r="AE2735">
        <v>7.7</v>
      </c>
      <c r="AF2735">
        <v>3753806</v>
      </c>
      <c r="AG2735">
        <f>IFERROR(CORREL(AD2735:$AD$3757, AF2735:$AF$3757), "")</f>
        <v>4.61853925821578E-2</v>
      </c>
      <c r="AH2735">
        <f t="shared" si="70"/>
        <v>-7246194</v>
      </c>
    </row>
    <row r="2736" spans="1:34" x14ac:dyDescent="0.3">
      <c r="A2736" t="s">
        <v>8</v>
      </c>
      <c r="B2736" t="s">
        <v>3874</v>
      </c>
      <c r="G2736">
        <v>94</v>
      </c>
      <c r="H2736" t="s">
        <v>528</v>
      </c>
      <c r="I2736" t="s">
        <v>5368</v>
      </c>
      <c r="J2736" t="s">
        <v>5359</v>
      </c>
      <c r="W2736" t="s">
        <v>3875</v>
      </c>
      <c r="X2736" t="s">
        <v>11</v>
      </c>
      <c r="AD2736">
        <v>11000000</v>
      </c>
      <c r="AE2736">
        <v>5.4</v>
      </c>
      <c r="AF2736">
        <v>3034181</v>
      </c>
      <c r="AG2736">
        <f>IFERROR(CORREL(AD2736:$AD$3757, AF2736:$AF$3757), "")</f>
        <v>4.6174517763476378E-2</v>
      </c>
      <c r="AH2736">
        <f t="shared" si="70"/>
        <v>-7965819</v>
      </c>
    </row>
    <row r="2737" spans="1:34" x14ac:dyDescent="0.3">
      <c r="A2737" t="s">
        <v>8</v>
      </c>
      <c r="B2737" t="s">
        <v>2738</v>
      </c>
      <c r="G2737">
        <v>113</v>
      </c>
      <c r="H2737" t="s">
        <v>528</v>
      </c>
      <c r="I2737" t="s">
        <v>897</v>
      </c>
      <c r="J2737" t="s">
        <v>5359</v>
      </c>
      <c r="W2737" t="s">
        <v>3876</v>
      </c>
      <c r="X2737" t="s">
        <v>11</v>
      </c>
      <c r="AD2737">
        <v>11000000</v>
      </c>
      <c r="AE2737">
        <v>6.2</v>
      </c>
      <c r="AF2737">
        <v>2832826</v>
      </c>
      <c r="AG2737">
        <f>IFERROR(CORREL(AD2737:$AD$3757, AF2737:$AF$3757), "")</f>
        <v>4.6163303792524993E-2</v>
      </c>
      <c r="AH2737">
        <f t="shared" si="70"/>
        <v>-8167174</v>
      </c>
    </row>
    <row r="2738" spans="1:34" x14ac:dyDescent="0.3">
      <c r="A2738" t="s">
        <v>8</v>
      </c>
      <c r="B2738" t="s">
        <v>1904</v>
      </c>
      <c r="G2738">
        <v>104</v>
      </c>
      <c r="H2738" t="s">
        <v>897</v>
      </c>
      <c r="I2738" t="s">
        <v>5368</v>
      </c>
      <c r="W2738" t="s">
        <v>3877</v>
      </c>
      <c r="X2738" t="s">
        <v>11</v>
      </c>
      <c r="AD2738">
        <v>11000000</v>
      </c>
      <c r="AE2738">
        <v>7.4</v>
      </c>
      <c r="AF2738">
        <v>13214255</v>
      </c>
      <c r="AG2738">
        <f>IFERROR(CORREL(AD2738:$AD$3757, AF2738:$AF$3757), "")</f>
        <v>4.6151980509008206E-2</v>
      </c>
      <c r="AH2738">
        <f t="shared" si="70"/>
        <v>2214255</v>
      </c>
    </row>
    <row r="2739" spans="1:34" x14ac:dyDescent="0.3">
      <c r="A2739" t="s">
        <v>8</v>
      </c>
      <c r="B2739" t="s">
        <v>399</v>
      </c>
      <c r="G2739">
        <v>95</v>
      </c>
      <c r="H2739" t="s">
        <v>897</v>
      </c>
      <c r="I2739" t="s">
        <v>5359</v>
      </c>
      <c r="J2739" t="s">
        <v>5281</v>
      </c>
      <c r="W2739" t="s">
        <v>3878</v>
      </c>
      <c r="X2739" t="s">
        <v>11</v>
      </c>
      <c r="AD2739">
        <v>5000000</v>
      </c>
      <c r="AE2739">
        <v>6.2</v>
      </c>
      <c r="AF2739">
        <v>16017403</v>
      </c>
      <c r="AG2739">
        <f>IFERROR(CORREL(AD2739:$AD$3757, AF2739:$AF$3757), "")</f>
        <v>4.6146762443258361E-2</v>
      </c>
      <c r="AH2739">
        <f t="shared" si="70"/>
        <v>11017403</v>
      </c>
    </row>
    <row r="2740" spans="1:34" x14ac:dyDescent="0.3">
      <c r="A2740" t="s">
        <v>8</v>
      </c>
      <c r="B2740" t="s">
        <v>3879</v>
      </c>
      <c r="G2740">
        <v>102</v>
      </c>
      <c r="H2740" t="s">
        <v>253</v>
      </c>
      <c r="I2740" t="s">
        <v>897</v>
      </c>
      <c r="J2740" t="s">
        <v>5359</v>
      </c>
      <c r="W2740" t="s">
        <v>3880</v>
      </c>
      <c r="X2740" t="s">
        <v>11</v>
      </c>
      <c r="AD2740">
        <v>11000000</v>
      </c>
      <c r="AE2740">
        <v>5.0999999999999996</v>
      </c>
      <c r="AF2740">
        <v>2807854</v>
      </c>
      <c r="AG2740">
        <f>IFERROR(CORREL(AD2740:$AD$3757, AF2740:$AF$3757), "")</f>
        <v>4.6140268643719166E-2</v>
      </c>
      <c r="AH2740">
        <f t="shared" si="70"/>
        <v>-8192146</v>
      </c>
    </row>
    <row r="2741" spans="1:34" x14ac:dyDescent="0.3">
      <c r="A2741" t="s">
        <v>8</v>
      </c>
      <c r="B2741" t="s">
        <v>3881</v>
      </c>
      <c r="G2741">
        <v>104</v>
      </c>
      <c r="H2741" t="s">
        <v>5367</v>
      </c>
      <c r="I2741" t="s">
        <v>897</v>
      </c>
      <c r="J2741" t="s">
        <v>5368</v>
      </c>
      <c r="W2741" t="s">
        <v>3882</v>
      </c>
      <c r="X2741" t="s">
        <v>11</v>
      </c>
      <c r="AD2741">
        <v>11000000</v>
      </c>
      <c r="AE2741">
        <v>6.8</v>
      </c>
      <c r="AF2741">
        <v>352786</v>
      </c>
      <c r="AG2741">
        <f>IFERROR(CORREL(AD2741:$AD$3757, AF2741:$AF$3757), "")</f>
        <v>4.6128856972302769E-2</v>
      </c>
      <c r="AH2741">
        <f t="shared" si="70"/>
        <v>-10647214</v>
      </c>
    </row>
    <row r="2742" spans="1:34" x14ac:dyDescent="0.3">
      <c r="A2742" t="s">
        <v>8</v>
      </c>
      <c r="B2742" t="s">
        <v>1986</v>
      </c>
      <c r="G2742">
        <v>120</v>
      </c>
      <c r="H2742" t="s">
        <v>5357</v>
      </c>
      <c r="I2742" t="s">
        <v>1714</v>
      </c>
      <c r="W2742" t="s">
        <v>1987</v>
      </c>
      <c r="X2742" t="s">
        <v>11</v>
      </c>
      <c r="AD2742">
        <v>10700000</v>
      </c>
      <c r="AE2742">
        <v>7.4</v>
      </c>
      <c r="AF2742">
        <v>76600000</v>
      </c>
      <c r="AG2742">
        <f>IFERROR(CORREL(AD2742:$AD$3757, AF2742:$AF$3757), "")</f>
        <v>4.6116475128331468E-2</v>
      </c>
      <c r="AH2742">
        <f t="shared" si="70"/>
        <v>65900000</v>
      </c>
    </row>
    <row r="2743" spans="1:34" x14ac:dyDescent="0.3">
      <c r="A2743" t="s">
        <v>8</v>
      </c>
      <c r="B2743" t="s">
        <v>3883</v>
      </c>
      <c r="G2743">
        <v>95</v>
      </c>
      <c r="H2743" t="s">
        <v>1714</v>
      </c>
      <c r="I2743" t="s">
        <v>5363</v>
      </c>
      <c r="W2743" t="s">
        <v>3884</v>
      </c>
      <c r="X2743" t="s">
        <v>11</v>
      </c>
      <c r="AD2743">
        <v>10800000</v>
      </c>
      <c r="AE2743">
        <v>5.8</v>
      </c>
      <c r="AF2743">
        <v>56729973</v>
      </c>
      <c r="AG2743">
        <f>IFERROR(CORREL(AD2743:$AD$3757, AF2743:$AF$3757), "")</f>
        <v>4.6227764672662465E-2</v>
      </c>
      <c r="AH2743">
        <f t="shared" si="70"/>
        <v>45929973</v>
      </c>
    </row>
    <row r="2744" spans="1:34" x14ac:dyDescent="0.3">
      <c r="A2744" t="s">
        <v>8</v>
      </c>
      <c r="B2744" t="s">
        <v>3885</v>
      </c>
      <c r="G2744">
        <v>118</v>
      </c>
      <c r="H2744" t="s">
        <v>5366</v>
      </c>
      <c r="I2744" t="s">
        <v>897</v>
      </c>
      <c r="J2744" t="s">
        <v>5363</v>
      </c>
      <c r="K2744" t="s">
        <v>5281</v>
      </c>
      <c r="W2744" t="s">
        <v>3886</v>
      </c>
      <c r="X2744" t="s">
        <v>11</v>
      </c>
      <c r="AD2744">
        <v>15000000</v>
      </c>
      <c r="AE2744">
        <v>6.4</v>
      </c>
      <c r="AF2744">
        <v>399879</v>
      </c>
      <c r="AG2744">
        <f>IFERROR(CORREL(AD2744:$AD$3757, AF2744:$AF$3757), "")</f>
        <v>4.628797876787271E-2</v>
      </c>
      <c r="AH2744">
        <f t="shared" si="70"/>
        <v>-14600121</v>
      </c>
    </row>
    <row r="2745" spans="1:34" x14ac:dyDescent="0.3">
      <c r="A2745" t="s">
        <v>8</v>
      </c>
      <c r="B2745" t="s">
        <v>3887</v>
      </c>
      <c r="G2745">
        <v>193</v>
      </c>
      <c r="H2745" t="s">
        <v>897</v>
      </c>
      <c r="W2745" t="s">
        <v>3888</v>
      </c>
      <c r="X2745" t="s">
        <v>3889</v>
      </c>
      <c r="AD2745">
        <v>700000000</v>
      </c>
      <c r="AE2745">
        <v>6</v>
      </c>
      <c r="AF2745">
        <v>3275443</v>
      </c>
      <c r="AG2745">
        <f>IFERROR(CORREL(AD2745:$AD$3757, AF2745:$AF$3757), "")</f>
        <v>4.6289333509630451E-2</v>
      </c>
      <c r="AH2745">
        <f t="shared" si="70"/>
        <v>-696724557</v>
      </c>
    </row>
    <row r="2746" spans="1:34" x14ac:dyDescent="0.3">
      <c r="A2746" t="s">
        <v>8</v>
      </c>
      <c r="B2746" t="s">
        <v>1598</v>
      </c>
      <c r="G2746">
        <v>97</v>
      </c>
      <c r="H2746" t="s">
        <v>528</v>
      </c>
      <c r="I2746" t="s">
        <v>5359</v>
      </c>
      <c r="W2746" t="s">
        <v>3890</v>
      </c>
      <c r="X2746" t="s">
        <v>11</v>
      </c>
      <c r="AD2746">
        <v>14000000</v>
      </c>
      <c r="AE2746">
        <v>6.9</v>
      </c>
      <c r="AF2746">
        <v>18535191</v>
      </c>
      <c r="AG2746">
        <f>IFERROR(CORREL(AD2746:$AD$3757, AF2746:$AF$3757), "")</f>
        <v>4.8832973291319463E-2</v>
      </c>
      <c r="AH2746">
        <f t="shared" si="70"/>
        <v>4535191</v>
      </c>
    </row>
    <row r="2747" spans="1:34" x14ac:dyDescent="0.3">
      <c r="A2747" t="s">
        <v>8</v>
      </c>
      <c r="B2747" t="s">
        <v>3891</v>
      </c>
      <c r="G2747">
        <v>98</v>
      </c>
      <c r="H2747" t="s">
        <v>1714</v>
      </c>
      <c r="I2747" t="s">
        <v>5358</v>
      </c>
      <c r="J2747" t="s">
        <v>5281</v>
      </c>
      <c r="W2747" t="s">
        <v>3892</v>
      </c>
      <c r="X2747" t="s">
        <v>11</v>
      </c>
      <c r="AD2747">
        <v>7000000</v>
      </c>
      <c r="AE2747">
        <v>5.5</v>
      </c>
      <c r="AF2747">
        <v>23838</v>
      </c>
      <c r="AG2747">
        <f>IFERROR(CORREL(AD2747:$AD$3757, AF2747:$AF$3757), "")</f>
        <v>4.8832752189781968E-2</v>
      </c>
      <c r="AH2747">
        <f t="shared" si="70"/>
        <v>-6976162</v>
      </c>
    </row>
    <row r="2748" spans="1:34" x14ac:dyDescent="0.3">
      <c r="A2748" t="s">
        <v>8</v>
      </c>
      <c r="B2748" t="s">
        <v>3893</v>
      </c>
      <c r="G2748">
        <v>103</v>
      </c>
      <c r="H2748" t="s">
        <v>1714</v>
      </c>
      <c r="W2748" t="s">
        <v>3894</v>
      </c>
      <c r="X2748" t="s">
        <v>11</v>
      </c>
      <c r="AD2748">
        <v>10600000</v>
      </c>
      <c r="AE2748">
        <v>5.4</v>
      </c>
      <c r="AF2748">
        <v>22160085</v>
      </c>
      <c r="AG2748">
        <f>IFERROR(CORREL(AD2748:$AD$3757, AF2748:$AF$3757), "")</f>
        <v>4.8808567216952925E-2</v>
      </c>
      <c r="AH2748">
        <f t="shared" si="70"/>
        <v>11560085</v>
      </c>
    </row>
    <row r="2749" spans="1:34" x14ac:dyDescent="0.3">
      <c r="A2749" t="s">
        <v>8</v>
      </c>
      <c r="B2749" t="s">
        <v>984</v>
      </c>
      <c r="G2749">
        <v>161</v>
      </c>
      <c r="H2749" t="s">
        <v>253</v>
      </c>
      <c r="I2749" t="s">
        <v>5363</v>
      </c>
      <c r="J2749" t="s">
        <v>5358</v>
      </c>
      <c r="W2749" t="s">
        <v>3895</v>
      </c>
      <c r="X2749" t="s">
        <v>11</v>
      </c>
      <c r="AD2749">
        <v>12000000</v>
      </c>
      <c r="AE2749">
        <v>8.3000000000000007</v>
      </c>
      <c r="AF2749">
        <v>56715371</v>
      </c>
      <c r="AG2749">
        <f>IFERROR(CORREL(AD2749:$AD$3757, AF2749:$AF$3757), "")</f>
        <v>4.8811348287649846E-2</v>
      </c>
      <c r="AH2749">
        <f t="shared" si="70"/>
        <v>44715371</v>
      </c>
    </row>
    <row r="2750" spans="1:34" x14ac:dyDescent="0.3">
      <c r="A2750" t="s">
        <v>8</v>
      </c>
      <c r="B2750" t="s">
        <v>106</v>
      </c>
      <c r="G2750">
        <v>120</v>
      </c>
      <c r="H2750" t="s">
        <v>5361</v>
      </c>
      <c r="I2750" t="s">
        <v>5358</v>
      </c>
      <c r="W2750" t="s">
        <v>3896</v>
      </c>
      <c r="X2750" t="s">
        <v>11</v>
      </c>
      <c r="AD2750">
        <v>10500000</v>
      </c>
      <c r="AE2750">
        <v>7.9</v>
      </c>
      <c r="AF2750">
        <v>434949459</v>
      </c>
      <c r="AG2750">
        <f>IFERROR(CORREL(AD2750:$AD$3757, AF2750:$AF$3757), "")</f>
        <v>4.8860461943277859E-2</v>
      </c>
      <c r="AH2750">
        <f t="shared" si="70"/>
        <v>424449459</v>
      </c>
    </row>
    <row r="2751" spans="1:34" x14ac:dyDescent="0.3">
      <c r="A2751" t="s">
        <v>8</v>
      </c>
      <c r="B2751" t="s">
        <v>3897</v>
      </c>
      <c r="G2751">
        <v>97</v>
      </c>
      <c r="H2751" t="s">
        <v>528</v>
      </c>
      <c r="I2751" t="s">
        <v>897</v>
      </c>
      <c r="J2751" t="s">
        <v>5359</v>
      </c>
      <c r="W2751" t="s">
        <v>3898</v>
      </c>
      <c r="X2751" t="s">
        <v>11</v>
      </c>
      <c r="AD2751">
        <v>10000000</v>
      </c>
      <c r="AE2751">
        <v>6.5</v>
      </c>
      <c r="AF2751">
        <v>11043445</v>
      </c>
      <c r="AG2751">
        <f>IFERROR(CORREL(AD2751:$AD$3757, AF2751:$AF$3757), "")</f>
        <v>5.2559158971495115E-2</v>
      </c>
      <c r="AH2751">
        <f t="shared" si="70"/>
        <v>1043445</v>
      </c>
    </row>
    <row r="2752" spans="1:34" x14ac:dyDescent="0.3">
      <c r="A2752" t="s">
        <v>8</v>
      </c>
      <c r="B2752" t="s">
        <v>3899</v>
      </c>
      <c r="G2752">
        <v>145</v>
      </c>
      <c r="H2752" t="s">
        <v>897</v>
      </c>
      <c r="I2752" t="s">
        <v>5364</v>
      </c>
      <c r="J2752" t="s">
        <v>2601</v>
      </c>
      <c r="W2752" t="s">
        <v>3900</v>
      </c>
      <c r="X2752" t="s">
        <v>733</v>
      </c>
      <c r="AD2752">
        <v>10818775</v>
      </c>
      <c r="AE2752">
        <v>6.6</v>
      </c>
      <c r="AF2752">
        <v>5669081</v>
      </c>
      <c r="AG2752">
        <f>IFERROR(CORREL(AD2752:$AD$3757, AF2752:$AF$3757), "")</f>
        <v>5.2551781752101186E-2</v>
      </c>
      <c r="AH2752">
        <f t="shared" si="70"/>
        <v>-5149694</v>
      </c>
    </row>
    <row r="2753" spans="1:34" x14ac:dyDescent="0.3">
      <c r="A2753" t="s">
        <v>8</v>
      </c>
      <c r="B2753" t="s">
        <v>1615</v>
      </c>
      <c r="G2753">
        <v>126</v>
      </c>
      <c r="H2753" t="s">
        <v>897</v>
      </c>
      <c r="W2753" t="s">
        <v>3901</v>
      </c>
      <c r="X2753" t="s">
        <v>11</v>
      </c>
      <c r="AD2753">
        <v>10000000</v>
      </c>
      <c r="AE2753">
        <v>8.3000000000000007</v>
      </c>
      <c r="AF2753">
        <v>138339411</v>
      </c>
      <c r="AG2753">
        <f>IFERROR(CORREL(AD2753:$AD$3757, AF2753:$AF$3757), "")</f>
        <v>5.2542922712351135E-2</v>
      </c>
      <c r="AH2753">
        <f t="shared" si="70"/>
        <v>128339411</v>
      </c>
    </row>
    <row r="2754" spans="1:34" x14ac:dyDescent="0.3">
      <c r="A2754" t="s">
        <v>8</v>
      </c>
      <c r="B2754" t="s">
        <v>3902</v>
      </c>
      <c r="G2754">
        <v>121</v>
      </c>
      <c r="H2754" t="s">
        <v>1714</v>
      </c>
      <c r="I2754" t="s">
        <v>5363</v>
      </c>
      <c r="W2754" t="s">
        <v>3903</v>
      </c>
      <c r="X2754" t="s">
        <v>11</v>
      </c>
      <c r="AD2754">
        <v>10000000</v>
      </c>
      <c r="AE2754">
        <v>6.2</v>
      </c>
      <c r="AF2754">
        <v>80150343</v>
      </c>
      <c r="AG2754">
        <f>IFERROR(CORREL(AD2754:$AD$3757, AF2754:$AF$3757), "")</f>
        <v>5.2980157641130073E-2</v>
      </c>
      <c r="AH2754">
        <f t="shared" si="70"/>
        <v>70150343</v>
      </c>
    </row>
    <row r="2755" spans="1:34" x14ac:dyDescent="0.3">
      <c r="A2755" t="s">
        <v>8</v>
      </c>
      <c r="B2755" t="s">
        <v>715</v>
      </c>
      <c r="G2755">
        <v>117</v>
      </c>
      <c r="H2755" t="s">
        <v>354</v>
      </c>
      <c r="I2755" t="s">
        <v>528</v>
      </c>
      <c r="J2755" t="s">
        <v>2601</v>
      </c>
      <c r="W2755" t="s">
        <v>3905</v>
      </c>
      <c r="X2755" t="s">
        <v>11</v>
      </c>
      <c r="AD2755">
        <v>10000000</v>
      </c>
      <c r="AE2755">
        <v>6.9</v>
      </c>
      <c r="AF2755">
        <v>85300000</v>
      </c>
      <c r="AG2755">
        <f>IFERROR(CORREL(AD2755:$AD$3757, AF2755:$AF$3757), "")</f>
        <v>5.3130264815701808E-2</v>
      </c>
      <c r="AH2755">
        <f t="shared" ref="AH2755:AH2818" si="71" xml:space="preserve"> AF2755 - AD2755</f>
        <v>75300000</v>
      </c>
    </row>
    <row r="2756" spans="1:34" x14ac:dyDescent="0.3">
      <c r="A2756" t="s">
        <v>8</v>
      </c>
      <c r="B2756" t="s">
        <v>312</v>
      </c>
      <c r="G2756">
        <v>98</v>
      </c>
      <c r="H2756" t="s">
        <v>528</v>
      </c>
      <c r="I2756" t="s">
        <v>5365</v>
      </c>
      <c r="W2756" t="s">
        <v>3906</v>
      </c>
      <c r="X2756" t="s">
        <v>11</v>
      </c>
      <c r="AD2756">
        <v>10000000</v>
      </c>
      <c r="AE2756">
        <v>5.9</v>
      </c>
      <c r="AF2756">
        <v>68353550</v>
      </c>
      <c r="AG2756">
        <f>IFERROR(CORREL(AD2756:$AD$3757, AF2756:$AF$3757), "")</f>
        <v>5.3301411744926717E-2</v>
      </c>
      <c r="AH2756">
        <f t="shared" si="71"/>
        <v>58353550</v>
      </c>
    </row>
    <row r="2757" spans="1:34" x14ac:dyDescent="0.3">
      <c r="A2757" t="s">
        <v>8</v>
      </c>
      <c r="B2757" t="s">
        <v>3907</v>
      </c>
      <c r="G2757">
        <v>109</v>
      </c>
      <c r="H2757" t="s">
        <v>354</v>
      </c>
      <c r="I2757" t="s">
        <v>1714</v>
      </c>
      <c r="J2757" t="s">
        <v>5358</v>
      </c>
      <c r="K2757" t="s">
        <v>5281</v>
      </c>
      <c r="W2757" t="s">
        <v>3908</v>
      </c>
      <c r="X2757" t="s">
        <v>11</v>
      </c>
      <c r="AD2757">
        <v>10000000</v>
      </c>
      <c r="AE2757">
        <v>6.1</v>
      </c>
      <c r="AF2757">
        <v>78845130</v>
      </c>
      <c r="AG2757">
        <f>IFERROR(CORREL(AD2757:$AD$3757, AF2757:$AF$3757), "")</f>
        <v>5.3411384988245221E-2</v>
      </c>
      <c r="AH2757">
        <f t="shared" si="71"/>
        <v>68845130</v>
      </c>
    </row>
    <row r="2758" spans="1:34" x14ac:dyDescent="0.3">
      <c r="A2758" t="s">
        <v>8</v>
      </c>
      <c r="B2758" t="s">
        <v>3294</v>
      </c>
      <c r="G2758">
        <v>95</v>
      </c>
      <c r="H2758" t="s">
        <v>528</v>
      </c>
      <c r="I2758" t="s">
        <v>5359</v>
      </c>
      <c r="W2758" t="s">
        <v>3909</v>
      </c>
      <c r="X2758" t="s">
        <v>11</v>
      </c>
      <c r="AD2758">
        <v>10000000</v>
      </c>
      <c r="AE2758">
        <v>5.8</v>
      </c>
      <c r="AF2758">
        <v>63319509</v>
      </c>
      <c r="AG2758">
        <f>IFERROR(CORREL(AD2758:$AD$3757, AF2758:$AF$3757), "")</f>
        <v>5.3559085862861837E-2</v>
      </c>
      <c r="AH2758">
        <f t="shared" si="71"/>
        <v>53319509</v>
      </c>
    </row>
    <row r="2759" spans="1:34" x14ac:dyDescent="0.3">
      <c r="A2759" t="s">
        <v>8</v>
      </c>
      <c r="B2759" t="s">
        <v>1884</v>
      </c>
      <c r="G2759">
        <v>109</v>
      </c>
      <c r="H2759" t="s">
        <v>897</v>
      </c>
      <c r="W2759" t="s">
        <v>1885</v>
      </c>
      <c r="X2759" t="s">
        <v>11</v>
      </c>
      <c r="AD2759">
        <v>10000000</v>
      </c>
      <c r="AE2759">
        <v>7.3</v>
      </c>
      <c r="AF2759">
        <v>47536959</v>
      </c>
      <c r="AG2759">
        <f>IFERROR(CORREL(AD2759:$AD$3757, AF2759:$AF$3757), "")</f>
        <v>5.3653992381365381E-2</v>
      </c>
      <c r="AH2759">
        <f t="shared" si="71"/>
        <v>37536959</v>
      </c>
    </row>
    <row r="2760" spans="1:34" x14ac:dyDescent="0.3">
      <c r="A2760" t="s">
        <v>8</v>
      </c>
      <c r="B2760" t="s">
        <v>3902</v>
      </c>
      <c r="G2760">
        <v>96</v>
      </c>
      <c r="H2760" t="s">
        <v>1714</v>
      </c>
      <c r="I2760" t="s">
        <v>5363</v>
      </c>
      <c r="W2760" t="s">
        <v>3910</v>
      </c>
      <c r="X2760" t="s">
        <v>11</v>
      </c>
      <c r="AD2760">
        <v>10000000</v>
      </c>
      <c r="AE2760">
        <v>5.9</v>
      </c>
      <c r="AF2760">
        <v>63270259</v>
      </c>
      <c r="AG2760">
        <f>IFERROR(CORREL(AD2760:$AD$3757, AF2760:$AF$3757), "")</f>
        <v>5.3705577899500742E-2</v>
      </c>
      <c r="AH2760">
        <f t="shared" si="71"/>
        <v>53270259</v>
      </c>
    </row>
    <row r="2761" spans="1:34" x14ac:dyDescent="0.3">
      <c r="A2761" t="s">
        <v>8</v>
      </c>
      <c r="B2761" t="s">
        <v>1841</v>
      </c>
      <c r="G2761">
        <v>101</v>
      </c>
      <c r="H2761" t="s">
        <v>897</v>
      </c>
      <c r="I2761" t="s">
        <v>1714</v>
      </c>
      <c r="J2761" t="s">
        <v>5363</v>
      </c>
      <c r="K2761" t="s">
        <v>5281</v>
      </c>
      <c r="W2761" t="s">
        <v>3911</v>
      </c>
      <c r="X2761" t="s">
        <v>11</v>
      </c>
      <c r="AD2761">
        <v>10000000</v>
      </c>
      <c r="AE2761">
        <v>5.5</v>
      </c>
      <c r="AF2761">
        <v>55865715</v>
      </c>
      <c r="AG2761">
        <f>IFERROR(CORREL(AD2761:$AD$3757, AF2761:$AF$3757), "")</f>
        <v>5.3800947951411764E-2</v>
      </c>
      <c r="AH2761">
        <f t="shared" si="71"/>
        <v>45865715</v>
      </c>
    </row>
    <row r="2762" spans="1:34" x14ac:dyDescent="0.3">
      <c r="A2762" t="s">
        <v>8</v>
      </c>
      <c r="B2762" t="s">
        <v>2531</v>
      </c>
      <c r="G2762">
        <v>107</v>
      </c>
      <c r="H2762" t="s">
        <v>528</v>
      </c>
      <c r="I2762" t="s">
        <v>897</v>
      </c>
      <c r="J2762" t="s">
        <v>5359</v>
      </c>
      <c r="W2762" t="s">
        <v>3912</v>
      </c>
      <c r="X2762" t="s">
        <v>11</v>
      </c>
      <c r="AD2762">
        <v>6000000</v>
      </c>
      <c r="AE2762">
        <v>5</v>
      </c>
      <c r="AF2762">
        <v>63231524</v>
      </c>
      <c r="AG2762">
        <f>IFERROR(CORREL(AD2762:$AD$3757, AF2762:$AF$3757), "")</f>
        <v>5.3874716442786456E-2</v>
      </c>
      <c r="AH2762">
        <f t="shared" si="71"/>
        <v>57231524</v>
      </c>
    </row>
    <row r="2763" spans="1:34" x14ac:dyDescent="0.3">
      <c r="A2763" t="s">
        <v>8</v>
      </c>
      <c r="B2763" t="s">
        <v>130</v>
      </c>
      <c r="G2763">
        <v>119</v>
      </c>
      <c r="H2763" t="s">
        <v>897</v>
      </c>
      <c r="I2763" t="s">
        <v>5365</v>
      </c>
      <c r="W2763" t="s">
        <v>3913</v>
      </c>
      <c r="X2763" t="s">
        <v>11</v>
      </c>
      <c r="AD2763">
        <v>13800000</v>
      </c>
      <c r="AE2763">
        <v>7</v>
      </c>
      <c r="AF2763">
        <v>52293982</v>
      </c>
      <c r="AG2763">
        <f>IFERROR(CORREL(AD2763:$AD$3757, AF2763:$AF$3757), "")</f>
        <v>5.4006580786424369E-2</v>
      </c>
      <c r="AH2763">
        <f t="shared" si="71"/>
        <v>38493982</v>
      </c>
    </row>
    <row r="2764" spans="1:34" x14ac:dyDescent="0.3">
      <c r="A2764" t="s">
        <v>8</v>
      </c>
      <c r="B2764" t="s">
        <v>1180</v>
      </c>
      <c r="G2764">
        <v>100</v>
      </c>
      <c r="H2764" t="s">
        <v>528</v>
      </c>
      <c r="I2764" t="s">
        <v>897</v>
      </c>
      <c r="J2764" t="s">
        <v>5361</v>
      </c>
      <c r="K2764" t="s">
        <v>5365</v>
      </c>
      <c r="W2764" t="s">
        <v>3914</v>
      </c>
      <c r="X2764" t="s">
        <v>11</v>
      </c>
      <c r="AD2764">
        <v>10000000</v>
      </c>
      <c r="AE2764">
        <v>6.4</v>
      </c>
      <c r="AF2764">
        <v>50752337</v>
      </c>
      <c r="AG2764">
        <f>IFERROR(CORREL(AD2764:$AD$3757, AF2764:$AF$3757), "")</f>
        <v>5.4045345257536952E-2</v>
      </c>
      <c r="AH2764">
        <f t="shared" si="71"/>
        <v>40752337</v>
      </c>
    </row>
    <row r="2765" spans="1:34" x14ac:dyDescent="0.3">
      <c r="A2765" t="s">
        <v>8</v>
      </c>
      <c r="B2765" t="s">
        <v>2877</v>
      </c>
      <c r="G2765">
        <v>98</v>
      </c>
      <c r="H2765" t="s">
        <v>1714</v>
      </c>
      <c r="I2765" t="s">
        <v>5363</v>
      </c>
      <c r="J2765" t="s">
        <v>5281</v>
      </c>
      <c r="W2765" t="s">
        <v>3915</v>
      </c>
      <c r="X2765" t="s">
        <v>11</v>
      </c>
      <c r="AD2765">
        <v>10000000</v>
      </c>
      <c r="AE2765">
        <v>5.9</v>
      </c>
      <c r="AF2765">
        <v>110175871</v>
      </c>
      <c r="AG2765">
        <f>IFERROR(CORREL(AD2765:$AD$3757, AF2765:$AF$3757), "")</f>
        <v>5.4106040230206855E-2</v>
      </c>
      <c r="AH2765">
        <f t="shared" si="71"/>
        <v>100175871</v>
      </c>
    </row>
    <row r="2766" spans="1:34" x14ac:dyDescent="0.3">
      <c r="A2766" t="s">
        <v>8</v>
      </c>
      <c r="B2766" t="s">
        <v>582</v>
      </c>
      <c r="G2766">
        <v>92</v>
      </c>
      <c r="H2766" t="s">
        <v>528</v>
      </c>
      <c r="I2766" t="s">
        <v>5365</v>
      </c>
      <c r="W2766" t="s">
        <v>3916</v>
      </c>
      <c r="X2766" t="s">
        <v>11</v>
      </c>
      <c r="AD2766">
        <v>12000000</v>
      </c>
      <c r="AE2766">
        <v>7</v>
      </c>
      <c r="AF2766">
        <v>38624000</v>
      </c>
      <c r="AG2766">
        <f>IFERROR(CORREL(AD2766:$AD$3757, AF2766:$AF$3757), "")</f>
        <v>5.440199641863952E-2</v>
      </c>
      <c r="AH2766">
        <f t="shared" si="71"/>
        <v>26624000</v>
      </c>
    </row>
    <row r="2767" spans="1:34" x14ac:dyDescent="0.3">
      <c r="A2767" t="s">
        <v>8</v>
      </c>
      <c r="B2767" t="s">
        <v>2561</v>
      </c>
      <c r="G2767">
        <v>90</v>
      </c>
      <c r="H2767" t="s">
        <v>1714</v>
      </c>
      <c r="I2767" t="s">
        <v>5363</v>
      </c>
      <c r="W2767" t="s">
        <v>3917</v>
      </c>
      <c r="X2767" t="s">
        <v>11</v>
      </c>
      <c r="AD2767">
        <v>10000000</v>
      </c>
      <c r="AE2767">
        <v>6.1</v>
      </c>
      <c r="AF2767">
        <v>37470017</v>
      </c>
      <c r="AG2767">
        <f>IFERROR(CORREL(AD2767:$AD$3757, AF2767:$AF$3757), "")</f>
        <v>5.442679264840862E-2</v>
      </c>
      <c r="AH2767">
        <f t="shared" si="71"/>
        <v>27470017</v>
      </c>
    </row>
    <row r="2768" spans="1:34" x14ac:dyDescent="0.3">
      <c r="A2768" t="s">
        <v>8</v>
      </c>
      <c r="B2768" t="s">
        <v>1180</v>
      </c>
      <c r="G2768">
        <v>90</v>
      </c>
      <c r="H2768" t="s">
        <v>253</v>
      </c>
      <c r="I2768" t="s">
        <v>528</v>
      </c>
      <c r="J2768" t="s">
        <v>5368</v>
      </c>
      <c r="K2768" t="s">
        <v>5358</v>
      </c>
      <c r="W2768" t="s">
        <v>3918</v>
      </c>
      <c r="X2768" t="s">
        <v>11</v>
      </c>
      <c r="AD2768">
        <v>10000000</v>
      </c>
      <c r="AE2768">
        <v>6.9</v>
      </c>
      <c r="AF2768">
        <v>40485039</v>
      </c>
      <c r="AG2768">
        <f>IFERROR(CORREL(AD2768:$AD$3757, AF2768:$AF$3757), "")</f>
        <v>5.4457515483461234E-2</v>
      </c>
      <c r="AH2768">
        <f t="shared" si="71"/>
        <v>30485039</v>
      </c>
    </row>
    <row r="2769" spans="1:34" x14ac:dyDescent="0.3">
      <c r="A2769" t="s">
        <v>8</v>
      </c>
      <c r="B2769" t="s">
        <v>3919</v>
      </c>
      <c r="G2769">
        <v>153</v>
      </c>
      <c r="H2769" t="s">
        <v>897</v>
      </c>
      <c r="I2769" t="s">
        <v>5361</v>
      </c>
      <c r="J2769" t="s">
        <v>5362</v>
      </c>
      <c r="W2769" t="s">
        <v>3920</v>
      </c>
      <c r="X2769" t="s">
        <v>11</v>
      </c>
      <c r="AD2769">
        <v>10000000</v>
      </c>
      <c r="AE2769">
        <v>7.5</v>
      </c>
      <c r="AF2769">
        <v>16800000</v>
      </c>
      <c r="AG2769">
        <f>IFERROR(CORREL(AD2769:$AD$3757, AF2769:$AF$3757), "")</f>
        <v>5.4494645090351047E-2</v>
      </c>
      <c r="AH2769">
        <f t="shared" si="71"/>
        <v>6800000</v>
      </c>
    </row>
    <row r="2770" spans="1:34" x14ac:dyDescent="0.3">
      <c r="A2770" t="s">
        <v>8</v>
      </c>
      <c r="B2770" t="s">
        <v>1201</v>
      </c>
      <c r="G2770">
        <v>124</v>
      </c>
      <c r="H2770" t="s">
        <v>528</v>
      </c>
      <c r="I2770" t="s">
        <v>897</v>
      </c>
      <c r="W2770" t="s">
        <v>3921</v>
      </c>
      <c r="X2770" t="s">
        <v>11</v>
      </c>
      <c r="AD2770">
        <v>10000000</v>
      </c>
      <c r="AE2770">
        <v>7.3</v>
      </c>
      <c r="AF2770">
        <v>46377022</v>
      </c>
      <c r="AG2770">
        <f>IFERROR(CORREL(AD2770:$AD$3757, AF2770:$AF$3757), "")</f>
        <v>5.4493195158112351E-2</v>
      </c>
      <c r="AH2770">
        <f t="shared" si="71"/>
        <v>36377022</v>
      </c>
    </row>
    <row r="2771" spans="1:34" x14ac:dyDescent="0.3">
      <c r="A2771" t="s">
        <v>8</v>
      </c>
      <c r="B2771" t="s">
        <v>3922</v>
      </c>
      <c r="G2771">
        <v>82</v>
      </c>
      <c r="H2771" t="s">
        <v>5360</v>
      </c>
      <c r="I2771" t="s">
        <v>528</v>
      </c>
      <c r="J2771" t="s">
        <v>5361</v>
      </c>
      <c r="K2771" t="s">
        <v>5363</v>
      </c>
      <c r="L2771" t="s">
        <v>5358</v>
      </c>
      <c r="W2771" t="s">
        <v>3923</v>
      </c>
      <c r="X2771" t="s">
        <v>11</v>
      </c>
      <c r="AD2771">
        <v>23000000</v>
      </c>
      <c r="AE2771">
        <v>6.5</v>
      </c>
      <c r="AF2771">
        <v>36696761</v>
      </c>
      <c r="AG2771">
        <f>IFERROR(CORREL(AD2771:$AD$3757, AF2771:$AF$3757), "")</f>
        <v>5.4544044343360583E-2</v>
      </c>
      <c r="AH2771">
        <f t="shared" si="71"/>
        <v>13696761</v>
      </c>
    </row>
    <row r="2772" spans="1:34" x14ac:dyDescent="0.3">
      <c r="A2772" t="s">
        <v>8</v>
      </c>
      <c r="B2772" t="s">
        <v>220</v>
      </c>
      <c r="G2772">
        <v>107</v>
      </c>
      <c r="H2772" t="s">
        <v>354</v>
      </c>
      <c r="I2772" t="s">
        <v>253</v>
      </c>
      <c r="J2772" t="s">
        <v>5358</v>
      </c>
      <c r="K2772" t="s">
        <v>5281</v>
      </c>
      <c r="W2772" t="s">
        <v>3924</v>
      </c>
      <c r="X2772" t="s">
        <v>11</v>
      </c>
      <c r="AD2772">
        <v>12305523</v>
      </c>
      <c r="AE2772">
        <v>6.2</v>
      </c>
      <c r="AF2772">
        <v>36200000</v>
      </c>
      <c r="AG2772">
        <f>IFERROR(CORREL(AD2772:$AD$3757, AF2772:$AF$3757), "")</f>
        <v>5.4524938127338239E-2</v>
      </c>
      <c r="AH2772">
        <f t="shared" si="71"/>
        <v>23894477</v>
      </c>
    </row>
    <row r="2773" spans="1:34" x14ac:dyDescent="0.3">
      <c r="A2773" t="s">
        <v>8</v>
      </c>
      <c r="B2773" t="s">
        <v>2921</v>
      </c>
      <c r="G2773">
        <v>97</v>
      </c>
      <c r="H2773" t="s">
        <v>1714</v>
      </c>
      <c r="I2773" t="s">
        <v>5363</v>
      </c>
      <c r="J2773" t="s">
        <v>5281</v>
      </c>
      <c r="W2773" t="s">
        <v>3925</v>
      </c>
      <c r="X2773" t="s">
        <v>11</v>
      </c>
      <c r="AD2773">
        <v>10000000</v>
      </c>
      <c r="AE2773">
        <v>6</v>
      </c>
      <c r="AF2773">
        <v>35794166</v>
      </c>
      <c r="AG2773">
        <f>IFERROR(CORREL(AD2773:$AD$3757, AF2773:$AF$3757), "")</f>
        <v>5.4544975888798766E-2</v>
      </c>
      <c r="AH2773">
        <f t="shared" si="71"/>
        <v>25794166</v>
      </c>
    </row>
    <row r="2774" spans="1:34" x14ac:dyDescent="0.3">
      <c r="A2774" t="s">
        <v>8</v>
      </c>
      <c r="B2774" t="s">
        <v>3744</v>
      </c>
      <c r="G2774">
        <v>80</v>
      </c>
      <c r="H2774" t="s">
        <v>1714</v>
      </c>
      <c r="I2774" t="s">
        <v>5363</v>
      </c>
      <c r="J2774" t="s">
        <v>5281</v>
      </c>
      <c r="W2774" t="s">
        <v>3926</v>
      </c>
      <c r="X2774" t="s">
        <v>11</v>
      </c>
      <c r="AD2774">
        <v>10000000</v>
      </c>
      <c r="AE2774">
        <v>6.3</v>
      </c>
      <c r="AF2774">
        <v>33583175</v>
      </c>
      <c r="AG2774">
        <f>IFERROR(CORREL(AD2774:$AD$3757, AF2774:$AF$3757), "")</f>
        <v>5.4572690202663039E-2</v>
      </c>
      <c r="AH2774">
        <f t="shared" si="71"/>
        <v>23583175</v>
      </c>
    </row>
    <row r="2775" spans="1:34" x14ac:dyDescent="0.3">
      <c r="A2775" t="s">
        <v>8</v>
      </c>
      <c r="B2775" t="s">
        <v>3927</v>
      </c>
      <c r="G2775">
        <v>85</v>
      </c>
      <c r="H2775" t="s">
        <v>528</v>
      </c>
      <c r="I2775" t="s">
        <v>897</v>
      </c>
      <c r="W2775" t="s">
        <v>3928</v>
      </c>
      <c r="X2775" t="s">
        <v>11</v>
      </c>
      <c r="AD2775">
        <v>20000000</v>
      </c>
      <c r="AE2775">
        <v>5.8</v>
      </c>
      <c r="AF2775">
        <v>32983713</v>
      </c>
      <c r="AG2775">
        <f>IFERROR(CORREL(AD2775:$AD$3757, AF2775:$AF$3757), "")</f>
        <v>5.4596228504160189E-2</v>
      </c>
      <c r="AH2775">
        <f t="shared" si="71"/>
        <v>12983713</v>
      </c>
    </row>
    <row r="2776" spans="1:34" x14ac:dyDescent="0.3">
      <c r="A2776" t="s">
        <v>8</v>
      </c>
      <c r="B2776" t="s">
        <v>3904</v>
      </c>
      <c r="G2776">
        <v>97</v>
      </c>
      <c r="H2776" t="s">
        <v>5357</v>
      </c>
      <c r="I2776" t="s">
        <v>1714</v>
      </c>
      <c r="J2776" t="s">
        <v>5281</v>
      </c>
      <c r="W2776" t="s">
        <v>3929</v>
      </c>
      <c r="X2776" t="s">
        <v>11</v>
      </c>
      <c r="AD2776">
        <v>10000000</v>
      </c>
      <c r="AE2776">
        <v>6.1</v>
      </c>
      <c r="AF2776">
        <v>52200504</v>
      </c>
      <c r="AG2776">
        <f>IFERROR(CORREL(AD2776:$AD$3757, AF2776:$AF$3757), "")</f>
        <v>5.4588630530406745E-2</v>
      </c>
      <c r="AH2776">
        <f t="shared" si="71"/>
        <v>42200504</v>
      </c>
    </row>
    <row r="2777" spans="1:34" x14ac:dyDescent="0.3">
      <c r="A2777" t="s">
        <v>8</v>
      </c>
      <c r="B2777" t="s">
        <v>3930</v>
      </c>
      <c r="G2777">
        <v>109</v>
      </c>
      <c r="H2777" t="s">
        <v>354</v>
      </c>
      <c r="I2777" t="s">
        <v>528</v>
      </c>
      <c r="J2777" t="s">
        <v>897</v>
      </c>
      <c r="K2777" t="s">
        <v>5368</v>
      </c>
      <c r="W2777" t="s">
        <v>3931</v>
      </c>
      <c r="X2777" t="s">
        <v>11</v>
      </c>
      <c r="AD2777">
        <v>10000000</v>
      </c>
      <c r="AE2777">
        <v>6.9</v>
      </c>
      <c r="AF2777">
        <v>33000000</v>
      </c>
      <c r="AG2777">
        <f>IFERROR(CORREL(AD2777:$AD$3757, AF2777:$AF$3757), "")</f>
        <v>5.4654996967445822E-2</v>
      </c>
      <c r="AH2777">
        <f t="shared" si="71"/>
        <v>23000000</v>
      </c>
    </row>
    <row r="2778" spans="1:34" x14ac:dyDescent="0.3">
      <c r="A2778" t="s">
        <v>8</v>
      </c>
      <c r="B2778" t="s">
        <v>344</v>
      </c>
      <c r="G2778">
        <v>104</v>
      </c>
      <c r="H2778" t="s">
        <v>528</v>
      </c>
      <c r="I2778" t="s">
        <v>5366</v>
      </c>
      <c r="W2778" t="s">
        <v>3829</v>
      </c>
      <c r="X2778" t="s">
        <v>11</v>
      </c>
      <c r="AD2778">
        <v>6000000</v>
      </c>
      <c r="AE2778">
        <v>8.3000000000000007</v>
      </c>
      <c r="AF2778">
        <v>30093107</v>
      </c>
      <c r="AG2778">
        <f>IFERROR(CORREL(AD2778:$AD$3757, AF2778:$AF$3757), "")</f>
        <v>5.4677624803645103E-2</v>
      </c>
      <c r="AH2778">
        <f t="shared" si="71"/>
        <v>24093107</v>
      </c>
    </row>
    <row r="2779" spans="1:34" x14ac:dyDescent="0.3">
      <c r="A2779" t="s">
        <v>8</v>
      </c>
      <c r="B2779" t="s">
        <v>2273</v>
      </c>
      <c r="G2779">
        <v>140</v>
      </c>
      <c r="H2779" t="s">
        <v>1714</v>
      </c>
      <c r="I2779" t="s">
        <v>5358</v>
      </c>
      <c r="W2779" t="s">
        <v>3932</v>
      </c>
      <c r="X2779" t="s">
        <v>11</v>
      </c>
      <c r="AD2779">
        <v>10000000</v>
      </c>
      <c r="AE2779">
        <v>5.4</v>
      </c>
      <c r="AF2779">
        <v>32101000</v>
      </c>
      <c r="AG2779">
        <f>IFERROR(CORREL(AD2779:$AD$3757, AF2779:$AF$3757), "")</f>
        <v>5.4704958162423344E-2</v>
      </c>
      <c r="AH2779">
        <f t="shared" si="71"/>
        <v>22101000</v>
      </c>
    </row>
    <row r="2780" spans="1:34" x14ac:dyDescent="0.3">
      <c r="A2780" t="s">
        <v>8</v>
      </c>
      <c r="B2780" t="s">
        <v>3933</v>
      </c>
      <c r="G2780">
        <v>90</v>
      </c>
      <c r="H2780" t="s">
        <v>528</v>
      </c>
      <c r="I2780" t="s">
        <v>897</v>
      </c>
      <c r="J2780" t="s">
        <v>5368</v>
      </c>
      <c r="K2780" t="s">
        <v>5359</v>
      </c>
      <c r="W2780" t="s">
        <v>3934</v>
      </c>
      <c r="X2780" t="s">
        <v>11</v>
      </c>
      <c r="AD2780">
        <v>9000000</v>
      </c>
      <c r="AE2780">
        <v>6.7</v>
      </c>
      <c r="AF2780">
        <v>31487293</v>
      </c>
      <c r="AG2780">
        <f>IFERROR(CORREL(AD2780:$AD$3757, AF2780:$AF$3757), "")</f>
        <v>5.4726046981890292E-2</v>
      </c>
      <c r="AH2780">
        <f t="shared" si="71"/>
        <v>22487293</v>
      </c>
    </row>
    <row r="2781" spans="1:34" x14ac:dyDescent="0.3">
      <c r="A2781" t="s">
        <v>8</v>
      </c>
      <c r="B2781" t="s">
        <v>1910</v>
      </c>
      <c r="G2781">
        <v>130</v>
      </c>
      <c r="H2781" t="s">
        <v>253</v>
      </c>
      <c r="I2781" t="s">
        <v>528</v>
      </c>
      <c r="J2781" t="s">
        <v>897</v>
      </c>
      <c r="K2781" t="s">
        <v>5357</v>
      </c>
      <c r="W2781" t="s">
        <v>3935</v>
      </c>
      <c r="X2781" t="s">
        <v>11</v>
      </c>
      <c r="AD2781">
        <v>10000000</v>
      </c>
      <c r="AE2781">
        <v>7.4</v>
      </c>
      <c r="AF2781">
        <v>30651422</v>
      </c>
      <c r="AG2781">
        <f>IFERROR(CORREL(AD2781:$AD$3757, AF2781:$AF$3757), "")</f>
        <v>5.4748820263916441E-2</v>
      </c>
      <c r="AH2781">
        <f t="shared" si="71"/>
        <v>20651422</v>
      </c>
    </row>
    <row r="2782" spans="1:34" x14ac:dyDescent="0.3">
      <c r="A2782" t="s">
        <v>8</v>
      </c>
      <c r="B2782" t="s">
        <v>3936</v>
      </c>
      <c r="G2782">
        <v>98</v>
      </c>
      <c r="H2782" t="s">
        <v>528</v>
      </c>
      <c r="I2782" t="s">
        <v>897</v>
      </c>
      <c r="W2782" t="s">
        <v>3937</v>
      </c>
      <c r="X2782" t="s">
        <v>11</v>
      </c>
      <c r="AD2782">
        <v>10000000</v>
      </c>
      <c r="AE2782">
        <v>5.6</v>
      </c>
      <c r="AF2782">
        <v>30306281</v>
      </c>
      <c r="AG2782">
        <f>IFERROR(CORREL(AD2782:$AD$3757, AF2782:$AF$3757), "")</f>
        <v>5.476741965957202E-2</v>
      </c>
      <c r="AH2782">
        <f t="shared" si="71"/>
        <v>20306281</v>
      </c>
    </row>
    <row r="2783" spans="1:34" x14ac:dyDescent="0.3">
      <c r="A2783" t="s">
        <v>8</v>
      </c>
      <c r="B2783" t="s">
        <v>748</v>
      </c>
      <c r="G2783">
        <v>101</v>
      </c>
      <c r="H2783" t="s">
        <v>5357</v>
      </c>
      <c r="I2783" t="s">
        <v>1714</v>
      </c>
      <c r="J2783" t="s">
        <v>5358</v>
      </c>
      <c r="W2783" t="s">
        <v>3938</v>
      </c>
      <c r="X2783" t="s">
        <v>11</v>
      </c>
      <c r="AD2783">
        <v>10000000</v>
      </c>
      <c r="AE2783">
        <v>6.5</v>
      </c>
      <c r="AF2783">
        <v>29500000</v>
      </c>
      <c r="AG2783">
        <f>IFERROR(CORREL(AD2783:$AD$3757, AF2783:$AF$3757), "")</f>
        <v>5.478545789191059E-2</v>
      </c>
      <c r="AH2783">
        <f t="shared" si="71"/>
        <v>19500000</v>
      </c>
    </row>
    <row r="2784" spans="1:34" x14ac:dyDescent="0.3">
      <c r="A2784" t="s">
        <v>8</v>
      </c>
      <c r="B2784" t="s">
        <v>3939</v>
      </c>
      <c r="G2784">
        <v>114</v>
      </c>
      <c r="H2784" t="s">
        <v>354</v>
      </c>
      <c r="I2784" t="s">
        <v>5281</v>
      </c>
      <c r="W2784" t="s">
        <v>3940</v>
      </c>
      <c r="X2784" t="s">
        <v>11</v>
      </c>
      <c r="AD2784">
        <v>17000000</v>
      </c>
      <c r="AE2784">
        <v>6.5</v>
      </c>
      <c r="AF2784">
        <v>30050028</v>
      </c>
      <c r="AG2784">
        <f>IFERROR(CORREL(AD2784:$AD$3757, AF2784:$AF$3757), "")</f>
        <v>5.4802148767774506E-2</v>
      </c>
      <c r="AH2784">
        <f t="shared" si="71"/>
        <v>13050028</v>
      </c>
    </row>
    <row r="2785" spans="1:34" x14ac:dyDescent="0.3">
      <c r="A2785" t="s">
        <v>8</v>
      </c>
      <c r="B2785" t="s">
        <v>1024</v>
      </c>
      <c r="G2785">
        <v>100</v>
      </c>
      <c r="H2785" t="s">
        <v>354</v>
      </c>
      <c r="I2785" t="s">
        <v>528</v>
      </c>
      <c r="J2785" t="s">
        <v>5366</v>
      </c>
      <c r="W2785" t="s">
        <v>3941</v>
      </c>
      <c r="X2785" t="s">
        <v>11</v>
      </c>
      <c r="AD2785">
        <v>10000000</v>
      </c>
      <c r="AE2785">
        <v>5.8</v>
      </c>
      <c r="AF2785">
        <v>29392418</v>
      </c>
      <c r="AG2785">
        <f>IFERROR(CORREL(AD2785:$AD$3757, AF2785:$AF$3757), "")</f>
        <v>5.4802644757348057E-2</v>
      </c>
      <c r="AH2785">
        <f t="shared" si="71"/>
        <v>19392418</v>
      </c>
    </row>
    <row r="2786" spans="1:34" x14ac:dyDescent="0.3">
      <c r="A2786" t="s">
        <v>8</v>
      </c>
      <c r="B2786" t="s">
        <v>2535</v>
      </c>
      <c r="G2786">
        <v>85</v>
      </c>
      <c r="H2786" t="s">
        <v>897</v>
      </c>
      <c r="I2786" t="s">
        <v>5281</v>
      </c>
      <c r="W2786" t="s">
        <v>3942</v>
      </c>
      <c r="X2786" t="s">
        <v>11</v>
      </c>
      <c r="AD2786">
        <v>8500000</v>
      </c>
      <c r="AE2786">
        <v>5</v>
      </c>
      <c r="AF2786">
        <v>28563926</v>
      </c>
      <c r="AG2786">
        <f>IFERROR(CORREL(AD2786:$AD$3757, AF2786:$AF$3757), "")</f>
        <v>5.4819208658467337E-2</v>
      </c>
      <c r="AH2786">
        <f t="shared" si="71"/>
        <v>20063926</v>
      </c>
    </row>
    <row r="2787" spans="1:34" x14ac:dyDescent="0.3">
      <c r="A2787" t="s">
        <v>8</v>
      </c>
      <c r="B2787" t="s">
        <v>3943</v>
      </c>
      <c r="G2787">
        <v>103</v>
      </c>
      <c r="H2787" t="s">
        <v>528</v>
      </c>
      <c r="I2787" t="s">
        <v>5359</v>
      </c>
      <c r="W2787" t="s">
        <v>3944</v>
      </c>
      <c r="X2787" t="s">
        <v>11</v>
      </c>
      <c r="AD2787">
        <v>12000000</v>
      </c>
      <c r="AE2787">
        <v>5.5</v>
      </c>
      <c r="AF2787">
        <v>28435406</v>
      </c>
      <c r="AG2787">
        <f>IFERROR(CORREL(AD2787:$AD$3757, AF2787:$AF$3757), "")</f>
        <v>5.4837671491274574E-2</v>
      </c>
      <c r="AH2787">
        <f t="shared" si="71"/>
        <v>16435406</v>
      </c>
    </row>
    <row r="2788" spans="1:34" x14ac:dyDescent="0.3">
      <c r="A2788" t="s">
        <v>8</v>
      </c>
      <c r="B2788" t="s">
        <v>2771</v>
      </c>
      <c r="G2788">
        <v>100</v>
      </c>
      <c r="H2788" t="s">
        <v>528</v>
      </c>
      <c r="I2788" t="s">
        <v>5359</v>
      </c>
      <c r="W2788" t="s">
        <v>3945</v>
      </c>
      <c r="X2788" t="s">
        <v>11</v>
      </c>
      <c r="AD2788">
        <v>10000000</v>
      </c>
      <c r="AE2788">
        <v>6.5</v>
      </c>
      <c r="AF2788">
        <v>25339117</v>
      </c>
      <c r="AG2788">
        <f>IFERROR(CORREL(AD2788:$AD$3757, AF2788:$AF$3757), "")</f>
        <v>5.4848415064926041E-2</v>
      </c>
      <c r="AH2788">
        <f t="shared" si="71"/>
        <v>15339117</v>
      </c>
    </row>
    <row r="2789" spans="1:34" x14ac:dyDescent="0.3">
      <c r="A2789" t="s">
        <v>8</v>
      </c>
      <c r="B2789" t="s">
        <v>1283</v>
      </c>
      <c r="G2789">
        <v>114</v>
      </c>
      <c r="H2789" t="s">
        <v>5366</v>
      </c>
      <c r="I2789" t="s">
        <v>897</v>
      </c>
      <c r="W2789" t="s">
        <v>3946</v>
      </c>
      <c r="X2789" t="s">
        <v>11</v>
      </c>
      <c r="AD2789">
        <v>10000000</v>
      </c>
      <c r="AE2789">
        <v>7.2</v>
      </c>
      <c r="AF2789">
        <v>25600000</v>
      </c>
      <c r="AG2789">
        <f>IFERROR(CORREL(AD2789:$AD$3757, AF2789:$AF$3757), "")</f>
        <v>5.4858550196636956E-2</v>
      </c>
      <c r="AH2789">
        <f t="shared" si="71"/>
        <v>15600000</v>
      </c>
    </row>
    <row r="2790" spans="1:34" x14ac:dyDescent="0.3">
      <c r="A2790" t="s">
        <v>8</v>
      </c>
      <c r="B2790" t="s">
        <v>3947</v>
      </c>
      <c r="G2790">
        <v>97</v>
      </c>
      <c r="H2790" t="s">
        <v>1714</v>
      </c>
      <c r="I2790" t="s">
        <v>5363</v>
      </c>
      <c r="J2790" t="s">
        <v>5281</v>
      </c>
      <c r="W2790" t="s">
        <v>3948</v>
      </c>
      <c r="X2790" t="s">
        <v>11</v>
      </c>
      <c r="AD2790">
        <v>10000000</v>
      </c>
      <c r="AE2790">
        <v>5.2</v>
      </c>
      <c r="AF2790">
        <v>27736779</v>
      </c>
      <c r="AG2790">
        <f>IFERROR(CORREL(AD2790:$AD$3757, AF2790:$AF$3757), "")</f>
        <v>5.4869104905040274E-2</v>
      </c>
      <c r="AH2790">
        <f t="shared" si="71"/>
        <v>17736779</v>
      </c>
    </row>
    <row r="2791" spans="1:34" x14ac:dyDescent="0.3">
      <c r="A2791" t="s">
        <v>8</v>
      </c>
      <c r="B2791" t="s">
        <v>3949</v>
      </c>
      <c r="G2791">
        <v>116</v>
      </c>
      <c r="H2791" t="s">
        <v>897</v>
      </c>
      <c r="I2791" t="s">
        <v>5368</v>
      </c>
      <c r="W2791" t="s">
        <v>3950</v>
      </c>
      <c r="X2791" t="s">
        <v>11</v>
      </c>
      <c r="AD2791">
        <v>17000000</v>
      </c>
      <c r="AE2791">
        <v>5.7</v>
      </c>
      <c r="AF2791">
        <v>24397469</v>
      </c>
      <c r="AG2791">
        <f>IFERROR(CORREL(AD2791:$AD$3757, AF2791:$AF$3757), "")</f>
        <v>5.4883064489994512E-2</v>
      </c>
      <c r="AH2791">
        <f t="shared" si="71"/>
        <v>7397469</v>
      </c>
    </row>
    <row r="2792" spans="1:34" x14ac:dyDescent="0.3">
      <c r="A2792" t="s">
        <v>8</v>
      </c>
      <c r="B2792" t="s">
        <v>3549</v>
      </c>
      <c r="G2792">
        <v>96</v>
      </c>
      <c r="H2792" t="s">
        <v>1714</v>
      </c>
      <c r="I2792" t="s">
        <v>5363</v>
      </c>
      <c r="J2792" t="s">
        <v>5281</v>
      </c>
      <c r="W2792" t="s">
        <v>3951</v>
      </c>
      <c r="X2792" t="s">
        <v>11</v>
      </c>
      <c r="AD2792">
        <v>10000000</v>
      </c>
      <c r="AE2792">
        <v>4.7</v>
      </c>
      <c r="AF2792">
        <v>20384136</v>
      </c>
      <c r="AG2792">
        <f>IFERROR(CORREL(AD2792:$AD$3757, AF2792:$AF$3757), "")</f>
        <v>5.4882536293405955E-2</v>
      </c>
      <c r="AH2792">
        <f t="shared" si="71"/>
        <v>10384136</v>
      </c>
    </row>
    <row r="2793" spans="1:34" x14ac:dyDescent="0.3">
      <c r="A2793" t="s">
        <v>8</v>
      </c>
      <c r="B2793" t="s">
        <v>3952</v>
      </c>
      <c r="G2793">
        <v>98</v>
      </c>
      <c r="H2793" t="s">
        <v>5363</v>
      </c>
      <c r="I2793" t="s">
        <v>5358</v>
      </c>
      <c r="J2793" t="s">
        <v>5281</v>
      </c>
      <c r="W2793" t="s">
        <v>3953</v>
      </c>
      <c r="X2793" t="s">
        <v>11</v>
      </c>
      <c r="AD2793">
        <v>10000000</v>
      </c>
      <c r="AE2793">
        <v>5.9</v>
      </c>
      <c r="AF2793">
        <v>25464480</v>
      </c>
      <c r="AG2793">
        <f>IFERROR(CORREL(AD2793:$AD$3757, AF2793:$AF$3757), "")</f>
        <v>5.4885765414934264E-2</v>
      </c>
      <c r="AH2793">
        <f t="shared" si="71"/>
        <v>15464480</v>
      </c>
    </row>
    <row r="2794" spans="1:34" x14ac:dyDescent="0.3">
      <c r="A2794" t="s">
        <v>8</v>
      </c>
      <c r="B2794" t="s">
        <v>3084</v>
      </c>
      <c r="G2794">
        <v>105</v>
      </c>
      <c r="H2794" t="s">
        <v>528</v>
      </c>
      <c r="I2794" t="s">
        <v>897</v>
      </c>
      <c r="J2794" t="s">
        <v>5368</v>
      </c>
      <c r="W2794" t="s">
        <v>3954</v>
      </c>
      <c r="X2794" t="s">
        <v>11</v>
      </c>
      <c r="AD2794">
        <v>10000000</v>
      </c>
      <c r="AE2794">
        <v>6.8</v>
      </c>
      <c r="AF2794">
        <v>20338609</v>
      </c>
      <c r="AG2794">
        <f>IFERROR(CORREL(AD2794:$AD$3757, AF2794:$AF$3757), "")</f>
        <v>5.4896183443468305E-2</v>
      </c>
      <c r="AH2794">
        <f t="shared" si="71"/>
        <v>10338609</v>
      </c>
    </row>
    <row r="2795" spans="1:34" x14ac:dyDescent="0.3">
      <c r="A2795" t="s">
        <v>197</v>
      </c>
      <c r="B2795" t="s">
        <v>3955</v>
      </c>
      <c r="G2795">
        <v>123</v>
      </c>
      <c r="H2795" t="s">
        <v>897</v>
      </c>
      <c r="I2795" t="s">
        <v>5281</v>
      </c>
      <c r="W2795" t="s">
        <v>3956</v>
      </c>
      <c r="X2795" t="s">
        <v>11</v>
      </c>
      <c r="AD2795">
        <v>10000000</v>
      </c>
      <c r="AE2795">
        <v>5.9</v>
      </c>
      <c r="AF2795">
        <v>18272447</v>
      </c>
      <c r="AG2795">
        <f>IFERROR(CORREL(AD2795:$AD$3757, AF2795:$AF$3757), "")</f>
        <v>5.4899373913150022E-2</v>
      </c>
      <c r="AH2795">
        <f t="shared" si="71"/>
        <v>8272447</v>
      </c>
    </row>
    <row r="2796" spans="1:34" x14ac:dyDescent="0.3">
      <c r="A2796" t="s">
        <v>8</v>
      </c>
      <c r="B2796" t="s">
        <v>1443</v>
      </c>
      <c r="G2796">
        <v>93</v>
      </c>
      <c r="H2796" t="s">
        <v>528</v>
      </c>
      <c r="I2796" t="s">
        <v>897</v>
      </c>
      <c r="W2796" t="s">
        <v>3957</v>
      </c>
      <c r="X2796" t="s">
        <v>11</v>
      </c>
      <c r="AD2796">
        <v>9000000</v>
      </c>
      <c r="AE2796">
        <v>7.7</v>
      </c>
      <c r="AF2796">
        <v>17096053</v>
      </c>
      <c r="AG2796">
        <f>IFERROR(CORREL(AD2796:$AD$3757, AF2796:$AF$3757), "")</f>
        <v>5.4899988475237665E-2</v>
      </c>
      <c r="AH2796">
        <f t="shared" si="71"/>
        <v>8096053</v>
      </c>
    </row>
    <row r="2797" spans="1:34" x14ac:dyDescent="0.3">
      <c r="A2797" t="s">
        <v>8</v>
      </c>
      <c r="B2797" t="s">
        <v>1749</v>
      </c>
      <c r="G2797">
        <v>97</v>
      </c>
      <c r="H2797" t="s">
        <v>354</v>
      </c>
      <c r="I2797" t="s">
        <v>5358</v>
      </c>
      <c r="J2797" t="s">
        <v>5281</v>
      </c>
      <c r="W2797" t="s">
        <v>3958</v>
      </c>
      <c r="X2797" t="s">
        <v>11</v>
      </c>
      <c r="AD2797">
        <v>10000000</v>
      </c>
      <c r="AE2797">
        <v>4.4000000000000004</v>
      </c>
      <c r="AF2797">
        <v>21371425</v>
      </c>
      <c r="AG2797">
        <f>IFERROR(CORREL(AD2797:$AD$3757, AF2797:$AF$3757), "")</f>
        <v>5.4899096662122185E-2</v>
      </c>
      <c r="AH2797">
        <f t="shared" si="71"/>
        <v>11371425</v>
      </c>
    </row>
    <row r="2798" spans="1:34" x14ac:dyDescent="0.3">
      <c r="A2798" t="s">
        <v>8</v>
      </c>
      <c r="B2798" t="s">
        <v>1201</v>
      </c>
      <c r="G2798">
        <v>122</v>
      </c>
      <c r="H2798" t="s">
        <v>528</v>
      </c>
      <c r="I2798" t="s">
        <v>897</v>
      </c>
      <c r="W2798" t="s">
        <v>3959</v>
      </c>
      <c r="X2798" t="s">
        <v>11</v>
      </c>
      <c r="AD2798">
        <v>10000000</v>
      </c>
      <c r="AE2798">
        <v>6.6</v>
      </c>
      <c r="AF2798">
        <v>33071558</v>
      </c>
      <c r="AG2798">
        <f>IFERROR(CORREL(AD2798:$AD$3757, AF2798:$AF$3757), "")</f>
        <v>5.4903667955223244E-2</v>
      </c>
      <c r="AH2798">
        <f t="shared" si="71"/>
        <v>23071558</v>
      </c>
    </row>
    <row r="2799" spans="1:34" x14ac:dyDescent="0.3">
      <c r="A2799" t="s">
        <v>8</v>
      </c>
      <c r="B2799" t="s">
        <v>3960</v>
      </c>
      <c r="G2799">
        <v>101</v>
      </c>
      <c r="H2799" t="s">
        <v>897</v>
      </c>
      <c r="I2799" t="s">
        <v>5361</v>
      </c>
      <c r="W2799" t="s">
        <v>3961</v>
      </c>
      <c r="X2799" t="s">
        <v>11</v>
      </c>
      <c r="AD2799">
        <v>10000000</v>
      </c>
      <c r="AE2799">
        <v>6.7</v>
      </c>
      <c r="AF2799">
        <v>17655201</v>
      </c>
      <c r="AG2799">
        <f>IFERROR(CORREL(AD2799:$AD$3757, AF2799:$AF$3757), "")</f>
        <v>5.4927192407819743E-2</v>
      </c>
      <c r="AH2799">
        <f t="shared" si="71"/>
        <v>7655201</v>
      </c>
    </row>
    <row r="2800" spans="1:34" x14ac:dyDescent="0.3">
      <c r="A2800" t="s">
        <v>8</v>
      </c>
      <c r="B2800" t="s">
        <v>3060</v>
      </c>
      <c r="G2800">
        <v>100</v>
      </c>
      <c r="H2800" t="s">
        <v>528</v>
      </c>
      <c r="I2800" t="s">
        <v>5361</v>
      </c>
      <c r="J2800" t="s">
        <v>5359</v>
      </c>
      <c r="W2800" t="s">
        <v>3962</v>
      </c>
      <c r="X2800" t="s">
        <v>11</v>
      </c>
      <c r="AD2800">
        <v>25000000</v>
      </c>
      <c r="AE2800">
        <v>5.5</v>
      </c>
      <c r="AF2800">
        <v>16247775</v>
      </c>
      <c r="AG2800">
        <f>IFERROR(CORREL(AD2800:$AD$3757, AF2800:$AF$3757), "")</f>
        <v>5.492709622868517E-2</v>
      </c>
      <c r="AH2800">
        <f t="shared" si="71"/>
        <v>-8752225</v>
      </c>
    </row>
    <row r="2801" spans="1:34" x14ac:dyDescent="0.3">
      <c r="A2801" t="s">
        <v>8</v>
      </c>
      <c r="B2801" t="s">
        <v>1351</v>
      </c>
      <c r="G2801">
        <v>129</v>
      </c>
      <c r="H2801" t="s">
        <v>897</v>
      </c>
      <c r="I2801" t="s">
        <v>5368</v>
      </c>
      <c r="J2801" t="s">
        <v>5359</v>
      </c>
      <c r="W2801" t="s">
        <v>3963</v>
      </c>
      <c r="X2801" t="s">
        <v>11</v>
      </c>
      <c r="AD2801">
        <v>10000000</v>
      </c>
      <c r="AE2801">
        <v>6.5</v>
      </c>
      <c r="AF2801">
        <v>16153600</v>
      </c>
      <c r="AG2801">
        <f>IFERROR(CORREL(AD2801:$AD$3757, AF2801:$AF$3757), "")</f>
        <v>5.4930060091184486E-2</v>
      </c>
      <c r="AH2801">
        <f t="shared" si="71"/>
        <v>6153600</v>
      </c>
    </row>
    <row r="2802" spans="1:34" x14ac:dyDescent="0.3">
      <c r="A2802" t="s">
        <v>8</v>
      </c>
      <c r="B2802" t="s">
        <v>1324</v>
      </c>
      <c r="G2802">
        <v>81</v>
      </c>
      <c r="H2802" t="s">
        <v>354</v>
      </c>
      <c r="I2802" t="s">
        <v>528</v>
      </c>
      <c r="W2802" t="s">
        <v>3964</v>
      </c>
      <c r="X2802" t="s">
        <v>11</v>
      </c>
      <c r="AD2802">
        <v>10000000</v>
      </c>
      <c r="AE2802">
        <v>6.2</v>
      </c>
      <c r="AF2802">
        <v>16033556</v>
      </c>
      <c r="AG2802">
        <f>IFERROR(CORREL(AD2802:$AD$3757, AF2802:$AF$3757), "")</f>
        <v>5.492824311025294E-2</v>
      </c>
      <c r="AH2802">
        <f t="shared" si="71"/>
        <v>6033556</v>
      </c>
    </row>
    <row r="2803" spans="1:34" x14ac:dyDescent="0.3">
      <c r="A2803" t="s">
        <v>8</v>
      </c>
      <c r="B2803" t="s">
        <v>510</v>
      </c>
      <c r="G2803">
        <v>96</v>
      </c>
      <c r="H2803" t="s">
        <v>528</v>
      </c>
      <c r="I2803" t="s">
        <v>1714</v>
      </c>
      <c r="J2803" t="s">
        <v>5358</v>
      </c>
      <c r="W2803" t="s">
        <v>3965</v>
      </c>
      <c r="X2803" t="s">
        <v>11</v>
      </c>
      <c r="AD2803">
        <v>11000000</v>
      </c>
      <c r="AE2803">
        <v>7.1</v>
      </c>
      <c r="AF2803">
        <v>16667084</v>
      </c>
      <c r="AG2803">
        <f>IFERROR(CORREL(AD2803:$AD$3757, AF2803:$AF$3757), "")</f>
        <v>5.4926289258141789E-2</v>
      </c>
      <c r="AH2803">
        <f t="shared" si="71"/>
        <v>5667084</v>
      </c>
    </row>
    <row r="2804" spans="1:34" x14ac:dyDescent="0.3">
      <c r="A2804" t="s">
        <v>8</v>
      </c>
      <c r="B2804" t="s">
        <v>3966</v>
      </c>
      <c r="G2804">
        <v>84</v>
      </c>
      <c r="H2804" t="s">
        <v>1714</v>
      </c>
      <c r="I2804" t="s">
        <v>5281</v>
      </c>
      <c r="W2804" t="s">
        <v>3967</v>
      </c>
      <c r="X2804" t="s">
        <v>11</v>
      </c>
      <c r="AD2804">
        <v>12600000</v>
      </c>
      <c r="AE2804">
        <v>6.1</v>
      </c>
      <c r="AF2804">
        <v>15417771</v>
      </c>
      <c r="AG2804">
        <f>IFERROR(CORREL(AD2804:$AD$3757, AF2804:$AF$3757), "")</f>
        <v>5.4925251616948223E-2</v>
      </c>
      <c r="AH2804">
        <f t="shared" si="71"/>
        <v>2817771</v>
      </c>
    </row>
    <row r="2805" spans="1:34" x14ac:dyDescent="0.3">
      <c r="A2805" t="s">
        <v>8</v>
      </c>
      <c r="B2805" t="s">
        <v>3456</v>
      </c>
      <c r="G2805">
        <v>110</v>
      </c>
      <c r="H2805" t="s">
        <v>354</v>
      </c>
      <c r="I2805" t="s">
        <v>5366</v>
      </c>
      <c r="J2805" t="s">
        <v>897</v>
      </c>
      <c r="K2805" t="s">
        <v>5363</v>
      </c>
      <c r="L2805" t="s">
        <v>5281</v>
      </c>
      <c r="W2805" t="s">
        <v>3968</v>
      </c>
      <c r="X2805" t="s">
        <v>11</v>
      </c>
      <c r="AD2805">
        <v>30000000</v>
      </c>
      <c r="AE2805">
        <v>6</v>
      </c>
      <c r="AF2805">
        <v>15156200</v>
      </c>
      <c r="AG2805">
        <f>IFERROR(CORREL(AD2805:$AD$3757, AF2805:$AF$3757), "")</f>
        <v>5.4923822866219781E-2</v>
      </c>
      <c r="AH2805">
        <f t="shared" si="71"/>
        <v>-14843800</v>
      </c>
    </row>
    <row r="2806" spans="1:34" x14ac:dyDescent="0.3">
      <c r="A2806" t="s">
        <v>8</v>
      </c>
      <c r="B2806" t="s">
        <v>3174</v>
      </c>
      <c r="G2806">
        <v>130</v>
      </c>
      <c r="H2806" t="s">
        <v>897</v>
      </c>
      <c r="W2806" t="s">
        <v>3969</v>
      </c>
      <c r="X2806" t="s">
        <v>11</v>
      </c>
      <c r="AD2806">
        <v>10000000</v>
      </c>
      <c r="AE2806">
        <v>7.4</v>
      </c>
      <c r="AF2806">
        <v>21589307</v>
      </c>
      <c r="AG2806">
        <f>IFERROR(CORREL(AD2806:$AD$3757, AF2806:$AF$3757), "")</f>
        <v>5.493170181634565E-2</v>
      </c>
      <c r="AH2806">
        <f t="shared" si="71"/>
        <v>11589307</v>
      </c>
    </row>
    <row r="2807" spans="1:34" x14ac:dyDescent="0.3">
      <c r="A2807" t="s">
        <v>8</v>
      </c>
      <c r="B2807" t="s">
        <v>3970</v>
      </c>
      <c r="G2807">
        <v>84</v>
      </c>
      <c r="H2807" t="s">
        <v>528</v>
      </c>
      <c r="I2807" t="s">
        <v>5366</v>
      </c>
      <c r="W2807" t="s">
        <v>3971</v>
      </c>
      <c r="X2807" t="s">
        <v>11</v>
      </c>
      <c r="AD2807">
        <v>10000000</v>
      </c>
      <c r="AE2807">
        <v>5.9</v>
      </c>
      <c r="AF2807">
        <v>20339754</v>
      </c>
      <c r="AG2807">
        <f>IFERROR(CORREL(AD2807:$AD$3757, AF2807:$AF$3757), "")</f>
        <v>5.4936591373392955E-2</v>
      </c>
      <c r="AH2807">
        <f t="shared" si="71"/>
        <v>10339754</v>
      </c>
    </row>
    <row r="2808" spans="1:34" x14ac:dyDescent="0.3">
      <c r="A2808" t="s">
        <v>8</v>
      </c>
      <c r="B2808" t="s">
        <v>3972</v>
      </c>
      <c r="G2808">
        <v>106</v>
      </c>
      <c r="H2808" t="s">
        <v>4675</v>
      </c>
      <c r="I2808" t="s">
        <v>5368</v>
      </c>
      <c r="W2808" t="s">
        <v>3973</v>
      </c>
      <c r="X2808" t="s">
        <v>11</v>
      </c>
      <c r="AD2808">
        <v>10000000</v>
      </c>
      <c r="AE2808">
        <v>4.0999999999999996</v>
      </c>
      <c r="AF2808">
        <v>28873374</v>
      </c>
      <c r="AG2808">
        <f>IFERROR(CORREL(AD2808:$AD$3757, AF2808:$AF$3757), "")</f>
        <v>5.4939824147824071E-2</v>
      </c>
      <c r="AH2808">
        <f t="shared" si="71"/>
        <v>18873374</v>
      </c>
    </row>
    <row r="2809" spans="1:34" x14ac:dyDescent="0.3">
      <c r="A2809" t="s">
        <v>8</v>
      </c>
      <c r="B2809" t="s">
        <v>3974</v>
      </c>
      <c r="G2809">
        <v>76</v>
      </c>
      <c r="H2809" t="s">
        <v>253</v>
      </c>
      <c r="I2809" t="s">
        <v>5360</v>
      </c>
      <c r="J2809" t="s">
        <v>528</v>
      </c>
      <c r="K2809" t="s">
        <v>5361</v>
      </c>
      <c r="W2809" t="s">
        <v>3975</v>
      </c>
      <c r="X2809" t="s">
        <v>11</v>
      </c>
      <c r="AD2809">
        <v>3000000</v>
      </c>
      <c r="AE2809">
        <v>5.9</v>
      </c>
      <c r="AF2809">
        <v>13684949</v>
      </c>
      <c r="AG2809">
        <f>IFERROR(CORREL(AD2809:$AD$3757, AF2809:$AF$3757), "")</f>
        <v>5.4955895688111399E-2</v>
      </c>
      <c r="AH2809">
        <f t="shared" si="71"/>
        <v>10684949</v>
      </c>
    </row>
    <row r="2810" spans="1:34" x14ac:dyDescent="0.3">
      <c r="A2810" t="s">
        <v>8</v>
      </c>
      <c r="B2810" t="s">
        <v>3864</v>
      </c>
      <c r="G2810">
        <v>99</v>
      </c>
      <c r="H2810" t="s">
        <v>5367</v>
      </c>
      <c r="I2810" t="s">
        <v>897</v>
      </c>
      <c r="W2810" t="s">
        <v>3976</v>
      </c>
      <c r="X2810" t="s">
        <v>11</v>
      </c>
      <c r="AD2810">
        <v>6400000</v>
      </c>
      <c r="AE2810">
        <v>7</v>
      </c>
      <c r="AF2810">
        <v>14597405</v>
      </c>
      <c r="AG2810">
        <f>IFERROR(CORREL(AD2810:$AD$3757, AF2810:$AF$3757), "")</f>
        <v>5.4945886689751498E-2</v>
      </c>
      <c r="AH2810">
        <f t="shared" si="71"/>
        <v>8197405</v>
      </c>
    </row>
    <row r="2811" spans="1:34" x14ac:dyDescent="0.3">
      <c r="A2811" t="s">
        <v>8</v>
      </c>
      <c r="B2811" t="s">
        <v>1845</v>
      </c>
      <c r="G2811">
        <v>96</v>
      </c>
      <c r="H2811" t="s">
        <v>528</v>
      </c>
      <c r="I2811" t="s">
        <v>5366</v>
      </c>
      <c r="J2811" t="s">
        <v>897</v>
      </c>
      <c r="K2811" t="s">
        <v>5281</v>
      </c>
      <c r="W2811" t="s">
        <v>3977</v>
      </c>
      <c r="X2811" t="s">
        <v>11</v>
      </c>
      <c r="AD2811">
        <v>10000000</v>
      </c>
      <c r="AE2811">
        <v>6.8</v>
      </c>
      <c r="AF2811">
        <v>12570442</v>
      </c>
      <c r="AG2811">
        <f>IFERROR(CORREL(AD2811:$AD$3757, AF2811:$AF$3757), "")</f>
        <v>5.4940150336284937E-2</v>
      </c>
      <c r="AH2811">
        <f t="shared" si="71"/>
        <v>2570442</v>
      </c>
    </row>
    <row r="2812" spans="1:34" x14ac:dyDescent="0.3">
      <c r="A2812" t="s">
        <v>8</v>
      </c>
      <c r="B2812" t="s">
        <v>3978</v>
      </c>
      <c r="G2812">
        <v>104</v>
      </c>
      <c r="H2812" t="s">
        <v>897</v>
      </c>
      <c r="I2812" t="s">
        <v>5359</v>
      </c>
      <c r="W2812" t="s">
        <v>3979</v>
      </c>
      <c r="X2812" t="s">
        <v>11</v>
      </c>
      <c r="AD2812">
        <v>10000000</v>
      </c>
      <c r="AE2812">
        <v>7.4</v>
      </c>
      <c r="AF2812">
        <v>12514138</v>
      </c>
      <c r="AG2812">
        <f>IFERROR(CORREL(AD2812:$AD$3757, AF2812:$AF$3757), "")</f>
        <v>5.4934602344920848E-2</v>
      </c>
      <c r="AH2812">
        <f t="shared" si="71"/>
        <v>2514138</v>
      </c>
    </row>
    <row r="2813" spans="1:34" x14ac:dyDescent="0.3">
      <c r="A2813" t="s">
        <v>8</v>
      </c>
      <c r="B2813" t="s">
        <v>3980</v>
      </c>
      <c r="G2813">
        <v>108</v>
      </c>
      <c r="H2813" t="s">
        <v>5363</v>
      </c>
      <c r="I2813" t="s">
        <v>5281</v>
      </c>
      <c r="W2813" t="s">
        <v>3981</v>
      </c>
      <c r="X2813" t="s">
        <v>11</v>
      </c>
      <c r="AD2813">
        <v>5000000</v>
      </c>
      <c r="AE2813">
        <v>7.1</v>
      </c>
      <c r="AF2813">
        <v>43771291</v>
      </c>
      <c r="AG2813">
        <f>IFERROR(CORREL(AD2813:$AD$3757, AF2813:$AF$3757), "")</f>
        <v>5.4928988747926129E-2</v>
      </c>
      <c r="AH2813">
        <f t="shared" si="71"/>
        <v>38771291</v>
      </c>
    </row>
    <row r="2814" spans="1:34" x14ac:dyDescent="0.3">
      <c r="A2814" t="s">
        <v>8</v>
      </c>
      <c r="B2814" t="s">
        <v>3982</v>
      </c>
      <c r="G2814">
        <v>108</v>
      </c>
      <c r="H2814" t="s">
        <v>253</v>
      </c>
      <c r="I2814" t="s">
        <v>897</v>
      </c>
      <c r="W2814" t="s">
        <v>3983</v>
      </c>
      <c r="X2814" t="s">
        <v>11</v>
      </c>
      <c r="AD2814">
        <v>10000000</v>
      </c>
      <c r="AE2814">
        <v>7</v>
      </c>
      <c r="AF2814">
        <v>11703287</v>
      </c>
      <c r="AG2814">
        <f>IFERROR(CORREL(AD2814:$AD$3757, AF2814:$AF$3757), "")</f>
        <v>5.5002013685472126E-2</v>
      </c>
      <c r="AH2814">
        <f t="shared" si="71"/>
        <v>1703287</v>
      </c>
    </row>
    <row r="2815" spans="1:34" x14ac:dyDescent="0.3">
      <c r="A2815" t="s">
        <v>8</v>
      </c>
      <c r="B2815" t="s">
        <v>2021</v>
      </c>
      <c r="G2815">
        <v>87</v>
      </c>
      <c r="H2815" t="s">
        <v>528</v>
      </c>
      <c r="I2815" t="s">
        <v>5359</v>
      </c>
      <c r="W2815" t="s">
        <v>3984</v>
      </c>
      <c r="X2815" t="s">
        <v>11</v>
      </c>
      <c r="AD2815">
        <v>22000000</v>
      </c>
      <c r="AE2815">
        <v>5.8</v>
      </c>
      <c r="AF2815">
        <v>11560259</v>
      </c>
      <c r="AG2815">
        <f>IFERROR(CORREL(AD2815:$AD$3757, AF2815:$AF$3757), "")</f>
        <v>5.4995640463421397E-2</v>
      </c>
      <c r="AH2815">
        <f t="shared" si="71"/>
        <v>-10439741</v>
      </c>
    </row>
    <row r="2816" spans="1:34" x14ac:dyDescent="0.3">
      <c r="A2816" t="s">
        <v>8</v>
      </c>
      <c r="B2816" t="s">
        <v>3732</v>
      </c>
      <c r="G2816">
        <v>89</v>
      </c>
      <c r="H2816" t="s">
        <v>528</v>
      </c>
      <c r="W2816" t="s">
        <v>3985</v>
      </c>
      <c r="X2816" t="s">
        <v>11</v>
      </c>
      <c r="AD2816">
        <v>10000000</v>
      </c>
      <c r="AE2816">
        <v>7.8</v>
      </c>
      <c r="AF2816">
        <v>10824921</v>
      </c>
      <c r="AG2816">
        <f>IFERROR(CORREL(AD2816:$AD$3757, AF2816:$AF$3757), "")</f>
        <v>5.5004122490330265E-2</v>
      </c>
      <c r="AH2816">
        <f t="shared" si="71"/>
        <v>824921</v>
      </c>
    </row>
    <row r="2817" spans="1:34" x14ac:dyDescent="0.3">
      <c r="A2817" t="s">
        <v>8</v>
      </c>
      <c r="B2817" t="s">
        <v>3986</v>
      </c>
      <c r="G2817">
        <v>97</v>
      </c>
      <c r="H2817" t="s">
        <v>528</v>
      </c>
      <c r="I2817" t="s">
        <v>5359</v>
      </c>
      <c r="J2817" t="s">
        <v>5281</v>
      </c>
      <c r="W2817" t="s">
        <v>3987</v>
      </c>
      <c r="X2817" t="s">
        <v>11</v>
      </c>
      <c r="AD2817">
        <v>10000000</v>
      </c>
      <c r="AE2817">
        <v>6.5</v>
      </c>
      <c r="AF2817">
        <v>10561238</v>
      </c>
      <c r="AG2817">
        <f>IFERROR(CORREL(AD2817:$AD$3757, AF2817:$AF$3757), "")</f>
        <v>5.4996947396818763E-2</v>
      </c>
      <c r="AH2817">
        <f t="shared" si="71"/>
        <v>561238</v>
      </c>
    </row>
    <row r="2818" spans="1:34" x14ac:dyDescent="0.3">
      <c r="A2818" t="s">
        <v>8</v>
      </c>
      <c r="B2818" t="s">
        <v>68</v>
      </c>
      <c r="G2818">
        <v>106</v>
      </c>
      <c r="H2818" t="s">
        <v>5367</v>
      </c>
      <c r="I2818" t="s">
        <v>5366</v>
      </c>
      <c r="J2818" t="s">
        <v>897</v>
      </c>
      <c r="K2818" t="s">
        <v>5359</v>
      </c>
      <c r="W2818" t="s">
        <v>3988</v>
      </c>
      <c r="X2818" t="s">
        <v>11</v>
      </c>
      <c r="AD2818">
        <v>10000000</v>
      </c>
      <c r="AE2818">
        <v>7</v>
      </c>
      <c r="AF2818">
        <v>14479776</v>
      </c>
      <c r="AG2818">
        <f>IFERROR(CORREL(AD2818:$AD$3757, AF2818:$AF$3757), "")</f>
        <v>5.4989526342570205E-2</v>
      </c>
      <c r="AH2818">
        <f t="shared" si="71"/>
        <v>4479776</v>
      </c>
    </row>
    <row r="2819" spans="1:34" x14ac:dyDescent="0.3">
      <c r="A2819" t="s">
        <v>8</v>
      </c>
      <c r="B2819" t="s">
        <v>59</v>
      </c>
      <c r="G2819">
        <v>100</v>
      </c>
      <c r="H2819" t="s">
        <v>528</v>
      </c>
      <c r="I2819" t="s">
        <v>5366</v>
      </c>
      <c r="J2819" t="s">
        <v>5281</v>
      </c>
      <c r="W2819" t="s">
        <v>3989</v>
      </c>
      <c r="X2819" t="s">
        <v>11</v>
      </c>
      <c r="AD2819">
        <v>10000000</v>
      </c>
      <c r="AE2819">
        <v>6.3</v>
      </c>
      <c r="AF2819">
        <v>9801782</v>
      </c>
      <c r="AG2819">
        <f>IFERROR(CORREL(AD2819:$AD$3757, AF2819:$AF$3757), "")</f>
        <v>5.4985847973923786E-2</v>
      </c>
      <c r="AH2819">
        <f t="shared" ref="AH2819:AH2882" si="72" xml:space="preserve"> AF2819 - AD2819</f>
        <v>-198218</v>
      </c>
    </row>
    <row r="2820" spans="1:34" x14ac:dyDescent="0.3">
      <c r="A2820" t="s">
        <v>8</v>
      </c>
      <c r="B2820" t="s">
        <v>3261</v>
      </c>
      <c r="G2820">
        <v>89</v>
      </c>
      <c r="H2820" t="s">
        <v>528</v>
      </c>
      <c r="I2820" t="s">
        <v>5359</v>
      </c>
      <c r="W2820" t="s">
        <v>3990</v>
      </c>
      <c r="X2820" t="s">
        <v>11</v>
      </c>
      <c r="AD2820">
        <v>10000000</v>
      </c>
      <c r="AE2820">
        <v>5.3</v>
      </c>
      <c r="AF2820">
        <v>8070311</v>
      </c>
      <c r="AG2820">
        <f>IFERROR(CORREL(AD2820:$AD$3757, AF2820:$AF$3757), "")</f>
        <v>5.4977751159000665E-2</v>
      </c>
      <c r="AH2820">
        <f t="shared" si="72"/>
        <v>-1929689</v>
      </c>
    </row>
    <row r="2821" spans="1:34" x14ac:dyDescent="0.3">
      <c r="A2821" t="s">
        <v>8</v>
      </c>
      <c r="B2821" t="s">
        <v>3991</v>
      </c>
      <c r="G2821">
        <v>95</v>
      </c>
      <c r="H2821" t="s">
        <v>354</v>
      </c>
      <c r="I2821" t="s">
        <v>528</v>
      </c>
      <c r="J2821" t="s">
        <v>5359</v>
      </c>
      <c r="W2821" t="s">
        <v>3992</v>
      </c>
      <c r="X2821" t="s">
        <v>11</v>
      </c>
      <c r="AD2821">
        <v>10000000</v>
      </c>
      <c r="AE2821">
        <v>5.5</v>
      </c>
      <c r="AF2821">
        <v>8460995</v>
      </c>
      <c r="AG2821">
        <f>IFERROR(CORREL(AD2821:$AD$3757, AF2821:$AF$3757), "")</f>
        <v>5.4968258866036693E-2</v>
      </c>
      <c r="AH2821">
        <f t="shared" si="72"/>
        <v>-1539005</v>
      </c>
    </row>
    <row r="2822" spans="1:34" x14ac:dyDescent="0.3">
      <c r="A2822" t="s">
        <v>8</v>
      </c>
      <c r="B2822" t="s">
        <v>1506</v>
      </c>
      <c r="G2822">
        <v>97</v>
      </c>
      <c r="H2822" t="s">
        <v>5366</v>
      </c>
      <c r="I2822" t="s">
        <v>897</v>
      </c>
      <c r="J2822" t="s">
        <v>5281</v>
      </c>
      <c r="W2822" t="s">
        <v>3993</v>
      </c>
      <c r="X2822" t="s">
        <v>11</v>
      </c>
      <c r="AD2822">
        <v>10000000</v>
      </c>
      <c r="AE2822">
        <v>7.4</v>
      </c>
      <c r="AF2822">
        <v>8111360</v>
      </c>
      <c r="AG2822">
        <f>IFERROR(CORREL(AD2822:$AD$3757, AF2822:$AF$3757), "")</f>
        <v>5.4959044729732454E-2</v>
      </c>
      <c r="AH2822">
        <f t="shared" si="72"/>
        <v>-1888640</v>
      </c>
    </row>
    <row r="2823" spans="1:34" x14ac:dyDescent="0.3">
      <c r="A2823" t="s">
        <v>8</v>
      </c>
      <c r="B2823" t="s">
        <v>2346</v>
      </c>
      <c r="G2823">
        <v>94</v>
      </c>
      <c r="H2823" t="s">
        <v>528</v>
      </c>
      <c r="W2823" t="s">
        <v>3994</v>
      </c>
      <c r="X2823" t="s">
        <v>11</v>
      </c>
      <c r="AD2823">
        <v>6000000</v>
      </c>
      <c r="AE2823">
        <v>4.3</v>
      </c>
      <c r="AF2823">
        <v>8828771</v>
      </c>
      <c r="AG2823">
        <f>IFERROR(CORREL(AD2823:$AD$3757, AF2823:$AF$3757), "")</f>
        <v>5.4949541907512431E-2</v>
      </c>
      <c r="AH2823">
        <f t="shared" si="72"/>
        <v>2828771</v>
      </c>
    </row>
    <row r="2824" spans="1:34" x14ac:dyDescent="0.3">
      <c r="A2824" t="s">
        <v>8</v>
      </c>
      <c r="B2824" t="s">
        <v>486</v>
      </c>
      <c r="G2824">
        <v>103</v>
      </c>
      <c r="H2824" t="s">
        <v>354</v>
      </c>
      <c r="I2824" t="s">
        <v>5359</v>
      </c>
      <c r="J2824" t="s">
        <v>5281</v>
      </c>
      <c r="W2824" t="s">
        <v>487</v>
      </c>
      <c r="X2824" t="s">
        <v>11</v>
      </c>
      <c r="AD2824">
        <v>100000000</v>
      </c>
      <c r="AE2824">
        <v>6</v>
      </c>
      <c r="AF2824">
        <v>67631157</v>
      </c>
      <c r="AG2824">
        <f>IFERROR(CORREL(AD2824:$AD$3757, AF2824:$AF$3757), "")</f>
        <v>5.4933406385250821E-2</v>
      </c>
      <c r="AH2824">
        <f t="shared" si="72"/>
        <v>-32368843</v>
      </c>
    </row>
    <row r="2825" spans="1:34" x14ac:dyDescent="0.3">
      <c r="A2825" t="s">
        <v>8</v>
      </c>
      <c r="B2825" t="s">
        <v>3995</v>
      </c>
      <c r="G2825">
        <v>95</v>
      </c>
      <c r="H2825" t="s">
        <v>528</v>
      </c>
      <c r="I2825" t="s">
        <v>5357</v>
      </c>
      <c r="J2825" t="s">
        <v>5359</v>
      </c>
      <c r="W2825" t="s">
        <v>3996</v>
      </c>
      <c r="X2825" t="s">
        <v>11</v>
      </c>
      <c r="AD2825">
        <v>10000000</v>
      </c>
      <c r="AE2825">
        <v>5.2</v>
      </c>
      <c r="AF2825">
        <v>7563670</v>
      </c>
      <c r="AG2825">
        <f>IFERROR(CORREL(AD2825:$AD$3757, AF2825:$AF$3757), "")</f>
        <v>5.4156659472165081E-2</v>
      </c>
      <c r="AH2825">
        <f t="shared" si="72"/>
        <v>-2436330</v>
      </c>
    </row>
    <row r="2826" spans="1:34" x14ac:dyDescent="0.3">
      <c r="A2826" t="s">
        <v>197</v>
      </c>
      <c r="B2826" t="s">
        <v>3997</v>
      </c>
      <c r="G2826">
        <v>101</v>
      </c>
      <c r="H2826" t="s">
        <v>253</v>
      </c>
      <c r="I2826" t="s">
        <v>528</v>
      </c>
      <c r="J2826" t="s">
        <v>897</v>
      </c>
      <c r="K2826" t="s">
        <v>5359</v>
      </c>
      <c r="L2826" t="s">
        <v>5358</v>
      </c>
      <c r="W2826" t="s">
        <v>3998</v>
      </c>
      <c r="X2826" t="s">
        <v>11</v>
      </c>
      <c r="AD2826">
        <v>10000000</v>
      </c>
      <c r="AE2826">
        <v>6.7</v>
      </c>
      <c r="AF2826">
        <v>6619173</v>
      </c>
      <c r="AG2826">
        <f>IFERROR(CORREL(AD2826:$AD$3757, AF2826:$AF$3757), "")</f>
        <v>5.414687472949286E-2</v>
      </c>
      <c r="AH2826">
        <f t="shared" si="72"/>
        <v>-3380827</v>
      </c>
    </row>
    <row r="2827" spans="1:34" x14ac:dyDescent="0.3">
      <c r="A2827" t="s">
        <v>197</v>
      </c>
      <c r="B2827" t="s">
        <v>3999</v>
      </c>
      <c r="G2827">
        <v>101</v>
      </c>
      <c r="H2827" t="s">
        <v>5366</v>
      </c>
      <c r="I2827" t="s">
        <v>897</v>
      </c>
      <c r="W2827" t="s">
        <v>4000</v>
      </c>
      <c r="X2827" t="s">
        <v>11</v>
      </c>
      <c r="AD2827">
        <v>7500000</v>
      </c>
      <c r="AE2827">
        <v>8.6</v>
      </c>
      <c r="AF2827">
        <v>6712241</v>
      </c>
      <c r="AG2827">
        <f>IFERROR(CORREL(AD2827:$AD$3757, AF2827:$AF$3757), "")</f>
        <v>5.4136399726223965E-2</v>
      </c>
      <c r="AH2827">
        <f t="shared" si="72"/>
        <v>-787759</v>
      </c>
    </row>
    <row r="2828" spans="1:34" x14ac:dyDescent="0.3">
      <c r="A2828" t="s">
        <v>8</v>
      </c>
      <c r="B2828" t="s">
        <v>4001</v>
      </c>
      <c r="G2828">
        <v>82</v>
      </c>
      <c r="H2828" t="s">
        <v>354</v>
      </c>
      <c r="I2828" t="s">
        <v>1714</v>
      </c>
      <c r="J2828" t="s">
        <v>5281</v>
      </c>
      <c r="W2828" t="s">
        <v>4002</v>
      </c>
      <c r="X2828" t="s">
        <v>11</v>
      </c>
      <c r="AD2828">
        <v>10000000</v>
      </c>
      <c r="AE2828">
        <v>6.1</v>
      </c>
      <c r="AF2828">
        <v>6842058</v>
      </c>
      <c r="AG2828">
        <f>IFERROR(CORREL(AD2828:$AD$3757, AF2828:$AF$3757), "")</f>
        <v>5.4120415440015404E-2</v>
      </c>
      <c r="AH2828">
        <f t="shared" si="72"/>
        <v>-3157942</v>
      </c>
    </row>
    <row r="2829" spans="1:34" x14ac:dyDescent="0.3">
      <c r="A2829" t="s">
        <v>8</v>
      </c>
      <c r="B2829" t="s">
        <v>4003</v>
      </c>
      <c r="G2829">
        <v>74</v>
      </c>
      <c r="H2829" t="s">
        <v>5360</v>
      </c>
      <c r="I2829" t="s">
        <v>528</v>
      </c>
      <c r="J2829" t="s">
        <v>5361</v>
      </c>
      <c r="K2829" t="s">
        <v>5357</v>
      </c>
      <c r="L2829" t="s">
        <v>5362</v>
      </c>
      <c r="W2829" t="s">
        <v>4004</v>
      </c>
      <c r="X2829" t="s">
        <v>11</v>
      </c>
      <c r="AD2829">
        <v>10000000</v>
      </c>
      <c r="AE2829">
        <v>5.8</v>
      </c>
      <c r="AF2829">
        <v>6491350</v>
      </c>
      <c r="AG2829">
        <f>IFERROR(CORREL(AD2829:$AD$3757, AF2829:$AF$3757), "")</f>
        <v>5.4110041670202488E-2</v>
      </c>
      <c r="AH2829">
        <f t="shared" si="72"/>
        <v>-3508650</v>
      </c>
    </row>
    <row r="2830" spans="1:34" x14ac:dyDescent="0.3">
      <c r="A2830" t="s">
        <v>8</v>
      </c>
      <c r="B2830" t="s">
        <v>4005</v>
      </c>
      <c r="G2830">
        <v>130</v>
      </c>
      <c r="H2830" t="s">
        <v>897</v>
      </c>
      <c r="I2830" t="s">
        <v>5368</v>
      </c>
      <c r="J2830" t="s">
        <v>5363</v>
      </c>
      <c r="K2830" t="s">
        <v>5359</v>
      </c>
      <c r="W2830" t="s">
        <v>4006</v>
      </c>
      <c r="X2830" t="s">
        <v>762</v>
      </c>
      <c r="AD2830">
        <v>10000000</v>
      </c>
      <c r="AE2830">
        <v>7.7</v>
      </c>
      <c r="AF2830">
        <v>9473382</v>
      </c>
      <c r="AG2830">
        <f>IFERROR(CORREL(AD2830:$AD$3757, AF2830:$AF$3757), "")</f>
        <v>5.4099402079233597E-2</v>
      </c>
      <c r="AH2830">
        <f t="shared" si="72"/>
        <v>-526618</v>
      </c>
    </row>
    <row r="2831" spans="1:34" x14ac:dyDescent="0.3">
      <c r="A2831" t="s">
        <v>8</v>
      </c>
      <c r="B2831" t="s">
        <v>1566</v>
      </c>
      <c r="G2831">
        <v>112</v>
      </c>
      <c r="H2831" t="s">
        <v>5367</v>
      </c>
      <c r="I2831" t="s">
        <v>897</v>
      </c>
      <c r="W2831" t="s">
        <v>4007</v>
      </c>
      <c r="X2831" t="s">
        <v>11</v>
      </c>
      <c r="AD2831">
        <v>10000000</v>
      </c>
      <c r="AE2831">
        <v>8</v>
      </c>
      <c r="AF2831">
        <v>6197866</v>
      </c>
      <c r="AG2831">
        <f>IFERROR(CORREL(AD2831:$AD$3757, AF2831:$AF$3757), "")</f>
        <v>5.4090982068945755E-2</v>
      </c>
      <c r="AH2831">
        <f t="shared" si="72"/>
        <v>-3802134</v>
      </c>
    </row>
    <row r="2832" spans="1:34" x14ac:dyDescent="0.3">
      <c r="A2832" t="s">
        <v>8</v>
      </c>
      <c r="B2832" t="s">
        <v>4008</v>
      </c>
      <c r="G2832">
        <v>96</v>
      </c>
      <c r="H2832" t="s">
        <v>354</v>
      </c>
      <c r="I2832" t="s">
        <v>5366</v>
      </c>
      <c r="J2832" t="s">
        <v>897</v>
      </c>
      <c r="W2832" t="s">
        <v>4009</v>
      </c>
      <c r="X2832" t="s">
        <v>11</v>
      </c>
      <c r="AD2832">
        <v>10000000</v>
      </c>
      <c r="AE2832">
        <v>5.6</v>
      </c>
      <c r="AF2832">
        <v>6044618</v>
      </c>
      <c r="AG2832">
        <f>IFERROR(CORREL(AD2832:$AD$3757, AF2832:$AF$3757), "")</f>
        <v>5.4080097789069616E-2</v>
      </c>
      <c r="AH2832">
        <f t="shared" si="72"/>
        <v>-3955382</v>
      </c>
    </row>
    <row r="2833" spans="1:34" x14ac:dyDescent="0.3">
      <c r="A2833" t="s">
        <v>8</v>
      </c>
      <c r="B2833" t="s">
        <v>4010</v>
      </c>
      <c r="G2833">
        <v>89</v>
      </c>
      <c r="H2833" t="s">
        <v>528</v>
      </c>
      <c r="I2833" t="s">
        <v>897</v>
      </c>
      <c r="W2833" t="s">
        <v>4011</v>
      </c>
      <c r="X2833" t="s">
        <v>11</v>
      </c>
      <c r="AD2833">
        <v>10000000</v>
      </c>
      <c r="AE2833">
        <v>6.7</v>
      </c>
      <c r="AF2833">
        <v>7764027</v>
      </c>
      <c r="AG2833">
        <f>IFERROR(CORREL(AD2833:$AD$3757, AF2833:$AF$3757), "")</f>
        <v>5.4069086305853574E-2</v>
      </c>
      <c r="AH2833">
        <f t="shared" si="72"/>
        <v>-2235973</v>
      </c>
    </row>
    <row r="2834" spans="1:34" x14ac:dyDescent="0.3">
      <c r="A2834" t="s">
        <v>8</v>
      </c>
      <c r="B2834" t="s">
        <v>2939</v>
      </c>
      <c r="G2834">
        <v>121</v>
      </c>
      <c r="H2834" t="s">
        <v>897</v>
      </c>
      <c r="W2834" t="s">
        <v>4012</v>
      </c>
      <c r="X2834" t="s">
        <v>11</v>
      </c>
      <c r="AD2834">
        <v>9000000</v>
      </c>
      <c r="AE2834">
        <v>6.6</v>
      </c>
      <c r="AF2834">
        <v>21569041</v>
      </c>
      <c r="AG2834">
        <f>IFERROR(CORREL(AD2834:$AD$3757, AF2834:$AF$3757), "")</f>
        <v>5.4059263505030555E-2</v>
      </c>
      <c r="AH2834">
        <f t="shared" si="72"/>
        <v>12569041</v>
      </c>
    </row>
    <row r="2835" spans="1:34" x14ac:dyDescent="0.3">
      <c r="A2835" t="s">
        <v>8</v>
      </c>
      <c r="B2835" t="s">
        <v>4013</v>
      </c>
      <c r="G2835">
        <v>85</v>
      </c>
      <c r="H2835" t="s">
        <v>528</v>
      </c>
      <c r="I2835" t="s">
        <v>5361</v>
      </c>
      <c r="J2835" t="s">
        <v>5359</v>
      </c>
      <c r="W2835" t="s">
        <v>4014</v>
      </c>
      <c r="X2835" t="s">
        <v>11</v>
      </c>
      <c r="AD2835">
        <v>16000000</v>
      </c>
      <c r="AE2835">
        <v>4.0999999999999996</v>
      </c>
      <c r="AF2835">
        <v>4356743</v>
      </c>
      <c r="AG2835">
        <f>IFERROR(CORREL(AD2835:$AD$3757, AF2835:$AF$3757), "")</f>
        <v>5.4064818596554848E-2</v>
      </c>
      <c r="AH2835">
        <f t="shared" si="72"/>
        <v>-11643257</v>
      </c>
    </row>
    <row r="2836" spans="1:34" x14ac:dyDescent="0.3">
      <c r="A2836" t="s">
        <v>8</v>
      </c>
      <c r="B2836" t="s">
        <v>2668</v>
      </c>
      <c r="G2836">
        <v>120</v>
      </c>
      <c r="H2836" t="s">
        <v>253</v>
      </c>
      <c r="I2836" t="s">
        <v>5367</v>
      </c>
      <c r="J2836" t="s">
        <v>897</v>
      </c>
      <c r="K2836" t="s">
        <v>2601</v>
      </c>
      <c r="W2836" t="s">
        <v>4015</v>
      </c>
      <c r="X2836" t="s">
        <v>11</v>
      </c>
      <c r="AD2836">
        <v>10000000</v>
      </c>
      <c r="AE2836">
        <v>7.3</v>
      </c>
      <c r="AF2836">
        <v>5484375</v>
      </c>
      <c r="AG2836">
        <f>IFERROR(CORREL(AD2836:$AD$3757, AF2836:$AF$3757), "")</f>
        <v>5.4069015543444052E-2</v>
      </c>
      <c r="AH2836">
        <f t="shared" si="72"/>
        <v>-4515625</v>
      </c>
    </row>
    <row r="2837" spans="1:34" x14ac:dyDescent="0.3">
      <c r="A2837" t="s">
        <v>8</v>
      </c>
      <c r="B2837" t="s">
        <v>4016</v>
      </c>
      <c r="G2837">
        <v>83</v>
      </c>
      <c r="H2837" t="s">
        <v>528</v>
      </c>
      <c r="I2837" t="s">
        <v>897</v>
      </c>
      <c r="W2837" t="s">
        <v>4017</v>
      </c>
      <c r="X2837" t="s">
        <v>11</v>
      </c>
      <c r="AD2837">
        <v>10000000</v>
      </c>
      <c r="AE2837">
        <v>6.5</v>
      </c>
      <c r="AF2837">
        <v>4244155</v>
      </c>
      <c r="AG2837">
        <f>IFERROR(CORREL(AD2837:$AD$3757, AF2837:$AF$3757), "")</f>
        <v>5.4057562868722132E-2</v>
      </c>
      <c r="AH2837">
        <f t="shared" si="72"/>
        <v>-5755845</v>
      </c>
    </row>
    <row r="2838" spans="1:34" x14ac:dyDescent="0.3">
      <c r="A2838" t="s">
        <v>8</v>
      </c>
      <c r="B2838" t="s">
        <v>4018</v>
      </c>
      <c r="G2838">
        <v>120</v>
      </c>
      <c r="H2838" t="s">
        <v>897</v>
      </c>
      <c r="I2838" t="s">
        <v>5359</v>
      </c>
      <c r="W2838" t="s">
        <v>4019</v>
      </c>
      <c r="X2838" t="s">
        <v>2612</v>
      </c>
      <c r="AD2838">
        <v>10000000</v>
      </c>
      <c r="AE2838">
        <v>7</v>
      </c>
      <c r="AF2838">
        <v>5004648</v>
      </c>
      <c r="AG2838">
        <f>IFERROR(CORREL(AD2838:$AD$3757, AF2838:$AF$3757), "")</f>
        <v>5.4045320588963608E-2</v>
      </c>
      <c r="AH2838">
        <f t="shared" si="72"/>
        <v>-4995352</v>
      </c>
    </row>
    <row r="2839" spans="1:34" x14ac:dyDescent="0.3">
      <c r="A2839" t="s">
        <v>8</v>
      </c>
      <c r="B2839" t="s">
        <v>4020</v>
      </c>
      <c r="G2839">
        <v>111</v>
      </c>
      <c r="H2839" t="s">
        <v>897</v>
      </c>
      <c r="I2839" t="s">
        <v>5363</v>
      </c>
      <c r="J2839" t="s">
        <v>5358</v>
      </c>
      <c r="W2839" t="s">
        <v>4021</v>
      </c>
      <c r="X2839" t="s">
        <v>11</v>
      </c>
      <c r="AD2839">
        <v>10000000</v>
      </c>
      <c r="AE2839">
        <v>5.5</v>
      </c>
      <c r="AF2839">
        <v>3333823</v>
      </c>
      <c r="AG2839">
        <f>IFERROR(CORREL(AD2839:$AD$3757, AF2839:$AF$3757), "")</f>
        <v>5.4033510434359139E-2</v>
      </c>
      <c r="AH2839">
        <f t="shared" si="72"/>
        <v>-6666177</v>
      </c>
    </row>
    <row r="2840" spans="1:34" x14ac:dyDescent="0.3">
      <c r="A2840" t="s">
        <v>8</v>
      </c>
      <c r="B2840" t="s">
        <v>4022</v>
      </c>
      <c r="G2840">
        <v>100</v>
      </c>
      <c r="H2840" t="s">
        <v>354</v>
      </c>
      <c r="I2840" t="s">
        <v>5366</v>
      </c>
      <c r="J2840" t="s">
        <v>897</v>
      </c>
      <c r="K2840" t="s">
        <v>5281</v>
      </c>
      <c r="W2840" t="s">
        <v>4023</v>
      </c>
      <c r="X2840" t="s">
        <v>11</v>
      </c>
      <c r="AD2840">
        <v>11500000</v>
      </c>
      <c r="AE2840">
        <v>6.6</v>
      </c>
      <c r="AF2840">
        <v>3275585</v>
      </c>
      <c r="AG2840">
        <f>IFERROR(CORREL(AD2840:$AD$3757, AF2840:$AF$3757), "")</f>
        <v>5.4020694926622717E-2</v>
      </c>
      <c r="AH2840">
        <f t="shared" si="72"/>
        <v>-8224415</v>
      </c>
    </row>
    <row r="2841" spans="1:34" x14ac:dyDescent="0.3">
      <c r="A2841" t="s">
        <v>8</v>
      </c>
      <c r="B2841" t="s">
        <v>408</v>
      </c>
      <c r="G2841">
        <v>89</v>
      </c>
      <c r="H2841" t="s">
        <v>5366</v>
      </c>
      <c r="I2841" t="s">
        <v>897</v>
      </c>
      <c r="J2841" t="s">
        <v>5363</v>
      </c>
      <c r="K2841" t="s">
        <v>5281</v>
      </c>
      <c r="W2841" t="s">
        <v>4024</v>
      </c>
      <c r="X2841" t="s">
        <v>11</v>
      </c>
      <c r="AD2841">
        <v>9000000</v>
      </c>
      <c r="AE2841">
        <v>7.1</v>
      </c>
      <c r="AF2841">
        <v>3193102</v>
      </c>
      <c r="AG2841">
        <f>IFERROR(CORREL(AD2841:$AD$3757, AF2841:$AF$3757), "")</f>
        <v>5.4012244185148522E-2</v>
      </c>
      <c r="AH2841">
        <f t="shared" si="72"/>
        <v>-5806898</v>
      </c>
    </row>
    <row r="2842" spans="1:34" x14ac:dyDescent="0.3">
      <c r="A2842" t="s">
        <v>8</v>
      </c>
      <c r="B2842" t="s">
        <v>2284</v>
      </c>
      <c r="G2842">
        <v>115</v>
      </c>
      <c r="H2842" t="s">
        <v>5366</v>
      </c>
      <c r="I2842" t="s">
        <v>897</v>
      </c>
      <c r="J2842" t="s">
        <v>5281</v>
      </c>
      <c r="W2842" t="s">
        <v>4025</v>
      </c>
      <c r="X2842" t="s">
        <v>11</v>
      </c>
      <c r="AD2842">
        <v>6500000</v>
      </c>
      <c r="AE2842">
        <v>7.9</v>
      </c>
      <c r="AF2842">
        <v>54557348</v>
      </c>
      <c r="AG2842">
        <f>IFERROR(CORREL(AD2842:$AD$3757, AF2842:$AF$3757), "")</f>
        <v>5.3996329424916903E-2</v>
      </c>
      <c r="AH2842">
        <f t="shared" si="72"/>
        <v>48057348</v>
      </c>
    </row>
    <row r="2843" spans="1:34" x14ac:dyDescent="0.3">
      <c r="A2843" t="s">
        <v>8</v>
      </c>
      <c r="B2843" t="s">
        <v>4026</v>
      </c>
      <c r="G2843">
        <v>135</v>
      </c>
      <c r="H2843" t="s">
        <v>897</v>
      </c>
      <c r="I2843" t="s">
        <v>5359</v>
      </c>
      <c r="W2843" t="s">
        <v>4027</v>
      </c>
      <c r="X2843" t="s">
        <v>11</v>
      </c>
      <c r="AD2843">
        <v>10000000</v>
      </c>
      <c r="AE2843">
        <v>7.1</v>
      </c>
      <c r="AF2843">
        <v>3041803</v>
      </c>
      <c r="AG2843">
        <f>IFERROR(CORREL(AD2843:$AD$3757, AF2843:$AF$3757), "")</f>
        <v>5.4097348767574827E-2</v>
      </c>
      <c r="AH2843">
        <f t="shared" si="72"/>
        <v>-6958197</v>
      </c>
    </row>
    <row r="2844" spans="1:34" x14ac:dyDescent="0.3">
      <c r="A2844" t="s">
        <v>8</v>
      </c>
      <c r="B2844" t="s">
        <v>4028</v>
      </c>
      <c r="G2844">
        <v>92</v>
      </c>
      <c r="H2844" t="s">
        <v>354</v>
      </c>
      <c r="I2844" t="s">
        <v>897</v>
      </c>
      <c r="J2844" t="s">
        <v>5281</v>
      </c>
      <c r="W2844" t="s">
        <v>4029</v>
      </c>
      <c r="X2844" t="s">
        <v>11</v>
      </c>
      <c r="AD2844">
        <v>10000000</v>
      </c>
      <c r="AE2844">
        <v>5.6</v>
      </c>
      <c r="AF2844">
        <v>3060858</v>
      </c>
      <c r="AG2844">
        <f>IFERROR(CORREL(AD2844:$AD$3757, AF2844:$AF$3757), "")</f>
        <v>5.4084281691783399E-2</v>
      </c>
      <c r="AH2844">
        <f t="shared" si="72"/>
        <v>-6939142</v>
      </c>
    </row>
    <row r="2845" spans="1:34" x14ac:dyDescent="0.3">
      <c r="A2845" t="s">
        <v>8</v>
      </c>
      <c r="B2845" t="s">
        <v>2561</v>
      </c>
      <c r="G2845">
        <v>120</v>
      </c>
      <c r="H2845" t="s">
        <v>897</v>
      </c>
      <c r="I2845" t="s">
        <v>5359</v>
      </c>
      <c r="J2845" t="s">
        <v>5365</v>
      </c>
      <c r="W2845" t="s">
        <v>4030</v>
      </c>
      <c r="X2845" t="s">
        <v>11</v>
      </c>
      <c r="AD2845">
        <v>10000000</v>
      </c>
      <c r="AE2845">
        <v>7.3</v>
      </c>
      <c r="AF2845">
        <v>1055654</v>
      </c>
      <c r="AG2845">
        <f>IFERROR(CORREL(AD2845:$AD$3757, AF2845:$AF$3757), "")</f>
        <v>5.407119426269312E-2</v>
      </c>
      <c r="AH2845">
        <f t="shared" si="72"/>
        <v>-8944346</v>
      </c>
    </row>
    <row r="2846" spans="1:34" x14ac:dyDescent="0.3">
      <c r="A2846" t="s">
        <v>8</v>
      </c>
      <c r="B2846" t="s">
        <v>4031</v>
      </c>
      <c r="G2846">
        <v>97</v>
      </c>
      <c r="H2846" t="s">
        <v>528</v>
      </c>
      <c r="W2846" t="s">
        <v>4032</v>
      </c>
      <c r="X2846" t="s">
        <v>11</v>
      </c>
      <c r="AD2846">
        <v>10000000</v>
      </c>
      <c r="AE2846">
        <v>3.3</v>
      </c>
      <c r="AF2846">
        <v>2331318</v>
      </c>
      <c r="AG2846">
        <f>IFERROR(CORREL(AD2846:$AD$3757, AF2846:$AF$3757), "")</f>
        <v>5.4057082987058316E-2</v>
      </c>
      <c r="AH2846">
        <f t="shared" si="72"/>
        <v>-7668682</v>
      </c>
    </row>
    <row r="2847" spans="1:34" x14ac:dyDescent="0.3">
      <c r="A2847" t="s">
        <v>8</v>
      </c>
      <c r="B2847" t="s">
        <v>1351</v>
      </c>
      <c r="G2847">
        <v>135</v>
      </c>
      <c r="H2847" t="s">
        <v>528</v>
      </c>
      <c r="I2847" t="s">
        <v>897</v>
      </c>
      <c r="J2847" t="s">
        <v>5368</v>
      </c>
      <c r="W2847" t="s">
        <v>4033</v>
      </c>
      <c r="X2847" t="s">
        <v>11</v>
      </c>
      <c r="AD2847">
        <v>10000000</v>
      </c>
      <c r="AE2847">
        <v>6.5</v>
      </c>
      <c r="AF2847">
        <v>2185266</v>
      </c>
      <c r="AG2847">
        <f>IFERROR(CORREL(AD2847:$AD$3757, AF2847:$AF$3757), "")</f>
        <v>5.4043549429294499E-2</v>
      </c>
      <c r="AH2847">
        <f t="shared" si="72"/>
        <v>-7814734</v>
      </c>
    </row>
    <row r="2848" spans="1:34" x14ac:dyDescent="0.3">
      <c r="A2848" t="s">
        <v>8</v>
      </c>
      <c r="B2848" t="s">
        <v>4034</v>
      </c>
      <c r="G2848">
        <v>93</v>
      </c>
      <c r="H2848" t="s">
        <v>1714</v>
      </c>
      <c r="I2848" t="s">
        <v>5363</v>
      </c>
      <c r="J2848" t="s">
        <v>5281</v>
      </c>
      <c r="W2848" t="s">
        <v>4035</v>
      </c>
      <c r="X2848" t="s">
        <v>11</v>
      </c>
      <c r="AD2848">
        <v>10000000</v>
      </c>
      <c r="AE2848">
        <v>4.8</v>
      </c>
      <c r="AF2848">
        <v>26583369</v>
      </c>
      <c r="AG2848">
        <f>IFERROR(CORREL(AD2848:$AD$3757, AF2848:$AF$3757), "")</f>
        <v>5.4029909984940831E-2</v>
      </c>
      <c r="AH2848">
        <f t="shared" si="72"/>
        <v>16583369</v>
      </c>
    </row>
    <row r="2849" spans="1:34" x14ac:dyDescent="0.3">
      <c r="A2849" t="s">
        <v>8</v>
      </c>
      <c r="B2849" t="s">
        <v>4036</v>
      </c>
      <c r="G2849">
        <v>118</v>
      </c>
      <c r="H2849" t="s">
        <v>253</v>
      </c>
      <c r="I2849" t="s">
        <v>5363</v>
      </c>
      <c r="J2849" t="s">
        <v>5281</v>
      </c>
      <c r="W2849" t="s">
        <v>4037</v>
      </c>
      <c r="X2849" t="s">
        <v>11</v>
      </c>
      <c r="AD2849">
        <v>14000000</v>
      </c>
      <c r="AE2849">
        <v>5.2</v>
      </c>
      <c r="AF2849">
        <v>800000</v>
      </c>
      <c r="AG2849">
        <f>IFERROR(CORREL(AD2849:$AD$3757, AF2849:$AF$3757), "")</f>
        <v>5.4042118494386726E-2</v>
      </c>
      <c r="AH2849">
        <f t="shared" si="72"/>
        <v>-13200000</v>
      </c>
    </row>
    <row r="2850" spans="1:34" x14ac:dyDescent="0.3">
      <c r="A2850" t="s">
        <v>8</v>
      </c>
      <c r="B2850" t="s">
        <v>4038</v>
      </c>
      <c r="G2850">
        <v>97</v>
      </c>
      <c r="H2850" t="s">
        <v>528</v>
      </c>
      <c r="I2850" t="s">
        <v>897</v>
      </c>
      <c r="W2850" t="s">
        <v>4039</v>
      </c>
      <c r="X2850" t="s">
        <v>11</v>
      </c>
      <c r="AD2850">
        <v>10000000</v>
      </c>
      <c r="AE2850">
        <v>6.3</v>
      </c>
      <c r="AF2850">
        <v>7574066</v>
      </c>
      <c r="AG2850">
        <f>IFERROR(CORREL(AD2850:$AD$3757, AF2850:$AF$3757), "")</f>
        <v>5.4041665491240579E-2</v>
      </c>
      <c r="AH2850">
        <f t="shared" si="72"/>
        <v>-2425934</v>
      </c>
    </row>
    <row r="2851" spans="1:34" x14ac:dyDescent="0.3">
      <c r="A2851" t="s">
        <v>8</v>
      </c>
      <c r="B2851" t="s">
        <v>53</v>
      </c>
      <c r="G2851">
        <v>98</v>
      </c>
      <c r="H2851" t="s">
        <v>897</v>
      </c>
      <c r="I2851" t="s">
        <v>5359</v>
      </c>
      <c r="W2851" t="s">
        <v>4040</v>
      </c>
      <c r="X2851" t="s">
        <v>11</v>
      </c>
      <c r="AD2851">
        <v>10000000</v>
      </c>
      <c r="AE2851">
        <v>7.2</v>
      </c>
      <c r="AF2851">
        <v>1754319</v>
      </c>
      <c r="AG2851">
        <f>IFERROR(CORREL(AD2851:$AD$3757, AF2851:$AF$3757), "")</f>
        <v>5.4031342074037564E-2</v>
      </c>
      <c r="AH2851">
        <f t="shared" si="72"/>
        <v>-8245681</v>
      </c>
    </row>
    <row r="2852" spans="1:34" x14ac:dyDescent="0.3">
      <c r="A2852" t="s">
        <v>8</v>
      </c>
      <c r="B2852" t="s">
        <v>1449</v>
      </c>
      <c r="G2852">
        <v>98</v>
      </c>
      <c r="H2852" t="s">
        <v>897</v>
      </c>
      <c r="I2852" t="s">
        <v>5363</v>
      </c>
      <c r="J2852" t="s">
        <v>5281</v>
      </c>
      <c r="W2852" t="s">
        <v>4041</v>
      </c>
      <c r="X2852" t="s">
        <v>11</v>
      </c>
      <c r="AD2852">
        <v>8000000</v>
      </c>
      <c r="AE2852">
        <v>6.8</v>
      </c>
      <c r="AF2852">
        <v>1641788</v>
      </c>
      <c r="AG2852">
        <f>IFERROR(CORREL(AD2852:$AD$3757, AF2852:$AF$3757), "")</f>
        <v>5.4017394527561408E-2</v>
      </c>
      <c r="AH2852">
        <f t="shared" si="72"/>
        <v>-6358212</v>
      </c>
    </row>
    <row r="2853" spans="1:34" x14ac:dyDescent="0.3">
      <c r="A2853" t="s">
        <v>8</v>
      </c>
      <c r="B2853" t="s">
        <v>4042</v>
      </c>
      <c r="G2853">
        <v>101</v>
      </c>
      <c r="H2853" t="s">
        <v>528</v>
      </c>
      <c r="I2853" t="s">
        <v>5366</v>
      </c>
      <c r="J2853" t="s">
        <v>5359</v>
      </c>
      <c r="W2853" t="s">
        <v>4043</v>
      </c>
      <c r="X2853" t="s">
        <v>11</v>
      </c>
      <c r="AD2853">
        <v>10000000</v>
      </c>
      <c r="AE2853">
        <v>5.7</v>
      </c>
      <c r="AF2853">
        <v>1631839</v>
      </c>
      <c r="AG2853">
        <f>IFERROR(CORREL(AD2853:$AD$3757, AF2853:$AF$3757), "")</f>
        <v>5.3996748969176535E-2</v>
      </c>
      <c r="AH2853">
        <f t="shared" si="72"/>
        <v>-8368161</v>
      </c>
    </row>
    <row r="2854" spans="1:34" x14ac:dyDescent="0.3">
      <c r="A2854" t="s">
        <v>8</v>
      </c>
      <c r="B2854" t="s">
        <v>2700</v>
      </c>
      <c r="G2854">
        <v>132</v>
      </c>
      <c r="H2854" t="s">
        <v>897</v>
      </c>
      <c r="I2854" t="s">
        <v>5359</v>
      </c>
      <c r="W2854" t="s">
        <v>4044</v>
      </c>
      <c r="X2854" t="s">
        <v>11</v>
      </c>
      <c r="AD2854">
        <v>10000000</v>
      </c>
      <c r="AE2854">
        <v>7.2</v>
      </c>
      <c r="AF2854">
        <v>1309849</v>
      </c>
      <c r="AG2854">
        <f>IFERROR(CORREL(AD2854:$AD$3757, AF2854:$AF$3757), "")</f>
        <v>5.3982667170139512E-2</v>
      </c>
      <c r="AH2854">
        <f t="shared" si="72"/>
        <v>-8690151</v>
      </c>
    </row>
    <row r="2855" spans="1:34" x14ac:dyDescent="0.3">
      <c r="A2855" t="s">
        <v>8</v>
      </c>
      <c r="B2855" t="s">
        <v>2149</v>
      </c>
      <c r="G2855">
        <v>106</v>
      </c>
      <c r="H2855" t="s">
        <v>5367</v>
      </c>
      <c r="I2855" t="s">
        <v>5366</v>
      </c>
      <c r="J2855" t="s">
        <v>897</v>
      </c>
      <c r="W2855" t="s">
        <v>4045</v>
      </c>
      <c r="X2855" t="s">
        <v>11</v>
      </c>
      <c r="AD2855">
        <v>10000000</v>
      </c>
      <c r="AE2855">
        <v>6.9</v>
      </c>
      <c r="AF2855">
        <v>1939441</v>
      </c>
      <c r="AG2855">
        <f>IFERROR(CORREL(AD2855:$AD$3757, AF2855:$AF$3757), "")</f>
        <v>5.3968398577698369E-2</v>
      </c>
      <c r="AH2855">
        <f t="shared" si="72"/>
        <v>-8060559</v>
      </c>
    </row>
    <row r="2856" spans="1:34" x14ac:dyDescent="0.3">
      <c r="A2856" t="s">
        <v>8</v>
      </c>
      <c r="B2856" t="s">
        <v>3653</v>
      </c>
      <c r="G2856">
        <v>87</v>
      </c>
      <c r="H2856" t="s">
        <v>528</v>
      </c>
      <c r="I2856" t="s">
        <v>5366</v>
      </c>
      <c r="J2856" t="s">
        <v>5281</v>
      </c>
      <c r="W2856" t="s">
        <v>4046</v>
      </c>
      <c r="X2856" t="s">
        <v>11</v>
      </c>
      <c r="AD2856">
        <v>10000000</v>
      </c>
      <c r="AE2856">
        <v>6.2</v>
      </c>
      <c r="AF2856">
        <v>1276984</v>
      </c>
      <c r="AG2856">
        <f>IFERROR(CORREL(AD2856:$AD$3757, AF2856:$AF$3757), "")</f>
        <v>5.3954399756265189E-2</v>
      </c>
      <c r="AH2856">
        <f t="shared" si="72"/>
        <v>-8723016</v>
      </c>
    </row>
    <row r="2857" spans="1:34" x14ac:dyDescent="0.3">
      <c r="A2857" t="s">
        <v>8</v>
      </c>
      <c r="B2857" t="s">
        <v>1253</v>
      </c>
      <c r="G2857">
        <v>98</v>
      </c>
      <c r="H2857" t="s">
        <v>5366</v>
      </c>
      <c r="I2857" t="s">
        <v>897</v>
      </c>
      <c r="J2857" t="s">
        <v>5359</v>
      </c>
      <c r="K2857" t="s">
        <v>5281</v>
      </c>
      <c r="W2857" t="s">
        <v>4047</v>
      </c>
      <c r="X2857" t="s">
        <v>11</v>
      </c>
      <c r="AD2857">
        <v>11000000</v>
      </c>
      <c r="AE2857">
        <v>6.7</v>
      </c>
      <c r="AF2857">
        <v>1987762</v>
      </c>
      <c r="AG2857">
        <f>IFERROR(CORREL(AD2857:$AD$3757, AF2857:$AF$3757), "")</f>
        <v>5.3940047422097327E-2</v>
      </c>
      <c r="AH2857">
        <f t="shared" si="72"/>
        <v>-9012238</v>
      </c>
    </row>
    <row r="2858" spans="1:34" x14ac:dyDescent="0.3">
      <c r="A2858" t="s">
        <v>8</v>
      </c>
      <c r="B2858" t="s">
        <v>4048</v>
      </c>
      <c r="G2858">
        <v>96</v>
      </c>
      <c r="H2858" t="s">
        <v>528</v>
      </c>
      <c r="I2858" t="s">
        <v>897</v>
      </c>
      <c r="W2858" t="s">
        <v>4049</v>
      </c>
      <c r="X2858" t="s">
        <v>11</v>
      </c>
      <c r="AD2858">
        <v>5000000</v>
      </c>
      <c r="AE2858">
        <v>6.5</v>
      </c>
      <c r="AF2858">
        <v>1474508</v>
      </c>
      <c r="AG2858">
        <f>IFERROR(CORREL(AD2858:$AD$3757, AF2858:$AF$3757), "")</f>
        <v>5.3929264492261042E-2</v>
      </c>
      <c r="AH2858">
        <f t="shared" si="72"/>
        <v>-3525492</v>
      </c>
    </row>
    <row r="2859" spans="1:34" x14ac:dyDescent="0.3">
      <c r="A2859" t="s">
        <v>8</v>
      </c>
      <c r="B2859" t="s">
        <v>4050</v>
      </c>
      <c r="G2859">
        <v>104</v>
      </c>
      <c r="H2859" t="s">
        <v>5366</v>
      </c>
      <c r="I2859" t="s">
        <v>897</v>
      </c>
      <c r="J2859" t="s">
        <v>5281</v>
      </c>
      <c r="W2859" t="s">
        <v>4051</v>
      </c>
      <c r="X2859" t="s">
        <v>11</v>
      </c>
      <c r="AD2859">
        <v>10000000</v>
      </c>
      <c r="AE2859">
        <v>7.2</v>
      </c>
      <c r="AF2859">
        <v>1011054</v>
      </c>
      <c r="AG2859">
        <f>IFERROR(CORREL(AD2859:$AD$3757, AF2859:$AF$3757), "")</f>
        <v>5.3898143285283133E-2</v>
      </c>
      <c r="AH2859">
        <f t="shared" si="72"/>
        <v>-8988946</v>
      </c>
    </row>
    <row r="2860" spans="1:34" x14ac:dyDescent="0.3">
      <c r="A2860" t="s">
        <v>8</v>
      </c>
      <c r="B2860" t="s">
        <v>4052</v>
      </c>
      <c r="G2860">
        <v>93</v>
      </c>
      <c r="H2860" t="s">
        <v>528</v>
      </c>
      <c r="W2860" t="s">
        <v>4053</v>
      </c>
      <c r="X2860" t="s">
        <v>11</v>
      </c>
      <c r="AD2860">
        <v>10000000</v>
      </c>
      <c r="AE2860">
        <v>5.3</v>
      </c>
      <c r="AF2860">
        <v>900926</v>
      </c>
      <c r="AG2860">
        <f>IFERROR(CORREL(AD2860:$AD$3757, AF2860:$AF$3757), "")</f>
        <v>5.3883546825961991E-2</v>
      </c>
      <c r="AH2860">
        <f t="shared" si="72"/>
        <v>-9099074</v>
      </c>
    </row>
    <row r="2861" spans="1:34" x14ac:dyDescent="0.3">
      <c r="A2861" t="s">
        <v>8</v>
      </c>
      <c r="B2861" t="s">
        <v>1869</v>
      </c>
      <c r="G2861">
        <v>95</v>
      </c>
      <c r="H2861" t="s">
        <v>897</v>
      </c>
      <c r="I2861" t="s">
        <v>5359</v>
      </c>
      <c r="W2861" t="s">
        <v>4054</v>
      </c>
      <c r="X2861" t="s">
        <v>11</v>
      </c>
      <c r="AD2861">
        <v>10000000</v>
      </c>
      <c r="AE2861">
        <v>6.7</v>
      </c>
      <c r="AF2861">
        <v>866778</v>
      </c>
      <c r="AG2861">
        <f>IFERROR(CORREL(AD2861:$AD$3757, AF2861:$AF$3757), "")</f>
        <v>5.3868864623887153E-2</v>
      </c>
      <c r="AH2861">
        <f t="shared" si="72"/>
        <v>-9133222</v>
      </c>
    </row>
    <row r="2862" spans="1:34" x14ac:dyDescent="0.3">
      <c r="A2862" t="s">
        <v>8</v>
      </c>
      <c r="B2862" t="s">
        <v>344</v>
      </c>
      <c r="G2862">
        <v>89</v>
      </c>
      <c r="H2862" t="s">
        <v>528</v>
      </c>
      <c r="I2862" t="s">
        <v>5359</v>
      </c>
      <c r="W2862" t="s">
        <v>4055</v>
      </c>
      <c r="X2862" t="s">
        <v>11</v>
      </c>
      <c r="AD2862">
        <v>10000000</v>
      </c>
      <c r="AE2862">
        <v>3.6</v>
      </c>
      <c r="AF2862">
        <v>598645</v>
      </c>
      <c r="AG2862">
        <f>IFERROR(CORREL(AD2862:$AD$3757, AF2862:$AF$3757), "")</f>
        <v>5.3854131215634059E-2</v>
      </c>
      <c r="AH2862">
        <f t="shared" si="72"/>
        <v>-9401355</v>
      </c>
    </row>
    <row r="2863" spans="1:34" x14ac:dyDescent="0.3">
      <c r="A2863" t="s">
        <v>8</v>
      </c>
      <c r="B2863" t="s">
        <v>4056</v>
      </c>
      <c r="G2863">
        <v>107</v>
      </c>
      <c r="H2863" t="s">
        <v>354</v>
      </c>
      <c r="I2863" t="s">
        <v>528</v>
      </c>
      <c r="J2863" t="s">
        <v>5281</v>
      </c>
      <c r="W2863" t="s">
        <v>4057</v>
      </c>
      <c r="X2863" t="s">
        <v>11</v>
      </c>
      <c r="AD2863">
        <v>10000000</v>
      </c>
      <c r="AE2863">
        <v>5.7</v>
      </c>
      <c r="AF2863">
        <v>578527</v>
      </c>
      <c r="AG2863">
        <f>IFERROR(CORREL(AD2863:$AD$3757, AF2863:$AF$3757), "")</f>
        <v>5.3839241758660138E-2</v>
      </c>
      <c r="AH2863">
        <f t="shared" si="72"/>
        <v>-9421473</v>
      </c>
    </row>
    <row r="2864" spans="1:34" x14ac:dyDescent="0.3">
      <c r="A2864" t="s">
        <v>197</v>
      </c>
      <c r="B2864" t="s">
        <v>2949</v>
      </c>
      <c r="G2864">
        <v>85</v>
      </c>
      <c r="H2864" t="s">
        <v>354</v>
      </c>
      <c r="I2864" t="s">
        <v>528</v>
      </c>
      <c r="J2864" t="s">
        <v>5365</v>
      </c>
      <c r="W2864" t="s">
        <v>4058</v>
      </c>
      <c r="X2864" t="s">
        <v>1941</v>
      </c>
      <c r="AD2864">
        <v>10000000</v>
      </c>
      <c r="AE2864">
        <v>7.3</v>
      </c>
      <c r="AF2864">
        <v>488872</v>
      </c>
      <c r="AG2864">
        <f>IFERROR(CORREL(AD2864:$AD$3757, AF2864:$AF$3757), "")</f>
        <v>5.3824307042840122E-2</v>
      </c>
      <c r="AH2864">
        <f t="shared" si="72"/>
        <v>-9511128</v>
      </c>
    </row>
    <row r="2865" spans="1:34" x14ac:dyDescent="0.3">
      <c r="A2865" t="s">
        <v>8</v>
      </c>
      <c r="B2865" t="s">
        <v>3702</v>
      </c>
      <c r="G2865">
        <v>93</v>
      </c>
      <c r="H2865" t="s">
        <v>897</v>
      </c>
      <c r="W2865" t="s">
        <v>4059</v>
      </c>
      <c r="X2865" t="s">
        <v>11</v>
      </c>
      <c r="AD2865">
        <v>10000000</v>
      </c>
      <c r="AE2865">
        <v>5</v>
      </c>
      <c r="AF2865">
        <v>365734</v>
      </c>
      <c r="AG2865">
        <f>IFERROR(CORREL(AD2865:$AD$3757, AF2865:$AF$3757), "")</f>
        <v>5.3809296314926869E-2</v>
      </c>
      <c r="AH2865">
        <f t="shared" si="72"/>
        <v>-9634266</v>
      </c>
    </row>
    <row r="2866" spans="1:34" x14ac:dyDescent="0.3">
      <c r="A2866" t="s">
        <v>8</v>
      </c>
      <c r="B2866" t="s">
        <v>1330</v>
      </c>
      <c r="G2866">
        <v>103</v>
      </c>
      <c r="H2866" t="s">
        <v>5367</v>
      </c>
      <c r="I2866" t="s">
        <v>897</v>
      </c>
      <c r="W2866" t="s">
        <v>4060</v>
      </c>
      <c r="X2866" t="s">
        <v>11</v>
      </c>
      <c r="AD2866">
        <v>5000000</v>
      </c>
      <c r="AE2866">
        <v>6.6</v>
      </c>
      <c r="AF2866">
        <v>3093491</v>
      </c>
      <c r="AG2866">
        <f>IFERROR(CORREL(AD2866:$AD$3757, AF2866:$AF$3757), "")</f>
        <v>5.3794195087551573E-2</v>
      </c>
      <c r="AH2866">
        <f t="shared" si="72"/>
        <v>-1906509</v>
      </c>
    </row>
    <row r="2867" spans="1:34" x14ac:dyDescent="0.3">
      <c r="A2867" t="s">
        <v>8</v>
      </c>
      <c r="B2867" t="s">
        <v>4061</v>
      </c>
      <c r="G2867">
        <v>111</v>
      </c>
      <c r="H2867" t="s">
        <v>528</v>
      </c>
      <c r="I2867" t="s">
        <v>897</v>
      </c>
      <c r="W2867" t="s">
        <v>4062</v>
      </c>
      <c r="X2867" t="s">
        <v>11</v>
      </c>
      <c r="AD2867">
        <v>4000000</v>
      </c>
      <c r="AE2867">
        <v>7.3</v>
      </c>
      <c r="AF2867">
        <v>228524</v>
      </c>
      <c r="AG2867">
        <f>IFERROR(CORREL(AD2867:$AD$3757, AF2867:$AF$3757), "")</f>
        <v>5.376507801135242E-2</v>
      </c>
      <c r="AH2867">
        <f t="shared" si="72"/>
        <v>-3771476</v>
      </c>
    </row>
    <row r="2868" spans="1:34" x14ac:dyDescent="0.3">
      <c r="A2868" t="s">
        <v>8</v>
      </c>
      <c r="B2868" t="s">
        <v>4063</v>
      </c>
      <c r="G2868">
        <v>86</v>
      </c>
      <c r="H2868" t="s">
        <v>354</v>
      </c>
      <c r="I2868" t="s">
        <v>528</v>
      </c>
      <c r="J2868" t="s">
        <v>897</v>
      </c>
      <c r="W2868" t="s">
        <v>4064</v>
      </c>
      <c r="X2868" t="s">
        <v>11</v>
      </c>
      <c r="AD2868">
        <v>10000000</v>
      </c>
      <c r="AE2868">
        <v>6.2</v>
      </c>
      <c r="AF2868">
        <v>226792</v>
      </c>
      <c r="AG2868">
        <f>IFERROR(CORREL(AD2868:$AD$3757, AF2868:$AF$3757), "")</f>
        <v>5.3727924455525718E-2</v>
      </c>
      <c r="AH2868">
        <f t="shared" si="72"/>
        <v>-9773208</v>
      </c>
    </row>
    <row r="2869" spans="1:34" x14ac:dyDescent="0.3">
      <c r="A2869" t="s">
        <v>8</v>
      </c>
      <c r="B2869" t="s">
        <v>4065</v>
      </c>
      <c r="G2869">
        <v>90</v>
      </c>
      <c r="H2869" t="s">
        <v>528</v>
      </c>
      <c r="I2869" t="s">
        <v>1714</v>
      </c>
      <c r="J2869" t="s">
        <v>5281</v>
      </c>
      <c r="W2869" t="s">
        <v>4066</v>
      </c>
      <c r="X2869" t="s">
        <v>11</v>
      </c>
      <c r="AD2869">
        <v>5000000</v>
      </c>
      <c r="AE2869">
        <v>6.6</v>
      </c>
      <c r="AF2869">
        <v>136432</v>
      </c>
      <c r="AG2869">
        <f>IFERROR(CORREL(AD2869:$AD$3757, AF2869:$AF$3757), "")</f>
        <v>5.3712602606333933E-2</v>
      </c>
      <c r="AH2869">
        <f t="shared" si="72"/>
        <v>-4863568</v>
      </c>
    </row>
    <row r="2870" spans="1:34" x14ac:dyDescent="0.3">
      <c r="A2870" t="s">
        <v>8</v>
      </c>
      <c r="B2870" t="s">
        <v>3786</v>
      </c>
      <c r="G2870">
        <v>82</v>
      </c>
      <c r="H2870" t="s">
        <v>897</v>
      </c>
      <c r="I2870" t="s">
        <v>5281</v>
      </c>
      <c r="W2870" t="s">
        <v>4067</v>
      </c>
      <c r="X2870" t="s">
        <v>11</v>
      </c>
      <c r="AD2870">
        <v>10000000</v>
      </c>
      <c r="AE2870">
        <v>6.3</v>
      </c>
      <c r="AF2870">
        <v>131617</v>
      </c>
      <c r="AG2870">
        <f>IFERROR(CORREL(AD2870:$AD$3757, AF2870:$AF$3757), "")</f>
        <v>5.3678809499268391E-2</v>
      </c>
      <c r="AH2870">
        <f t="shared" si="72"/>
        <v>-9868383</v>
      </c>
    </row>
    <row r="2871" spans="1:34" x14ac:dyDescent="0.3">
      <c r="A2871" t="s">
        <v>8</v>
      </c>
      <c r="B2871" t="s">
        <v>4068</v>
      </c>
      <c r="G2871">
        <v>83</v>
      </c>
      <c r="H2871" t="s">
        <v>528</v>
      </c>
      <c r="I2871" t="s">
        <v>5366</v>
      </c>
      <c r="W2871" t="s">
        <v>4069</v>
      </c>
      <c r="X2871" t="s">
        <v>11</v>
      </c>
      <c r="AD2871">
        <v>6200000</v>
      </c>
      <c r="AE2871">
        <v>3.3</v>
      </c>
      <c r="AF2871">
        <v>126247</v>
      </c>
      <c r="AG2871">
        <f>IFERROR(CORREL(AD2871:$AD$3757, AF2871:$AF$3757), "")</f>
        <v>5.3663347311129234E-2</v>
      </c>
      <c r="AH2871">
        <f t="shared" si="72"/>
        <v>-6073753</v>
      </c>
    </row>
    <row r="2872" spans="1:34" x14ac:dyDescent="0.3">
      <c r="A2872" t="s">
        <v>8</v>
      </c>
      <c r="B2872" t="s">
        <v>4070</v>
      </c>
      <c r="G2872">
        <v>86</v>
      </c>
      <c r="H2872" t="s">
        <v>528</v>
      </c>
      <c r="W2872" t="s">
        <v>4071</v>
      </c>
      <c r="X2872" t="s">
        <v>11</v>
      </c>
      <c r="AD2872">
        <v>10000000</v>
      </c>
      <c r="AE2872">
        <v>3.5</v>
      </c>
      <c r="AF2872">
        <v>15447</v>
      </c>
      <c r="AG2872">
        <f>IFERROR(CORREL(AD2872:$AD$3757, AF2872:$AF$3757), "")</f>
        <v>5.3633815243009308E-2</v>
      </c>
      <c r="AH2872">
        <f t="shared" si="72"/>
        <v>-9984553</v>
      </c>
    </row>
    <row r="2873" spans="1:34" x14ac:dyDescent="0.3">
      <c r="A2873" t="s">
        <v>8</v>
      </c>
      <c r="B2873" t="s">
        <v>4072</v>
      </c>
      <c r="G2873">
        <v>91</v>
      </c>
      <c r="H2873" t="s">
        <v>528</v>
      </c>
      <c r="I2873" t="s">
        <v>897</v>
      </c>
      <c r="W2873" t="s">
        <v>4073</v>
      </c>
      <c r="X2873" t="s">
        <v>11</v>
      </c>
      <c r="AD2873">
        <v>10000000</v>
      </c>
      <c r="AE2873">
        <v>5.5</v>
      </c>
      <c r="AF2873">
        <v>19348</v>
      </c>
      <c r="AG2873">
        <f>IFERROR(CORREL(AD2873:$AD$3757, AF2873:$AF$3757), "")</f>
        <v>5.361820842247516E-2</v>
      </c>
      <c r="AH2873">
        <f t="shared" si="72"/>
        <v>-9980652</v>
      </c>
    </row>
    <row r="2874" spans="1:34" x14ac:dyDescent="0.3">
      <c r="A2874" t="s">
        <v>8</v>
      </c>
      <c r="B2874" t="s">
        <v>4074</v>
      </c>
      <c r="G2874">
        <v>90</v>
      </c>
      <c r="H2874" t="s">
        <v>528</v>
      </c>
      <c r="I2874" t="s">
        <v>5359</v>
      </c>
      <c r="W2874" t="s">
        <v>4075</v>
      </c>
      <c r="X2874" t="s">
        <v>11</v>
      </c>
      <c r="AD2874">
        <v>8000000</v>
      </c>
      <c r="AE2874">
        <v>5.9</v>
      </c>
      <c r="AF2874">
        <v>100503</v>
      </c>
      <c r="AG2874">
        <f>IFERROR(CORREL(AD2874:$AD$3757, AF2874:$AF$3757), "")</f>
        <v>5.3602564512021243E-2</v>
      </c>
      <c r="AH2874">
        <f t="shared" si="72"/>
        <v>-7899497</v>
      </c>
    </row>
    <row r="2875" spans="1:34" x14ac:dyDescent="0.3">
      <c r="A2875" t="s">
        <v>8</v>
      </c>
      <c r="B2875" t="s">
        <v>4076</v>
      </c>
      <c r="G2875">
        <v>90</v>
      </c>
      <c r="H2875" t="s">
        <v>528</v>
      </c>
      <c r="I2875" t="s">
        <v>897</v>
      </c>
      <c r="W2875" t="s">
        <v>4077</v>
      </c>
      <c r="X2875" t="s">
        <v>11</v>
      </c>
      <c r="AD2875">
        <v>5000000</v>
      </c>
      <c r="AE2875">
        <v>4.7</v>
      </c>
      <c r="AF2875">
        <v>92900</v>
      </c>
      <c r="AG2875">
        <f>IFERROR(CORREL(AD2875:$AD$3757, AF2875:$AF$3757), "")</f>
        <v>5.3579489252347116E-2</v>
      </c>
      <c r="AH2875">
        <f t="shared" si="72"/>
        <v>-4907100</v>
      </c>
    </row>
    <row r="2876" spans="1:34" x14ac:dyDescent="0.3">
      <c r="A2876" t="s">
        <v>8</v>
      </c>
      <c r="B2876" t="s">
        <v>4078</v>
      </c>
      <c r="G2876">
        <v>93</v>
      </c>
      <c r="H2876" t="s">
        <v>528</v>
      </c>
      <c r="I2876" t="s">
        <v>5359</v>
      </c>
      <c r="W2876" t="s">
        <v>4079</v>
      </c>
      <c r="X2876" t="s">
        <v>11</v>
      </c>
      <c r="AD2876">
        <v>10000000</v>
      </c>
      <c r="AE2876">
        <v>3.9</v>
      </c>
      <c r="AF2876">
        <v>5561</v>
      </c>
      <c r="AG2876">
        <f>IFERROR(CORREL(AD2876:$AD$3757, AF2876:$AF$3757), "")</f>
        <v>5.3545208908824596E-2</v>
      </c>
      <c r="AH2876">
        <f t="shared" si="72"/>
        <v>-9994439</v>
      </c>
    </row>
    <row r="2877" spans="1:34" x14ac:dyDescent="0.3">
      <c r="A2877" t="s">
        <v>8</v>
      </c>
      <c r="B2877" t="s">
        <v>4080</v>
      </c>
      <c r="G2877">
        <v>104</v>
      </c>
      <c r="H2877" t="s">
        <v>5366</v>
      </c>
      <c r="I2877" t="s">
        <v>5363</v>
      </c>
      <c r="J2877" t="s">
        <v>5281</v>
      </c>
      <c r="W2877" t="s">
        <v>4081</v>
      </c>
      <c r="X2877" t="s">
        <v>11</v>
      </c>
      <c r="AD2877">
        <v>10000000</v>
      </c>
      <c r="AE2877">
        <v>6.1</v>
      </c>
      <c r="AF2877">
        <v>3607</v>
      </c>
      <c r="AG2877">
        <f>IFERROR(CORREL(AD2877:$AD$3757, AF2877:$AF$3757), "")</f>
        <v>5.3529408397149987E-2</v>
      </c>
      <c r="AH2877">
        <f t="shared" si="72"/>
        <v>-9996393</v>
      </c>
    </row>
    <row r="2878" spans="1:34" x14ac:dyDescent="0.3">
      <c r="A2878" t="s">
        <v>8</v>
      </c>
      <c r="B2878" t="s">
        <v>4082</v>
      </c>
      <c r="G2878">
        <v>85</v>
      </c>
      <c r="H2878" t="s">
        <v>528</v>
      </c>
      <c r="I2878" t="s">
        <v>897</v>
      </c>
      <c r="W2878" t="s">
        <v>4083</v>
      </c>
      <c r="X2878" t="s">
        <v>11</v>
      </c>
      <c r="AD2878">
        <v>6500000</v>
      </c>
      <c r="AE2878">
        <v>6.7</v>
      </c>
      <c r="AF2878">
        <v>70527</v>
      </c>
      <c r="AG2878">
        <f>IFERROR(CORREL(AD2878:$AD$3757, AF2878:$AF$3757), "")</f>
        <v>5.3513567591384745E-2</v>
      </c>
      <c r="AH2878">
        <f t="shared" si="72"/>
        <v>-6429473</v>
      </c>
    </row>
    <row r="2879" spans="1:34" x14ac:dyDescent="0.3">
      <c r="A2879" t="s">
        <v>8</v>
      </c>
      <c r="B2879" t="s">
        <v>2317</v>
      </c>
      <c r="G2879">
        <v>135</v>
      </c>
      <c r="H2879" t="s">
        <v>354</v>
      </c>
      <c r="I2879" t="s">
        <v>253</v>
      </c>
      <c r="J2879" t="s">
        <v>528</v>
      </c>
      <c r="K2879" t="s">
        <v>4337</v>
      </c>
      <c r="W2879" t="s">
        <v>4084</v>
      </c>
      <c r="X2879" t="s">
        <v>3713</v>
      </c>
      <c r="AD2879">
        <v>10000000</v>
      </c>
      <c r="AE2879">
        <v>7.3</v>
      </c>
      <c r="AF2879">
        <v>128486</v>
      </c>
      <c r="AG2879">
        <f>IFERROR(CORREL(AD2879:$AD$3757, AF2879:$AF$3757), "")</f>
        <v>5.3484636601154184E-2</v>
      </c>
      <c r="AH2879">
        <f t="shared" si="72"/>
        <v>-9871514</v>
      </c>
    </row>
    <row r="2880" spans="1:34" x14ac:dyDescent="0.3">
      <c r="A2880" t="s">
        <v>8</v>
      </c>
      <c r="B2880" t="s">
        <v>4085</v>
      </c>
      <c r="G2880">
        <v>144</v>
      </c>
      <c r="H2880" t="s">
        <v>897</v>
      </c>
      <c r="I2880" t="s">
        <v>5359</v>
      </c>
      <c r="W2880" t="s">
        <v>4086</v>
      </c>
      <c r="X2880" t="s">
        <v>11</v>
      </c>
      <c r="AD2880">
        <v>9600000</v>
      </c>
      <c r="AE2880">
        <v>6.7</v>
      </c>
      <c r="AF2880">
        <v>2483955</v>
      </c>
      <c r="AG2880">
        <f>IFERROR(CORREL(AD2880:$AD$3757, AF2880:$AF$3757), "")</f>
        <v>5.3468754241249507E-2</v>
      </c>
      <c r="AH2880">
        <f t="shared" si="72"/>
        <v>-7116045</v>
      </c>
    </row>
    <row r="2881" spans="1:34" x14ac:dyDescent="0.3">
      <c r="A2881" t="s">
        <v>8</v>
      </c>
      <c r="B2881" t="s">
        <v>851</v>
      </c>
      <c r="G2881">
        <v>98</v>
      </c>
      <c r="H2881" t="s">
        <v>528</v>
      </c>
      <c r="W2881" t="s">
        <v>4087</v>
      </c>
      <c r="X2881" t="s">
        <v>11</v>
      </c>
      <c r="AD2881">
        <v>9500000</v>
      </c>
      <c r="AE2881">
        <v>6.1</v>
      </c>
      <c r="AF2881">
        <v>57176582</v>
      </c>
      <c r="AG2881">
        <f>IFERROR(CORREL(AD2881:$AD$3757, AF2881:$AF$3757), "")</f>
        <v>5.3452694389435215E-2</v>
      </c>
      <c r="AH2881">
        <f t="shared" si="72"/>
        <v>47676582</v>
      </c>
    </row>
    <row r="2882" spans="1:34" x14ac:dyDescent="0.3">
      <c r="A2882" t="s">
        <v>8</v>
      </c>
      <c r="B2882" t="s">
        <v>2153</v>
      </c>
      <c r="G2882">
        <v>117</v>
      </c>
      <c r="H2882" t="s">
        <v>354</v>
      </c>
      <c r="I2882" t="s">
        <v>253</v>
      </c>
      <c r="J2882" t="s">
        <v>5281</v>
      </c>
      <c r="W2882" t="s">
        <v>4088</v>
      </c>
      <c r="X2882" t="s">
        <v>11</v>
      </c>
      <c r="AD2882">
        <v>9500000</v>
      </c>
      <c r="AE2882">
        <v>6.9</v>
      </c>
      <c r="AF2882">
        <v>43100000</v>
      </c>
      <c r="AG2882">
        <f>IFERROR(CORREL(AD2882:$AD$3757, AF2882:$AF$3757), "")</f>
        <v>5.35401567917499E-2</v>
      </c>
      <c r="AH2882">
        <f t="shared" si="72"/>
        <v>33600000</v>
      </c>
    </row>
    <row r="2883" spans="1:34" x14ac:dyDescent="0.3">
      <c r="A2883" t="s">
        <v>8</v>
      </c>
      <c r="B2883" t="s">
        <v>3179</v>
      </c>
      <c r="G2883">
        <v>127</v>
      </c>
      <c r="H2883" t="s">
        <v>897</v>
      </c>
      <c r="I2883" t="s">
        <v>5359</v>
      </c>
      <c r="W2883" t="s">
        <v>4089</v>
      </c>
      <c r="X2883" t="s">
        <v>762</v>
      </c>
      <c r="AD2883">
        <v>8900000</v>
      </c>
      <c r="AE2883">
        <v>7.9</v>
      </c>
      <c r="AF2883">
        <v>225377</v>
      </c>
      <c r="AG2883">
        <f>IFERROR(CORREL(AD2883:$AD$3757, AF2883:$AF$3757), "")</f>
        <v>5.3588020392379865E-2</v>
      </c>
      <c r="AH2883">
        <f t="shared" ref="AH2883:AH2946" si="73" xml:space="preserve"> AF2883 - AD2883</f>
        <v>-8674623</v>
      </c>
    </row>
    <row r="2884" spans="1:34" x14ac:dyDescent="0.3">
      <c r="A2884" t="s">
        <v>8</v>
      </c>
      <c r="B2884" t="s">
        <v>4090</v>
      </c>
      <c r="G2884">
        <v>98</v>
      </c>
      <c r="H2884" t="s">
        <v>1714</v>
      </c>
      <c r="I2884" t="s">
        <v>5281</v>
      </c>
      <c r="W2884" t="s">
        <v>4091</v>
      </c>
      <c r="X2884" t="s">
        <v>11</v>
      </c>
      <c r="AD2884">
        <v>10500000</v>
      </c>
      <c r="AE2884">
        <v>4.5</v>
      </c>
      <c r="AF2884">
        <v>14114488</v>
      </c>
      <c r="AG2884">
        <f>IFERROR(CORREL(AD2884:$AD$3757, AF2884:$AF$3757), "")</f>
        <v>5.3568005334795062E-2</v>
      </c>
      <c r="AH2884">
        <f t="shared" si="73"/>
        <v>3614488</v>
      </c>
    </row>
    <row r="2885" spans="1:34" x14ac:dyDescent="0.3">
      <c r="A2885" t="s">
        <v>8</v>
      </c>
      <c r="B2885" t="s">
        <v>4092</v>
      </c>
      <c r="G2885">
        <v>197</v>
      </c>
      <c r="H2885" t="s">
        <v>354</v>
      </c>
      <c r="I2885" t="s">
        <v>253</v>
      </c>
      <c r="J2885" t="s">
        <v>528</v>
      </c>
      <c r="K2885" t="s">
        <v>5366</v>
      </c>
      <c r="W2885" t="s">
        <v>4093</v>
      </c>
      <c r="X2885" t="s">
        <v>11</v>
      </c>
      <c r="AD2885">
        <v>9400000</v>
      </c>
      <c r="AE2885">
        <v>7.6</v>
      </c>
      <c r="AF2885">
        <v>46300000</v>
      </c>
      <c r="AG2885">
        <f>IFERROR(CORREL(AD2885:$AD$3757, AF2885:$AF$3757), "")</f>
        <v>5.3563167767646434E-2</v>
      </c>
      <c r="AH2885">
        <f t="shared" si="73"/>
        <v>36900000</v>
      </c>
    </row>
    <row r="2886" spans="1:34" x14ac:dyDescent="0.3">
      <c r="A2886" t="s">
        <v>8</v>
      </c>
      <c r="B2886" t="s">
        <v>1391</v>
      </c>
      <c r="G2886">
        <v>104</v>
      </c>
      <c r="H2886" t="s">
        <v>897</v>
      </c>
      <c r="I2886" t="s">
        <v>2601</v>
      </c>
      <c r="W2886" t="s">
        <v>4094</v>
      </c>
      <c r="X2886" t="s">
        <v>11</v>
      </c>
      <c r="AD2886">
        <v>6000000</v>
      </c>
      <c r="AE2886">
        <v>7.5</v>
      </c>
      <c r="AF2886">
        <v>2600000</v>
      </c>
      <c r="AG2886">
        <f>IFERROR(CORREL(AD2886:$AD$3757, AF2886:$AF$3757), "")</f>
        <v>5.3620046438519163E-2</v>
      </c>
      <c r="AH2886">
        <f t="shared" si="73"/>
        <v>-3400000</v>
      </c>
    </row>
    <row r="2887" spans="1:34" x14ac:dyDescent="0.3">
      <c r="A2887" t="s">
        <v>8</v>
      </c>
      <c r="B2887" t="s">
        <v>3537</v>
      </c>
      <c r="G2887">
        <v>130</v>
      </c>
      <c r="H2887" t="s">
        <v>897</v>
      </c>
      <c r="I2887" t="s">
        <v>5358</v>
      </c>
      <c r="W2887" t="s">
        <v>4095</v>
      </c>
      <c r="X2887" t="s">
        <v>11</v>
      </c>
      <c r="AD2887">
        <v>7400000</v>
      </c>
      <c r="AE2887">
        <v>7.1</v>
      </c>
      <c r="AF2887">
        <v>3029870</v>
      </c>
      <c r="AG2887">
        <f>IFERROR(CORREL(AD2887:$AD$3757, AF2887:$AF$3757), "")</f>
        <v>5.3592340115779853E-2</v>
      </c>
      <c r="AH2887">
        <f t="shared" si="73"/>
        <v>-4370130</v>
      </c>
    </row>
    <row r="2888" spans="1:34" x14ac:dyDescent="0.3">
      <c r="A2888" t="s">
        <v>8</v>
      </c>
      <c r="B2888" t="s">
        <v>4096</v>
      </c>
      <c r="G2888">
        <v>176</v>
      </c>
      <c r="H2888" t="s">
        <v>897</v>
      </c>
      <c r="I2888" t="s">
        <v>5359</v>
      </c>
      <c r="W2888" t="s">
        <v>4097</v>
      </c>
      <c r="X2888" t="s">
        <v>3889</v>
      </c>
      <c r="AD2888">
        <v>7217600</v>
      </c>
      <c r="AE2888">
        <v>6.9</v>
      </c>
      <c r="AF2888">
        <v>3047539</v>
      </c>
      <c r="AG2888">
        <f>IFERROR(CORREL(AD2888:$AD$3757, AF2888:$AF$3757), "")</f>
        <v>5.3569555515709813E-2</v>
      </c>
      <c r="AH2888">
        <f t="shared" si="73"/>
        <v>-4170061</v>
      </c>
    </row>
    <row r="2889" spans="1:34" x14ac:dyDescent="0.3">
      <c r="A2889" t="s">
        <v>8</v>
      </c>
      <c r="B2889" t="s">
        <v>50</v>
      </c>
      <c r="G2889">
        <v>116</v>
      </c>
      <c r="H2889" t="s">
        <v>1714</v>
      </c>
      <c r="I2889" t="s">
        <v>5358</v>
      </c>
      <c r="W2889" t="s">
        <v>4098</v>
      </c>
      <c r="X2889" t="s">
        <v>11</v>
      </c>
      <c r="AD2889">
        <v>11000000</v>
      </c>
      <c r="AE2889">
        <v>8.5</v>
      </c>
      <c r="AF2889">
        <v>78900000</v>
      </c>
      <c r="AG2889">
        <f>IFERROR(CORREL(AD2889:$AD$3757, AF2889:$AF$3757), "")</f>
        <v>5.3546161130941378E-2</v>
      </c>
      <c r="AH2889">
        <f t="shared" si="73"/>
        <v>67900000</v>
      </c>
    </row>
    <row r="2890" spans="1:34" x14ac:dyDescent="0.3">
      <c r="A2890" t="s">
        <v>8</v>
      </c>
      <c r="B2890" t="s">
        <v>1986</v>
      </c>
      <c r="G2890">
        <v>88</v>
      </c>
      <c r="H2890" t="s">
        <v>1714</v>
      </c>
      <c r="I2890" t="s">
        <v>5281</v>
      </c>
      <c r="W2890" t="s">
        <v>4099</v>
      </c>
      <c r="X2890" t="s">
        <v>11</v>
      </c>
      <c r="AD2890">
        <v>83532</v>
      </c>
      <c r="AE2890">
        <v>7.5</v>
      </c>
      <c r="AF2890">
        <v>30859000</v>
      </c>
      <c r="AG2890">
        <f>IFERROR(CORREL(AD2890:$AD$3757, AF2890:$AF$3757), "")</f>
        <v>5.3696081901495891E-2</v>
      </c>
      <c r="AH2890">
        <f t="shared" si="73"/>
        <v>30775468</v>
      </c>
    </row>
    <row r="2891" spans="1:34" x14ac:dyDescent="0.3">
      <c r="A2891" t="s">
        <v>8</v>
      </c>
      <c r="B2891" t="s">
        <v>4100</v>
      </c>
      <c r="G2891">
        <v>106</v>
      </c>
      <c r="H2891" t="s">
        <v>5367</v>
      </c>
      <c r="I2891" t="s">
        <v>897</v>
      </c>
      <c r="J2891" t="s">
        <v>5368</v>
      </c>
      <c r="W2891" t="s">
        <v>4101</v>
      </c>
      <c r="X2891" t="s">
        <v>11</v>
      </c>
      <c r="AD2891">
        <v>10000000</v>
      </c>
      <c r="AE2891">
        <v>6.6</v>
      </c>
      <c r="AF2891">
        <v>3571735</v>
      </c>
      <c r="AG2891">
        <f>IFERROR(CORREL(AD2891:$AD$3757, AF2891:$AF$3757), "")</f>
        <v>5.3740845315440336E-2</v>
      </c>
      <c r="AH2891">
        <f t="shared" si="73"/>
        <v>-6428265</v>
      </c>
    </row>
    <row r="2892" spans="1:34" x14ac:dyDescent="0.3">
      <c r="A2892" t="s">
        <v>8</v>
      </c>
      <c r="B2892" t="s">
        <v>1872</v>
      </c>
      <c r="G2892">
        <v>181</v>
      </c>
      <c r="H2892" t="s">
        <v>897</v>
      </c>
      <c r="I2892" t="s">
        <v>5361</v>
      </c>
      <c r="J2892" t="s">
        <v>5362</v>
      </c>
      <c r="K2892" t="s">
        <v>5359</v>
      </c>
      <c r="W2892" t="s">
        <v>4102</v>
      </c>
      <c r="X2892" t="s">
        <v>11</v>
      </c>
      <c r="AD2892">
        <v>9000000</v>
      </c>
      <c r="AE2892">
        <v>8</v>
      </c>
      <c r="AF2892">
        <v>50000000</v>
      </c>
      <c r="AG2892">
        <f>IFERROR(CORREL(AD2892:$AD$3757, AF2892:$AF$3757), "")</f>
        <v>5.3726445392175047E-2</v>
      </c>
      <c r="AH2892">
        <f t="shared" si="73"/>
        <v>41000000</v>
      </c>
    </row>
    <row r="2893" spans="1:34" x14ac:dyDescent="0.3">
      <c r="A2893" t="s">
        <v>8</v>
      </c>
      <c r="B2893" t="s">
        <v>4103</v>
      </c>
      <c r="G2893">
        <v>130</v>
      </c>
      <c r="H2893" t="s">
        <v>354</v>
      </c>
      <c r="I2893" t="s">
        <v>253</v>
      </c>
      <c r="J2893" t="s">
        <v>5281</v>
      </c>
      <c r="W2893" t="s">
        <v>4104</v>
      </c>
      <c r="X2893" t="s">
        <v>11</v>
      </c>
      <c r="AD2893">
        <v>9000000</v>
      </c>
      <c r="AE2893">
        <v>7</v>
      </c>
      <c r="AF2893">
        <v>63600000</v>
      </c>
      <c r="AG2893">
        <f>IFERROR(CORREL(AD2893:$AD$3757, AF2893:$AF$3757), "")</f>
        <v>5.3797033277527599E-2</v>
      </c>
      <c r="AH2893">
        <f t="shared" si="73"/>
        <v>54600000</v>
      </c>
    </row>
    <row r="2894" spans="1:34" x14ac:dyDescent="0.3">
      <c r="A2894" t="s">
        <v>8</v>
      </c>
      <c r="B2894" t="s">
        <v>810</v>
      </c>
      <c r="G2894">
        <v>123</v>
      </c>
      <c r="H2894" t="s">
        <v>354</v>
      </c>
      <c r="I2894" t="s">
        <v>5366</v>
      </c>
      <c r="J2894" t="s">
        <v>897</v>
      </c>
      <c r="K2894" t="s">
        <v>5359</v>
      </c>
      <c r="L2894" t="s">
        <v>5281</v>
      </c>
      <c r="W2894" t="s">
        <v>4105</v>
      </c>
      <c r="X2894" t="s">
        <v>11</v>
      </c>
      <c r="AD2894">
        <v>9000000</v>
      </c>
      <c r="AE2894">
        <v>6.8</v>
      </c>
      <c r="AF2894">
        <v>36049108</v>
      </c>
      <c r="AG2894">
        <f>IFERROR(CORREL(AD2894:$AD$3757, AF2894:$AF$3757), "")</f>
        <v>5.3912670820887867E-2</v>
      </c>
      <c r="AH2894">
        <f t="shared" si="73"/>
        <v>27049108</v>
      </c>
    </row>
    <row r="2895" spans="1:34" x14ac:dyDescent="0.3">
      <c r="A2895" t="s">
        <v>8</v>
      </c>
      <c r="B2895" t="s">
        <v>2419</v>
      </c>
      <c r="G2895">
        <v>120</v>
      </c>
      <c r="H2895" t="s">
        <v>528</v>
      </c>
      <c r="I2895" t="s">
        <v>897</v>
      </c>
      <c r="W2895" t="s">
        <v>4106</v>
      </c>
      <c r="X2895" t="s">
        <v>11</v>
      </c>
      <c r="AD2895">
        <v>9000000</v>
      </c>
      <c r="AE2895">
        <v>6.7</v>
      </c>
      <c r="AF2895">
        <v>34074895</v>
      </c>
      <c r="AG2895">
        <f>IFERROR(CORREL(AD2895:$AD$3757, AF2895:$AF$3757), "")</f>
        <v>5.3946670994464596E-2</v>
      </c>
      <c r="AH2895">
        <f t="shared" si="73"/>
        <v>25074895</v>
      </c>
    </row>
    <row r="2896" spans="1:34" x14ac:dyDescent="0.3">
      <c r="A2896" t="s">
        <v>8</v>
      </c>
      <c r="B2896" t="s">
        <v>3568</v>
      </c>
      <c r="G2896">
        <v>87</v>
      </c>
      <c r="H2896" t="s">
        <v>5357</v>
      </c>
      <c r="I2896" t="s">
        <v>1714</v>
      </c>
      <c r="W2896" t="s">
        <v>4107</v>
      </c>
      <c r="X2896" t="s">
        <v>11</v>
      </c>
      <c r="AD2896">
        <v>9000000</v>
      </c>
      <c r="AE2896">
        <v>6.5</v>
      </c>
      <c r="AF2896">
        <v>33244684</v>
      </c>
      <c r="AG2896">
        <f>IFERROR(CORREL(AD2896:$AD$3757, AF2896:$AF$3757), "")</f>
        <v>5.3976226419672139E-2</v>
      </c>
      <c r="AH2896">
        <f t="shared" si="73"/>
        <v>24244684</v>
      </c>
    </row>
    <row r="2897" spans="1:34" x14ac:dyDescent="0.3">
      <c r="A2897" t="s">
        <v>8</v>
      </c>
      <c r="B2897" t="s">
        <v>1004</v>
      </c>
      <c r="G2897">
        <v>123</v>
      </c>
      <c r="H2897" t="s">
        <v>4675</v>
      </c>
      <c r="I2897" t="s">
        <v>897</v>
      </c>
      <c r="W2897" t="s">
        <v>4108</v>
      </c>
      <c r="X2897" t="s">
        <v>11</v>
      </c>
      <c r="AD2897">
        <v>9000000</v>
      </c>
      <c r="AE2897">
        <v>8</v>
      </c>
      <c r="AF2897">
        <v>24530513</v>
      </c>
      <c r="AG2897">
        <f>IFERROR(CORREL(AD2897:$AD$3757, AF2897:$AF$3757), "")</f>
        <v>5.4004002310470312E-2</v>
      </c>
      <c r="AH2897">
        <f t="shared" si="73"/>
        <v>15530513</v>
      </c>
    </row>
    <row r="2898" spans="1:34" x14ac:dyDescent="0.3">
      <c r="A2898" t="s">
        <v>8</v>
      </c>
      <c r="B2898" t="s">
        <v>3907</v>
      </c>
      <c r="G2898">
        <v>103</v>
      </c>
      <c r="H2898" t="s">
        <v>354</v>
      </c>
      <c r="I2898" t="s">
        <v>1714</v>
      </c>
      <c r="J2898" t="s">
        <v>5358</v>
      </c>
      <c r="K2898" t="s">
        <v>5281</v>
      </c>
      <c r="W2898" t="s">
        <v>4109</v>
      </c>
      <c r="X2898" t="s">
        <v>11</v>
      </c>
      <c r="AD2898">
        <v>9000000</v>
      </c>
      <c r="AE2898">
        <v>6.5</v>
      </c>
      <c r="AF2898">
        <v>71519230</v>
      </c>
      <c r="AG2898">
        <f>IFERROR(CORREL(AD2898:$AD$3757, AF2898:$AF$3757), "")</f>
        <v>5.4014287458173549E-2</v>
      </c>
      <c r="AH2898">
        <f t="shared" si="73"/>
        <v>62519230</v>
      </c>
    </row>
    <row r="2899" spans="1:34" x14ac:dyDescent="0.3">
      <c r="A2899" t="s">
        <v>8</v>
      </c>
      <c r="B2899" t="s">
        <v>4110</v>
      </c>
      <c r="G2899">
        <v>91</v>
      </c>
      <c r="H2899" t="s">
        <v>528</v>
      </c>
      <c r="I2899" t="s">
        <v>897</v>
      </c>
      <c r="J2899" t="s">
        <v>5359</v>
      </c>
      <c r="W2899" t="s">
        <v>4111</v>
      </c>
      <c r="X2899" t="s">
        <v>11</v>
      </c>
      <c r="AD2899">
        <v>9000000</v>
      </c>
      <c r="AE2899">
        <v>4.9000000000000004</v>
      </c>
      <c r="AF2899">
        <v>20035310</v>
      </c>
      <c r="AG2899">
        <f>IFERROR(CORREL(AD2899:$AD$3757, AF2899:$AF$3757), "")</f>
        <v>5.4161460633773431E-2</v>
      </c>
      <c r="AH2899">
        <f t="shared" si="73"/>
        <v>11035310</v>
      </c>
    </row>
    <row r="2900" spans="1:34" x14ac:dyDescent="0.3">
      <c r="A2900" t="s">
        <v>8</v>
      </c>
      <c r="B2900" t="s">
        <v>3611</v>
      </c>
      <c r="G2900">
        <v>88</v>
      </c>
      <c r="H2900" t="s">
        <v>253</v>
      </c>
      <c r="I2900" t="s">
        <v>528</v>
      </c>
      <c r="W2900" t="s">
        <v>4112</v>
      </c>
      <c r="X2900" t="s">
        <v>11</v>
      </c>
      <c r="AD2900">
        <v>9000000</v>
      </c>
      <c r="AE2900">
        <v>7.1</v>
      </c>
      <c r="AF2900">
        <v>18225165</v>
      </c>
      <c r="AG2900">
        <f>IFERROR(CORREL(AD2900:$AD$3757, AF2900:$AF$3757), "")</f>
        <v>5.4164190602040155E-2</v>
      </c>
      <c r="AH2900">
        <f t="shared" si="73"/>
        <v>9225165</v>
      </c>
    </row>
    <row r="2901" spans="1:34" x14ac:dyDescent="0.3">
      <c r="A2901" t="s">
        <v>8</v>
      </c>
      <c r="B2901" t="s">
        <v>1155</v>
      </c>
      <c r="G2901">
        <v>126</v>
      </c>
      <c r="H2901" t="s">
        <v>897</v>
      </c>
      <c r="I2901" t="s">
        <v>5281</v>
      </c>
      <c r="W2901" t="s">
        <v>4113</v>
      </c>
      <c r="X2901" t="s">
        <v>11</v>
      </c>
      <c r="AD2901">
        <v>20000000</v>
      </c>
      <c r="AE2901">
        <v>7</v>
      </c>
      <c r="AF2901">
        <v>17804273</v>
      </c>
      <c r="AG2901">
        <f>IFERROR(CORREL(AD2901:$AD$3757, AF2901:$AF$3757), "")</f>
        <v>5.4164082196724549E-2</v>
      </c>
      <c r="AH2901">
        <f t="shared" si="73"/>
        <v>-2195727</v>
      </c>
    </row>
    <row r="2902" spans="1:34" x14ac:dyDescent="0.3">
      <c r="A2902" t="s">
        <v>8</v>
      </c>
      <c r="B2902" t="s">
        <v>4114</v>
      </c>
      <c r="G2902">
        <v>120</v>
      </c>
      <c r="H2902" t="s">
        <v>5366</v>
      </c>
      <c r="I2902" t="s">
        <v>897</v>
      </c>
      <c r="J2902" t="s">
        <v>5281</v>
      </c>
      <c r="W2902" t="s">
        <v>4115</v>
      </c>
      <c r="X2902" t="s">
        <v>11</v>
      </c>
      <c r="AD2902">
        <v>8000000</v>
      </c>
      <c r="AE2902">
        <v>7</v>
      </c>
      <c r="AF2902">
        <v>16938179</v>
      </c>
      <c r="AG2902">
        <f>IFERROR(CORREL(AD2902:$AD$3757, AF2902:$AF$3757), "")</f>
        <v>5.4164488473968674E-2</v>
      </c>
      <c r="AH2902">
        <f t="shared" si="73"/>
        <v>8938179</v>
      </c>
    </row>
    <row r="2903" spans="1:34" x14ac:dyDescent="0.3">
      <c r="A2903" t="s">
        <v>8</v>
      </c>
      <c r="B2903" t="s">
        <v>3009</v>
      </c>
      <c r="G2903">
        <v>94</v>
      </c>
      <c r="H2903" t="s">
        <v>1714</v>
      </c>
      <c r="W2903" t="s">
        <v>4116</v>
      </c>
      <c r="X2903" t="s">
        <v>11</v>
      </c>
      <c r="AD2903">
        <v>9000000</v>
      </c>
      <c r="AE2903">
        <v>4.5</v>
      </c>
      <c r="AF2903">
        <v>16235293</v>
      </c>
      <c r="AG2903">
        <f>IFERROR(CORREL(AD2903:$AD$3757, AF2903:$AF$3757), "")</f>
        <v>5.4162181969402493E-2</v>
      </c>
      <c r="AH2903">
        <f t="shared" si="73"/>
        <v>7235293</v>
      </c>
    </row>
    <row r="2904" spans="1:34" x14ac:dyDescent="0.3">
      <c r="A2904" t="s">
        <v>8</v>
      </c>
      <c r="B2904" t="s">
        <v>224</v>
      </c>
      <c r="G2904">
        <v>137</v>
      </c>
      <c r="H2904" t="s">
        <v>354</v>
      </c>
      <c r="I2904" t="s">
        <v>5367</v>
      </c>
      <c r="J2904" t="s">
        <v>897</v>
      </c>
      <c r="K2904" t="s">
        <v>5364</v>
      </c>
      <c r="L2904" t="s">
        <v>5359</v>
      </c>
      <c r="M2904" t="s">
        <v>2601</v>
      </c>
      <c r="W2904" t="s">
        <v>4117</v>
      </c>
      <c r="X2904" t="s">
        <v>11</v>
      </c>
      <c r="AD2904">
        <v>9000000</v>
      </c>
      <c r="AE2904">
        <v>7.7</v>
      </c>
      <c r="AF2904">
        <v>10161099</v>
      </c>
      <c r="AG2904">
        <f>IFERROR(CORREL(AD2904:$AD$3757, AF2904:$AF$3757), "")</f>
        <v>5.4159113732072099E-2</v>
      </c>
      <c r="AH2904">
        <f t="shared" si="73"/>
        <v>1161099</v>
      </c>
    </row>
    <row r="2905" spans="1:34" x14ac:dyDescent="0.3">
      <c r="A2905" t="s">
        <v>8</v>
      </c>
      <c r="B2905" t="s">
        <v>233</v>
      </c>
      <c r="G2905">
        <v>119</v>
      </c>
      <c r="H2905" t="s">
        <v>354</v>
      </c>
      <c r="I2905" t="s">
        <v>5366</v>
      </c>
      <c r="J2905" t="s">
        <v>897</v>
      </c>
      <c r="K2905" t="s">
        <v>5281</v>
      </c>
      <c r="W2905" t="s">
        <v>4118</v>
      </c>
      <c r="X2905" t="s">
        <v>11</v>
      </c>
      <c r="AD2905">
        <v>8500000</v>
      </c>
      <c r="AE2905">
        <v>6.7</v>
      </c>
      <c r="AF2905">
        <v>6047856</v>
      </c>
      <c r="AG2905">
        <f>IFERROR(CORREL(AD2905:$AD$3757, AF2905:$AF$3757), "")</f>
        <v>5.4148150137699178E-2</v>
      </c>
      <c r="AH2905">
        <f t="shared" si="73"/>
        <v>-2452144</v>
      </c>
    </row>
    <row r="2906" spans="1:34" x14ac:dyDescent="0.3">
      <c r="A2906" t="s">
        <v>8</v>
      </c>
      <c r="B2906" t="s">
        <v>1622</v>
      </c>
      <c r="G2906">
        <v>99</v>
      </c>
      <c r="H2906" t="s">
        <v>528</v>
      </c>
      <c r="I2906" t="s">
        <v>897</v>
      </c>
      <c r="W2906" t="s">
        <v>4119</v>
      </c>
      <c r="X2906" t="s">
        <v>11</v>
      </c>
      <c r="AD2906">
        <v>9000000</v>
      </c>
      <c r="AE2906">
        <v>7</v>
      </c>
      <c r="AF2906">
        <v>4681503</v>
      </c>
      <c r="AG2906">
        <f>IFERROR(CORREL(AD2906:$AD$3757, AF2906:$AF$3757), "")</f>
        <v>5.413154514508238E-2</v>
      </c>
      <c r="AH2906">
        <f t="shared" si="73"/>
        <v>-4318497</v>
      </c>
    </row>
    <row r="2907" spans="1:34" x14ac:dyDescent="0.3">
      <c r="A2907" t="s">
        <v>8</v>
      </c>
      <c r="B2907" t="s">
        <v>4120</v>
      </c>
      <c r="G2907">
        <v>79</v>
      </c>
      <c r="H2907" t="s">
        <v>528</v>
      </c>
      <c r="W2907" t="s">
        <v>4121</v>
      </c>
      <c r="X2907" t="s">
        <v>11</v>
      </c>
      <c r="AD2907">
        <v>8000000</v>
      </c>
      <c r="AE2907">
        <v>6.5</v>
      </c>
      <c r="AF2907">
        <v>4350774</v>
      </c>
      <c r="AG2907">
        <f>IFERROR(CORREL(AD2907:$AD$3757, AF2907:$AF$3757), "")</f>
        <v>5.4114870168445565E-2</v>
      </c>
      <c r="AH2907">
        <f t="shared" si="73"/>
        <v>-3649226</v>
      </c>
    </row>
    <row r="2908" spans="1:34" x14ac:dyDescent="0.3">
      <c r="A2908" t="s">
        <v>8</v>
      </c>
      <c r="B2908" t="s">
        <v>3580</v>
      </c>
      <c r="G2908">
        <v>95</v>
      </c>
      <c r="H2908" t="s">
        <v>5367</v>
      </c>
      <c r="I2908" t="s">
        <v>897</v>
      </c>
      <c r="J2908" t="s">
        <v>5365</v>
      </c>
      <c r="W2908" t="s">
        <v>4122</v>
      </c>
      <c r="X2908" t="s">
        <v>11</v>
      </c>
      <c r="AD2908">
        <v>9000000</v>
      </c>
      <c r="AE2908">
        <v>6.2</v>
      </c>
      <c r="AF2908">
        <v>2955039</v>
      </c>
      <c r="AG2908">
        <f>IFERROR(CORREL(AD2908:$AD$3757, AF2908:$AF$3757), "")</f>
        <v>5.4095009528383066E-2</v>
      </c>
      <c r="AH2908">
        <f t="shared" si="73"/>
        <v>-6044961</v>
      </c>
    </row>
    <row r="2909" spans="1:34" x14ac:dyDescent="0.3">
      <c r="A2909" t="s">
        <v>8</v>
      </c>
      <c r="B2909" t="s">
        <v>3144</v>
      </c>
      <c r="G2909">
        <v>103</v>
      </c>
      <c r="H2909" t="s">
        <v>528</v>
      </c>
      <c r="I2909" t="s">
        <v>897</v>
      </c>
      <c r="J2909" t="s">
        <v>5359</v>
      </c>
      <c r="W2909" t="s">
        <v>4123</v>
      </c>
      <c r="X2909" t="s">
        <v>11</v>
      </c>
      <c r="AD2909">
        <v>9000000</v>
      </c>
      <c r="AE2909">
        <v>5.7</v>
      </c>
      <c r="AF2909">
        <v>1530535</v>
      </c>
      <c r="AG2909">
        <f>IFERROR(CORREL(AD2909:$AD$3757, AF2909:$AF$3757), "")</f>
        <v>5.4076752455628728E-2</v>
      </c>
      <c r="AH2909">
        <f t="shared" si="73"/>
        <v>-7469465</v>
      </c>
    </row>
    <row r="2910" spans="1:34" x14ac:dyDescent="0.3">
      <c r="A2910" t="s">
        <v>8</v>
      </c>
      <c r="B2910" t="s">
        <v>2913</v>
      </c>
      <c r="G2910">
        <v>92</v>
      </c>
      <c r="H2910" t="s">
        <v>528</v>
      </c>
      <c r="I2910" t="s">
        <v>5368</v>
      </c>
      <c r="W2910" t="s">
        <v>4124</v>
      </c>
      <c r="X2910" t="s">
        <v>11</v>
      </c>
      <c r="AD2910">
        <v>9000000</v>
      </c>
      <c r="AE2910">
        <v>6.4</v>
      </c>
      <c r="AF2910">
        <v>4881867</v>
      </c>
      <c r="AG2910">
        <f>IFERROR(CORREL(AD2910:$AD$3757, AF2910:$AF$3757), "")</f>
        <v>5.4057318921271191E-2</v>
      </c>
      <c r="AH2910">
        <f t="shared" si="73"/>
        <v>-4118133</v>
      </c>
    </row>
    <row r="2911" spans="1:34" x14ac:dyDescent="0.3">
      <c r="A2911" t="s">
        <v>8</v>
      </c>
      <c r="B2911" t="s">
        <v>3137</v>
      </c>
      <c r="G2911">
        <v>84</v>
      </c>
      <c r="H2911" t="s">
        <v>4675</v>
      </c>
      <c r="I2911" t="s">
        <v>5368</v>
      </c>
      <c r="W2911" t="s">
        <v>4125</v>
      </c>
      <c r="X2911" t="s">
        <v>11</v>
      </c>
      <c r="AD2911">
        <v>9000000</v>
      </c>
      <c r="AE2911">
        <v>5.4</v>
      </c>
      <c r="AF2911">
        <v>11860839</v>
      </c>
      <c r="AG2911">
        <f>IFERROR(CORREL(AD2911:$AD$3757, AF2911:$AF$3757), "")</f>
        <v>5.404064904477205E-2</v>
      </c>
      <c r="AH2911">
        <f t="shared" si="73"/>
        <v>2860839</v>
      </c>
    </row>
    <row r="2912" spans="1:34" x14ac:dyDescent="0.3">
      <c r="A2912" t="s">
        <v>8</v>
      </c>
      <c r="B2912" t="s">
        <v>4126</v>
      </c>
      <c r="G2912">
        <v>300</v>
      </c>
      <c r="H2912" t="s">
        <v>354</v>
      </c>
      <c r="I2912" t="s">
        <v>253</v>
      </c>
      <c r="J2912" t="s">
        <v>897</v>
      </c>
      <c r="K2912" t="s">
        <v>5364</v>
      </c>
      <c r="L2912" t="s">
        <v>2601</v>
      </c>
      <c r="W2912" t="s">
        <v>4127</v>
      </c>
      <c r="X2912" t="s">
        <v>3521</v>
      </c>
      <c r="AD2912">
        <v>400000000</v>
      </c>
      <c r="AE2912">
        <v>6.6</v>
      </c>
      <c r="AF2912">
        <v>454255</v>
      </c>
      <c r="AG2912">
        <f>IFERROR(CORREL(AD2912:$AD$3757, AF2912:$AF$3757), "")</f>
        <v>5.4031489916025237E-2</v>
      </c>
      <c r="AH2912">
        <f t="shared" si="73"/>
        <v>-399545745</v>
      </c>
    </row>
    <row r="2913" spans="1:34" x14ac:dyDescent="0.3">
      <c r="A2913" t="s">
        <v>8</v>
      </c>
      <c r="B2913" t="s">
        <v>4128</v>
      </c>
      <c r="G2913">
        <v>120</v>
      </c>
      <c r="H2913" t="s">
        <v>1714</v>
      </c>
      <c r="W2913" t="s">
        <v>4129</v>
      </c>
      <c r="X2913" t="s">
        <v>11</v>
      </c>
      <c r="AD2913">
        <v>9000000</v>
      </c>
      <c r="AE2913">
        <v>6.1</v>
      </c>
      <c r="AF2913">
        <v>349618</v>
      </c>
      <c r="AG2913">
        <f>IFERROR(CORREL(AD2913:$AD$3757, AF2913:$AF$3757), "")</f>
        <v>5.564878840142564E-2</v>
      </c>
      <c r="AH2913">
        <f t="shared" si="73"/>
        <v>-8650382</v>
      </c>
    </row>
    <row r="2914" spans="1:34" x14ac:dyDescent="0.3">
      <c r="A2914" t="s">
        <v>8</v>
      </c>
      <c r="B2914" t="s">
        <v>3012</v>
      </c>
      <c r="G2914">
        <v>121</v>
      </c>
      <c r="H2914" t="s">
        <v>897</v>
      </c>
      <c r="W2914" t="s">
        <v>4130</v>
      </c>
      <c r="X2914" t="s">
        <v>11</v>
      </c>
      <c r="AD2914">
        <v>9000000</v>
      </c>
      <c r="AE2914">
        <v>7.6</v>
      </c>
      <c r="AF2914">
        <v>112935</v>
      </c>
      <c r="AG2914">
        <f>IFERROR(CORREL(AD2914:$AD$3757, AF2914:$AF$3757), "")</f>
        <v>5.5630145595782395E-2</v>
      </c>
      <c r="AH2914">
        <f t="shared" si="73"/>
        <v>-8887065</v>
      </c>
    </row>
    <row r="2915" spans="1:34" x14ac:dyDescent="0.3">
      <c r="A2915" t="s">
        <v>8</v>
      </c>
      <c r="B2915" t="s">
        <v>4131</v>
      </c>
      <c r="G2915">
        <v>97</v>
      </c>
      <c r="H2915" t="s">
        <v>897</v>
      </c>
      <c r="W2915" t="s">
        <v>4132</v>
      </c>
      <c r="X2915" t="s">
        <v>11</v>
      </c>
      <c r="AD2915">
        <v>9000000</v>
      </c>
      <c r="AE2915">
        <v>6.2</v>
      </c>
      <c r="AF2915">
        <v>883887</v>
      </c>
      <c r="AG2915">
        <f>IFERROR(CORREL(AD2915:$AD$3757, AF2915:$AF$3757), "")</f>
        <v>5.5611314584201453E-2</v>
      </c>
      <c r="AH2915">
        <f t="shared" si="73"/>
        <v>-8116113</v>
      </c>
    </row>
    <row r="2916" spans="1:34" x14ac:dyDescent="0.3">
      <c r="A2916" t="s">
        <v>8</v>
      </c>
      <c r="B2916" t="s">
        <v>3486</v>
      </c>
      <c r="G2916">
        <v>86</v>
      </c>
      <c r="H2916" t="s">
        <v>897</v>
      </c>
      <c r="I2916" t="s">
        <v>5361</v>
      </c>
      <c r="W2916" t="s">
        <v>4133</v>
      </c>
      <c r="X2916" t="s">
        <v>11</v>
      </c>
      <c r="AD2916">
        <v>11400000</v>
      </c>
      <c r="AE2916">
        <v>6.6</v>
      </c>
      <c r="AF2916">
        <v>13751</v>
      </c>
      <c r="AG2916">
        <f>IFERROR(CORREL(AD2916:$AD$3757, AF2916:$AF$3757), "")</f>
        <v>5.5592900174724222E-2</v>
      </c>
      <c r="AH2916">
        <f t="shared" si="73"/>
        <v>-11386249</v>
      </c>
    </row>
    <row r="2917" spans="1:34" x14ac:dyDescent="0.3">
      <c r="A2917" t="s">
        <v>8</v>
      </c>
      <c r="B2917" t="s">
        <v>4134</v>
      </c>
      <c r="G2917">
        <v>45</v>
      </c>
      <c r="H2917" t="s">
        <v>897</v>
      </c>
      <c r="I2917" t="s">
        <v>5364</v>
      </c>
      <c r="J2917" t="s">
        <v>5281</v>
      </c>
      <c r="K2917" t="s">
        <v>2601</v>
      </c>
      <c r="W2917" t="s">
        <v>4135</v>
      </c>
      <c r="X2917" t="s">
        <v>4136</v>
      </c>
      <c r="AD2917">
        <v>45000000</v>
      </c>
      <c r="AE2917">
        <v>7.3</v>
      </c>
      <c r="AF2917">
        <v>145109</v>
      </c>
      <c r="AG2917">
        <f>IFERROR(CORREL(AD2917:$AD$3757, AF2917:$AF$3757), "")</f>
        <v>5.5583008460842361E-2</v>
      </c>
      <c r="AH2917">
        <f t="shared" si="73"/>
        <v>-44854891</v>
      </c>
    </row>
    <row r="2918" spans="1:34" x14ac:dyDescent="0.3">
      <c r="A2918" t="s">
        <v>8</v>
      </c>
      <c r="B2918" t="s">
        <v>4137</v>
      </c>
      <c r="G2918">
        <v>97</v>
      </c>
      <c r="H2918" t="s">
        <v>528</v>
      </c>
      <c r="I2918" t="s">
        <v>5368</v>
      </c>
      <c r="J2918" t="s">
        <v>5359</v>
      </c>
      <c r="W2918" t="s">
        <v>4138</v>
      </c>
      <c r="X2918" t="s">
        <v>11</v>
      </c>
      <c r="AD2918">
        <v>9000000</v>
      </c>
      <c r="AE2918">
        <v>4.2</v>
      </c>
      <c r="AF2918">
        <v>1046166</v>
      </c>
      <c r="AG2918">
        <f>IFERROR(CORREL(AD2918:$AD$3757, AF2918:$AF$3757), "")</f>
        <v>5.5701335227480199E-2</v>
      </c>
      <c r="AH2918">
        <f t="shared" si="73"/>
        <v>-7953834</v>
      </c>
    </row>
    <row r="2919" spans="1:34" x14ac:dyDescent="0.3">
      <c r="A2919" t="s">
        <v>8</v>
      </c>
      <c r="B2919" t="s">
        <v>4139</v>
      </c>
      <c r="G2919">
        <v>93</v>
      </c>
      <c r="H2919" t="s">
        <v>253</v>
      </c>
      <c r="I2919" t="s">
        <v>528</v>
      </c>
      <c r="W2919" t="s">
        <v>4140</v>
      </c>
      <c r="X2919" t="s">
        <v>11</v>
      </c>
      <c r="AD2919">
        <v>8800000</v>
      </c>
      <c r="AE2919">
        <v>6.5</v>
      </c>
      <c r="AF2919">
        <v>174635000</v>
      </c>
      <c r="AG2919">
        <f>IFERROR(CORREL(AD2919:$AD$3757, AF2919:$AF$3757), "")</f>
        <v>5.5683060428809446E-2</v>
      </c>
      <c r="AH2919">
        <f t="shared" si="73"/>
        <v>165835000</v>
      </c>
    </row>
    <row r="2920" spans="1:34" x14ac:dyDescent="0.3">
      <c r="A2920" t="s">
        <v>8</v>
      </c>
      <c r="B2920" t="s">
        <v>4141</v>
      </c>
      <c r="G2920">
        <v>84</v>
      </c>
      <c r="H2920" t="s">
        <v>5366</v>
      </c>
      <c r="I2920" t="s">
        <v>5363</v>
      </c>
      <c r="J2920" t="s">
        <v>5281</v>
      </c>
      <c r="W2920" t="s">
        <v>4142</v>
      </c>
      <c r="X2920" t="s">
        <v>11</v>
      </c>
      <c r="AD2920">
        <v>8600000</v>
      </c>
      <c r="AE2920">
        <v>6.5</v>
      </c>
      <c r="AF2920">
        <v>14373825</v>
      </c>
      <c r="AG2920">
        <f>IFERROR(CORREL(AD2920:$AD$3757, AF2920:$AF$3757), "")</f>
        <v>5.6518320072025591E-2</v>
      </c>
      <c r="AH2920">
        <f t="shared" si="73"/>
        <v>5773825</v>
      </c>
    </row>
    <row r="2921" spans="1:34" x14ac:dyDescent="0.3">
      <c r="A2921" t="s">
        <v>8</v>
      </c>
      <c r="B2921" t="s">
        <v>4143</v>
      </c>
      <c r="G2921">
        <v>96</v>
      </c>
      <c r="H2921" t="s">
        <v>354</v>
      </c>
      <c r="I2921" t="s">
        <v>5366</v>
      </c>
      <c r="J2921" t="s">
        <v>5281</v>
      </c>
      <c r="W2921" t="s">
        <v>4144</v>
      </c>
      <c r="X2921" t="s">
        <v>11</v>
      </c>
      <c r="AD2921">
        <v>9000000</v>
      </c>
      <c r="AE2921">
        <v>5.7</v>
      </c>
      <c r="AF2921">
        <v>162</v>
      </c>
      <c r="AG2921">
        <f>IFERROR(CORREL(AD2921:$AD$3757, AF2921:$AF$3757), "")</f>
        <v>5.6512434907139711E-2</v>
      </c>
      <c r="AH2921">
        <f t="shared" si="73"/>
        <v>-8999838</v>
      </c>
    </row>
    <row r="2922" spans="1:34" x14ac:dyDescent="0.3">
      <c r="A2922" t="s">
        <v>8</v>
      </c>
      <c r="B2922" t="s">
        <v>1295</v>
      </c>
      <c r="G2922">
        <v>112</v>
      </c>
      <c r="H2922" t="s">
        <v>897</v>
      </c>
      <c r="I2922" t="s">
        <v>5368</v>
      </c>
      <c r="J2922" t="s">
        <v>5359</v>
      </c>
      <c r="W2922" t="s">
        <v>4145</v>
      </c>
      <c r="X2922" t="s">
        <v>11</v>
      </c>
      <c r="AD2922">
        <v>7000000</v>
      </c>
      <c r="AE2922">
        <v>7.3</v>
      </c>
      <c r="AF2922">
        <v>39462438</v>
      </c>
      <c r="AG2922">
        <f>IFERROR(CORREL(AD2922:$AD$3757, AF2922:$AF$3757), "")</f>
        <v>5.6493535956284958E-2</v>
      </c>
      <c r="AH2922">
        <f t="shared" si="73"/>
        <v>32462438</v>
      </c>
    </row>
    <row r="2923" spans="1:34" x14ac:dyDescent="0.3">
      <c r="A2923" t="s">
        <v>8</v>
      </c>
      <c r="B2923" t="s">
        <v>4146</v>
      </c>
      <c r="G2923">
        <v>125</v>
      </c>
      <c r="H2923" t="s">
        <v>897</v>
      </c>
      <c r="I2923" t="s">
        <v>5368</v>
      </c>
      <c r="J2923" t="s">
        <v>5359</v>
      </c>
      <c r="W2923" t="s">
        <v>4147</v>
      </c>
      <c r="X2923" t="s">
        <v>11</v>
      </c>
      <c r="AD2923">
        <v>8500000</v>
      </c>
      <c r="AE2923">
        <v>6.9</v>
      </c>
      <c r="AF2923">
        <v>29200000</v>
      </c>
      <c r="AG2923">
        <f>IFERROR(CORREL(AD2923:$AD$3757, AF2923:$AF$3757), "")</f>
        <v>5.6544757625665638E-2</v>
      </c>
      <c r="AH2923">
        <f t="shared" si="73"/>
        <v>20700000</v>
      </c>
    </row>
    <row r="2924" spans="1:34" x14ac:dyDescent="0.3">
      <c r="A2924" t="s">
        <v>8</v>
      </c>
      <c r="B2924" t="s">
        <v>4148</v>
      </c>
      <c r="G2924">
        <v>96</v>
      </c>
      <c r="H2924" t="s">
        <v>528</v>
      </c>
      <c r="W2924" t="s">
        <v>4149</v>
      </c>
      <c r="X2924" t="s">
        <v>11</v>
      </c>
      <c r="AD2924">
        <v>8500000</v>
      </c>
      <c r="AE2924">
        <v>5</v>
      </c>
      <c r="AF2924">
        <v>21564616</v>
      </c>
      <c r="AG2924">
        <f>IFERROR(CORREL(AD2924:$AD$3757, AF2924:$AF$3757), "")</f>
        <v>5.6564953245608521E-2</v>
      </c>
      <c r="AH2924">
        <f t="shared" si="73"/>
        <v>13064616</v>
      </c>
    </row>
    <row r="2925" spans="1:34" x14ac:dyDescent="0.3">
      <c r="A2925" t="s">
        <v>8</v>
      </c>
      <c r="B2925" t="s">
        <v>2197</v>
      </c>
      <c r="G2925">
        <v>103</v>
      </c>
      <c r="H2925" t="s">
        <v>528</v>
      </c>
      <c r="I2925" t="s">
        <v>897</v>
      </c>
      <c r="W2925" t="s">
        <v>4150</v>
      </c>
      <c r="X2925" t="s">
        <v>11</v>
      </c>
      <c r="AD2925">
        <v>8000000</v>
      </c>
      <c r="AE2925">
        <v>7.3</v>
      </c>
      <c r="AF2925">
        <v>14879556</v>
      </c>
      <c r="AG2925">
        <f>IFERROR(CORREL(AD2925:$AD$3757, AF2925:$AF$3757), "")</f>
        <v>5.6570314313182754E-2</v>
      </c>
      <c r="AH2925">
        <f t="shared" si="73"/>
        <v>6879556</v>
      </c>
    </row>
    <row r="2926" spans="1:34" x14ac:dyDescent="0.3">
      <c r="A2926" t="s">
        <v>8</v>
      </c>
      <c r="B2926" t="s">
        <v>4151</v>
      </c>
      <c r="G2926">
        <v>101</v>
      </c>
      <c r="H2926" t="s">
        <v>528</v>
      </c>
      <c r="W2926" t="s">
        <v>4152</v>
      </c>
      <c r="X2926" t="s">
        <v>11</v>
      </c>
      <c r="AD2926">
        <v>8500000</v>
      </c>
      <c r="AE2926">
        <v>6.5</v>
      </c>
      <c r="AF2926">
        <v>34017854</v>
      </c>
      <c r="AG2926">
        <f>IFERROR(CORREL(AD2926:$AD$3757, AF2926:$AF$3757), "")</f>
        <v>5.6564685294876495E-2</v>
      </c>
      <c r="AH2926">
        <f t="shared" si="73"/>
        <v>25517854</v>
      </c>
    </row>
    <row r="2927" spans="1:34" x14ac:dyDescent="0.3">
      <c r="A2927" t="s">
        <v>8</v>
      </c>
      <c r="B2927" t="s">
        <v>3198</v>
      </c>
      <c r="G2927">
        <v>104</v>
      </c>
      <c r="H2927" t="s">
        <v>897</v>
      </c>
      <c r="I2927" t="s">
        <v>5368</v>
      </c>
      <c r="J2927" t="s">
        <v>5359</v>
      </c>
      <c r="W2927" t="s">
        <v>4153</v>
      </c>
      <c r="X2927" t="s">
        <v>11</v>
      </c>
      <c r="AD2927">
        <v>22000000</v>
      </c>
      <c r="AE2927">
        <v>2.1</v>
      </c>
      <c r="AF2927">
        <v>4273372</v>
      </c>
      <c r="AG2927">
        <f>IFERROR(CORREL(AD2927:$AD$3757, AF2927:$AF$3757), "")</f>
        <v>5.6595891399960359E-2</v>
      </c>
      <c r="AH2927">
        <f t="shared" si="73"/>
        <v>-17726628</v>
      </c>
    </row>
    <row r="2928" spans="1:34" x14ac:dyDescent="0.3">
      <c r="A2928" t="s">
        <v>8</v>
      </c>
      <c r="B2928" t="s">
        <v>3793</v>
      </c>
      <c r="G2928">
        <v>119</v>
      </c>
      <c r="H2928" t="s">
        <v>5367</v>
      </c>
      <c r="I2928" t="s">
        <v>897</v>
      </c>
      <c r="J2928" t="s">
        <v>5359</v>
      </c>
      <c r="W2928" t="s">
        <v>4154</v>
      </c>
      <c r="X2928" t="s">
        <v>11</v>
      </c>
      <c r="AD2928">
        <v>8500000</v>
      </c>
      <c r="AE2928">
        <v>7</v>
      </c>
      <c r="AF2928">
        <v>4440055</v>
      </c>
      <c r="AG2928">
        <f>IFERROR(CORREL(AD2928:$AD$3757, AF2928:$AF$3757), "")</f>
        <v>5.6617855804545668E-2</v>
      </c>
      <c r="AH2928">
        <f t="shared" si="73"/>
        <v>-4059945</v>
      </c>
    </row>
    <row r="2929" spans="1:34" x14ac:dyDescent="0.3">
      <c r="A2929" t="s">
        <v>8</v>
      </c>
      <c r="B2929" t="s">
        <v>3887</v>
      </c>
      <c r="G2929">
        <v>128</v>
      </c>
      <c r="H2929" t="s">
        <v>253</v>
      </c>
      <c r="I2929" t="s">
        <v>897</v>
      </c>
      <c r="J2929" t="s">
        <v>5281</v>
      </c>
      <c r="W2929" t="s">
        <v>4155</v>
      </c>
      <c r="X2929" t="s">
        <v>3889</v>
      </c>
      <c r="AD2929">
        <v>12000000</v>
      </c>
      <c r="AE2929">
        <v>8</v>
      </c>
      <c r="AF2929">
        <v>4018695</v>
      </c>
      <c r="AG2929">
        <f>IFERROR(CORREL(AD2929:$AD$3757, AF2929:$AF$3757), "")</f>
        <v>5.660040036234016E-2</v>
      </c>
      <c r="AH2929">
        <f t="shared" si="73"/>
        <v>-7981305</v>
      </c>
    </row>
    <row r="2930" spans="1:34" x14ac:dyDescent="0.3">
      <c r="A2930" t="s">
        <v>8</v>
      </c>
      <c r="B2930" t="s">
        <v>2681</v>
      </c>
      <c r="G2930">
        <v>107</v>
      </c>
      <c r="H2930" t="s">
        <v>897</v>
      </c>
      <c r="I2930" t="s">
        <v>5368</v>
      </c>
      <c r="J2930" t="s">
        <v>5359</v>
      </c>
      <c r="W2930" t="s">
        <v>2682</v>
      </c>
      <c r="X2930" t="s">
        <v>11</v>
      </c>
      <c r="AD2930">
        <v>8200000</v>
      </c>
      <c r="AE2930">
        <v>6.5</v>
      </c>
      <c r="AF2930">
        <v>80000000</v>
      </c>
      <c r="AG2930">
        <f>IFERROR(CORREL(AD2930:$AD$3757, AF2930:$AF$3757), "")</f>
        <v>5.6592946931844239E-2</v>
      </c>
      <c r="AH2930">
        <f t="shared" si="73"/>
        <v>71800000</v>
      </c>
    </row>
    <row r="2931" spans="1:34" x14ac:dyDescent="0.3">
      <c r="A2931" t="s">
        <v>8</v>
      </c>
      <c r="B2931" t="s">
        <v>4156</v>
      </c>
      <c r="G2931">
        <v>126</v>
      </c>
      <c r="H2931" t="s">
        <v>253</v>
      </c>
      <c r="I2931" t="s">
        <v>897</v>
      </c>
      <c r="J2931" t="s">
        <v>5281</v>
      </c>
      <c r="W2931" t="s">
        <v>4157</v>
      </c>
      <c r="X2931" t="s">
        <v>11</v>
      </c>
      <c r="AD2931">
        <v>8000000</v>
      </c>
      <c r="AE2931">
        <v>7.1</v>
      </c>
      <c r="AF2931">
        <v>1997807</v>
      </c>
      <c r="AG2931">
        <f>IFERROR(CORREL(AD2931:$AD$3757, AF2931:$AF$3757), "")</f>
        <v>5.6791335547468721E-2</v>
      </c>
      <c r="AH2931">
        <f t="shared" si="73"/>
        <v>-6002193</v>
      </c>
    </row>
    <row r="2932" spans="1:34" x14ac:dyDescent="0.3">
      <c r="A2932" t="s">
        <v>8</v>
      </c>
      <c r="B2932" t="s">
        <v>1667</v>
      </c>
      <c r="G2932">
        <v>126</v>
      </c>
      <c r="H2932" t="s">
        <v>354</v>
      </c>
      <c r="I2932" t="s">
        <v>897</v>
      </c>
      <c r="J2932" t="s">
        <v>5361</v>
      </c>
      <c r="K2932" t="s">
        <v>5365</v>
      </c>
      <c r="W2932" t="s">
        <v>1668</v>
      </c>
      <c r="X2932" t="s">
        <v>11</v>
      </c>
      <c r="AD2932">
        <v>8000000</v>
      </c>
      <c r="AE2932">
        <v>7.2</v>
      </c>
      <c r="AF2932">
        <v>90800000</v>
      </c>
      <c r="AG2932">
        <f>IFERROR(CORREL(AD2932:$AD$3757, AF2932:$AF$3757), "")</f>
        <v>5.6770075359110231E-2</v>
      </c>
      <c r="AH2932">
        <f t="shared" si="73"/>
        <v>82800000</v>
      </c>
    </row>
    <row r="2933" spans="1:34" x14ac:dyDescent="0.3">
      <c r="A2933" t="s">
        <v>8</v>
      </c>
      <c r="B2933" t="s">
        <v>3902</v>
      </c>
      <c r="G2933">
        <v>150</v>
      </c>
      <c r="H2933" t="s">
        <v>1714</v>
      </c>
      <c r="I2933" t="s">
        <v>5362</v>
      </c>
      <c r="J2933" t="s">
        <v>5358</v>
      </c>
      <c r="W2933" t="s">
        <v>4158</v>
      </c>
      <c r="X2933" t="s">
        <v>11</v>
      </c>
      <c r="AD2933">
        <v>8500000</v>
      </c>
      <c r="AE2933">
        <v>6.7</v>
      </c>
      <c r="AF2933">
        <v>140244</v>
      </c>
      <c r="AG2933">
        <f>IFERROR(CORREL(AD2933:$AD$3757, AF2933:$AF$3757), "")</f>
        <v>5.7027850330218767E-2</v>
      </c>
      <c r="AH2933">
        <f t="shared" si="73"/>
        <v>-8359756</v>
      </c>
    </row>
    <row r="2934" spans="1:34" x14ac:dyDescent="0.3">
      <c r="A2934" t="s">
        <v>8</v>
      </c>
      <c r="B2934" t="s">
        <v>469</v>
      </c>
      <c r="G2934">
        <v>178</v>
      </c>
      <c r="H2934" t="s">
        <v>5366</v>
      </c>
      <c r="I2934" t="s">
        <v>897</v>
      </c>
      <c r="W2934" t="s">
        <v>4159</v>
      </c>
      <c r="X2934" t="s">
        <v>11</v>
      </c>
      <c r="AD2934">
        <v>8000000</v>
      </c>
      <c r="AE2934">
        <v>8.9</v>
      </c>
      <c r="AF2934">
        <v>107930000</v>
      </c>
      <c r="AG2934">
        <f>IFERROR(CORREL(AD2934:$AD$3757, AF2934:$AF$3757), "")</f>
        <v>5.7006886767234019E-2</v>
      </c>
      <c r="AH2934">
        <f t="shared" si="73"/>
        <v>99930000</v>
      </c>
    </row>
    <row r="2935" spans="1:34" x14ac:dyDescent="0.3">
      <c r="A2935" t="s">
        <v>8</v>
      </c>
      <c r="B2935" t="s">
        <v>4160</v>
      </c>
      <c r="G2935">
        <v>117</v>
      </c>
      <c r="H2935" t="s">
        <v>5366</v>
      </c>
      <c r="I2935" t="s">
        <v>897</v>
      </c>
      <c r="J2935" t="s">
        <v>5281</v>
      </c>
      <c r="W2935" t="s">
        <v>4161</v>
      </c>
      <c r="X2935" t="s">
        <v>11</v>
      </c>
      <c r="AD2935">
        <v>8500000</v>
      </c>
      <c r="AE2935">
        <v>7.9</v>
      </c>
      <c r="AF2935">
        <v>32279955</v>
      </c>
      <c r="AG2935">
        <f>IFERROR(CORREL(AD2935:$AD$3757, AF2935:$AF$3757), "")</f>
        <v>5.7368125471658003E-2</v>
      </c>
      <c r="AH2935">
        <f t="shared" si="73"/>
        <v>23779955</v>
      </c>
    </row>
    <row r="2936" spans="1:34" x14ac:dyDescent="0.3">
      <c r="A2936" t="s">
        <v>8</v>
      </c>
      <c r="B2936" t="s">
        <v>1310</v>
      </c>
      <c r="G2936">
        <v>119</v>
      </c>
      <c r="H2936" t="s">
        <v>528</v>
      </c>
      <c r="I2936" t="s">
        <v>1714</v>
      </c>
      <c r="J2936" t="s">
        <v>5281</v>
      </c>
      <c r="W2936" t="s">
        <v>4162</v>
      </c>
      <c r="X2936" t="s">
        <v>11</v>
      </c>
      <c r="AD2936">
        <v>8550000</v>
      </c>
      <c r="AE2936">
        <v>5.6</v>
      </c>
      <c r="AF2936">
        <v>4992159</v>
      </c>
      <c r="AG2936">
        <f>IFERROR(CORREL(AD2936:$AD$3757, AF2936:$AF$3757), "")</f>
        <v>5.7396251131036365E-2</v>
      </c>
      <c r="AH2936">
        <f t="shared" si="73"/>
        <v>-3557841</v>
      </c>
    </row>
    <row r="2937" spans="1:34" x14ac:dyDescent="0.3">
      <c r="A2937" t="s">
        <v>8</v>
      </c>
      <c r="B2937" t="s">
        <v>1951</v>
      </c>
      <c r="G2937">
        <v>174</v>
      </c>
      <c r="H2937" t="s">
        <v>5367</v>
      </c>
      <c r="I2937" t="s">
        <v>897</v>
      </c>
      <c r="J2937" t="s">
        <v>5361</v>
      </c>
      <c r="K2937" t="s">
        <v>5362</v>
      </c>
      <c r="L2937" t="s">
        <v>5359</v>
      </c>
      <c r="W2937" t="s">
        <v>4163</v>
      </c>
      <c r="X2937" t="s">
        <v>11</v>
      </c>
      <c r="AD2937">
        <v>8200000</v>
      </c>
      <c r="AE2937">
        <v>8</v>
      </c>
      <c r="AF2937">
        <v>163214286</v>
      </c>
      <c r="AG2937">
        <f>IFERROR(CORREL(AD2937:$AD$3757, AF2937:$AF$3757), "")</f>
        <v>5.7379397619764724E-2</v>
      </c>
      <c r="AH2937">
        <f t="shared" si="73"/>
        <v>155014286</v>
      </c>
    </row>
    <row r="2938" spans="1:34" x14ac:dyDescent="0.3">
      <c r="A2938" t="s">
        <v>8</v>
      </c>
      <c r="B2938" t="s">
        <v>222</v>
      </c>
      <c r="G2938">
        <v>111</v>
      </c>
      <c r="H2938" t="s">
        <v>528</v>
      </c>
      <c r="I2938" t="s">
        <v>5357</v>
      </c>
      <c r="J2938" t="s">
        <v>5359</v>
      </c>
      <c r="W2938" t="s">
        <v>4164</v>
      </c>
      <c r="X2938" t="s">
        <v>11</v>
      </c>
      <c r="AD2938">
        <v>8000000</v>
      </c>
      <c r="AE2938">
        <v>6.2</v>
      </c>
      <c r="AF2938">
        <v>69800000</v>
      </c>
      <c r="AG2938">
        <f>IFERROR(CORREL(AD2938:$AD$3757, AF2938:$AF$3757), "")</f>
        <v>5.8179535933968914E-2</v>
      </c>
      <c r="AH2938">
        <f t="shared" si="73"/>
        <v>61800000</v>
      </c>
    </row>
    <row r="2939" spans="1:34" x14ac:dyDescent="0.3">
      <c r="A2939" t="s">
        <v>8</v>
      </c>
      <c r="B2939" t="s">
        <v>4165</v>
      </c>
      <c r="G2939">
        <v>101</v>
      </c>
      <c r="H2939" t="s">
        <v>528</v>
      </c>
      <c r="I2939" t="s">
        <v>897</v>
      </c>
      <c r="W2939" t="s">
        <v>4166</v>
      </c>
      <c r="X2939" t="s">
        <v>11</v>
      </c>
      <c r="AD2939">
        <v>8000000</v>
      </c>
      <c r="AE2939">
        <v>7.9</v>
      </c>
      <c r="AF2939">
        <v>59889948</v>
      </c>
      <c r="AG2939">
        <f>IFERROR(CORREL(AD2939:$AD$3757, AF2939:$AF$3757), "")</f>
        <v>5.8342505420465998E-2</v>
      </c>
      <c r="AH2939">
        <f t="shared" si="73"/>
        <v>51889948</v>
      </c>
    </row>
    <row r="2940" spans="1:34" x14ac:dyDescent="0.3">
      <c r="A2940" t="s">
        <v>8</v>
      </c>
      <c r="B2940" t="s">
        <v>1027</v>
      </c>
      <c r="G2940">
        <v>89</v>
      </c>
      <c r="H2940" t="s">
        <v>253</v>
      </c>
      <c r="I2940" t="s">
        <v>897</v>
      </c>
      <c r="W2940" t="s">
        <v>4167</v>
      </c>
      <c r="X2940" t="s">
        <v>11</v>
      </c>
      <c r="AD2940">
        <v>8000000</v>
      </c>
      <c r="AE2940">
        <v>8.1</v>
      </c>
      <c r="AF2940">
        <v>52287414</v>
      </c>
      <c r="AG2940">
        <f>IFERROR(CORREL(AD2940:$AD$3757, AF2940:$AF$3757), "")</f>
        <v>5.8463807717809103E-2</v>
      </c>
      <c r="AH2940">
        <f t="shared" si="73"/>
        <v>44287414</v>
      </c>
    </row>
    <row r="2941" spans="1:34" x14ac:dyDescent="0.3">
      <c r="A2941" t="s">
        <v>8</v>
      </c>
      <c r="B2941" t="s">
        <v>1420</v>
      </c>
      <c r="G2941">
        <v>113</v>
      </c>
      <c r="H2941" t="s">
        <v>897</v>
      </c>
      <c r="I2941" t="s">
        <v>1714</v>
      </c>
      <c r="J2941" t="s">
        <v>5358</v>
      </c>
      <c r="K2941" t="s">
        <v>5281</v>
      </c>
      <c r="W2941" t="s">
        <v>4168</v>
      </c>
      <c r="X2941" t="s">
        <v>11</v>
      </c>
      <c r="AD2941">
        <v>8000000</v>
      </c>
      <c r="AE2941">
        <v>7.6</v>
      </c>
      <c r="AF2941">
        <v>45063889</v>
      </c>
      <c r="AG2941">
        <f>IFERROR(CORREL(AD2941:$AD$3757, AF2941:$AF$3757), "")</f>
        <v>5.8556505078854827E-2</v>
      </c>
      <c r="AH2941">
        <f t="shared" si="73"/>
        <v>37063889</v>
      </c>
    </row>
    <row r="2942" spans="1:34" x14ac:dyDescent="0.3">
      <c r="A2942" t="s">
        <v>8</v>
      </c>
      <c r="B2942" t="s">
        <v>4169</v>
      </c>
      <c r="G2942">
        <v>95</v>
      </c>
      <c r="H2942" t="s">
        <v>897</v>
      </c>
      <c r="I2942" t="s">
        <v>5368</v>
      </c>
      <c r="W2942" t="s">
        <v>4170</v>
      </c>
      <c r="X2942" t="s">
        <v>11</v>
      </c>
      <c r="AD2942">
        <v>8000000</v>
      </c>
      <c r="AE2942">
        <v>3.5</v>
      </c>
      <c r="AF2942">
        <v>40066497</v>
      </c>
      <c r="AG2942">
        <f>IFERROR(CORREL(AD2942:$AD$3757, AF2942:$AF$3757), "")</f>
        <v>5.862470305181143E-2</v>
      </c>
      <c r="AH2942">
        <f t="shared" si="73"/>
        <v>32066497</v>
      </c>
    </row>
    <row r="2943" spans="1:34" x14ac:dyDescent="0.3">
      <c r="A2943" t="s">
        <v>8</v>
      </c>
      <c r="B2943" t="s">
        <v>4171</v>
      </c>
      <c r="G2943">
        <v>112</v>
      </c>
      <c r="H2943" t="s">
        <v>5367</v>
      </c>
      <c r="I2943" t="s">
        <v>5366</v>
      </c>
      <c r="J2943" t="s">
        <v>897</v>
      </c>
      <c r="W2943" t="s">
        <v>4172</v>
      </c>
      <c r="X2943" t="s">
        <v>11</v>
      </c>
      <c r="AD2943">
        <v>8000000</v>
      </c>
      <c r="AE2943">
        <v>7.6</v>
      </c>
      <c r="AF2943">
        <v>36500000</v>
      </c>
      <c r="AG2943">
        <f>IFERROR(CORREL(AD2943:$AD$3757, AF2943:$AF$3757), "")</f>
        <v>5.8677558679506997E-2</v>
      </c>
      <c r="AH2943">
        <f t="shared" si="73"/>
        <v>28500000</v>
      </c>
    </row>
    <row r="2944" spans="1:34" x14ac:dyDescent="0.3">
      <c r="A2944" t="s">
        <v>8</v>
      </c>
      <c r="B2944" t="s">
        <v>3562</v>
      </c>
      <c r="G2944">
        <v>109</v>
      </c>
      <c r="H2944" t="s">
        <v>528</v>
      </c>
      <c r="I2944" t="s">
        <v>897</v>
      </c>
      <c r="J2944" t="s">
        <v>5368</v>
      </c>
      <c r="K2944" t="s">
        <v>5359</v>
      </c>
      <c r="W2944" t="s">
        <v>4173</v>
      </c>
      <c r="X2944" t="s">
        <v>11</v>
      </c>
      <c r="AD2944">
        <v>8000000</v>
      </c>
      <c r="AE2944">
        <v>6.5</v>
      </c>
      <c r="AF2944">
        <v>27362712</v>
      </c>
      <c r="AG2944">
        <f>IFERROR(CORREL(AD2944:$AD$3757, AF2944:$AF$3757), "")</f>
        <v>5.8720275235897658E-2</v>
      </c>
      <c r="AH2944">
        <f t="shared" si="73"/>
        <v>19362712</v>
      </c>
    </row>
    <row r="2945" spans="1:34" x14ac:dyDescent="0.3">
      <c r="A2945" t="s">
        <v>8</v>
      </c>
      <c r="B2945" t="s">
        <v>4174</v>
      </c>
      <c r="G2945">
        <v>108</v>
      </c>
      <c r="H2945" t="s">
        <v>528</v>
      </c>
      <c r="I2945" t="s">
        <v>5366</v>
      </c>
      <c r="J2945" t="s">
        <v>897</v>
      </c>
      <c r="K2945" t="s">
        <v>5359</v>
      </c>
      <c r="L2945" t="s">
        <v>5281</v>
      </c>
      <c r="W2945" t="s">
        <v>4175</v>
      </c>
      <c r="X2945" t="s">
        <v>11</v>
      </c>
      <c r="AD2945">
        <v>8000000</v>
      </c>
      <c r="AE2945">
        <v>5.6</v>
      </c>
      <c r="AF2945">
        <v>34746109</v>
      </c>
      <c r="AG2945">
        <f>IFERROR(CORREL(AD2945:$AD$3757, AF2945:$AF$3757), "")</f>
        <v>5.8739848834719319E-2</v>
      </c>
      <c r="AH2945">
        <f t="shared" si="73"/>
        <v>26746109</v>
      </c>
    </row>
    <row r="2946" spans="1:34" x14ac:dyDescent="0.3">
      <c r="A2946" t="s">
        <v>8</v>
      </c>
      <c r="B2946" t="s">
        <v>2199</v>
      </c>
      <c r="G2946">
        <v>100</v>
      </c>
      <c r="H2946" t="s">
        <v>528</v>
      </c>
      <c r="I2946" t="s">
        <v>897</v>
      </c>
      <c r="J2946" t="s">
        <v>5359</v>
      </c>
      <c r="W2946" t="s">
        <v>4176</v>
      </c>
      <c r="X2946" t="s">
        <v>11</v>
      </c>
      <c r="AD2946">
        <v>8000000</v>
      </c>
      <c r="AE2946">
        <v>7.7</v>
      </c>
      <c r="AF2946">
        <v>34963967</v>
      </c>
      <c r="AG2946">
        <f>IFERROR(CORREL(AD2946:$AD$3757, AF2946:$AF$3757), "")</f>
        <v>5.8777941872728424E-2</v>
      </c>
      <c r="AH2946">
        <f t="shared" si="73"/>
        <v>26963967</v>
      </c>
    </row>
    <row r="2947" spans="1:34" x14ac:dyDescent="0.3">
      <c r="A2947" t="s">
        <v>8</v>
      </c>
      <c r="B2947" t="s">
        <v>4177</v>
      </c>
      <c r="G2947">
        <v>90</v>
      </c>
      <c r="H2947" t="s">
        <v>1714</v>
      </c>
      <c r="I2947" t="s">
        <v>5363</v>
      </c>
      <c r="J2947" t="s">
        <v>5281</v>
      </c>
      <c r="W2947" t="s">
        <v>4178</v>
      </c>
      <c r="X2947" t="s">
        <v>11</v>
      </c>
      <c r="AD2947">
        <v>8000000</v>
      </c>
      <c r="AE2947">
        <v>5.2</v>
      </c>
      <c r="AF2947">
        <v>25926543</v>
      </c>
      <c r="AG2947">
        <f>IFERROR(CORREL(AD2947:$AD$3757, AF2947:$AF$3757), "")</f>
        <v>5.881673117245656E-2</v>
      </c>
      <c r="AH2947">
        <f t="shared" ref="AH2947:AH3010" si="74" xml:space="preserve"> AF2947 - AD2947</f>
        <v>17926543</v>
      </c>
    </row>
    <row r="2948" spans="1:34" x14ac:dyDescent="0.3">
      <c r="A2948" t="s">
        <v>8</v>
      </c>
      <c r="B2948" t="s">
        <v>4179</v>
      </c>
      <c r="G2948">
        <v>94</v>
      </c>
      <c r="H2948" t="s">
        <v>528</v>
      </c>
      <c r="I2948" t="s">
        <v>5359</v>
      </c>
      <c r="W2948" t="s">
        <v>4180</v>
      </c>
      <c r="X2948" t="s">
        <v>11</v>
      </c>
      <c r="AD2948">
        <v>8000000</v>
      </c>
      <c r="AE2948">
        <v>6.1</v>
      </c>
      <c r="AF2948">
        <v>26049082</v>
      </c>
      <c r="AG2948">
        <f>IFERROR(CORREL(AD2948:$AD$3757, AF2948:$AF$3757), "")</f>
        <v>5.8833244319174957E-2</v>
      </c>
      <c r="AH2948">
        <f t="shared" si="74"/>
        <v>18049082</v>
      </c>
    </row>
    <row r="2949" spans="1:34" x14ac:dyDescent="0.3">
      <c r="A2949" t="s">
        <v>8</v>
      </c>
      <c r="B2949" t="s">
        <v>224</v>
      </c>
      <c r="G2949">
        <v>111</v>
      </c>
      <c r="H2949" t="s">
        <v>528</v>
      </c>
      <c r="I2949" t="s">
        <v>897</v>
      </c>
      <c r="J2949" t="s">
        <v>5359</v>
      </c>
      <c r="W2949" t="s">
        <v>4181</v>
      </c>
      <c r="X2949" t="s">
        <v>11</v>
      </c>
      <c r="AD2949">
        <v>8000000</v>
      </c>
      <c r="AE2949">
        <v>7.4</v>
      </c>
      <c r="AF2949">
        <v>22551000</v>
      </c>
      <c r="AG2949">
        <f>IFERROR(CORREL(AD2949:$AD$3757, AF2949:$AF$3757), "")</f>
        <v>5.8850073515243996E-2</v>
      </c>
      <c r="AH2949">
        <f t="shared" si="74"/>
        <v>14551000</v>
      </c>
    </row>
    <row r="2950" spans="1:34" x14ac:dyDescent="0.3">
      <c r="A2950" t="s">
        <v>8</v>
      </c>
      <c r="B2950" t="s">
        <v>4182</v>
      </c>
      <c r="G2950">
        <v>142</v>
      </c>
      <c r="H2950" t="s">
        <v>354</v>
      </c>
      <c r="I2950" t="s">
        <v>253</v>
      </c>
      <c r="J2950" t="s">
        <v>5281</v>
      </c>
      <c r="W2950" t="s">
        <v>4183</v>
      </c>
      <c r="X2950" t="s">
        <v>11</v>
      </c>
      <c r="AD2950">
        <v>7000000</v>
      </c>
      <c r="AE2950">
        <v>6.8</v>
      </c>
      <c r="AF2950">
        <v>22800000</v>
      </c>
      <c r="AG2950">
        <f>IFERROR(CORREL(AD2950:$AD$3757, AF2950:$AF$3757), "")</f>
        <v>5.8859432449340596E-2</v>
      </c>
      <c r="AH2950">
        <f t="shared" si="74"/>
        <v>15800000</v>
      </c>
    </row>
    <row r="2951" spans="1:34" x14ac:dyDescent="0.3">
      <c r="A2951" t="s">
        <v>8</v>
      </c>
      <c r="B2951" t="s">
        <v>1689</v>
      </c>
      <c r="G2951">
        <v>107</v>
      </c>
      <c r="H2951" t="s">
        <v>5357</v>
      </c>
      <c r="I2951" t="s">
        <v>1714</v>
      </c>
      <c r="J2951" t="s">
        <v>5363</v>
      </c>
      <c r="K2951" t="s">
        <v>5281</v>
      </c>
      <c r="W2951" t="s">
        <v>4184</v>
      </c>
      <c r="X2951" t="s">
        <v>11</v>
      </c>
      <c r="AD2951">
        <v>8000000</v>
      </c>
      <c r="AE2951">
        <v>6.4</v>
      </c>
      <c r="AF2951">
        <v>18090181</v>
      </c>
      <c r="AG2951">
        <f>IFERROR(CORREL(AD2951:$AD$3757, AF2951:$AF$3757), "")</f>
        <v>5.8870430429071127E-2</v>
      </c>
      <c r="AH2951">
        <f t="shared" si="74"/>
        <v>10090181</v>
      </c>
    </row>
    <row r="2952" spans="1:34" x14ac:dyDescent="0.3">
      <c r="A2952" t="s">
        <v>8</v>
      </c>
      <c r="B2952" t="s">
        <v>1577</v>
      </c>
      <c r="G2952">
        <v>91</v>
      </c>
      <c r="H2952" t="s">
        <v>528</v>
      </c>
      <c r="I2952" t="s">
        <v>897</v>
      </c>
      <c r="J2952" t="s">
        <v>5359</v>
      </c>
      <c r="W2952" t="s">
        <v>4185</v>
      </c>
      <c r="X2952" t="s">
        <v>11</v>
      </c>
      <c r="AD2952">
        <v>8000000</v>
      </c>
      <c r="AE2952">
        <v>5.7</v>
      </c>
      <c r="AF2952">
        <v>17843379</v>
      </c>
      <c r="AG2952">
        <f>IFERROR(CORREL(AD2952:$AD$3757, AF2952:$AF$3757), "")</f>
        <v>5.8871200278279405E-2</v>
      </c>
      <c r="AH2952">
        <f t="shared" si="74"/>
        <v>9843379</v>
      </c>
    </row>
    <row r="2953" spans="1:34" x14ac:dyDescent="0.3">
      <c r="A2953" t="s">
        <v>8</v>
      </c>
      <c r="B2953" t="s">
        <v>3739</v>
      </c>
      <c r="G2953">
        <v>82</v>
      </c>
      <c r="H2953" t="s">
        <v>528</v>
      </c>
      <c r="I2953" t="s">
        <v>5366</v>
      </c>
      <c r="W2953" t="s">
        <v>4186</v>
      </c>
      <c r="X2953" t="s">
        <v>11</v>
      </c>
      <c r="AD2953">
        <v>8000000</v>
      </c>
      <c r="AE2953">
        <v>6.7</v>
      </c>
      <c r="AF2953">
        <v>17278980</v>
      </c>
      <c r="AG2953">
        <f>IFERROR(CORREL(AD2953:$AD$3757, AF2953:$AF$3757), "")</f>
        <v>5.8871525230297338E-2</v>
      </c>
      <c r="AH2953">
        <f t="shared" si="74"/>
        <v>9278980</v>
      </c>
    </row>
    <row r="2954" spans="1:34" x14ac:dyDescent="0.3">
      <c r="A2954" t="s">
        <v>8</v>
      </c>
      <c r="B2954" t="s">
        <v>4187</v>
      </c>
      <c r="G2954">
        <v>97</v>
      </c>
      <c r="H2954" t="s">
        <v>528</v>
      </c>
      <c r="I2954" t="s">
        <v>5359</v>
      </c>
      <c r="W2954" t="s">
        <v>4188</v>
      </c>
      <c r="X2954" t="s">
        <v>11</v>
      </c>
      <c r="AD2954">
        <v>8000000</v>
      </c>
      <c r="AE2954">
        <v>5.6</v>
      </c>
      <c r="AF2954">
        <v>16699684</v>
      </c>
      <c r="AG2954">
        <f>IFERROR(CORREL(AD2954:$AD$3757, AF2954:$AF$3757), "")</f>
        <v>5.8870840402968402E-2</v>
      </c>
      <c r="AH2954">
        <f t="shared" si="74"/>
        <v>8699684</v>
      </c>
    </row>
    <row r="2955" spans="1:34" x14ac:dyDescent="0.3">
      <c r="A2955" t="s">
        <v>8</v>
      </c>
      <c r="B2955" t="s">
        <v>1386</v>
      </c>
      <c r="G2955">
        <v>128</v>
      </c>
      <c r="H2955" t="s">
        <v>897</v>
      </c>
      <c r="I2955" t="s">
        <v>5281</v>
      </c>
      <c r="W2955" t="s">
        <v>1387</v>
      </c>
      <c r="X2955" t="s">
        <v>11</v>
      </c>
      <c r="AD2955">
        <v>50000000</v>
      </c>
      <c r="AE2955">
        <v>7</v>
      </c>
      <c r="AF2955">
        <v>50815288</v>
      </c>
      <c r="AG2955">
        <f>IFERROR(CORREL(AD2955:$AD$3757, AF2955:$AF$3757), "")</f>
        <v>5.8869133370076862E-2</v>
      </c>
      <c r="AH2955">
        <f t="shared" si="74"/>
        <v>815288</v>
      </c>
    </row>
    <row r="2956" spans="1:34" x14ac:dyDescent="0.3">
      <c r="A2956" t="s">
        <v>8</v>
      </c>
      <c r="B2956" t="s">
        <v>4189</v>
      </c>
      <c r="G2956">
        <v>102</v>
      </c>
      <c r="H2956" t="s">
        <v>5366</v>
      </c>
      <c r="I2956" t="s">
        <v>897</v>
      </c>
      <c r="W2956" t="s">
        <v>4190</v>
      </c>
      <c r="X2956" t="s">
        <v>11</v>
      </c>
      <c r="AD2956">
        <v>7000000</v>
      </c>
      <c r="AE2956">
        <v>7.6</v>
      </c>
      <c r="AF2956">
        <v>15047419</v>
      </c>
      <c r="AG2956">
        <f>IFERROR(CORREL(AD2956:$AD$3757, AF2956:$AF$3757), "")</f>
        <v>5.8665207740374342E-2</v>
      </c>
      <c r="AH2956">
        <f t="shared" si="74"/>
        <v>8047419</v>
      </c>
    </row>
    <row r="2957" spans="1:34" x14ac:dyDescent="0.3">
      <c r="A2957" t="s">
        <v>8</v>
      </c>
      <c r="B2957" t="s">
        <v>2391</v>
      </c>
      <c r="G2957">
        <v>93</v>
      </c>
      <c r="H2957" t="s">
        <v>897</v>
      </c>
      <c r="I2957" t="s">
        <v>5359</v>
      </c>
      <c r="W2957" t="s">
        <v>4191</v>
      </c>
      <c r="X2957" t="s">
        <v>11</v>
      </c>
      <c r="AD2957">
        <v>5000000</v>
      </c>
      <c r="AE2957">
        <v>6.5</v>
      </c>
      <c r="AF2957">
        <v>14015786</v>
      </c>
      <c r="AG2957">
        <f>IFERROR(CORREL(AD2957:$AD$3757, AF2957:$AF$3757), "")</f>
        <v>5.8660236593073088E-2</v>
      </c>
      <c r="AH2957">
        <f t="shared" si="74"/>
        <v>9015786</v>
      </c>
    </row>
    <row r="2958" spans="1:34" x14ac:dyDescent="0.3">
      <c r="A2958" t="s">
        <v>8</v>
      </c>
      <c r="B2958" t="s">
        <v>4192</v>
      </c>
      <c r="G2958">
        <v>138</v>
      </c>
      <c r="H2958" t="s">
        <v>354</v>
      </c>
      <c r="I2958" t="s">
        <v>5366</v>
      </c>
      <c r="J2958" t="s">
        <v>5281</v>
      </c>
      <c r="W2958" t="s">
        <v>4193</v>
      </c>
      <c r="X2958" t="s">
        <v>11</v>
      </c>
      <c r="AD2958">
        <v>8000000</v>
      </c>
      <c r="AE2958">
        <v>6.3</v>
      </c>
      <c r="AF2958">
        <v>10269307</v>
      </c>
      <c r="AG2958">
        <f>IFERROR(CORREL(AD2958:$AD$3757, AF2958:$AF$3757), "")</f>
        <v>5.8651857628906068E-2</v>
      </c>
      <c r="AH2958">
        <f t="shared" si="74"/>
        <v>2269307</v>
      </c>
    </row>
    <row r="2959" spans="1:34" x14ac:dyDescent="0.3">
      <c r="A2959" t="s">
        <v>8</v>
      </c>
      <c r="B2959" t="s">
        <v>4194</v>
      </c>
      <c r="G2959">
        <v>93</v>
      </c>
      <c r="H2959" t="s">
        <v>528</v>
      </c>
      <c r="I2959" t="s">
        <v>897</v>
      </c>
      <c r="J2959" t="s">
        <v>5359</v>
      </c>
      <c r="W2959" t="s">
        <v>4195</v>
      </c>
      <c r="X2959" t="s">
        <v>11</v>
      </c>
      <c r="AD2959">
        <v>8000000</v>
      </c>
      <c r="AE2959">
        <v>7.1</v>
      </c>
      <c r="AF2959">
        <v>17536788</v>
      </c>
      <c r="AG2959">
        <f>IFERROR(CORREL(AD2959:$AD$3757, AF2959:$AF$3757), "")</f>
        <v>5.8640091224680578E-2</v>
      </c>
      <c r="AH2959">
        <f t="shared" si="74"/>
        <v>9536788</v>
      </c>
    </row>
    <row r="2960" spans="1:34" x14ac:dyDescent="0.3">
      <c r="A2960" t="s">
        <v>8</v>
      </c>
      <c r="B2960" t="s">
        <v>986</v>
      </c>
      <c r="G2960">
        <v>92</v>
      </c>
      <c r="H2960" t="s">
        <v>528</v>
      </c>
      <c r="I2960" t="s">
        <v>5359</v>
      </c>
      <c r="W2960" t="s">
        <v>4196</v>
      </c>
      <c r="X2960" t="s">
        <v>11</v>
      </c>
      <c r="AD2960">
        <v>8000000</v>
      </c>
      <c r="AE2960">
        <v>7.1</v>
      </c>
      <c r="AF2960">
        <v>58401464</v>
      </c>
      <c r="AG2960">
        <f>IFERROR(CORREL(AD2960:$AD$3757, AF2960:$AF$3757), "")</f>
        <v>5.8639905027247495E-2</v>
      </c>
      <c r="AH2960">
        <f t="shared" si="74"/>
        <v>50401464</v>
      </c>
    </row>
    <row r="2961" spans="1:34" x14ac:dyDescent="0.3">
      <c r="A2961" t="s">
        <v>197</v>
      </c>
      <c r="B2961" t="s">
        <v>2445</v>
      </c>
      <c r="G2961">
        <v>92</v>
      </c>
      <c r="H2961" t="s">
        <v>897</v>
      </c>
      <c r="I2961" t="s">
        <v>1714</v>
      </c>
      <c r="W2961" t="s">
        <v>4197</v>
      </c>
      <c r="X2961" t="s">
        <v>11</v>
      </c>
      <c r="AD2961">
        <v>8000000</v>
      </c>
      <c r="AE2961">
        <v>6.9</v>
      </c>
      <c r="AF2961">
        <v>8279017</v>
      </c>
      <c r="AG2961">
        <f>IFERROR(CORREL(AD2961:$AD$3757, AF2961:$AF$3757), "")</f>
        <v>5.8758631899857916E-2</v>
      </c>
      <c r="AH2961">
        <f t="shared" si="74"/>
        <v>279017</v>
      </c>
    </row>
    <row r="2962" spans="1:34" x14ac:dyDescent="0.3">
      <c r="A2962" t="s">
        <v>8</v>
      </c>
      <c r="B2962" t="s">
        <v>3261</v>
      </c>
      <c r="G2962">
        <v>104</v>
      </c>
      <c r="H2962" t="s">
        <v>528</v>
      </c>
      <c r="I2962" t="s">
        <v>897</v>
      </c>
      <c r="W2962" t="s">
        <v>4198</v>
      </c>
      <c r="X2962" t="s">
        <v>11</v>
      </c>
      <c r="AD2962">
        <v>8000000</v>
      </c>
      <c r="AE2962">
        <v>5.4</v>
      </c>
      <c r="AF2962">
        <v>10106233</v>
      </c>
      <c r="AG2962">
        <f>IFERROR(CORREL(AD2962:$AD$3757, AF2962:$AF$3757), "")</f>
        <v>5.8744175607108595E-2</v>
      </c>
      <c r="AH2962">
        <f t="shared" si="74"/>
        <v>2106233</v>
      </c>
    </row>
    <row r="2963" spans="1:34" x14ac:dyDescent="0.3">
      <c r="A2963" t="s">
        <v>8</v>
      </c>
      <c r="B2963" t="s">
        <v>2936</v>
      </c>
      <c r="G2963">
        <v>89</v>
      </c>
      <c r="H2963" t="s">
        <v>528</v>
      </c>
      <c r="W2963" t="s">
        <v>4199</v>
      </c>
      <c r="X2963" t="s">
        <v>11</v>
      </c>
      <c r="AD2963">
        <v>8000000</v>
      </c>
      <c r="AE2963">
        <v>5.0999999999999996</v>
      </c>
      <c r="AF2963">
        <v>4692814</v>
      </c>
      <c r="AG2963">
        <f>IFERROR(CORREL(AD2963:$AD$3757, AF2963:$AF$3757), "")</f>
        <v>5.8732149624350007E-2</v>
      </c>
      <c r="AH2963">
        <f t="shared" si="74"/>
        <v>-3307186</v>
      </c>
    </row>
    <row r="2964" spans="1:34" x14ac:dyDescent="0.3">
      <c r="A2964" t="s">
        <v>8</v>
      </c>
      <c r="B2964" t="s">
        <v>4200</v>
      </c>
      <c r="G2964">
        <v>92</v>
      </c>
      <c r="H2964" t="s">
        <v>528</v>
      </c>
      <c r="I2964" t="s">
        <v>5357</v>
      </c>
      <c r="J2964" t="s">
        <v>5359</v>
      </c>
      <c r="W2964" t="s">
        <v>4201</v>
      </c>
      <c r="X2964" t="s">
        <v>11</v>
      </c>
      <c r="AD2964">
        <v>8000000</v>
      </c>
      <c r="AE2964">
        <v>5.3</v>
      </c>
      <c r="AF2964">
        <v>5018450</v>
      </c>
      <c r="AG2964">
        <f>IFERROR(CORREL(AD2964:$AD$3757, AF2964:$AF$3757), "")</f>
        <v>5.8713299996956049E-2</v>
      </c>
      <c r="AH2964">
        <f t="shared" si="74"/>
        <v>-2981550</v>
      </c>
    </row>
    <row r="2965" spans="1:34" x14ac:dyDescent="0.3">
      <c r="A2965" t="s">
        <v>8</v>
      </c>
      <c r="B2965" t="s">
        <v>4202</v>
      </c>
      <c r="G2965">
        <v>90</v>
      </c>
      <c r="H2965" t="s">
        <v>5360</v>
      </c>
      <c r="I2965" t="s">
        <v>528</v>
      </c>
      <c r="J2965" t="s">
        <v>897</v>
      </c>
      <c r="K2965" t="s">
        <v>5359</v>
      </c>
      <c r="W2965" t="s">
        <v>4203</v>
      </c>
      <c r="X2965" t="s">
        <v>11</v>
      </c>
      <c r="AD2965">
        <v>8000000</v>
      </c>
      <c r="AE2965">
        <v>7.3</v>
      </c>
      <c r="AF2965">
        <v>3442820</v>
      </c>
      <c r="AG2965">
        <f>IFERROR(CORREL(AD2965:$AD$3757, AF2965:$AF$3757), "")</f>
        <v>5.8694764164845481E-2</v>
      </c>
      <c r="AH2965">
        <f t="shared" si="74"/>
        <v>-4557180</v>
      </c>
    </row>
    <row r="2966" spans="1:34" x14ac:dyDescent="0.3">
      <c r="A2966" t="s">
        <v>8</v>
      </c>
      <c r="B2966" t="s">
        <v>3012</v>
      </c>
      <c r="G2966">
        <v>129</v>
      </c>
      <c r="H2966" t="s">
        <v>528</v>
      </c>
      <c r="I2966" t="s">
        <v>897</v>
      </c>
      <c r="W2966" t="s">
        <v>4204</v>
      </c>
      <c r="X2966" t="s">
        <v>11</v>
      </c>
      <c r="AD2966">
        <v>10000000</v>
      </c>
      <c r="AE2966">
        <v>7.3</v>
      </c>
      <c r="AF2966">
        <v>3205244</v>
      </c>
      <c r="AG2966">
        <f>IFERROR(CORREL(AD2966:$AD$3757, AF2966:$AF$3757), "")</f>
        <v>5.867446865045739E-2</v>
      </c>
      <c r="AH2966">
        <f t="shared" si="74"/>
        <v>-6794756</v>
      </c>
    </row>
    <row r="2967" spans="1:34" x14ac:dyDescent="0.3">
      <c r="A2967" t="s">
        <v>8</v>
      </c>
      <c r="B2967" t="s">
        <v>4205</v>
      </c>
      <c r="G2967">
        <v>111</v>
      </c>
      <c r="H2967" t="s">
        <v>528</v>
      </c>
      <c r="I2967" t="s">
        <v>5366</v>
      </c>
      <c r="J2967" t="s">
        <v>5362</v>
      </c>
      <c r="K2967" t="s">
        <v>5359</v>
      </c>
      <c r="W2967" t="s">
        <v>4206</v>
      </c>
      <c r="X2967" t="s">
        <v>762</v>
      </c>
      <c r="AD2967">
        <v>8000000</v>
      </c>
      <c r="AE2967">
        <v>7.1</v>
      </c>
      <c r="AF2967">
        <v>3076425</v>
      </c>
      <c r="AG2967">
        <f>IFERROR(CORREL(AD2967:$AD$3757, AF2967:$AF$3757), "")</f>
        <v>5.8659999211069964E-2</v>
      </c>
      <c r="AH2967">
        <f t="shared" si="74"/>
        <v>-4923575</v>
      </c>
    </row>
    <row r="2968" spans="1:34" x14ac:dyDescent="0.3">
      <c r="A2968" t="s">
        <v>8</v>
      </c>
      <c r="B2968" t="s">
        <v>3440</v>
      </c>
      <c r="G2968">
        <v>79</v>
      </c>
      <c r="H2968" t="s">
        <v>354</v>
      </c>
      <c r="I2968" t="s">
        <v>528</v>
      </c>
      <c r="J2968" t="s">
        <v>5366</v>
      </c>
      <c r="K2968" t="s">
        <v>5281</v>
      </c>
      <c r="W2968" t="s">
        <v>4207</v>
      </c>
      <c r="X2968" t="s">
        <v>11</v>
      </c>
      <c r="AD2968">
        <v>8000000</v>
      </c>
      <c r="AE2968">
        <v>6</v>
      </c>
      <c r="AF2968">
        <v>2275557</v>
      </c>
      <c r="AG2968">
        <f>IFERROR(CORREL(AD2968:$AD$3757, AF2968:$AF$3757), "")</f>
        <v>5.8639222562517905E-2</v>
      </c>
      <c r="AH2968">
        <f t="shared" si="74"/>
        <v>-5724443</v>
      </c>
    </row>
    <row r="2969" spans="1:34" x14ac:dyDescent="0.3">
      <c r="A2969" t="s">
        <v>8</v>
      </c>
      <c r="B2969" t="s">
        <v>1314</v>
      </c>
      <c r="G2969">
        <v>104</v>
      </c>
      <c r="H2969" t="s">
        <v>528</v>
      </c>
      <c r="I2969" t="s">
        <v>5366</v>
      </c>
      <c r="W2969" t="s">
        <v>4208</v>
      </c>
      <c r="X2969" t="s">
        <v>11</v>
      </c>
      <c r="AD2969">
        <v>8000000</v>
      </c>
      <c r="AE2969">
        <v>6.6</v>
      </c>
      <c r="AF2969">
        <v>1789892</v>
      </c>
      <c r="AG2969">
        <f>IFERROR(CORREL(AD2969:$AD$3757, AF2969:$AF$3757), "")</f>
        <v>5.8617584656024228E-2</v>
      </c>
      <c r="AH2969">
        <f t="shared" si="74"/>
        <v>-6210108</v>
      </c>
    </row>
    <row r="2970" spans="1:34" x14ac:dyDescent="0.3">
      <c r="A2970" t="s">
        <v>8</v>
      </c>
      <c r="B2970" t="s">
        <v>4209</v>
      </c>
      <c r="G2970">
        <v>101</v>
      </c>
      <c r="H2970" t="s">
        <v>528</v>
      </c>
      <c r="I2970" t="s">
        <v>897</v>
      </c>
      <c r="J2970" t="s">
        <v>5359</v>
      </c>
      <c r="W2970" t="s">
        <v>4210</v>
      </c>
      <c r="X2970" t="s">
        <v>11</v>
      </c>
      <c r="AD2970">
        <v>8000000</v>
      </c>
      <c r="AE2970">
        <v>7.2</v>
      </c>
      <c r="AF2970">
        <v>6350058</v>
      </c>
      <c r="AG2970">
        <f>IFERROR(CORREL(AD2970:$AD$3757, AF2970:$AF$3757), "")</f>
        <v>5.8595415742177567E-2</v>
      </c>
      <c r="AH2970">
        <f t="shared" si="74"/>
        <v>-1649942</v>
      </c>
    </row>
    <row r="2971" spans="1:34" x14ac:dyDescent="0.3">
      <c r="A2971" t="s">
        <v>8</v>
      </c>
      <c r="B2971" t="s">
        <v>2590</v>
      </c>
      <c r="G2971">
        <v>113</v>
      </c>
      <c r="H2971" t="s">
        <v>5367</v>
      </c>
      <c r="I2971" t="s">
        <v>528</v>
      </c>
      <c r="J2971" t="s">
        <v>897</v>
      </c>
      <c r="K2971" t="s">
        <v>5364</v>
      </c>
      <c r="W2971" t="s">
        <v>4211</v>
      </c>
      <c r="X2971" t="s">
        <v>11</v>
      </c>
      <c r="AD2971">
        <v>7200000</v>
      </c>
      <c r="AE2971">
        <v>7.2</v>
      </c>
      <c r="AF2971">
        <v>1094798</v>
      </c>
      <c r="AG2971">
        <f>IFERROR(CORREL(AD2971:$AD$3757, AF2971:$AF$3757), "")</f>
        <v>5.857812942156812E-2</v>
      </c>
      <c r="AH2971">
        <f t="shared" si="74"/>
        <v>-6105202</v>
      </c>
    </row>
    <row r="2972" spans="1:34" x14ac:dyDescent="0.3">
      <c r="A2972" t="s">
        <v>8</v>
      </c>
      <c r="B2972" t="s">
        <v>3078</v>
      </c>
      <c r="G2972">
        <v>92</v>
      </c>
      <c r="H2972" t="s">
        <v>5367</v>
      </c>
      <c r="I2972" t="s">
        <v>897</v>
      </c>
      <c r="W2972" t="s">
        <v>4212</v>
      </c>
      <c r="X2972" t="s">
        <v>11</v>
      </c>
      <c r="AD2972">
        <v>8000000</v>
      </c>
      <c r="AE2972">
        <v>6.9</v>
      </c>
      <c r="AF2972">
        <v>1071240</v>
      </c>
      <c r="AG2972">
        <f>IFERROR(CORREL(AD2972:$AD$3757, AF2972:$AF$3757), "")</f>
        <v>5.8552366508575357E-2</v>
      </c>
      <c r="AH2972">
        <f t="shared" si="74"/>
        <v>-6928760</v>
      </c>
    </row>
    <row r="2973" spans="1:34" x14ac:dyDescent="0.3">
      <c r="A2973" t="s">
        <v>8</v>
      </c>
      <c r="B2973" t="s">
        <v>4213</v>
      </c>
      <c r="G2973">
        <v>106</v>
      </c>
      <c r="H2973" t="s">
        <v>5367</v>
      </c>
      <c r="I2973" t="s">
        <v>897</v>
      </c>
      <c r="J2973" t="s">
        <v>5359</v>
      </c>
      <c r="K2973" t="s">
        <v>5365</v>
      </c>
      <c r="W2973" t="s">
        <v>4214</v>
      </c>
      <c r="X2973" t="s">
        <v>11</v>
      </c>
      <c r="AD2973">
        <v>8000000</v>
      </c>
      <c r="AE2973">
        <v>6.8</v>
      </c>
      <c r="AF2973">
        <v>532190</v>
      </c>
      <c r="AG2973">
        <f>IFERROR(CORREL(AD2973:$AD$3757, AF2973:$AF$3757), "")</f>
        <v>5.8529337922758468E-2</v>
      </c>
      <c r="AH2973">
        <f t="shared" si="74"/>
        <v>-7467810</v>
      </c>
    </row>
    <row r="2974" spans="1:34" x14ac:dyDescent="0.3">
      <c r="A2974" t="s">
        <v>8</v>
      </c>
      <c r="B2974" t="s">
        <v>4215</v>
      </c>
      <c r="G2974">
        <v>75</v>
      </c>
      <c r="H2974" t="s">
        <v>253</v>
      </c>
      <c r="I2974" t="s">
        <v>5360</v>
      </c>
      <c r="J2974" t="s">
        <v>5361</v>
      </c>
      <c r="K2974" t="s">
        <v>5357</v>
      </c>
      <c r="W2974" t="s">
        <v>4216</v>
      </c>
      <c r="X2974" t="s">
        <v>11</v>
      </c>
      <c r="AD2974">
        <v>6500000</v>
      </c>
      <c r="AE2974">
        <v>7.7</v>
      </c>
      <c r="AF2974">
        <v>686383</v>
      </c>
      <c r="AG2974">
        <f>IFERROR(CORREL(AD2974:$AD$3757, AF2974:$AF$3757), "")</f>
        <v>5.8505754186270409E-2</v>
      </c>
      <c r="AH2974">
        <f t="shared" si="74"/>
        <v>-5813617</v>
      </c>
    </row>
    <row r="2975" spans="1:34" x14ac:dyDescent="0.3">
      <c r="A2975" t="s">
        <v>8</v>
      </c>
      <c r="B2975" t="s">
        <v>4217</v>
      </c>
      <c r="G2975">
        <v>104</v>
      </c>
      <c r="H2975" t="s">
        <v>897</v>
      </c>
      <c r="I2975" t="s">
        <v>5368</v>
      </c>
      <c r="W2975" t="s">
        <v>4218</v>
      </c>
      <c r="X2975" t="s">
        <v>11</v>
      </c>
      <c r="AD2975">
        <v>8000000</v>
      </c>
      <c r="AE2975">
        <v>7.4</v>
      </c>
      <c r="AF2975">
        <v>16168741</v>
      </c>
      <c r="AG2975">
        <f>IFERROR(CORREL(AD2975:$AD$3757, AF2975:$AF$3757), "")</f>
        <v>5.8476797779250342E-2</v>
      </c>
      <c r="AH2975">
        <f t="shared" si="74"/>
        <v>8168741</v>
      </c>
    </row>
    <row r="2976" spans="1:34" x14ac:dyDescent="0.3">
      <c r="A2976" t="s">
        <v>8</v>
      </c>
      <c r="B2976" t="s">
        <v>4219</v>
      </c>
      <c r="G2976">
        <v>108</v>
      </c>
      <c r="H2976" t="s">
        <v>897</v>
      </c>
      <c r="I2976" t="s">
        <v>5359</v>
      </c>
      <c r="J2976" t="s">
        <v>5281</v>
      </c>
      <c r="W2976" t="s">
        <v>4220</v>
      </c>
      <c r="X2976" t="s">
        <v>11</v>
      </c>
      <c r="AD2976">
        <v>8000000</v>
      </c>
      <c r="AE2976">
        <v>6.5</v>
      </c>
      <c r="AF2976">
        <v>568695</v>
      </c>
      <c r="AG2976">
        <f>IFERROR(CORREL(AD2976:$AD$3757, AF2976:$AF$3757), "")</f>
        <v>5.8473799381267302E-2</v>
      </c>
      <c r="AH2976">
        <f t="shared" si="74"/>
        <v>-7431305</v>
      </c>
    </row>
    <row r="2977" spans="1:34" x14ac:dyDescent="0.3">
      <c r="A2977" t="s">
        <v>8</v>
      </c>
      <c r="B2977" t="s">
        <v>4221</v>
      </c>
      <c r="G2977">
        <v>99</v>
      </c>
      <c r="H2977" t="s">
        <v>5366</v>
      </c>
      <c r="I2977" t="s">
        <v>897</v>
      </c>
      <c r="W2977" t="s">
        <v>4222</v>
      </c>
      <c r="X2977" t="s">
        <v>11</v>
      </c>
      <c r="AD2977">
        <v>8000000</v>
      </c>
      <c r="AE2977">
        <v>6.4</v>
      </c>
      <c r="AF2977">
        <v>398420</v>
      </c>
      <c r="AG2977">
        <f>IFERROR(CORREL(AD2977:$AD$3757, AF2977:$AF$3757), "")</f>
        <v>5.8450065890983179E-2</v>
      </c>
      <c r="AH2977">
        <f t="shared" si="74"/>
        <v>-7601580</v>
      </c>
    </row>
    <row r="2978" spans="1:34" x14ac:dyDescent="0.3">
      <c r="A2978" t="s">
        <v>8</v>
      </c>
      <c r="B2978" t="s">
        <v>4223</v>
      </c>
      <c r="G2978">
        <v>109</v>
      </c>
      <c r="H2978" t="s">
        <v>528</v>
      </c>
      <c r="I2978" t="s">
        <v>5366</v>
      </c>
      <c r="J2978" t="s">
        <v>5362</v>
      </c>
      <c r="K2978" t="s">
        <v>5363</v>
      </c>
      <c r="W2978" t="s">
        <v>4224</v>
      </c>
      <c r="X2978" t="s">
        <v>11</v>
      </c>
      <c r="AD2978">
        <v>8000000</v>
      </c>
      <c r="AE2978">
        <v>5.6</v>
      </c>
      <c r="AF2978">
        <v>336456</v>
      </c>
      <c r="AG2978">
        <f>IFERROR(CORREL(AD2978:$AD$3757, AF2978:$AF$3757), "")</f>
        <v>5.8426112424736741E-2</v>
      </c>
      <c r="AH2978">
        <f t="shared" si="74"/>
        <v>-7663544</v>
      </c>
    </row>
    <row r="2979" spans="1:34" x14ac:dyDescent="0.3">
      <c r="A2979" t="s">
        <v>197</v>
      </c>
      <c r="B2979" t="s">
        <v>4225</v>
      </c>
      <c r="G2979">
        <v>93</v>
      </c>
      <c r="H2979" t="s">
        <v>528</v>
      </c>
      <c r="I2979" t="s">
        <v>897</v>
      </c>
      <c r="J2979" t="s">
        <v>1714</v>
      </c>
      <c r="K2979" t="s">
        <v>5358</v>
      </c>
      <c r="W2979" t="s">
        <v>4226</v>
      </c>
      <c r="X2979" t="s">
        <v>11</v>
      </c>
      <c r="AD2979">
        <v>8000000</v>
      </c>
      <c r="AE2979">
        <v>6.8</v>
      </c>
      <c r="AF2979">
        <v>298110</v>
      </c>
      <c r="AG2979">
        <f>IFERROR(CORREL(AD2979:$AD$3757, AF2979:$AF$3757), "")</f>
        <v>5.840203610576164E-2</v>
      </c>
      <c r="AH2979">
        <f t="shared" si="74"/>
        <v>-7701890</v>
      </c>
    </row>
    <row r="2980" spans="1:34" x14ac:dyDescent="0.3">
      <c r="A2980" t="s">
        <v>8</v>
      </c>
      <c r="B2980" t="s">
        <v>1474</v>
      </c>
      <c r="G2980">
        <v>99</v>
      </c>
      <c r="H2980" t="s">
        <v>528</v>
      </c>
      <c r="I2980" t="s">
        <v>897</v>
      </c>
      <c r="J2980" t="s">
        <v>5359</v>
      </c>
      <c r="W2980" t="s">
        <v>4227</v>
      </c>
      <c r="X2980" t="s">
        <v>11</v>
      </c>
      <c r="AD2980">
        <v>8000000</v>
      </c>
      <c r="AE2980">
        <v>5.5</v>
      </c>
      <c r="AF2980">
        <v>127144</v>
      </c>
      <c r="AG2980">
        <f>IFERROR(CORREL(AD2980:$AD$3757, AF2980:$AF$3757), "")</f>
        <v>5.8377857680018318E-2</v>
      </c>
      <c r="AH2980">
        <f t="shared" si="74"/>
        <v>-7872856</v>
      </c>
    </row>
    <row r="2981" spans="1:34" x14ac:dyDescent="0.3">
      <c r="A2981" t="s">
        <v>8</v>
      </c>
      <c r="B2981" t="s">
        <v>1864</v>
      </c>
      <c r="G2981">
        <v>98</v>
      </c>
      <c r="H2981" t="s">
        <v>354</v>
      </c>
      <c r="I2981" t="s">
        <v>528</v>
      </c>
      <c r="J2981" t="s">
        <v>5366</v>
      </c>
      <c r="W2981" t="s">
        <v>4228</v>
      </c>
      <c r="X2981" t="s">
        <v>11</v>
      </c>
      <c r="AD2981">
        <v>8000000</v>
      </c>
      <c r="AE2981">
        <v>6.9</v>
      </c>
      <c r="AF2981">
        <v>117190</v>
      </c>
      <c r="AG2981">
        <f>IFERROR(CORREL(AD2981:$AD$3757, AF2981:$AF$3757), "")</f>
        <v>5.8353458693578351E-2</v>
      </c>
      <c r="AH2981">
        <f t="shared" si="74"/>
        <v>-7882810</v>
      </c>
    </row>
    <row r="2982" spans="1:34" x14ac:dyDescent="0.3">
      <c r="A2982" t="s">
        <v>8</v>
      </c>
      <c r="B2982" t="s">
        <v>4229</v>
      </c>
      <c r="G2982">
        <v>95</v>
      </c>
      <c r="H2982" t="s">
        <v>5366</v>
      </c>
      <c r="I2982" t="s">
        <v>1714</v>
      </c>
      <c r="J2982" t="s">
        <v>5281</v>
      </c>
      <c r="W2982" t="s">
        <v>4230</v>
      </c>
      <c r="X2982" t="s">
        <v>11</v>
      </c>
      <c r="AD2982">
        <v>8000000</v>
      </c>
      <c r="AE2982">
        <v>6</v>
      </c>
      <c r="AF2982">
        <v>108662</v>
      </c>
      <c r="AG2982">
        <f>IFERROR(CORREL(AD2982:$AD$3757, AF2982:$AF$3757), "")</f>
        <v>5.8328981874044637E-2</v>
      </c>
      <c r="AH2982">
        <f t="shared" si="74"/>
        <v>-7891338</v>
      </c>
    </row>
    <row r="2983" spans="1:34" x14ac:dyDescent="0.3">
      <c r="A2983" t="s">
        <v>8</v>
      </c>
      <c r="B2983" t="s">
        <v>4231</v>
      </c>
      <c r="G2983">
        <v>107</v>
      </c>
      <c r="H2983" t="s">
        <v>5366</v>
      </c>
      <c r="I2983" t="s">
        <v>897</v>
      </c>
      <c r="J2983" t="s">
        <v>5281</v>
      </c>
      <c r="W2983" t="s">
        <v>4232</v>
      </c>
      <c r="X2983" t="s">
        <v>11</v>
      </c>
      <c r="AD2983">
        <v>8000000</v>
      </c>
      <c r="AE2983">
        <v>6.4</v>
      </c>
      <c r="AF2983">
        <v>53481</v>
      </c>
      <c r="AG2983">
        <f>IFERROR(CORREL(AD2983:$AD$3757, AF2983:$AF$3757), "")</f>
        <v>5.8304428153370669E-2</v>
      </c>
      <c r="AH2983">
        <f t="shared" si="74"/>
        <v>-7946519</v>
      </c>
    </row>
    <row r="2984" spans="1:34" x14ac:dyDescent="0.3">
      <c r="A2984" t="s">
        <v>8</v>
      </c>
      <c r="B2984" t="s">
        <v>4233</v>
      </c>
      <c r="G2984">
        <v>102</v>
      </c>
      <c r="H2984" t="s">
        <v>528</v>
      </c>
      <c r="I2984" t="s">
        <v>5366</v>
      </c>
      <c r="J2984" t="s">
        <v>897</v>
      </c>
      <c r="K2984" t="s">
        <v>5359</v>
      </c>
      <c r="W2984" t="s">
        <v>4234</v>
      </c>
      <c r="X2984" t="s">
        <v>11</v>
      </c>
      <c r="AD2984">
        <v>50000000</v>
      </c>
      <c r="AE2984">
        <v>6.6</v>
      </c>
      <c r="AF2984">
        <v>23106</v>
      </c>
      <c r="AG2984">
        <f>IFERROR(CORREL(AD2984:$AD$3757, AF2984:$AF$3757), "")</f>
        <v>5.8279755744830415E-2</v>
      </c>
      <c r="AH2984">
        <f t="shared" si="74"/>
        <v>-49976894</v>
      </c>
    </row>
    <row r="2985" spans="1:34" x14ac:dyDescent="0.3">
      <c r="A2985" t="s">
        <v>8</v>
      </c>
      <c r="B2985" t="s">
        <v>3045</v>
      </c>
      <c r="G2985">
        <v>124</v>
      </c>
      <c r="H2985" t="s">
        <v>354</v>
      </c>
      <c r="I2985" t="s">
        <v>5360</v>
      </c>
      <c r="J2985" t="s">
        <v>5358</v>
      </c>
      <c r="W2985" t="s">
        <v>4235</v>
      </c>
      <c r="X2985" t="s">
        <v>2077</v>
      </c>
      <c r="AD2985">
        <v>1100000000</v>
      </c>
      <c r="AE2985">
        <v>8.1</v>
      </c>
      <c r="AF2985">
        <v>439162</v>
      </c>
      <c r="AG2985">
        <f>IFERROR(CORREL(AD2985:$AD$3757, AF2985:$AF$3757), "")</f>
        <v>5.8418052404855619E-2</v>
      </c>
      <c r="AH2985">
        <f t="shared" si="74"/>
        <v>-1099560838</v>
      </c>
    </row>
    <row r="2986" spans="1:34" x14ac:dyDescent="0.3">
      <c r="A2986" t="s">
        <v>8</v>
      </c>
      <c r="B2986" t="s">
        <v>4236</v>
      </c>
      <c r="G2986">
        <v>90</v>
      </c>
      <c r="H2986" t="s">
        <v>528</v>
      </c>
      <c r="I2986" t="s">
        <v>897</v>
      </c>
      <c r="J2986" t="s">
        <v>5359</v>
      </c>
      <c r="W2986" t="s">
        <v>4237</v>
      </c>
      <c r="X2986" t="s">
        <v>11</v>
      </c>
      <c r="AD2986">
        <v>7900000</v>
      </c>
      <c r="AE2986">
        <v>6.9</v>
      </c>
      <c r="AF2986">
        <v>671240</v>
      </c>
      <c r="AG2986">
        <f>IFERROR(CORREL(AD2986:$AD$3757, AF2986:$AF$3757), "")</f>
        <v>6.4370049817030844E-2</v>
      </c>
      <c r="AH2986">
        <f t="shared" si="74"/>
        <v>-7228760</v>
      </c>
    </row>
    <row r="2987" spans="1:34" x14ac:dyDescent="0.3">
      <c r="A2987" t="s">
        <v>8</v>
      </c>
      <c r="B2987" t="s">
        <v>4238</v>
      </c>
      <c r="G2987">
        <v>90</v>
      </c>
      <c r="H2987" t="s">
        <v>354</v>
      </c>
      <c r="I2987" t="s">
        <v>5358</v>
      </c>
      <c r="J2987" t="s">
        <v>5365</v>
      </c>
      <c r="W2987" t="s">
        <v>4239</v>
      </c>
      <c r="X2987" t="s">
        <v>11</v>
      </c>
      <c r="AD2987">
        <v>10000000</v>
      </c>
      <c r="AE2987">
        <v>6.5</v>
      </c>
      <c r="AF2987">
        <v>882290</v>
      </c>
      <c r="AG2987">
        <f>IFERROR(CORREL(AD2987:$AD$3757, AF2987:$AF$3757), "")</f>
        <v>6.4350851535519699E-2</v>
      </c>
      <c r="AH2987">
        <f t="shared" si="74"/>
        <v>-9117710</v>
      </c>
    </row>
    <row r="2988" spans="1:34" x14ac:dyDescent="0.3">
      <c r="A2988" t="s">
        <v>8</v>
      </c>
      <c r="B2988" t="s">
        <v>1672</v>
      </c>
      <c r="G2988">
        <v>99</v>
      </c>
      <c r="H2988" t="s">
        <v>528</v>
      </c>
      <c r="I2988" t="s">
        <v>897</v>
      </c>
      <c r="J2988" t="s">
        <v>5361</v>
      </c>
      <c r="W2988" t="s">
        <v>4240</v>
      </c>
      <c r="X2988" t="s">
        <v>11</v>
      </c>
      <c r="AD2988">
        <v>7500000</v>
      </c>
      <c r="AE2988">
        <v>7.4</v>
      </c>
      <c r="AF2988">
        <v>106593296</v>
      </c>
      <c r="AG2988">
        <f>IFERROR(CORREL(AD2988:$AD$3757, AF2988:$AF$3757), "")</f>
        <v>6.4339639651514735E-2</v>
      </c>
      <c r="AH2988">
        <f t="shared" si="74"/>
        <v>99093296</v>
      </c>
    </row>
    <row r="2989" spans="1:34" x14ac:dyDescent="0.3">
      <c r="A2989" t="s">
        <v>8</v>
      </c>
      <c r="B2989" t="s">
        <v>2078</v>
      </c>
      <c r="G2989">
        <v>115</v>
      </c>
      <c r="H2989" t="s">
        <v>528</v>
      </c>
      <c r="I2989" t="s">
        <v>897</v>
      </c>
      <c r="W2989" t="s">
        <v>4241</v>
      </c>
      <c r="X2989" t="s">
        <v>11</v>
      </c>
      <c r="AD2989">
        <v>7500000</v>
      </c>
      <c r="AE2989">
        <v>6.9</v>
      </c>
      <c r="AF2989">
        <v>43490057</v>
      </c>
      <c r="AG2989">
        <f>IFERROR(CORREL(AD2989:$AD$3757, AF2989:$AF$3757), "")</f>
        <v>6.4728621033345826E-2</v>
      </c>
      <c r="AH2989">
        <f t="shared" si="74"/>
        <v>35990057</v>
      </c>
    </row>
    <row r="2990" spans="1:34" x14ac:dyDescent="0.3">
      <c r="A2990" t="s">
        <v>8</v>
      </c>
      <c r="B2990" t="s">
        <v>4242</v>
      </c>
      <c r="G2990">
        <v>89</v>
      </c>
      <c r="H2990" t="s">
        <v>354</v>
      </c>
      <c r="I2990" t="s">
        <v>528</v>
      </c>
      <c r="W2990" t="s">
        <v>4243</v>
      </c>
      <c r="X2990" t="s">
        <v>1941</v>
      </c>
      <c r="AD2990">
        <v>7500000</v>
      </c>
      <c r="AE2990">
        <v>6.7</v>
      </c>
      <c r="AF2990">
        <v>32333860</v>
      </c>
      <c r="AG2990">
        <f>IFERROR(CORREL(AD2990:$AD$3757, AF2990:$AF$3757), "")</f>
        <v>6.4792428387874662E-2</v>
      </c>
      <c r="AH2990">
        <f t="shared" si="74"/>
        <v>24833860</v>
      </c>
    </row>
    <row r="2991" spans="1:34" x14ac:dyDescent="0.3">
      <c r="A2991" t="s">
        <v>8</v>
      </c>
      <c r="B2991" t="s">
        <v>2195</v>
      </c>
      <c r="G2991">
        <v>92</v>
      </c>
      <c r="H2991" t="s">
        <v>528</v>
      </c>
      <c r="I2991" t="s">
        <v>897</v>
      </c>
      <c r="W2991" t="s">
        <v>4244</v>
      </c>
      <c r="X2991" t="s">
        <v>11</v>
      </c>
      <c r="AD2991">
        <v>6500000</v>
      </c>
      <c r="AE2991">
        <v>7.6</v>
      </c>
      <c r="AF2991">
        <v>24792061</v>
      </c>
      <c r="AG2991">
        <f>IFERROR(CORREL(AD2991:$AD$3757, AF2991:$AF$3757), "")</f>
        <v>6.4823570178793019E-2</v>
      </c>
      <c r="AH2991">
        <f t="shared" si="74"/>
        <v>18292061</v>
      </c>
    </row>
    <row r="2992" spans="1:34" x14ac:dyDescent="0.3">
      <c r="A2992" t="s">
        <v>8</v>
      </c>
      <c r="B2992" t="s">
        <v>4245</v>
      </c>
      <c r="G2992">
        <v>94</v>
      </c>
      <c r="H2992" t="s">
        <v>1714</v>
      </c>
      <c r="W2992" t="s">
        <v>4246</v>
      </c>
      <c r="X2992" t="s">
        <v>11</v>
      </c>
      <c r="AD2992">
        <v>10000000</v>
      </c>
      <c r="AE2992">
        <v>5.4</v>
      </c>
      <c r="AF2992">
        <v>17544812</v>
      </c>
      <c r="AG2992">
        <f>IFERROR(CORREL(AD2992:$AD$3757, AF2992:$AF$3757), "")</f>
        <v>6.4838377901264774E-2</v>
      </c>
      <c r="AH2992">
        <f t="shared" si="74"/>
        <v>7544812</v>
      </c>
    </row>
    <row r="2993" spans="1:34" x14ac:dyDescent="0.3">
      <c r="A2993" t="s">
        <v>8</v>
      </c>
      <c r="B2993" t="s">
        <v>3452</v>
      </c>
      <c r="G2993">
        <v>100</v>
      </c>
      <c r="H2993" t="s">
        <v>897</v>
      </c>
      <c r="W2993" t="s">
        <v>4247</v>
      </c>
      <c r="X2993" t="s">
        <v>11</v>
      </c>
      <c r="AD2993">
        <v>4500000</v>
      </c>
      <c r="AE2993">
        <v>7.3</v>
      </c>
      <c r="AF2993">
        <v>12574715</v>
      </c>
      <c r="AG2993">
        <f>IFERROR(CORREL(AD2993:$AD$3757, AF2993:$AF$3757), "")</f>
        <v>6.4837896691722144E-2</v>
      </c>
      <c r="AH2993">
        <f t="shared" si="74"/>
        <v>8074715</v>
      </c>
    </row>
    <row r="2994" spans="1:34" x14ac:dyDescent="0.3">
      <c r="A2994" t="s">
        <v>8</v>
      </c>
      <c r="B2994" t="s">
        <v>4248</v>
      </c>
      <c r="G2994">
        <v>109</v>
      </c>
      <c r="H2994" t="s">
        <v>528</v>
      </c>
      <c r="I2994" t="s">
        <v>897</v>
      </c>
      <c r="J2994" t="s">
        <v>5359</v>
      </c>
      <c r="W2994" t="s">
        <v>4249</v>
      </c>
      <c r="X2994" t="s">
        <v>11</v>
      </c>
      <c r="AD2994">
        <v>7500000</v>
      </c>
      <c r="AE2994">
        <v>6</v>
      </c>
      <c r="AF2994">
        <v>5100000</v>
      </c>
      <c r="AG2994">
        <f>IFERROR(CORREL(AD2994:$AD$3757, AF2994:$AF$3757), "")</f>
        <v>6.482597629008191E-2</v>
      </c>
      <c r="AH2994">
        <f t="shared" si="74"/>
        <v>-2400000</v>
      </c>
    </row>
    <row r="2995" spans="1:34" x14ac:dyDescent="0.3">
      <c r="A2995" t="s">
        <v>8</v>
      </c>
      <c r="B2995" t="s">
        <v>2533</v>
      </c>
      <c r="G2995">
        <v>105</v>
      </c>
      <c r="H2995" t="s">
        <v>5366</v>
      </c>
      <c r="I2995" t="s">
        <v>897</v>
      </c>
      <c r="J2995" t="s">
        <v>5363</v>
      </c>
      <c r="K2995" t="s">
        <v>5281</v>
      </c>
      <c r="W2995" t="s">
        <v>4250</v>
      </c>
      <c r="X2995" t="s">
        <v>11</v>
      </c>
      <c r="AD2995">
        <v>7500000</v>
      </c>
      <c r="AE2995">
        <v>7.2</v>
      </c>
      <c r="AF2995">
        <v>10460089</v>
      </c>
      <c r="AG2995">
        <f>IFERROR(CORREL(AD2995:$AD$3757, AF2995:$AF$3757), "")</f>
        <v>6.4808678359256869E-2</v>
      </c>
      <c r="AH2995">
        <f t="shared" si="74"/>
        <v>2960089</v>
      </c>
    </row>
    <row r="2996" spans="1:34" x14ac:dyDescent="0.3">
      <c r="A2996" t="s">
        <v>8</v>
      </c>
      <c r="B2996" t="s">
        <v>4251</v>
      </c>
      <c r="G2996">
        <v>102</v>
      </c>
      <c r="H2996" t="s">
        <v>528</v>
      </c>
      <c r="I2996" t="s">
        <v>897</v>
      </c>
      <c r="J2996" t="s">
        <v>5359</v>
      </c>
      <c r="K2996" t="s">
        <v>5365</v>
      </c>
      <c r="W2996" t="s">
        <v>4252</v>
      </c>
      <c r="X2996" t="s">
        <v>11</v>
      </c>
      <c r="AD2996">
        <v>7500000</v>
      </c>
      <c r="AE2996">
        <v>6</v>
      </c>
      <c r="AF2996">
        <v>4239767</v>
      </c>
      <c r="AG2996">
        <f>IFERROR(CORREL(AD2996:$AD$3757, AF2996:$AF$3757), "")</f>
        <v>6.4797335517769158E-2</v>
      </c>
      <c r="AH2996">
        <f t="shared" si="74"/>
        <v>-3260233</v>
      </c>
    </row>
    <row r="2997" spans="1:34" x14ac:dyDescent="0.3">
      <c r="A2997" t="s">
        <v>8</v>
      </c>
      <c r="B2997" t="s">
        <v>4253</v>
      </c>
      <c r="G2997">
        <v>97</v>
      </c>
      <c r="H2997" t="s">
        <v>528</v>
      </c>
      <c r="I2997" t="s">
        <v>5366</v>
      </c>
      <c r="W2997" t="s">
        <v>4254</v>
      </c>
      <c r="X2997" t="s">
        <v>11</v>
      </c>
      <c r="AD2997">
        <v>7500000</v>
      </c>
      <c r="AE2997">
        <v>3.1</v>
      </c>
      <c r="AF2997">
        <v>4131640</v>
      </c>
      <c r="AG2997">
        <f>IFERROR(CORREL(AD2997:$AD$3757, AF2997:$AF$3757), "")</f>
        <v>6.4779147885329513E-2</v>
      </c>
      <c r="AH2997">
        <f t="shared" si="74"/>
        <v>-3368360</v>
      </c>
    </row>
    <row r="2998" spans="1:34" x14ac:dyDescent="0.3">
      <c r="A2998" t="s">
        <v>8</v>
      </c>
      <c r="B2998" t="s">
        <v>3732</v>
      </c>
      <c r="G2998">
        <v>92</v>
      </c>
      <c r="H2998" t="s">
        <v>528</v>
      </c>
      <c r="I2998" t="s">
        <v>5366</v>
      </c>
      <c r="J2998" t="s">
        <v>5359</v>
      </c>
      <c r="W2998" t="s">
        <v>4255</v>
      </c>
      <c r="X2998" t="s">
        <v>11</v>
      </c>
      <c r="AD2998">
        <v>8000000</v>
      </c>
      <c r="AE2998">
        <v>6.2</v>
      </c>
      <c r="AF2998">
        <v>10814185</v>
      </c>
      <c r="AG2998">
        <f>IFERROR(CORREL(AD2998:$AD$3757, AF2998:$AF$3757), "")</f>
        <v>6.4760811822474479E-2</v>
      </c>
      <c r="AH2998">
        <f t="shared" si="74"/>
        <v>2814185</v>
      </c>
    </row>
    <row r="2999" spans="1:34" x14ac:dyDescent="0.3">
      <c r="A2999" t="s">
        <v>8</v>
      </c>
      <c r="B2999" t="s">
        <v>3473</v>
      </c>
      <c r="G2999">
        <v>93</v>
      </c>
      <c r="H2999" t="s">
        <v>897</v>
      </c>
      <c r="I2999" t="s">
        <v>5359</v>
      </c>
      <c r="J2999" t="s">
        <v>5358</v>
      </c>
      <c r="K2999" t="s">
        <v>5281</v>
      </c>
      <c r="W2999" t="s">
        <v>4256</v>
      </c>
      <c r="X2999" t="s">
        <v>11</v>
      </c>
      <c r="AD2999">
        <v>7500000</v>
      </c>
      <c r="AE2999">
        <v>6.3</v>
      </c>
      <c r="AF2999">
        <v>197148</v>
      </c>
      <c r="AG2999">
        <f>IFERROR(CORREL(AD2999:$AD$3757, AF2999:$AF$3757), "")</f>
        <v>6.4750601225658275E-2</v>
      </c>
      <c r="AH2999">
        <f t="shared" si="74"/>
        <v>-7302852</v>
      </c>
    </row>
    <row r="3000" spans="1:34" x14ac:dyDescent="0.3">
      <c r="A3000" t="s">
        <v>8</v>
      </c>
      <c r="B3000" t="s">
        <v>2284</v>
      </c>
      <c r="G3000">
        <v>115</v>
      </c>
      <c r="H3000" t="s">
        <v>5366</v>
      </c>
      <c r="I3000" t="s">
        <v>897</v>
      </c>
      <c r="J3000" t="s">
        <v>5281</v>
      </c>
      <c r="W3000" t="s">
        <v>4025</v>
      </c>
      <c r="X3000" t="s">
        <v>11</v>
      </c>
      <c r="AD3000">
        <v>6500000</v>
      </c>
      <c r="AE3000">
        <v>7.9</v>
      </c>
      <c r="AF3000">
        <v>54557348</v>
      </c>
      <c r="AG3000">
        <f>IFERROR(CORREL(AD3000:$AD$3757, AF3000:$AF$3757), "")</f>
        <v>6.4729090074842788E-2</v>
      </c>
      <c r="AH3000">
        <f t="shared" si="74"/>
        <v>48057348</v>
      </c>
    </row>
    <row r="3001" spans="1:34" x14ac:dyDescent="0.3">
      <c r="A3001" t="s">
        <v>8</v>
      </c>
      <c r="B3001" t="s">
        <v>4257</v>
      </c>
      <c r="G3001">
        <v>113</v>
      </c>
      <c r="H3001" t="s">
        <v>897</v>
      </c>
      <c r="W3001" t="s">
        <v>4258</v>
      </c>
      <c r="X3001" t="s">
        <v>11</v>
      </c>
      <c r="AD3001">
        <v>8000000</v>
      </c>
      <c r="AE3001">
        <v>6.7</v>
      </c>
      <c r="AF3001">
        <v>3014541</v>
      </c>
      <c r="AG3001">
        <f>IFERROR(CORREL(AD3001:$AD$3757, AF3001:$AF$3757), "")</f>
        <v>6.4841926672830272E-2</v>
      </c>
      <c r="AH3001">
        <f t="shared" si="74"/>
        <v>-4985459</v>
      </c>
    </row>
    <row r="3002" spans="1:34" x14ac:dyDescent="0.3">
      <c r="A3002" t="s">
        <v>8</v>
      </c>
      <c r="B3002" t="s">
        <v>4259</v>
      </c>
      <c r="G3002">
        <v>89</v>
      </c>
      <c r="H3002" t="s">
        <v>5360</v>
      </c>
      <c r="I3002" t="s">
        <v>5367</v>
      </c>
      <c r="J3002" t="s">
        <v>897</v>
      </c>
      <c r="K3002" t="s">
        <v>2601</v>
      </c>
      <c r="W3002" t="s">
        <v>4260</v>
      </c>
      <c r="X3002" t="s">
        <v>762</v>
      </c>
      <c r="AD3002">
        <v>7300000</v>
      </c>
      <c r="AE3002">
        <v>8</v>
      </c>
      <c r="AF3002">
        <v>4443403</v>
      </c>
      <c r="AG3002">
        <f>IFERROR(CORREL(AD3002:$AD$3757, AF3002:$AF$3757), "")</f>
        <v>6.4824121530320064E-2</v>
      </c>
      <c r="AH3002">
        <f t="shared" si="74"/>
        <v>-2856597</v>
      </c>
    </row>
    <row r="3003" spans="1:34" x14ac:dyDescent="0.3">
      <c r="A3003" t="s">
        <v>8</v>
      </c>
      <c r="B3003" t="s">
        <v>3397</v>
      </c>
      <c r="G3003">
        <v>118</v>
      </c>
      <c r="H3003" t="s">
        <v>1714</v>
      </c>
      <c r="I3003" t="s">
        <v>5281</v>
      </c>
      <c r="W3003" t="s">
        <v>4261</v>
      </c>
      <c r="X3003" t="s">
        <v>11</v>
      </c>
      <c r="AD3003">
        <v>7000000</v>
      </c>
      <c r="AE3003">
        <v>7</v>
      </c>
      <c r="AF3003">
        <v>1330827</v>
      </c>
      <c r="AG3003">
        <f>IFERROR(CORREL(AD3003:$AD$3757, AF3003:$AF$3757), "")</f>
        <v>6.4805286318060665E-2</v>
      </c>
      <c r="AH3003">
        <f t="shared" si="74"/>
        <v>-5669173</v>
      </c>
    </row>
    <row r="3004" spans="1:34" x14ac:dyDescent="0.3">
      <c r="A3004" t="s">
        <v>8</v>
      </c>
      <c r="B3004" t="s">
        <v>4262</v>
      </c>
      <c r="G3004">
        <v>97</v>
      </c>
      <c r="H3004" t="s">
        <v>354</v>
      </c>
      <c r="I3004" t="s">
        <v>5366</v>
      </c>
      <c r="J3004" t="s">
        <v>897</v>
      </c>
      <c r="K3004" t="s">
        <v>5281</v>
      </c>
      <c r="W3004" t="s">
        <v>4263</v>
      </c>
      <c r="X3004" t="s">
        <v>11</v>
      </c>
      <c r="AD3004">
        <v>7300000</v>
      </c>
      <c r="AE3004">
        <v>7.2</v>
      </c>
      <c r="AF3004">
        <v>1818681</v>
      </c>
      <c r="AG3004">
        <f>IFERROR(CORREL(AD3004:$AD$3757, AF3004:$AF$3757), "")</f>
        <v>6.4782557856337256E-2</v>
      </c>
      <c r="AH3004">
        <f t="shared" si="74"/>
        <v>-5481319</v>
      </c>
    </row>
    <row r="3005" spans="1:34" x14ac:dyDescent="0.3">
      <c r="A3005" t="s">
        <v>8</v>
      </c>
      <c r="B3005" t="s">
        <v>21</v>
      </c>
      <c r="G3005">
        <v>156</v>
      </c>
      <c r="H3005" t="s">
        <v>354</v>
      </c>
      <c r="I3005" t="s">
        <v>253</v>
      </c>
      <c r="J3005" t="s">
        <v>5359</v>
      </c>
      <c r="W3005" t="s">
        <v>22</v>
      </c>
      <c r="X3005" t="s">
        <v>11</v>
      </c>
      <c r="AD3005">
        <v>258000000</v>
      </c>
      <c r="AE3005">
        <v>6.2</v>
      </c>
      <c r="AF3005">
        <v>336530303</v>
      </c>
      <c r="AG3005">
        <f>IFERROR(CORREL(AD3005:$AD$3757, AF3005:$AF$3757), "")</f>
        <v>6.4761258056269796E-2</v>
      </c>
      <c r="AH3005">
        <f t="shared" si="74"/>
        <v>78530303</v>
      </c>
    </row>
    <row r="3006" spans="1:34" x14ac:dyDescent="0.3">
      <c r="A3006" t="s">
        <v>8</v>
      </c>
      <c r="B3006" t="s">
        <v>4264</v>
      </c>
      <c r="G3006">
        <v>100</v>
      </c>
      <c r="H3006" t="s">
        <v>354</v>
      </c>
      <c r="I3006" t="s">
        <v>253</v>
      </c>
      <c r="J3006" t="s">
        <v>5357</v>
      </c>
      <c r="K3006" t="s">
        <v>5358</v>
      </c>
      <c r="L3006" t="s">
        <v>5281</v>
      </c>
      <c r="W3006" t="s">
        <v>4265</v>
      </c>
      <c r="X3006" t="s">
        <v>11</v>
      </c>
      <c r="AD3006">
        <v>7500000</v>
      </c>
      <c r="AE3006">
        <v>3.5</v>
      </c>
      <c r="AF3006">
        <v>12610552</v>
      </c>
      <c r="AG3006">
        <f>IFERROR(CORREL(AD3006:$AD$3757, AF3006:$AF$3757), "")</f>
        <v>5.0253347788956126E-2</v>
      </c>
      <c r="AH3006">
        <f t="shared" si="74"/>
        <v>5110552</v>
      </c>
    </row>
    <row r="3007" spans="1:34" x14ac:dyDescent="0.3">
      <c r="A3007" t="s">
        <v>8</v>
      </c>
      <c r="B3007" t="s">
        <v>2195</v>
      </c>
      <c r="G3007">
        <v>96</v>
      </c>
      <c r="H3007" t="s">
        <v>528</v>
      </c>
      <c r="I3007" t="s">
        <v>897</v>
      </c>
      <c r="J3007" t="s">
        <v>5359</v>
      </c>
      <c r="W3007" t="s">
        <v>4266</v>
      </c>
      <c r="X3007" t="s">
        <v>11</v>
      </c>
      <c r="AD3007">
        <v>7500000</v>
      </c>
      <c r="AE3007">
        <v>7.5</v>
      </c>
      <c r="AF3007">
        <v>143492840</v>
      </c>
      <c r="AG3007">
        <f>IFERROR(CORREL(AD3007:$AD$3757, AF3007:$AF$3757), "")</f>
        <v>5.0244977839321268E-2</v>
      </c>
      <c r="AH3007">
        <f t="shared" si="74"/>
        <v>135992840</v>
      </c>
    </row>
    <row r="3008" spans="1:34" x14ac:dyDescent="0.3">
      <c r="A3008" t="s">
        <v>8</v>
      </c>
      <c r="B3008" t="s">
        <v>4267</v>
      </c>
      <c r="G3008">
        <v>120</v>
      </c>
      <c r="H3008" t="s">
        <v>354</v>
      </c>
      <c r="I3008" t="s">
        <v>253</v>
      </c>
      <c r="J3008" t="s">
        <v>5281</v>
      </c>
      <c r="W3008" t="s">
        <v>4268</v>
      </c>
      <c r="X3008" t="s">
        <v>11</v>
      </c>
      <c r="AD3008">
        <v>7200000</v>
      </c>
      <c r="AE3008">
        <v>6.7</v>
      </c>
      <c r="AF3008">
        <v>43800000</v>
      </c>
      <c r="AG3008">
        <f>IFERROR(CORREL(AD3008:$AD$3757, AF3008:$AF$3757), "")</f>
        <v>5.0892639689412662E-2</v>
      </c>
      <c r="AH3008">
        <f t="shared" si="74"/>
        <v>36600000</v>
      </c>
    </row>
    <row r="3009" spans="1:34" x14ac:dyDescent="0.3">
      <c r="A3009" t="s">
        <v>8</v>
      </c>
      <c r="B3009" t="s">
        <v>1283</v>
      </c>
      <c r="G3009">
        <v>175</v>
      </c>
      <c r="H3009" t="s">
        <v>5366</v>
      </c>
      <c r="I3009" t="s">
        <v>897</v>
      </c>
      <c r="W3009" t="s">
        <v>4269</v>
      </c>
      <c r="X3009" t="s">
        <v>11</v>
      </c>
      <c r="AD3009">
        <v>6000000</v>
      </c>
      <c r="AE3009">
        <v>9.1999999999999993</v>
      </c>
      <c r="AF3009">
        <v>134821952</v>
      </c>
      <c r="AG3009">
        <f>IFERROR(CORREL(AD3009:$AD$3757, AF3009:$AF$3757), "")</f>
        <v>5.0960726226936315E-2</v>
      </c>
      <c r="AH3009">
        <f t="shared" si="74"/>
        <v>128821952</v>
      </c>
    </row>
    <row r="3010" spans="1:34" x14ac:dyDescent="0.3">
      <c r="A3010" t="s">
        <v>8</v>
      </c>
      <c r="B3010" t="s">
        <v>1383</v>
      </c>
      <c r="G3010">
        <v>95</v>
      </c>
      <c r="H3010" t="s">
        <v>897</v>
      </c>
      <c r="I3010" t="s">
        <v>5368</v>
      </c>
      <c r="J3010" t="s">
        <v>5359</v>
      </c>
      <c r="W3010" t="s">
        <v>4270</v>
      </c>
      <c r="X3010" t="s">
        <v>11</v>
      </c>
      <c r="AD3010">
        <v>4000000</v>
      </c>
      <c r="AE3010">
        <v>6.1</v>
      </c>
      <c r="AF3010">
        <v>94900000</v>
      </c>
      <c r="AG3010">
        <f>IFERROR(CORREL(AD3010:$AD$3757, AF3010:$AF$3757), "")</f>
        <v>5.1593413081201175E-2</v>
      </c>
      <c r="AH3010">
        <f t="shared" si="74"/>
        <v>90900000</v>
      </c>
    </row>
    <row r="3011" spans="1:34" x14ac:dyDescent="0.3">
      <c r="A3011" t="s">
        <v>8</v>
      </c>
      <c r="B3011" t="s">
        <v>48</v>
      </c>
      <c r="G3011">
        <v>95</v>
      </c>
      <c r="H3011" t="s">
        <v>528</v>
      </c>
      <c r="I3011" t="s">
        <v>897</v>
      </c>
      <c r="J3011" t="s">
        <v>5359</v>
      </c>
      <c r="W3011" t="s">
        <v>4271</v>
      </c>
      <c r="X3011" t="s">
        <v>11</v>
      </c>
      <c r="AD3011">
        <v>7500000</v>
      </c>
      <c r="AE3011">
        <v>7.7</v>
      </c>
      <c r="AF3011">
        <v>32391374</v>
      </c>
      <c r="AG3011">
        <f>IFERROR(CORREL(AD3011:$AD$3757, AF3011:$AF$3757), "")</f>
        <v>5.1968330731291645E-2</v>
      </c>
      <c r="AH3011">
        <f t="shared" ref="AH3011:AH3074" si="75" xml:space="preserve"> AF3011 - AD3011</f>
        <v>24891374</v>
      </c>
    </row>
    <row r="3012" spans="1:34" x14ac:dyDescent="0.3">
      <c r="A3012" t="s">
        <v>8</v>
      </c>
      <c r="B3012" t="s">
        <v>3793</v>
      </c>
      <c r="G3012">
        <v>121</v>
      </c>
      <c r="H3012" t="s">
        <v>897</v>
      </c>
      <c r="I3012" t="s">
        <v>5368</v>
      </c>
      <c r="J3012" t="s">
        <v>5359</v>
      </c>
      <c r="W3012" t="s">
        <v>4272</v>
      </c>
      <c r="X3012" t="s">
        <v>11</v>
      </c>
      <c r="AD3012">
        <v>7000000</v>
      </c>
      <c r="AE3012">
        <v>7.6</v>
      </c>
      <c r="AF3012">
        <v>40158000</v>
      </c>
      <c r="AG3012">
        <f>IFERROR(CORREL(AD3012:$AD$3757, AF3012:$AF$3757), "")</f>
        <v>5.2002713961661361E-2</v>
      </c>
      <c r="AH3012">
        <f t="shared" si="75"/>
        <v>33158000</v>
      </c>
    </row>
    <row r="3013" spans="1:34" x14ac:dyDescent="0.3">
      <c r="A3013" t="s">
        <v>8</v>
      </c>
      <c r="B3013" t="s">
        <v>408</v>
      </c>
      <c r="G3013">
        <v>110</v>
      </c>
      <c r="H3013" t="s">
        <v>528</v>
      </c>
      <c r="I3013" t="s">
        <v>897</v>
      </c>
      <c r="W3013" t="s">
        <v>4273</v>
      </c>
      <c r="X3013" t="s">
        <v>11</v>
      </c>
      <c r="AD3013">
        <v>7000000</v>
      </c>
      <c r="AE3013">
        <v>6.1</v>
      </c>
      <c r="AF3013">
        <v>113709992</v>
      </c>
      <c r="AG3013">
        <f>IFERROR(CORREL(AD3013:$AD$3757, AF3013:$AF$3757), "")</f>
        <v>5.2062594459363461E-2</v>
      </c>
      <c r="AH3013">
        <f t="shared" si="75"/>
        <v>106709992</v>
      </c>
    </row>
    <row r="3014" spans="1:34" x14ac:dyDescent="0.3">
      <c r="A3014" t="s">
        <v>8</v>
      </c>
      <c r="B3014" t="s">
        <v>230</v>
      </c>
      <c r="G3014">
        <v>96</v>
      </c>
      <c r="H3014" t="s">
        <v>1714</v>
      </c>
      <c r="I3014" t="s">
        <v>5363</v>
      </c>
      <c r="J3014" t="s">
        <v>5281</v>
      </c>
      <c r="W3014" t="s">
        <v>4274</v>
      </c>
      <c r="X3014" t="s">
        <v>11</v>
      </c>
      <c r="AD3014">
        <v>11000000</v>
      </c>
      <c r="AE3014">
        <v>4.9000000000000004</v>
      </c>
      <c r="AF3014">
        <v>32131483</v>
      </c>
      <c r="AG3014">
        <f>IFERROR(CORREL(AD3014:$AD$3757, AF3014:$AF$3757), "")</f>
        <v>5.2518525530170848E-2</v>
      </c>
      <c r="AH3014">
        <f t="shared" si="75"/>
        <v>21131483</v>
      </c>
    </row>
    <row r="3015" spans="1:34" x14ac:dyDescent="0.3">
      <c r="A3015" t="s">
        <v>8</v>
      </c>
      <c r="B3015" t="s">
        <v>4267</v>
      </c>
      <c r="G3015">
        <v>121</v>
      </c>
      <c r="H3015" t="s">
        <v>354</v>
      </c>
      <c r="I3015" t="s">
        <v>253</v>
      </c>
      <c r="J3015" t="s">
        <v>5281</v>
      </c>
      <c r="W3015" t="s">
        <v>4275</v>
      </c>
      <c r="X3015" t="s">
        <v>11</v>
      </c>
      <c r="AD3015">
        <v>7000000</v>
      </c>
      <c r="AE3015">
        <v>6.8</v>
      </c>
      <c r="AF3015">
        <v>35400000</v>
      </c>
      <c r="AG3015">
        <f>IFERROR(CORREL(AD3015:$AD$3757, AF3015:$AF$3757), "")</f>
        <v>5.2540483434461618E-2</v>
      </c>
      <c r="AH3015">
        <f t="shared" si="75"/>
        <v>28400000</v>
      </c>
    </row>
    <row r="3016" spans="1:34" x14ac:dyDescent="0.3">
      <c r="A3016" t="s">
        <v>8</v>
      </c>
      <c r="B3016" t="s">
        <v>1073</v>
      </c>
      <c r="G3016">
        <v>95</v>
      </c>
      <c r="H3016" t="s">
        <v>897</v>
      </c>
      <c r="I3016" t="s">
        <v>5361</v>
      </c>
      <c r="J3016" t="s">
        <v>5365</v>
      </c>
      <c r="W3016" t="s">
        <v>4276</v>
      </c>
      <c r="X3016" t="s">
        <v>11</v>
      </c>
      <c r="AD3016">
        <v>5000000</v>
      </c>
      <c r="AE3016">
        <v>7</v>
      </c>
      <c r="AF3016">
        <v>34099640</v>
      </c>
      <c r="AG3016">
        <f>IFERROR(CORREL(AD3016:$AD$3757, AF3016:$AF$3757), "")</f>
        <v>5.2586576132943472E-2</v>
      </c>
      <c r="AH3016">
        <f t="shared" si="75"/>
        <v>29099640</v>
      </c>
    </row>
    <row r="3017" spans="1:34" x14ac:dyDescent="0.3">
      <c r="A3017" t="s">
        <v>8</v>
      </c>
      <c r="B3017" t="s">
        <v>3949</v>
      </c>
      <c r="G3017">
        <v>112</v>
      </c>
      <c r="H3017" t="s">
        <v>528</v>
      </c>
      <c r="I3017" t="s">
        <v>897</v>
      </c>
      <c r="W3017" t="s">
        <v>4277</v>
      </c>
      <c r="X3017" t="s">
        <v>11</v>
      </c>
      <c r="AD3017">
        <v>6600000</v>
      </c>
      <c r="AE3017">
        <v>5.7</v>
      </c>
      <c r="AF3017">
        <v>37295394</v>
      </c>
      <c r="AG3017">
        <f>IFERROR(CORREL(AD3017:$AD$3757, AF3017:$AF$3757), "")</f>
        <v>5.2637097866097805E-2</v>
      </c>
      <c r="AH3017">
        <f t="shared" si="75"/>
        <v>30695394</v>
      </c>
    </row>
    <row r="3018" spans="1:34" x14ac:dyDescent="0.3">
      <c r="A3018" t="s">
        <v>8</v>
      </c>
      <c r="B3018" t="s">
        <v>98</v>
      </c>
      <c r="G3018">
        <v>143</v>
      </c>
      <c r="H3018" t="s">
        <v>897</v>
      </c>
      <c r="I3018" t="s">
        <v>5359</v>
      </c>
      <c r="W3018" t="s">
        <v>99</v>
      </c>
      <c r="X3018" t="s">
        <v>11</v>
      </c>
      <c r="AD3018">
        <v>105000000</v>
      </c>
      <c r="AE3018">
        <v>7.3</v>
      </c>
      <c r="AF3018">
        <v>144812796</v>
      </c>
      <c r="AG3018">
        <f>IFERROR(CORREL(AD3018:$AD$3757, AF3018:$AF$3757), "")</f>
        <v>5.2691314062758336E-2</v>
      </c>
      <c r="AH3018">
        <f t="shared" si="75"/>
        <v>39812796</v>
      </c>
    </row>
    <row r="3019" spans="1:34" x14ac:dyDescent="0.3">
      <c r="A3019" t="s">
        <v>197</v>
      </c>
      <c r="B3019" t="s">
        <v>893</v>
      </c>
      <c r="G3019">
        <v>93</v>
      </c>
      <c r="H3019" t="s">
        <v>5367</v>
      </c>
      <c r="I3019" t="s">
        <v>897</v>
      </c>
      <c r="J3019" t="s">
        <v>5364</v>
      </c>
      <c r="W3019" t="s">
        <v>4278</v>
      </c>
      <c r="X3019" t="s">
        <v>11</v>
      </c>
      <c r="AD3019">
        <v>7500000</v>
      </c>
      <c r="AE3019">
        <v>7.5</v>
      </c>
      <c r="AF3019">
        <v>31501218</v>
      </c>
      <c r="AG3019">
        <f>IFERROR(CORREL(AD3019:$AD$3757, AF3019:$AF$3757), "")</f>
        <v>5.0421956980932103E-2</v>
      </c>
      <c r="AH3019">
        <f t="shared" si="75"/>
        <v>24001218</v>
      </c>
    </row>
    <row r="3020" spans="1:34" x14ac:dyDescent="0.3">
      <c r="A3020" t="s">
        <v>8</v>
      </c>
      <c r="B3020" t="s">
        <v>1365</v>
      </c>
      <c r="G3020">
        <v>110</v>
      </c>
      <c r="H3020" t="s">
        <v>5367</v>
      </c>
      <c r="I3020" t="s">
        <v>5366</v>
      </c>
      <c r="J3020" t="s">
        <v>897</v>
      </c>
      <c r="W3020" t="s">
        <v>4279</v>
      </c>
      <c r="X3020" t="s">
        <v>11</v>
      </c>
      <c r="AD3020">
        <v>7000000</v>
      </c>
      <c r="AE3020">
        <v>7.4</v>
      </c>
      <c r="AF3020">
        <v>28747570</v>
      </c>
      <c r="AG3020">
        <f>IFERROR(CORREL(AD3020:$AD$3757, AF3020:$AF$3757), "")</f>
        <v>5.0455415357467254E-2</v>
      </c>
      <c r="AH3020">
        <f t="shared" si="75"/>
        <v>21747570</v>
      </c>
    </row>
    <row r="3021" spans="1:34" x14ac:dyDescent="0.3">
      <c r="A3021" t="s">
        <v>8</v>
      </c>
      <c r="B3021" t="s">
        <v>1299</v>
      </c>
      <c r="G3021">
        <v>104</v>
      </c>
      <c r="H3021" t="s">
        <v>354</v>
      </c>
      <c r="I3021" t="s">
        <v>5366</v>
      </c>
      <c r="J3021" t="s">
        <v>5281</v>
      </c>
      <c r="W3021" t="s">
        <v>4280</v>
      </c>
      <c r="X3021" t="s">
        <v>11</v>
      </c>
      <c r="AD3021">
        <v>7000000</v>
      </c>
      <c r="AE3021">
        <v>7.2</v>
      </c>
      <c r="AF3021">
        <v>25625110</v>
      </c>
      <c r="AG3021">
        <f>IFERROR(CORREL(AD3021:$AD$3757, AF3021:$AF$3757), "")</f>
        <v>5.0483228059816768E-2</v>
      </c>
      <c r="AH3021">
        <f t="shared" si="75"/>
        <v>18625110</v>
      </c>
    </row>
    <row r="3022" spans="1:34" x14ac:dyDescent="0.3">
      <c r="A3022" t="s">
        <v>8</v>
      </c>
      <c r="B3022" t="s">
        <v>3473</v>
      </c>
      <c r="G3022">
        <v>115</v>
      </c>
      <c r="H3022" t="s">
        <v>897</v>
      </c>
      <c r="I3022" t="s">
        <v>5359</v>
      </c>
      <c r="J3022" t="s">
        <v>4337</v>
      </c>
      <c r="W3022" t="s">
        <v>3680</v>
      </c>
      <c r="X3022" t="s">
        <v>11</v>
      </c>
      <c r="AD3022">
        <v>20000000</v>
      </c>
      <c r="AE3022">
        <v>6.5</v>
      </c>
      <c r="AF3022">
        <v>403932</v>
      </c>
      <c r="AG3022">
        <f>IFERROR(CORREL(AD3022:$AD$3757, AF3022:$AF$3757), "")</f>
        <v>5.0503091115285899E-2</v>
      </c>
      <c r="AH3022">
        <f t="shared" si="75"/>
        <v>-19596068</v>
      </c>
    </row>
    <row r="3023" spans="1:34" x14ac:dyDescent="0.3">
      <c r="A3023" t="s">
        <v>8</v>
      </c>
      <c r="B3023" t="s">
        <v>4281</v>
      </c>
      <c r="G3023">
        <v>119</v>
      </c>
      <c r="H3023" t="s">
        <v>354</v>
      </c>
      <c r="I3023" t="s">
        <v>253</v>
      </c>
      <c r="J3023" t="s">
        <v>5358</v>
      </c>
      <c r="W3023" t="s">
        <v>4282</v>
      </c>
      <c r="X3023" t="s">
        <v>11</v>
      </c>
      <c r="AD3023">
        <v>9000000</v>
      </c>
      <c r="AE3023">
        <v>6.8</v>
      </c>
      <c r="AF3023">
        <v>25000000</v>
      </c>
      <c r="AG3023">
        <f>IFERROR(CORREL(AD3023:$AD$3757, AF3023:$AF$3757), "")</f>
        <v>5.0529422643244566E-2</v>
      </c>
      <c r="AH3023">
        <f t="shared" si="75"/>
        <v>16000000</v>
      </c>
    </row>
    <row r="3024" spans="1:34" x14ac:dyDescent="0.3">
      <c r="A3024" t="s">
        <v>8</v>
      </c>
      <c r="B3024" t="s">
        <v>4267</v>
      </c>
      <c r="G3024">
        <v>125</v>
      </c>
      <c r="H3024" t="s">
        <v>354</v>
      </c>
      <c r="I3024" t="s">
        <v>253</v>
      </c>
      <c r="J3024" t="s">
        <v>5281</v>
      </c>
      <c r="W3024" t="s">
        <v>4283</v>
      </c>
      <c r="X3024" t="s">
        <v>11</v>
      </c>
      <c r="AD3024">
        <v>13000000</v>
      </c>
      <c r="AE3024">
        <v>6.8</v>
      </c>
      <c r="AF3024">
        <v>21000000</v>
      </c>
      <c r="AG3024">
        <f>IFERROR(CORREL(AD3024:$AD$3757, AF3024:$AF$3757), "")</f>
        <v>5.0543736066597601E-2</v>
      </c>
      <c r="AH3024">
        <f t="shared" si="75"/>
        <v>8000000</v>
      </c>
    </row>
    <row r="3025" spans="1:34" x14ac:dyDescent="0.3">
      <c r="A3025" t="s">
        <v>8</v>
      </c>
      <c r="B3025" t="s">
        <v>2647</v>
      </c>
      <c r="G3025">
        <v>96</v>
      </c>
      <c r="H3025" t="s">
        <v>354</v>
      </c>
      <c r="I3025" t="s">
        <v>528</v>
      </c>
      <c r="J3025" t="s">
        <v>5366</v>
      </c>
      <c r="K3025" t="s">
        <v>5281</v>
      </c>
      <c r="W3025" t="s">
        <v>4284</v>
      </c>
      <c r="X3025" t="s">
        <v>11</v>
      </c>
      <c r="AD3025">
        <v>7000000</v>
      </c>
      <c r="AE3025">
        <v>5.2</v>
      </c>
      <c r="AF3025">
        <v>20257000</v>
      </c>
      <c r="AG3025">
        <f>IFERROR(CORREL(AD3025:$AD$3757, AF3025:$AF$3757), "")</f>
        <v>5.0546538203749034E-2</v>
      </c>
      <c r="AH3025">
        <f t="shared" si="75"/>
        <v>13257000</v>
      </c>
    </row>
    <row r="3026" spans="1:34" x14ac:dyDescent="0.3">
      <c r="A3026" t="s">
        <v>8</v>
      </c>
      <c r="B3026" t="s">
        <v>2105</v>
      </c>
      <c r="G3026">
        <v>100</v>
      </c>
      <c r="H3026" t="s">
        <v>253</v>
      </c>
      <c r="I3026" t="s">
        <v>1714</v>
      </c>
      <c r="J3026" t="s">
        <v>5281</v>
      </c>
      <c r="W3026" t="s">
        <v>4285</v>
      </c>
      <c r="X3026" t="s">
        <v>11</v>
      </c>
      <c r="AD3026">
        <v>3500000</v>
      </c>
      <c r="AE3026">
        <v>7.2</v>
      </c>
      <c r="AF3026">
        <v>26005908</v>
      </c>
      <c r="AG3026">
        <f>IFERROR(CORREL(AD3026:$AD$3757, AF3026:$AF$3757), "")</f>
        <v>5.0553916908037594E-2</v>
      </c>
      <c r="AH3026">
        <f t="shared" si="75"/>
        <v>22505908</v>
      </c>
    </row>
    <row r="3027" spans="1:34" x14ac:dyDescent="0.3">
      <c r="A3027" t="s">
        <v>8</v>
      </c>
      <c r="B3027" t="s">
        <v>4286</v>
      </c>
      <c r="G3027">
        <v>89</v>
      </c>
      <c r="H3027" t="s">
        <v>1714</v>
      </c>
      <c r="I3027" t="s">
        <v>5363</v>
      </c>
      <c r="W3027" t="s">
        <v>4287</v>
      </c>
      <c r="X3027" t="s">
        <v>11</v>
      </c>
      <c r="AD3027">
        <v>7000000</v>
      </c>
      <c r="AE3027">
        <v>4</v>
      </c>
      <c r="AF3027">
        <v>15818967</v>
      </c>
      <c r="AG3027">
        <f>IFERROR(CORREL(AD3027:$AD$3757, AF3027:$AF$3757), "")</f>
        <v>5.0582720148587841E-2</v>
      </c>
      <c r="AH3027">
        <f t="shared" si="75"/>
        <v>8818967</v>
      </c>
    </row>
    <row r="3028" spans="1:34" x14ac:dyDescent="0.3">
      <c r="A3028" t="s">
        <v>8</v>
      </c>
      <c r="B3028" t="s">
        <v>1106</v>
      </c>
      <c r="G3028">
        <v>92</v>
      </c>
      <c r="H3028" t="s">
        <v>528</v>
      </c>
      <c r="W3028" t="s">
        <v>4288</v>
      </c>
      <c r="X3028" t="s">
        <v>11</v>
      </c>
      <c r="AD3028">
        <v>7000000</v>
      </c>
      <c r="AE3028">
        <v>6.8</v>
      </c>
      <c r="AF3028">
        <v>14891000</v>
      </c>
      <c r="AG3028">
        <f>IFERROR(CORREL(AD3028:$AD$3757, AF3028:$AF$3757), "")</f>
        <v>5.0580988523926181E-2</v>
      </c>
      <c r="AH3028">
        <f t="shared" si="75"/>
        <v>7891000</v>
      </c>
    </row>
    <row r="3029" spans="1:34" x14ac:dyDescent="0.3">
      <c r="A3029" t="s">
        <v>8</v>
      </c>
      <c r="B3029" t="s">
        <v>3387</v>
      </c>
      <c r="G3029">
        <v>109</v>
      </c>
      <c r="H3029" t="s">
        <v>5366</v>
      </c>
      <c r="I3029" t="s">
        <v>1714</v>
      </c>
      <c r="W3029" t="s">
        <v>4289</v>
      </c>
      <c r="X3029" t="s">
        <v>11</v>
      </c>
      <c r="AD3029">
        <v>7000000</v>
      </c>
      <c r="AE3029">
        <v>6.9</v>
      </c>
      <c r="AF3029">
        <v>16901126</v>
      </c>
      <c r="AG3029">
        <f>IFERROR(CORREL(AD3029:$AD$3757, AF3029:$AF$3757), "")</f>
        <v>5.0577472738942808E-2</v>
      </c>
      <c r="AH3029">
        <f t="shared" si="75"/>
        <v>9901126</v>
      </c>
    </row>
    <row r="3030" spans="1:34" x14ac:dyDescent="0.3">
      <c r="A3030" t="s">
        <v>8</v>
      </c>
      <c r="B3030" t="s">
        <v>3562</v>
      </c>
      <c r="G3030">
        <v>103</v>
      </c>
      <c r="H3030" t="s">
        <v>528</v>
      </c>
      <c r="I3030" t="s">
        <v>5366</v>
      </c>
      <c r="J3030" t="s">
        <v>897</v>
      </c>
      <c r="W3030" t="s">
        <v>4290</v>
      </c>
      <c r="X3030" t="s">
        <v>11</v>
      </c>
      <c r="AD3030">
        <v>7000000</v>
      </c>
      <c r="AE3030">
        <v>7.3</v>
      </c>
      <c r="AF3030">
        <v>17474107</v>
      </c>
      <c r="AG3030">
        <f>IFERROR(CORREL(AD3030:$AD$3757, AF3030:$AF$3757), "")</f>
        <v>5.0577868606680627E-2</v>
      </c>
      <c r="AH3030">
        <f t="shared" si="75"/>
        <v>10474107</v>
      </c>
    </row>
    <row r="3031" spans="1:34" x14ac:dyDescent="0.3">
      <c r="A3031" t="s">
        <v>8</v>
      </c>
      <c r="B3031" t="s">
        <v>2006</v>
      </c>
      <c r="G3031">
        <v>95</v>
      </c>
      <c r="H3031" t="s">
        <v>5366</v>
      </c>
      <c r="I3031" t="s">
        <v>897</v>
      </c>
      <c r="J3031" t="s">
        <v>5281</v>
      </c>
      <c r="W3031" t="s">
        <v>4291</v>
      </c>
      <c r="X3031" t="s">
        <v>11</v>
      </c>
      <c r="AD3031">
        <v>7000000</v>
      </c>
      <c r="AE3031">
        <v>6.1</v>
      </c>
      <c r="AF3031">
        <v>14003141</v>
      </c>
      <c r="AG3031">
        <f>IFERROR(CORREL(AD3031:$AD$3757, AF3031:$AF$3757), "")</f>
        <v>5.057942684497041E-2</v>
      </c>
      <c r="AH3031">
        <f t="shared" si="75"/>
        <v>7003141</v>
      </c>
    </row>
    <row r="3032" spans="1:34" x14ac:dyDescent="0.3">
      <c r="A3032" t="s">
        <v>8</v>
      </c>
      <c r="B3032" t="s">
        <v>14</v>
      </c>
      <c r="G3032">
        <v>143</v>
      </c>
      <c r="H3032" t="s">
        <v>354</v>
      </c>
      <c r="I3032" t="s">
        <v>253</v>
      </c>
      <c r="J3032" t="s">
        <v>5281</v>
      </c>
      <c r="W3032" t="s">
        <v>63</v>
      </c>
      <c r="X3032" t="s">
        <v>11</v>
      </c>
      <c r="AD3032">
        <v>200000000</v>
      </c>
      <c r="AE3032">
        <v>7.8</v>
      </c>
      <c r="AF3032">
        <v>304360277</v>
      </c>
      <c r="AG3032">
        <f>IFERROR(CORREL(AD3032:$AD$3757, AF3032:$AF$3757), "")</f>
        <v>5.057422983098888E-2</v>
      </c>
      <c r="AH3032">
        <f t="shared" si="75"/>
        <v>104360277</v>
      </c>
    </row>
    <row r="3033" spans="1:34" x14ac:dyDescent="0.3">
      <c r="A3033" t="s">
        <v>197</v>
      </c>
      <c r="B3033" t="s">
        <v>3387</v>
      </c>
      <c r="G3033">
        <v>105</v>
      </c>
      <c r="H3033" t="s">
        <v>1714</v>
      </c>
      <c r="W3033" t="s">
        <v>4292</v>
      </c>
      <c r="X3033" t="s">
        <v>11</v>
      </c>
      <c r="AD3033">
        <v>7000000</v>
      </c>
      <c r="AE3033">
        <v>6</v>
      </c>
      <c r="AF3033">
        <v>12583510</v>
      </c>
      <c r="AG3033">
        <f>IFERROR(CORREL(AD3033:$AD$3757, AF3033:$AF$3757), "")</f>
        <v>3.9695965914553551E-2</v>
      </c>
      <c r="AH3033">
        <f t="shared" si="75"/>
        <v>5583510</v>
      </c>
    </row>
    <row r="3034" spans="1:34" x14ac:dyDescent="0.3">
      <c r="A3034" t="s">
        <v>8</v>
      </c>
      <c r="B3034" t="s">
        <v>1904</v>
      </c>
      <c r="G3034">
        <v>106</v>
      </c>
      <c r="H3034" t="s">
        <v>528</v>
      </c>
      <c r="I3034" t="s">
        <v>897</v>
      </c>
      <c r="W3034" t="s">
        <v>4293</v>
      </c>
      <c r="X3034" t="s">
        <v>11</v>
      </c>
      <c r="AD3034">
        <v>7000000</v>
      </c>
      <c r="AE3034">
        <v>7</v>
      </c>
      <c r="AF3034">
        <v>9190525</v>
      </c>
      <c r="AG3034">
        <f>IFERROR(CORREL(AD3034:$AD$3757, AF3034:$AF$3757), "")</f>
        <v>3.9688670806427927E-2</v>
      </c>
      <c r="AH3034">
        <f t="shared" si="75"/>
        <v>2190525</v>
      </c>
    </row>
    <row r="3035" spans="1:34" x14ac:dyDescent="0.3">
      <c r="A3035" t="s">
        <v>8</v>
      </c>
      <c r="B3035" t="s">
        <v>4294</v>
      </c>
      <c r="G3035">
        <v>100</v>
      </c>
      <c r="H3035" t="s">
        <v>897</v>
      </c>
      <c r="I3035" t="s">
        <v>5363</v>
      </c>
      <c r="W3035" t="s">
        <v>4295</v>
      </c>
      <c r="X3035" t="s">
        <v>11</v>
      </c>
      <c r="AD3035">
        <v>7500000</v>
      </c>
      <c r="AE3035">
        <v>7.1</v>
      </c>
      <c r="AF3035">
        <v>9176553</v>
      </c>
      <c r="AG3035">
        <f>IFERROR(CORREL(AD3035:$AD$3757, AF3035:$AF$3757), "")</f>
        <v>3.9675317354093194E-2</v>
      </c>
      <c r="AH3035">
        <f t="shared" si="75"/>
        <v>1676553</v>
      </c>
    </row>
    <row r="3036" spans="1:34" x14ac:dyDescent="0.3">
      <c r="A3036" t="s">
        <v>8</v>
      </c>
      <c r="B3036" t="s">
        <v>1891</v>
      </c>
      <c r="G3036">
        <v>103</v>
      </c>
      <c r="H3036" t="s">
        <v>354</v>
      </c>
      <c r="I3036" t="s">
        <v>5357</v>
      </c>
      <c r="J3036" t="s">
        <v>1714</v>
      </c>
      <c r="K3036" t="s">
        <v>5281</v>
      </c>
      <c r="W3036" t="s">
        <v>4296</v>
      </c>
      <c r="X3036" t="s">
        <v>11</v>
      </c>
      <c r="AD3036">
        <v>7000000</v>
      </c>
      <c r="AE3036">
        <v>6.2</v>
      </c>
      <c r="AF3036">
        <v>9094451</v>
      </c>
      <c r="AG3036">
        <f>IFERROR(CORREL(AD3036:$AD$3757, AF3036:$AF$3757), "")</f>
        <v>3.9662804749498994E-2</v>
      </c>
      <c r="AH3036">
        <f t="shared" si="75"/>
        <v>2094451</v>
      </c>
    </row>
    <row r="3037" spans="1:34" x14ac:dyDescent="0.3">
      <c r="A3037" t="s">
        <v>8</v>
      </c>
      <c r="B3037" t="s">
        <v>4297</v>
      </c>
      <c r="G3037">
        <v>99</v>
      </c>
      <c r="H3037" t="s">
        <v>897</v>
      </c>
      <c r="I3037" t="s">
        <v>5359</v>
      </c>
      <c r="W3037" t="s">
        <v>4298</v>
      </c>
      <c r="X3037" t="s">
        <v>11</v>
      </c>
      <c r="AD3037">
        <v>7000000</v>
      </c>
      <c r="AE3037">
        <v>7.6</v>
      </c>
      <c r="AF3037">
        <v>9166863</v>
      </c>
      <c r="AG3037">
        <f>IFERROR(CORREL(AD3037:$AD$3757, AF3037:$AF$3757), "")</f>
        <v>3.964921345307388E-2</v>
      </c>
      <c r="AH3037">
        <f t="shared" si="75"/>
        <v>2166863</v>
      </c>
    </row>
    <row r="3038" spans="1:34" x14ac:dyDescent="0.3">
      <c r="A3038" t="s">
        <v>8</v>
      </c>
      <c r="B3038" t="s">
        <v>130</v>
      </c>
      <c r="G3038">
        <v>164</v>
      </c>
      <c r="H3038" t="s">
        <v>897</v>
      </c>
      <c r="W3038" t="s">
        <v>4299</v>
      </c>
      <c r="X3038" t="s">
        <v>11</v>
      </c>
      <c r="AD3038">
        <v>7000000</v>
      </c>
      <c r="AE3038">
        <v>7.6</v>
      </c>
      <c r="AF3038">
        <v>8373585</v>
      </c>
      <c r="AG3038">
        <f>IFERROR(CORREL(AD3038:$AD$3757, AF3038:$AF$3757), "")</f>
        <v>3.963570666824872E-2</v>
      </c>
      <c r="AH3038">
        <f t="shared" si="75"/>
        <v>1373585</v>
      </c>
    </row>
    <row r="3039" spans="1:34" x14ac:dyDescent="0.3">
      <c r="A3039" t="s">
        <v>8</v>
      </c>
      <c r="B3039" t="s">
        <v>4221</v>
      </c>
      <c r="G3039">
        <v>96</v>
      </c>
      <c r="H3039" t="s">
        <v>528</v>
      </c>
      <c r="I3039" t="s">
        <v>897</v>
      </c>
      <c r="J3039" t="s">
        <v>5359</v>
      </c>
      <c r="W3039" t="s">
        <v>4300</v>
      </c>
      <c r="X3039" t="s">
        <v>11</v>
      </c>
      <c r="AD3039">
        <v>7000000</v>
      </c>
      <c r="AE3039">
        <v>6.4</v>
      </c>
      <c r="AF3039">
        <v>7292175</v>
      </c>
      <c r="AG3039">
        <f>IFERROR(CORREL(AD3039:$AD$3757, AF3039:$AF$3757), "")</f>
        <v>3.9620824088827847E-2</v>
      </c>
      <c r="AH3039">
        <f t="shared" si="75"/>
        <v>292175</v>
      </c>
    </row>
    <row r="3040" spans="1:34" x14ac:dyDescent="0.3">
      <c r="A3040" t="s">
        <v>8</v>
      </c>
      <c r="B3040" t="s">
        <v>4301</v>
      </c>
      <c r="G3040">
        <v>122</v>
      </c>
      <c r="H3040" t="s">
        <v>528</v>
      </c>
      <c r="I3040" t="s">
        <v>897</v>
      </c>
      <c r="J3040" t="s">
        <v>5362</v>
      </c>
      <c r="K3040" t="s">
        <v>5359</v>
      </c>
      <c r="W3040" t="s">
        <v>4302</v>
      </c>
      <c r="X3040" t="s">
        <v>11</v>
      </c>
      <c r="AD3040">
        <v>7000000</v>
      </c>
      <c r="AE3040">
        <v>6.2</v>
      </c>
      <c r="AF3040">
        <v>6601079</v>
      </c>
      <c r="AG3040">
        <f>IFERROR(CORREL(AD3040:$AD$3757, AF3040:$AF$3757), "")</f>
        <v>3.960412262401089E-2</v>
      </c>
      <c r="AH3040">
        <f t="shared" si="75"/>
        <v>-398921</v>
      </c>
    </row>
    <row r="3041" spans="1:34" x14ac:dyDescent="0.3">
      <c r="A3041" t="s">
        <v>8</v>
      </c>
      <c r="B3041" t="s">
        <v>320</v>
      </c>
      <c r="G3041">
        <v>94</v>
      </c>
      <c r="H3041" t="s">
        <v>253</v>
      </c>
      <c r="I3041" t="s">
        <v>5367</v>
      </c>
      <c r="J3041" t="s">
        <v>897</v>
      </c>
      <c r="K3041" t="s">
        <v>5364</v>
      </c>
      <c r="W3041" t="s">
        <v>4303</v>
      </c>
      <c r="X3041" t="s">
        <v>591</v>
      </c>
      <c r="AD3041">
        <v>6000000</v>
      </c>
      <c r="AE3041">
        <v>7.5</v>
      </c>
      <c r="AF3041">
        <v>6165429</v>
      </c>
      <c r="AG3041">
        <f>IFERROR(CORREL(AD3041:$AD$3757, AF3041:$AF$3757), "")</f>
        <v>3.9586265953246519E-2</v>
      </c>
      <c r="AH3041">
        <f t="shared" si="75"/>
        <v>165429</v>
      </c>
    </row>
    <row r="3042" spans="1:34" x14ac:dyDescent="0.3">
      <c r="A3042" t="s">
        <v>8</v>
      </c>
      <c r="B3042" t="s">
        <v>2605</v>
      </c>
      <c r="G3042">
        <v>93</v>
      </c>
      <c r="H3042" t="s">
        <v>528</v>
      </c>
      <c r="I3042" t="s">
        <v>5365</v>
      </c>
      <c r="W3042" t="s">
        <v>4304</v>
      </c>
      <c r="X3042" t="s">
        <v>11</v>
      </c>
      <c r="AD3042">
        <v>7000000</v>
      </c>
      <c r="AE3042">
        <v>2</v>
      </c>
      <c r="AF3042">
        <v>5694308</v>
      </c>
      <c r="AG3042">
        <f>IFERROR(CORREL(AD3042:$AD$3757, AF3042:$AF$3757), "")</f>
        <v>3.9565086999223668E-2</v>
      </c>
      <c r="AH3042">
        <f t="shared" si="75"/>
        <v>-1305692</v>
      </c>
    </row>
    <row r="3043" spans="1:34" x14ac:dyDescent="0.3">
      <c r="A3043" t="s">
        <v>8</v>
      </c>
      <c r="B3043" t="s">
        <v>4305</v>
      </c>
      <c r="G3043">
        <v>96</v>
      </c>
      <c r="H3043" t="s">
        <v>354</v>
      </c>
      <c r="I3043" t="s">
        <v>5366</v>
      </c>
      <c r="J3043" t="s">
        <v>1714</v>
      </c>
      <c r="K3043" t="s">
        <v>5358</v>
      </c>
      <c r="L3043" t="s">
        <v>5281</v>
      </c>
      <c r="W3043" t="s">
        <v>4306</v>
      </c>
      <c r="X3043" t="s">
        <v>11</v>
      </c>
      <c r="AD3043">
        <v>7000000</v>
      </c>
      <c r="AE3043">
        <v>6.2</v>
      </c>
      <c r="AF3043">
        <v>5430822</v>
      </c>
      <c r="AG3043">
        <f>IFERROR(CORREL(AD3043:$AD$3757, AF3043:$AF$3757), "")</f>
        <v>3.9545699613966909E-2</v>
      </c>
      <c r="AH3043">
        <f t="shared" si="75"/>
        <v>-1569178</v>
      </c>
    </row>
    <row r="3044" spans="1:34" x14ac:dyDescent="0.3">
      <c r="A3044" t="s">
        <v>8</v>
      </c>
      <c r="B3044" t="s">
        <v>4307</v>
      </c>
      <c r="G3044">
        <v>113</v>
      </c>
      <c r="H3044" t="s">
        <v>253</v>
      </c>
      <c r="I3044" t="s">
        <v>5367</v>
      </c>
      <c r="J3044" t="s">
        <v>897</v>
      </c>
      <c r="W3044" t="s">
        <v>4308</v>
      </c>
      <c r="X3044" t="s">
        <v>11</v>
      </c>
      <c r="AD3044">
        <v>7000000</v>
      </c>
      <c r="AE3044">
        <v>6.5</v>
      </c>
      <c r="AF3044">
        <v>4720371</v>
      </c>
      <c r="AG3044">
        <f>IFERROR(CORREL(AD3044:$AD$3757, AF3044:$AF$3757), "")</f>
        <v>3.9525848970852567E-2</v>
      </c>
      <c r="AH3044">
        <f t="shared" si="75"/>
        <v>-2279629</v>
      </c>
    </row>
    <row r="3045" spans="1:34" x14ac:dyDescent="0.3">
      <c r="A3045" t="s">
        <v>8</v>
      </c>
      <c r="B3045" t="s">
        <v>515</v>
      </c>
      <c r="G3045">
        <v>99</v>
      </c>
      <c r="H3045" t="s">
        <v>897</v>
      </c>
      <c r="I3045" t="s">
        <v>5365</v>
      </c>
      <c r="W3045" t="s">
        <v>4309</v>
      </c>
      <c r="X3045" t="s">
        <v>11</v>
      </c>
      <c r="AD3045">
        <v>7000000</v>
      </c>
      <c r="AE3045">
        <v>6.8</v>
      </c>
      <c r="AF3045">
        <v>2344847</v>
      </c>
      <c r="AG3045">
        <f>IFERROR(CORREL(AD3045:$AD$3757, AF3045:$AF$3757), "")</f>
        <v>3.9504859386803828E-2</v>
      </c>
      <c r="AH3045">
        <f t="shared" si="75"/>
        <v>-4655153</v>
      </c>
    </row>
    <row r="3046" spans="1:34" x14ac:dyDescent="0.3">
      <c r="A3046" t="s">
        <v>8</v>
      </c>
      <c r="B3046" t="s">
        <v>4016</v>
      </c>
      <c r="G3046">
        <v>91</v>
      </c>
      <c r="H3046" t="s">
        <v>528</v>
      </c>
      <c r="I3046" t="s">
        <v>897</v>
      </c>
      <c r="J3046" t="s">
        <v>5359</v>
      </c>
      <c r="W3046" t="s">
        <v>4310</v>
      </c>
      <c r="X3046" t="s">
        <v>11</v>
      </c>
      <c r="AD3046">
        <v>7000000</v>
      </c>
      <c r="AE3046">
        <v>6.3</v>
      </c>
      <c r="AF3046">
        <v>7455447</v>
      </c>
      <c r="AG3046">
        <f>IFERROR(CORREL(AD3046:$AD$3757, AF3046:$AF$3757), "")</f>
        <v>3.9480367789252062E-2</v>
      </c>
      <c r="AH3046">
        <f t="shared" si="75"/>
        <v>455447</v>
      </c>
    </row>
    <row r="3047" spans="1:34" x14ac:dyDescent="0.3">
      <c r="A3047" t="s">
        <v>8</v>
      </c>
      <c r="B3047" t="s">
        <v>4311</v>
      </c>
      <c r="G3047">
        <v>100</v>
      </c>
      <c r="H3047" t="s">
        <v>897</v>
      </c>
      <c r="I3047" t="s">
        <v>5361</v>
      </c>
      <c r="W3047" t="s">
        <v>4312</v>
      </c>
      <c r="X3047" t="s">
        <v>11</v>
      </c>
      <c r="AD3047">
        <v>7000000</v>
      </c>
      <c r="AE3047">
        <v>6.3</v>
      </c>
      <c r="AF3047">
        <v>2148212</v>
      </c>
      <c r="AG3047">
        <f>IFERROR(CORREL(AD3047:$AD$3757, AF3047:$AF$3757), "")</f>
        <v>3.9463554982487506E-2</v>
      </c>
      <c r="AH3047">
        <f t="shared" si="75"/>
        <v>-4851788</v>
      </c>
    </row>
    <row r="3048" spans="1:34" x14ac:dyDescent="0.3">
      <c r="A3048" t="s">
        <v>8</v>
      </c>
      <c r="B3048" t="s">
        <v>4313</v>
      </c>
      <c r="G3048">
        <v>105</v>
      </c>
      <c r="H3048" t="s">
        <v>5367</v>
      </c>
      <c r="I3048" t="s">
        <v>5366</v>
      </c>
      <c r="J3048" t="s">
        <v>897</v>
      </c>
      <c r="W3048" t="s">
        <v>4314</v>
      </c>
      <c r="X3048" t="s">
        <v>11</v>
      </c>
      <c r="AD3048">
        <v>7000000</v>
      </c>
      <c r="AE3048">
        <v>6.6</v>
      </c>
      <c r="AF3048">
        <v>2062066</v>
      </c>
      <c r="AG3048">
        <f>IFERROR(CORREL(AD3048:$AD$3757, AF3048:$AF$3757), "")</f>
        <v>3.9438653150122599E-2</v>
      </c>
      <c r="AH3048">
        <f t="shared" si="75"/>
        <v>-4937934</v>
      </c>
    </row>
    <row r="3049" spans="1:34" x14ac:dyDescent="0.3">
      <c r="A3049" t="s">
        <v>8</v>
      </c>
      <c r="B3049" t="s">
        <v>3708</v>
      </c>
      <c r="G3049">
        <v>99</v>
      </c>
      <c r="H3049" t="s">
        <v>5367</v>
      </c>
      <c r="I3049" t="s">
        <v>897</v>
      </c>
      <c r="W3049" t="s">
        <v>4315</v>
      </c>
      <c r="X3049" t="s">
        <v>11</v>
      </c>
      <c r="AD3049">
        <v>7000000</v>
      </c>
      <c r="AE3049">
        <v>6.4</v>
      </c>
      <c r="AF3049">
        <v>1654367</v>
      </c>
      <c r="AG3049">
        <f>IFERROR(CORREL(AD3049:$AD$3757, AF3049:$AF$3757), "")</f>
        <v>3.941355582180537E-2</v>
      </c>
      <c r="AH3049">
        <f t="shared" si="75"/>
        <v>-5345633</v>
      </c>
    </row>
    <row r="3050" spans="1:34" x14ac:dyDescent="0.3">
      <c r="A3050" t="s">
        <v>8</v>
      </c>
      <c r="B3050" t="s">
        <v>4316</v>
      </c>
      <c r="G3050">
        <v>112</v>
      </c>
      <c r="H3050" t="s">
        <v>897</v>
      </c>
      <c r="I3050" t="s">
        <v>5281</v>
      </c>
      <c r="W3050" t="s">
        <v>4317</v>
      </c>
      <c r="X3050" t="s">
        <v>11</v>
      </c>
      <c r="AD3050">
        <v>7000000</v>
      </c>
      <c r="AE3050">
        <v>7.5</v>
      </c>
      <c r="AF3050">
        <v>1738692</v>
      </c>
      <c r="AG3050">
        <f>IFERROR(CORREL(AD3050:$AD$3757, AF3050:$AF$3757), "")</f>
        <v>3.9387820445774692E-2</v>
      </c>
      <c r="AH3050">
        <f t="shared" si="75"/>
        <v>-5261308</v>
      </c>
    </row>
    <row r="3051" spans="1:34" x14ac:dyDescent="0.3">
      <c r="A3051" t="s">
        <v>8</v>
      </c>
      <c r="B3051" t="s">
        <v>4318</v>
      </c>
      <c r="G3051">
        <v>99</v>
      </c>
      <c r="H3051" t="s">
        <v>897</v>
      </c>
      <c r="I3051" t="s">
        <v>5365</v>
      </c>
      <c r="W3051" t="s">
        <v>4319</v>
      </c>
      <c r="X3051" t="s">
        <v>11</v>
      </c>
      <c r="AD3051">
        <v>7000000</v>
      </c>
      <c r="AE3051">
        <v>6.5</v>
      </c>
      <c r="AF3051">
        <v>1889522</v>
      </c>
      <c r="AG3051">
        <f>IFERROR(CORREL(AD3051:$AD$3757, AF3051:$AF$3757), "")</f>
        <v>3.9362121402182794E-2</v>
      </c>
      <c r="AH3051">
        <f t="shared" si="75"/>
        <v>-5110478</v>
      </c>
    </row>
    <row r="3052" spans="1:34" x14ac:dyDescent="0.3">
      <c r="A3052" t="s">
        <v>8</v>
      </c>
      <c r="B3052" t="s">
        <v>4257</v>
      </c>
      <c r="G3052">
        <v>125</v>
      </c>
      <c r="H3052" t="s">
        <v>897</v>
      </c>
      <c r="I3052" t="s">
        <v>5359</v>
      </c>
      <c r="W3052" t="s">
        <v>4320</v>
      </c>
      <c r="X3052" t="s">
        <v>11</v>
      </c>
      <c r="AD3052">
        <v>4825000</v>
      </c>
      <c r="AE3052">
        <v>7.2</v>
      </c>
      <c r="AF3052">
        <v>1110286</v>
      </c>
      <c r="AG3052">
        <f>IFERROR(CORREL(AD3052:$AD$3757, AF3052:$AF$3757), "")</f>
        <v>3.9336551169888087E-2</v>
      </c>
      <c r="AH3052">
        <f t="shared" si="75"/>
        <v>-3714714</v>
      </c>
    </row>
    <row r="3053" spans="1:34" x14ac:dyDescent="0.3">
      <c r="A3053" t="s">
        <v>8</v>
      </c>
      <c r="B3053" t="s">
        <v>4321</v>
      </c>
      <c r="G3053">
        <v>107</v>
      </c>
      <c r="H3053" t="s">
        <v>253</v>
      </c>
      <c r="I3053" t="s">
        <v>897</v>
      </c>
      <c r="J3053" t="s">
        <v>5359</v>
      </c>
      <c r="K3053" t="s">
        <v>2601</v>
      </c>
      <c r="W3053" t="s">
        <v>4322</v>
      </c>
      <c r="X3053" t="s">
        <v>11</v>
      </c>
      <c r="AD3053">
        <v>9000000</v>
      </c>
      <c r="AE3053">
        <v>6.3</v>
      </c>
      <c r="AF3053">
        <v>1000000</v>
      </c>
      <c r="AG3053">
        <f>IFERROR(CORREL(AD3053:$AD$3757, AF3053:$AF$3757), "")</f>
        <v>3.9301317127621471E-2</v>
      </c>
      <c r="AH3053">
        <f t="shared" si="75"/>
        <v>-8000000</v>
      </c>
    </row>
    <row r="3054" spans="1:34" x14ac:dyDescent="0.3">
      <c r="A3054" t="s">
        <v>8</v>
      </c>
      <c r="B3054" t="s">
        <v>1833</v>
      </c>
      <c r="G3054">
        <v>107</v>
      </c>
      <c r="H3054" t="s">
        <v>528</v>
      </c>
      <c r="I3054" t="s">
        <v>5357</v>
      </c>
      <c r="J3054" t="s">
        <v>5358</v>
      </c>
      <c r="W3054" t="s">
        <v>4323</v>
      </c>
      <c r="X3054" t="s">
        <v>762</v>
      </c>
      <c r="AD3054">
        <v>50000000</v>
      </c>
      <c r="AE3054">
        <v>7</v>
      </c>
      <c r="AF3054">
        <v>700000</v>
      </c>
      <c r="AG3054">
        <f>IFERROR(CORREL(AD3054:$AD$3757, AF3054:$AF$3757), "")</f>
        <v>3.9282269361558188E-2</v>
      </c>
      <c r="AH3054">
        <f t="shared" si="75"/>
        <v>-49300000</v>
      </c>
    </row>
    <row r="3055" spans="1:34" x14ac:dyDescent="0.3">
      <c r="A3055" t="s">
        <v>8</v>
      </c>
      <c r="B3055" t="s">
        <v>1800</v>
      </c>
      <c r="G3055">
        <v>97</v>
      </c>
      <c r="H3055" t="s">
        <v>528</v>
      </c>
      <c r="I3055" t="s">
        <v>897</v>
      </c>
      <c r="W3055" t="s">
        <v>4324</v>
      </c>
      <c r="X3055" t="s">
        <v>11</v>
      </c>
      <c r="AD3055">
        <v>7000000</v>
      </c>
      <c r="AE3055">
        <v>6.3</v>
      </c>
      <c r="AF3055">
        <v>1768416</v>
      </c>
      <c r="AG3055">
        <f>IFERROR(CORREL(AD3055:$AD$3757, AF3055:$AF$3757), "")</f>
        <v>3.9430275173139684E-2</v>
      </c>
      <c r="AH3055">
        <f t="shared" si="75"/>
        <v>-5231584</v>
      </c>
    </row>
    <row r="3056" spans="1:34" x14ac:dyDescent="0.3">
      <c r="A3056" t="s">
        <v>8</v>
      </c>
      <c r="B3056" t="s">
        <v>4325</v>
      </c>
      <c r="G3056">
        <v>95</v>
      </c>
      <c r="H3056" t="s">
        <v>528</v>
      </c>
      <c r="W3056" t="s">
        <v>4326</v>
      </c>
      <c r="X3056" t="s">
        <v>11</v>
      </c>
      <c r="AD3056">
        <v>10000000</v>
      </c>
      <c r="AE3056">
        <v>2.2999999999999998</v>
      </c>
      <c r="AF3056">
        <v>306715</v>
      </c>
      <c r="AG3056">
        <f>IFERROR(CORREL(AD3056:$AD$3757, AF3056:$AF$3757), "")</f>
        <v>3.940446502804678E-2</v>
      </c>
      <c r="AH3056">
        <f t="shared" si="75"/>
        <v>-9693285</v>
      </c>
    </row>
    <row r="3057" spans="1:34" x14ac:dyDescent="0.3">
      <c r="A3057" t="s">
        <v>8</v>
      </c>
      <c r="B3057" t="s">
        <v>4327</v>
      </c>
      <c r="G3057">
        <v>106</v>
      </c>
      <c r="H3057" t="s">
        <v>897</v>
      </c>
      <c r="W3057" t="s">
        <v>4328</v>
      </c>
      <c r="X3057" t="s">
        <v>11</v>
      </c>
      <c r="AD3057">
        <v>7000000</v>
      </c>
      <c r="AE3057">
        <v>7.1</v>
      </c>
      <c r="AF3057">
        <v>382946</v>
      </c>
      <c r="AG3057">
        <f>IFERROR(CORREL(AD3057:$AD$3757, AF3057:$AF$3757), "")</f>
        <v>3.9389077224962564E-2</v>
      </c>
      <c r="AH3057">
        <f t="shared" si="75"/>
        <v>-6617054</v>
      </c>
    </row>
    <row r="3058" spans="1:34" x14ac:dyDescent="0.3">
      <c r="A3058" t="s">
        <v>8</v>
      </c>
      <c r="B3058" t="s">
        <v>4329</v>
      </c>
      <c r="G3058">
        <v>96</v>
      </c>
      <c r="H3058" t="s">
        <v>897</v>
      </c>
      <c r="I3058" t="s">
        <v>5359</v>
      </c>
      <c r="W3058" t="s">
        <v>4330</v>
      </c>
      <c r="X3058" t="s">
        <v>11</v>
      </c>
      <c r="AD3058">
        <v>7000000</v>
      </c>
      <c r="AE3058">
        <v>6.7</v>
      </c>
      <c r="AF3058">
        <v>196067</v>
      </c>
      <c r="AG3058">
        <f>IFERROR(CORREL(AD3058:$AD$3757, AF3058:$AF$3757), "")</f>
        <v>3.9361266350702473E-2</v>
      </c>
      <c r="AH3058">
        <f t="shared" si="75"/>
        <v>-6803933</v>
      </c>
    </row>
    <row r="3059" spans="1:34" x14ac:dyDescent="0.3">
      <c r="A3059" t="s">
        <v>8</v>
      </c>
      <c r="B3059" t="s">
        <v>3933</v>
      </c>
      <c r="G3059">
        <v>103</v>
      </c>
      <c r="H3059" t="s">
        <v>5367</v>
      </c>
      <c r="I3059" t="s">
        <v>897</v>
      </c>
      <c r="J3059" t="s">
        <v>5359</v>
      </c>
      <c r="W3059" t="s">
        <v>4331</v>
      </c>
      <c r="X3059" t="s">
        <v>11</v>
      </c>
      <c r="AD3059">
        <v>7000000</v>
      </c>
      <c r="AE3059">
        <v>6.5</v>
      </c>
      <c r="AF3059">
        <v>532988</v>
      </c>
      <c r="AG3059">
        <f>IFERROR(CORREL(AD3059:$AD$3757, AF3059:$AF$3757), "")</f>
        <v>3.933312417252903E-2</v>
      </c>
      <c r="AH3059">
        <f t="shared" si="75"/>
        <v>-6467012</v>
      </c>
    </row>
    <row r="3060" spans="1:34" x14ac:dyDescent="0.3">
      <c r="A3060" t="s">
        <v>8</v>
      </c>
      <c r="B3060" t="s">
        <v>4332</v>
      </c>
      <c r="G3060">
        <v>108</v>
      </c>
      <c r="H3060" t="s">
        <v>528</v>
      </c>
      <c r="W3060" t="s">
        <v>4333</v>
      </c>
      <c r="X3060" t="s">
        <v>11</v>
      </c>
      <c r="AD3060">
        <v>7000000</v>
      </c>
      <c r="AE3060">
        <v>5.9</v>
      </c>
      <c r="AF3060">
        <v>453079</v>
      </c>
      <c r="AG3060">
        <f>IFERROR(CORREL(AD3060:$AD$3757, AF3060:$AF$3757), "")</f>
        <v>3.9305333683441995E-2</v>
      </c>
      <c r="AH3060">
        <f t="shared" si="75"/>
        <v>-6546921</v>
      </c>
    </row>
    <row r="3061" spans="1:34" x14ac:dyDescent="0.3">
      <c r="A3061" t="s">
        <v>8</v>
      </c>
      <c r="B3061" t="s">
        <v>4334</v>
      </c>
      <c r="G3061">
        <v>118</v>
      </c>
      <c r="H3061" t="s">
        <v>528</v>
      </c>
      <c r="I3061" t="s">
        <v>5366</v>
      </c>
      <c r="J3061" t="s">
        <v>5281</v>
      </c>
      <c r="W3061" t="s">
        <v>4335</v>
      </c>
      <c r="X3061" t="s">
        <v>11</v>
      </c>
      <c r="AD3061">
        <v>7000000</v>
      </c>
      <c r="AE3061">
        <v>6</v>
      </c>
      <c r="AF3061">
        <v>46451</v>
      </c>
      <c r="AG3061">
        <f>IFERROR(CORREL(AD3061:$AD$3757, AF3061:$AF$3757), "")</f>
        <v>3.9277349945178106E-2</v>
      </c>
      <c r="AH3061">
        <f t="shared" si="75"/>
        <v>-6953549</v>
      </c>
    </row>
    <row r="3062" spans="1:34" x14ac:dyDescent="0.3">
      <c r="A3062" t="s">
        <v>8</v>
      </c>
      <c r="B3062" t="s">
        <v>613</v>
      </c>
      <c r="G3062">
        <v>97</v>
      </c>
      <c r="H3062" t="s">
        <v>897</v>
      </c>
      <c r="W3062" t="s">
        <v>4336</v>
      </c>
      <c r="X3062" t="s">
        <v>11</v>
      </c>
      <c r="AD3062">
        <v>7000000</v>
      </c>
      <c r="AE3062">
        <v>6.9</v>
      </c>
      <c r="AF3062">
        <v>233103</v>
      </c>
      <c r="AG3062">
        <f>IFERROR(CORREL(AD3062:$AD$3757, AF3062:$AF$3757), "")</f>
        <v>3.9248745445350487E-2</v>
      </c>
      <c r="AH3062">
        <f t="shared" si="75"/>
        <v>-6766897</v>
      </c>
    </row>
    <row r="3063" spans="1:34" x14ac:dyDescent="0.3">
      <c r="A3063" t="s">
        <v>8</v>
      </c>
      <c r="B3063" t="s">
        <v>975</v>
      </c>
      <c r="G3063">
        <v>115</v>
      </c>
      <c r="H3063" t="s">
        <v>4337</v>
      </c>
      <c r="W3063" t="s">
        <v>4338</v>
      </c>
      <c r="X3063" t="s">
        <v>11</v>
      </c>
      <c r="AD3063">
        <v>6900000</v>
      </c>
      <c r="AE3063">
        <v>7.3</v>
      </c>
      <c r="AF3063">
        <v>41400000</v>
      </c>
      <c r="AG3063">
        <f>IFERROR(CORREL(AD3063:$AD$3757, AF3063:$AF$3757), "")</f>
        <v>3.9220293307166476E-2</v>
      </c>
      <c r="AH3063">
        <f t="shared" si="75"/>
        <v>34500000</v>
      </c>
    </row>
    <row r="3064" spans="1:34" x14ac:dyDescent="0.3">
      <c r="A3064" t="s">
        <v>8</v>
      </c>
      <c r="B3064" t="s">
        <v>2442</v>
      </c>
      <c r="G3064">
        <v>102</v>
      </c>
      <c r="H3064" t="s">
        <v>528</v>
      </c>
      <c r="W3064" t="s">
        <v>4339</v>
      </c>
      <c r="X3064" t="s">
        <v>11</v>
      </c>
      <c r="AD3064">
        <v>6900000</v>
      </c>
      <c r="AE3064">
        <v>7.7</v>
      </c>
      <c r="AF3064">
        <v>7993039</v>
      </c>
      <c r="AG3064">
        <f>IFERROR(CORREL(AD3064:$AD$3757, AF3064:$AF$3757), "")</f>
        <v>3.9287712034797813E-2</v>
      </c>
      <c r="AH3064">
        <f t="shared" si="75"/>
        <v>1093039</v>
      </c>
    </row>
    <row r="3065" spans="1:34" x14ac:dyDescent="0.3">
      <c r="A3065" t="s">
        <v>8</v>
      </c>
      <c r="B3065" t="s">
        <v>4340</v>
      </c>
      <c r="G3065">
        <v>108</v>
      </c>
      <c r="H3065" t="s">
        <v>528</v>
      </c>
      <c r="I3065" t="s">
        <v>897</v>
      </c>
      <c r="W3065" t="s">
        <v>4341</v>
      </c>
      <c r="X3065" t="s">
        <v>11</v>
      </c>
      <c r="AD3065">
        <v>6800000</v>
      </c>
      <c r="AE3065">
        <v>7</v>
      </c>
      <c r="AF3065">
        <v>49526</v>
      </c>
      <c r="AG3065">
        <f>IFERROR(CORREL(AD3065:$AD$3757, AF3065:$AF$3757), "")</f>
        <v>3.9270626987677033E-2</v>
      </c>
      <c r="AH3065">
        <f t="shared" si="75"/>
        <v>-6750474</v>
      </c>
    </row>
    <row r="3066" spans="1:34" x14ac:dyDescent="0.3">
      <c r="A3066" t="s">
        <v>8</v>
      </c>
      <c r="B3066" t="s">
        <v>4342</v>
      </c>
      <c r="G3066">
        <v>101</v>
      </c>
      <c r="H3066" t="s">
        <v>5366</v>
      </c>
      <c r="I3066" t="s">
        <v>5281</v>
      </c>
      <c r="W3066" t="s">
        <v>4343</v>
      </c>
      <c r="X3066" t="s">
        <v>11</v>
      </c>
      <c r="AD3066">
        <v>6800000</v>
      </c>
      <c r="AE3066">
        <v>6.4</v>
      </c>
      <c r="AF3066">
        <v>10696</v>
      </c>
      <c r="AG3066">
        <f>IFERROR(CORREL(AD3066:$AD$3757, AF3066:$AF$3757), "")</f>
        <v>3.9240917492393862E-2</v>
      </c>
      <c r="AH3066">
        <f t="shared" si="75"/>
        <v>-6789304</v>
      </c>
    </row>
    <row r="3067" spans="1:34" x14ac:dyDescent="0.3">
      <c r="A3067" t="s">
        <v>8</v>
      </c>
      <c r="B3067" t="s">
        <v>4344</v>
      </c>
      <c r="G3067">
        <v>101</v>
      </c>
      <c r="H3067" t="s">
        <v>897</v>
      </c>
      <c r="I3067" t="s">
        <v>1714</v>
      </c>
      <c r="J3067" t="s">
        <v>5281</v>
      </c>
      <c r="W3067" t="s">
        <v>4345</v>
      </c>
      <c r="X3067" t="s">
        <v>11</v>
      </c>
      <c r="AD3067">
        <v>6900000</v>
      </c>
      <c r="AE3067">
        <v>5.6</v>
      </c>
      <c r="AF3067">
        <v>31607598</v>
      </c>
      <c r="AG3067">
        <f>IFERROR(CORREL(AD3067:$AD$3757, AF3067:$AF$3757), "")</f>
        <v>3.9211059673376979E-2</v>
      </c>
      <c r="AH3067">
        <f t="shared" si="75"/>
        <v>24707598</v>
      </c>
    </row>
    <row r="3068" spans="1:34" x14ac:dyDescent="0.3">
      <c r="A3068" t="s">
        <v>8</v>
      </c>
      <c r="B3068" t="s">
        <v>1528</v>
      </c>
      <c r="G3068">
        <v>139</v>
      </c>
      <c r="H3068" t="s">
        <v>897</v>
      </c>
      <c r="I3068" t="s">
        <v>5363</v>
      </c>
      <c r="J3068" t="s">
        <v>2601</v>
      </c>
      <c r="W3068" t="s">
        <v>4346</v>
      </c>
      <c r="X3068" t="s">
        <v>762</v>
      </c>
      <c r="AD3068">
        <v>6800000</v>
      </c>
      <c r="AE3068">
        <v>8.1999999999999993</v>
      </c>
      <c r="AF3068">
        <v>6857096</v>
      </c>
      <c r="AG3068">
        <f>IFERROR(CORREL(AD3068:$AD$3757, AF3068:$AF$3757), "")</f>
        <v>3.9248191466925444E-2</v>
      </c>
      <c r="AH3068">
        <f t="shared" si="75"/>
        <v>57096</v>
      </c>
    </row>
    <row r="3069" spans="1:34" x14ac:dyDescent="0.3">
      <c r="A3069" t="s">
        <v>8</v>
      </c>
      <c r="B3069" t="s">
        <v>1225</v>
      </c>
      <c r="G3069">
        <v>125</v>
      </c>
      <c r="H3069" t="s">
        <v>528</v>
      </c>
      <c r="I3069" t="s">
        <v>897</v>
      </c>
      <c r="J3069" t="s">
        <v>5359</v>
      </c>
      <c r="W3069" t="s">
        <v>4347</v>
      </c>
      <c r="X3069" t="s">
        <v>2612</v>
      </c>
      <c r="AD3069">
        <v>5000000</v>
      </c>
      <c r="AE3069">
        <v>6.5</v>
      </c>
      <c r="AF3069">
        <v>223878</v>
      </c>
      <c r="AG3069">
        <f>IFERROR(CORREL(AD3069:$AD$3757, AF3069:$AF$3757), "")</f>
        <v>3.9228726356665196E-2</v>
      </c>
      <c r="AH3069">
        <f t="shared" si="75"/>
        <v>-4776122</v>
      </c>
    </row>
    <row r="3070" spans="1:34" x14ac:dyDescent="0.3">
      <c r="A3070" t="s">
        <v>8</v>
      </c>
      <c r="B3070" t="s">
        <v>374</v>
      </c>
      <c r="G3070">
        <v>115</v>
      </c>
      <c r="H3070" t="s">
        <v>354</v>
      </c>
      <c r="I3070" t="s">
        <v>5366</v>
      </c>
      <c r="J3070" t="s">
        <v>897</v>
      </c>
      <c r="K3070" t="s">
        <v>5281</v>
      </c>
      <c r="W3070" t="s">
        <v>4348</v>
      </c>
      <c r="X3070" t="s">
        <v>4349</v>
      </c>
      <c r="AD3070">
        <v>4000000</v>
      </c>
      <c r="AE3070">
        <v>8.1</v>
      </c>
      <c r="AF3070">
        <v>8060</v>
      </c>
      <c r="AG3070">
        <f>IFERROR(CORREL(AD3070:$AD$3757, AF3070:$AF$3757), "")</f>
        <v>3.9191365243917392E-2</v>
      </c>
      <c r="AH3070">
        <f t="shared" si="75"/>
        <v>-3991940</v>
      </c>
    </row>
    <row r="3071" spans="1:34" x14ac:dyDescent="0.3">
      <c r="A3071" t="s">
        <v>8</v>
      </c>
      <c r="B3071" t="s">
        <v>2254</v>
      </c>
      <c r="G3071">
        <v>99</v>
      </c>
      <c r="H3071" t="s">
        <v>1714</v>
      </c>
      <c r="I3071" t="s">
        <v>5363</v>
      </c>
      <c r="W3071" t="s">
        <v>4350</v>
      </c>
      <c r="X3071" t="s">
        <v>11</v>
      </c>
      <c r="AD3071">
        <v>6500000</v>
      </c>
      <c r="AE3071">
        <v>5.4</v>
      </c>
      <c r="AF3071">
        <v>84263837</v>
      </c>
      <c r="AG3071">
        <f>IFERROR(CORREL(AD3071:$AD$3757, AF3071:$AF$3757), "")</f>
        <v>3.9149204530237743E-2</v>
      </c>
      <c r="AH3071">
        <f t="shared" si="75"/>
        <v>77763837</v>
      </c>
    </row>
    <row r="3072" spans="1:34" x14ac:dyDescent="0.3">
      <c r="A3072" t="s">
        <v>8</v>
      </c>
      <c r="B3072" t="s">
        <v>4351</v>
      </c>
      <c r="G3072">
        <v>88</v>
      </c>
      <c r="H3072" t="s">
        <v>528</v>
      </c>
      <c r="I3072" t="s">
        <v>897</v>
      </c>
      <c r="J3072" t="s">
        <v>5362</v>
      </c>
      <c r="W3072" t="s">
        <v>4352</v>
      </c>
      <c r="X3072" t="s">
        <v>11</v>
      </c>
      <c r="AD3072">
        <v>6500000</v>
      </c>
      <c r="AE3072">
        <v>6.3</v>
      </c>
      <c r="AF3072">
        <v>110029</v>
      </c>
      <c r="AG3072">
        <f>IFERROR(CORREL(AD3072:$AD$3757, AF3072:$AF$3757), "")</f>
        <v>3.9414188735043341E-2</v>
      </c>
      <c r="AH3072">
        <f t="shared" si="75"/>
        <v>-6389971</v>
      </c>
    </row>
    <row r="3073" spans="1:34" x14ac:dyDescent="0.3">
      <c r="A3073" t="s">
        <v>8</v>
      </c>
      <c r="B3073" t="s">
        <v>773</v>
      </c>
      <c r="G3073">
        <v>112</v>
      </c>
      <c r="H3073" t="s">
        <v>5366</v>
      </c>
      <c r="I3073" t="s">
        <v>897</v>
      </c>
      <c r="W3073" t="s">
        <v>4353</v>
      </c>
      <c r="X3073" t="s">
        <v>11</v>
      </c>
      <c r="AD3073">
        <v>6000000</v>
      </c>
      <c r="AE3073">
        <v>7.8</v>
      </c>
      <c r="AF3073">
        <v>57504069</v>
      </c>
      <c r="AG3073">
        <f>IFERROR(CORREL(AD3073:$AD$3757, AF3073:$AF$3757), "")</f>
        <v>3.9382831751111083E-2</v>
      </c>
      <c r="AH3073">
        <f t="shared" si="75"/>
        <v>51504069</v>
      </c>
    </row>
    <row r="3074" spans="1:34" x14ac:dyDescent="0.3">
      <c r="A3074" t="s">
        <v>8</v>
      </c>
      <c r="B3074" t="s">
        <v>4354</v>
      </c>
      <c r="G3074">
        <v>108</v>
      </c>
      <c r="H3074" t="s">
        <v>5367</v>
      </c>
      <c r="I3074" t="s">
        <v>897</v>
      </c>
      <c r="J3074" t="s">
        <v>5368</v>
      </c>
      <c r="W3074" t="s">
        <v>4355</v>
      </c>
      <c r="X3074" t="s">
        <v>11</v>
      </c>
      <c r="AD3074">
        <v>6500000</v>
      </c>
      <c r="AE3074">
        <v>6.8</v>
      </c>
      <c r="AF3074">
        <v>54215416</v>
      </c>
      <c r="AG3074">
        <f>IFERROR(CORREL(AD3074:$AD$3757, AF3074:$AF$3757), "")</f>
        <v>3.9522193426184973E-2</v>
      </c>
      <c r="AH3074">
        <f t="shared" si="75"/>
        <v>47715416</v>
      </c>
    </row>
    <row r="3075" spans="1:34" x14ac:dyDescent="0.3">
      <c r="A3075" t="s">
        <v>8</v>
      </c>
      <c r="B3075" t="s">
        <v>598</v>
      </c>
      <c r="G3075">
        <v>104</v>
      </c>
      <c r="H3075" t="s">
        <v>5363</v>
      </c>
      <c r="I3075" t="s">
        <v>5359</v>
      </c>
      <c r="J3075" t="s">
        <v>5281</v>
      </c>
      <c r="W3075" t="s">
        <v>4356</v>
      </c>
      <c r="X3075" t="s">
        <v>11</v>
      </c>
      <c r="AD3075">
        <v>6500000</v>
      </c>
      <c r="AE3075">
        <v>7.1</v>
      </c>
      <c r="AF3075">
        <v>31899000</v>
      </c>
      <c r="AG3075">
        <f>IFERROR(CORREL(AD3075:$AD$3757, AF3075:$AF$3757), "")</f>
        <v>3.9643109700149927E-2</v>
      </c>
      <c r="AH3075">
        <f t="shared" ref="AH3075:AH3138" si="76" xml:space="preserve"> AF3075 - AD3075</f>
        <v>25399000</v>
      </c>
    </row>
    <row r="3076" spans="1:34" x14ac:dyDescent="0.3">
      <c r="A3076" t="s">
        <v>8</v>
      </c>
      <c r="B3076" t="s">
        <v>143</v>
      </c>
      <c r="G3076">
        <v>108</v>
      </c>
      <c r="H3076" t="s">
        <v>253</v>
      </c>
      <c r="I3076" t="s">
        <v>528</v>
      </c>
      <c r="J3076" t="s">
        <v>897</v>
      </c>
      <c r="K3076" t="s">
        <v>5361</v>
      </c>
      <c r="W3076" t="s">
        <v>4357</v>
      </c>
      <c r="X3076" t="s">
        <v>11</v>
      </c>
      <c r="AD3076">
        <v>6500000</v>
      </c>
      <c r="AE3076">
        <v>6.2</v>
      </c>
      <c r="AF3076">
        <v>24103594</v>
      </c>
      <c r="AG3076">
        <f>IFERROR(CORREL(AD3076:$AD$3757, AF3076:$AF$3757), "")</f>
        <v>3.9683792374725718E-2</v>
      </c>
      <c r="AH3076">
        <f t="shared" si="76"/>
        <v>17603594</v>
      </c>
    </row>
    <row r="3077" spans="1:34" x14ac:dyDescent="0.3">
      <c r="A3077" t="s">
        <v>8</v>
      </c>
      <c r="B3077" t="s">
        <v>139</v>
      </c>
      <c r="G3077">
        <v>102</v>
      </c>
      <c r="H3077" t="s">
        <v>528</v>
      </c>
      <c r="I3077" t="s">
        <v>5366</v>
      </c>
      <c r="W3077" t="s">
        <v>4358</v>
      </c>
      <c r="X3077" t="s">
        <v>11</v>
      </c>
      <c r="AD3077">
        <v>6500000</v>
      </c>
      <c r="AE3077">
        <v>7.3</v>
      </c>
      <c r="AF3077">
        <v>16842303</v>
      </c>
      <c r="AG3077">
        <f>IFERROR(CORREL(AD3077:$AD$3757, AF3077:$AF$3757), "")</f>
        <v>3.9702217632586433E-2</v>
      </c>
      <c r="AH3077">
        <f t="shared" si="76"/>
        <v>10342303</v>
      </c>
    </row>
    <row r="3078" spans="1:34" x14ac:dyDescent="0.3">
      <c r="A3078" t="s">
        <v>8</v>
      </c>
      <c r="B3078" t="s">
        <v>4194</v>
      </c>
      <c r="G3078">
        <v>88</v>
      </c>
      <c r="H3078" t="s">
        <v>528</v>
      </c>
      <c r="I3078" t="s">
        <v>897</v>
      </c>
      <c r="J3078" t="s">
        <v>5359</v>
      </c>
      <c r="W3078" t="s">
        <v>4359</v>
      </c>
      <c r="X3078" t="s">
        <v>11</v>
      </c>
      <c r="AD3078">
        <v>6500000</v>
      </c>
      <c r="AE3078">
        <v>5.9</v>
      </c>
      <c r="AF3078">
        <v>13367101</v>
      </c>
      <c r="AG3078">
        <f>IFERROR(CORREL(AD3078:$AD$3757, AF3078:$AF$3757), "")</f>
        <v>3.9702548161296432E-2</v>
      </c>
      <c r="AH3078">
        <f t="shared" si="76"/>
        <v>6867101</v>
      </c>
    </row>
    <row r="3079" spans="1:34" x14ac:dyDescent="0.3">
      <c r="A3079" t="s">
        <v>8</v>
      </c>
      <c r="B3079" t="s">
        <v>4360</v>
      </c>
      <c r="G3079">
        <v>91</v>
      </c>
      <c r="H3079" t="s">
        <v>1714</v>
      </c>
      <c r="I3079" t="s">
        <v>5358</v>
      </c>
      <c r="J3079" t="s">
        <v>5281</v>
      </c>
      <c r="W3079" t="s">
        <v>4361</v>
      </c>
      <c r="X3079" t="s">
        <v>11</v>
      </c>
      <c r="AD3079">
        <v>6500000</v>
      </c>
      <c r="AE3079">
        <v>3.6</v>
      </c>
      <c r="AF3079">
        <v>10149779</v>
      </c>
      <c r="AG3079">
        <f>IFERROR(CORREL(AD3079:$AD$3757, AF3079:$AF$3757), "")</f>
        <v>3.9695113806598917E-2</v>
      </c>
      <c r="AH3079">
        <f t="shared" si="76"/>
        <v>3649779</v>
      </c>
    </row>
    <row r="3080" spans="1:34" x14ac:dyDescent="0.3">
      <c r="A3080" t="s">
        <v>8</v>
      </c>
      <c r="B3080" t="s">
        <v>4362</v>
      </c>
      <c r="G3080">
        <v>141</v>
      </c>
      <c r="H3080" t="s">
        <v>5367</v>
      </c>
      <c r="I3080" t="s">
        <v>897</v>
      </c>
      <c r="W3080" t="s">
        <v>4363</v>
      </c>
      <c r="X3080" t="s">
        <v>11</v>
      </c>
      <c r="AD3080">
        <v>7000000</v>
      </c>
      <c r="AE3080">
        <v>7.7</v>
      </c>
      <c r="AF3080">
        <v>6173485</v>
      </c>
      <c r="AG3080">
        <f>IFERROR(CORREL(AD3080:$AD$3757, AF3080:$AF$3757), "")</f>
        <v>3.9680995188239677E-2</v>
      </c>
      <c r="AH3080">
        <f t="shared" si="76"/>
        <v>-826515</v>
      </c>
    </row>
    <row r="3081" spans="1:34" x14ac:dyDescent="0.3">
      <c r="A3081" t="s">
        <v>8</v>
      </c>
      <c r="B3081" t="s">
        <v>2852</v>
      </c>
      <c r="G3081">
        <v>101</v>
      </c>
      <c r="H3081" t="s">
        <v>897</v>
      </c>
      <c r="W3081" t="s">
        <v>4364</v>
      </c>
      <c r="X3081" t="s">
        <v>11</v>
      </c>
      <c r="AD3081">
        <v>6500000</v>
      </c>
      <c r="AE3081">
        <v>7.3</v>
      </c>
      <c r="AF3081">
        <v>4000304</v>
      </c>
      <c r="AG3081">
        <f>IFERROR(CORREL(AD3081:$AD$3757, AF3081:$AF$3757), "")</f>
        <v>3.9660644802200641E-2</v>
      </c>
      <c r="AH3081">
        <f t="shared" si="76"/>
        <v>-2499696</v>
      </c>
    </row>
    <row r="3082" spans="1:34" x14ac:dyDescent="0.3">
      <c r="A3082" t="s">
        <v>8</v>
      </c>
      <c r="B3082" t="s">
        <v>179</v>
      </c>
      <c r="G3082">
        <v>105</v>
      </c>
      <c r="H3082" t="s">
        <v>5366</v>
      </c>
      <c r="I3082" t="s">
        <v>897</v>
      </c>
      <c r="J3082" t="s">
        <v>5281</v>
      </c>
      <c r="W3082" t="s">
        <v>4365</v>
      </c>
      <c r="X3082" t="s">
        <v>11</v>
      </c>
      <c r="AD3082">
        <v>4000000</v>
      </c>
      <c r="AE3082">
        <v>7.4</v>
      </c>
      <c r="AF3082">
        <v>2338695</v>
      </c>
      <c r="AG3082">
        <f>IFERROR(CORREL(AD3082:$AD$3757, AF3082:$AF$3757), "")</f>
        <v>3.9635096836961002E-2</v>
      </c>
      <c r="AH3082">
        <f t="shared" si="76"/>
        <v>-1661305</v>
      </c>
    </row>
    <row r="3083" spans="1:34" x14ac:dyDescent="0.3">
      <c r="A3083" t="s">
        <v>8</v>
      </c>
      <c r="B3083" t="s">
        <v>4366</v>
      </c>
      <c r="G3083">
        <v>100</v>
      </c>
      <c r="H3083" t="s">
        <v>897</v>
      </c>
      <c r="I3083" t="s">
        <v>4337</v>
      </c>
      <c r="W3083" t="s">
        <v>4367</v>
      </c>
      <c r="X3083" t="s">
        <v>11</v>
      </c>
      <c r="AD3083">
        <v>6500000</v>
      </c>
      <c r="AE3083">
        <v>6.6</v>
      </c>
      <c r="AF3083">
        <v>2024854</v>
      </c>
      <c r="AG3083">
        <f>IFERROR(CORREL(AD3083:$AD$3757, AF3083:$AF$3757), "")</f>
        <v>3.9597541667005222E-2</v>
      </c>
      <c r="AH3083">
        <f t="shared" si="76"/>
        <v>-4475146</v>
      </c>
    </row>
    <row r="3084" spans="1:34" x14ac:dyDescent="0.3">
      <c r="A3084" t="s">
        <v>8</v>
      </c>
      <c r="B3084" t="s">
        <v>4368</v>
      </c>
      <c r="G3084">
        <v>116</v>
      </c>
      <c r="H3084" t="s">
        <v>897</v>
      </c>
      <c r="I3084" t="s">
        <v>5281</v>
      </c>
      <c r="W3084" t="s">
        <v>4369</v>
      </c>
      <c r="X3084" t="s">
        <v>11</v>
      </c>
      <c r="AD3084">
        <v>6500000</v>
      </c>
      <c r="AE3084">
        <v>6.9</v>
      </c>
      <c r="AF3084">
        <v>2268296</v>
      </c>
      <c r="AG3084">
        <f>IFERROR(CORREL(AD3084:$AD$3757, AF3084:$AF$3757), "")</f>
        <v>3.9568559329184544E-2</v>
      </c>
      <c r="AH3084">
        <f t="shared" si="76"/>
        <v>-4231704</v>
      </c>
    </row>
    <row r="3085" spans="1:34" x14ac:dyDescent="0.3">
      <c r="A3085" t="s">
        <v>8</v>
      </c>
      <c r="B3085" t="s">
        <v>3420</v>
      </c>
      <c r="G3085">
        <v>97</v>
      </c>
      <c r="H3085" t="s">
        <v>897</v>
      </c>
      <c r="I3085" t="s">
        <v>5359</v>
      </c>
      <c r="W3085" t="s">
        <v>4370</v>
      </c>
      <c r="X3085" t="s">
        <v>11</v>
      </c>
      <c r="AD3085">
        <v>6500000</v>
      </c>
      <c r="AE3085">
        <v>6.8</v>
      </c>
      <c r="AF3085">
        <v>1029017</v>
      </c>
      <c r="AG3085">
        <f>IFERROR(CORREL(AD3085:$AD$3757, AF3085:$AF$3757), "")</f>
        <v>3.9539874751719252E-2</v>
      </c>
      <c r="AH3085">
        <f t="shared" si="76"/>
        <v>-5470983</v>
      </c>
    </row>
    <row r="3086" spans="1:34" x14ac:dyDescent="0.3">
      <c r="A3086" t="s">
        <v>8</v>
      </c>
      <c r="B3086" t="s">
        <v>4371</v>
      </c>
      <c r="G3086">
        <v>105</v>
      </c>
      <c r="H3086" t="s">
        <v>897</v>
      </c>
      <c r="I3086" t="s">
        <v>5359</v>
      </c>
      <c r="J3086" t="s">
        <v>2601</v>
      </c>
      <c r="W3086" t="s">
        <v>4372</v>
      </c>
      <c r="X3086" t="s">
        <v>11</v>
      </c>
      <c r="AD3086">
        <v>6500000</v>
      </c>
      <c r="AE3086">
        <v>7.2</v>
      </c>
      <c r="AF3086">
        <v>66637</v>
      </c>
      <c r="AG3086">
        <f>IFERROR(CORREL(AD3086:$AD$3757, AF3086:$AF$3757), "")</f>
        <v>3.9509132605556677E-2</v>
      </c>
      <c r="AH3086">
        <f t="shared" si="76"/>
        <v>-6433363</v>
      </c>
    </row>
    <row r="3087" spans="1:34" x14ac:dyDescent="0.3">
      <c r="A3087" t="s">
        <v>197</v>
      </c>
      <c r="B3087" t="s">
        <v>2882</v>
      </c>
      <c r="G3087">
        <v>122</v>
      </c>
      <c r="H3087" t="s">
        <v>5367</v>
      </c>
      <c r="I3087" t="s">
        <v>897</v>
      </c>
      <c r="J3087" t="s">
        <v>5368</v>
      </c>
      <c r="W3087" t="s">
        <v>4373</v>
      </c>
      <c r="X3087" t="s">
        <v>11</v>
      </c>
      <c r="AD3087">
        <v>4500000</v>
      </c>
      <c r="AE3087">
        <v>7.7</v>
      </c>
      <c r="AF3087">
        <v>871577</v>
      </c>
      <c r="AG3087">
        <f>IFERROR(CORREL(AD3087:$AD$3757, AF3087:$AF$3757), "")</f>
        <v>3.9476813680004379E-2</v>
      </c>
      <c r="AH3087">
        <f t="shared" si="76"/>
        <v>-3628423</v>
      </c>
    </row>
    <row r="3088" spans="1:34" x14ac:dyDescent="0.3">
      <c r="A3088" t="s">
        <v>8</v>
      </c>
      <c r="B3088" t="s">
        <v>9</v>
      </c>
      <c r="G3088">
        <v>107</v>
      </c>
      <c r="H3088" t="s">
        <v>354</v>
      </c>
      <c r="I3088" t="s">
        <v>5358</v>
      </c>
      <c r="W3088" t="s">
        <v>4374</v>
      </c>
      <c r="X3088" t="s">
        <v>11</v>
      </c>
      <c r="AD3088">
        <v>6500000</v>
      </c>
      <c r="AE3088">
        <v>8.1</v>
      </c>
      <c r="AF3088">
        <v>38400000</v>
      </c>
      <c r="AG3088">
        <f>IFERROR(CORREL(AD3088:$AD$3757, AF3088:$AF$3757), "")</f>
        <v>3.9437459603524384E-2</v>
      </c>
      <c r="AH3088">
        <f t="shared" si="76"/>
        <v>31900000</v>
      </c>
    </row>
    <row r="3089" spans="1:34" x14ac:dyDescent="0.3">
      <c r="A3089" t="s">
        <v>197</v>
      </c>
      <c r="B3089" t="s">
        <v>4375</v>
      </c>
      <c r="G3089">
        <v>121</v>
      </c>
      <c r="H3089" t="s">
        <v>897</v>
      </c>
      <c r="I3089" t="s">
        <v>5359</v>
      </c>
      <c r="W3089" t="s">
        <v>4376</v>
      </c>
      <c r="X3089" t="s">
        <v>3056</v>
      </c>
      <c r="AD3089">
        <v>4800000</v>
      </c>
      <c r="AE3089">
        <v>7.7</v>
      </c>
      <c r="AF3089">
        <v>4063859</v>
      </c>
      <c r="AG3089">
        <f>IFERROR(CORREL(AD3089:$AD$3757, AF3089:$AF$3757), "")</f>
        <v>3.9499620488413038E-2</v>
      </c>
      <c r="AH3089">
        <f t="shared" si="76"/>
        <v>-736141</v>
      </c>
    </row>
    <row r="3090" spans="1:34" x14ac:dyDescent="0.3">
      <c r="A3090" t="s">
        <v>8</v>
      </c>
      <c r="B3090" t="s">
        <v>967</v>
      </c>
      <c r="G3090">
        <v>98</v>
      </c>
      <c r="H3090" t="s">
        <v>5367</v>
      </c>
      <c r="I3090" t="s">
        <v>897</v>
      </c>
      <c r="J3090" t="s">
        <v>5365</v>
      </c>
      <c r="W3090" t="s">
        <v>4377</v>
      </c>
      <c r="X3090" t="s">
        <v>11</v>
      </c>
      <c r="AD3090">
        <v>10000000</v>
      </c>
      <c r="AE3090">
        <v>7.6</v>
      </c>
      <c r="AF3090">
        <v>449558</v>
      </c>
      <c r="AG3090">
        <f>IFERROR(CORREL(AD3090:$AD$3757, AF3090:$AF$3757), "")</f>
        <v>3.9467998632980908E-2</v>
      </c>
      <c r="AH3090">
        <f t="shared" si="76"/>
        <v>-9550442</v>
      </c>
    </row>
    <row r="3091" spans="1:34" x14ac:dyDescent="0.3">
      <c r="A3091" t="s">
        <v>8</v>
      </c>
      <c r="B3091" t="s">
        <v>1910</v>
      </c>
      <c r="G3091">
        <v>123</v>
      </c>
      <c r="H3091" t="s">
        <v>528</v>
      </c>
      <c r="I3091" t="s">
        <v>5359</v>
      </c>
      <c r="W3091" t="s">
        <v>4378</v>
      </c>
      <c r="X3091" t="s">
        <v>11</v>
      </c>
      <c r="AD3091">
        <v>6000000</v>
      </c>
      <c r="AE3091">
        <v>7.2</v>
      </c>
      <c r="AF3091">
        <v>2122561</v>
      </c>
      <c r="AG3091">
        <f>IFERROR(CORREL(AD3091:$AD$3757, AF3091:$AF$3757), "")</f>
        <v>3.9450626201739607E-2</v>
      </c>
      <c r="AH3091">
        <f t="shared" si="76"/>
        <v>-3877439</v>
      </c>
    </row>
    <row r="3092" spans="1:34" x14ac:dyDescent="0.3">
      <c r="A3092" t="s">
        <v>8</v>
      </c>
      <c r="B3092" t="s">
        <v>3551</v>
      </c>
      <c r="G3092">
        <v>110</v>
      </c>
      <c r="H3092" t="s">
        <v>5362</v>
      </c>
      <c r="I3092" t="s">
        <v>5359</v>
      </c>
      <c r="W3092" t="s">
        <v>4379</v>
      </c>
      <c r="X3092" t="s">
        <v>11</v>
      </c>
      <c r="AD3092">
        <v>6000000</v>
      </c>
      <c r="AE3092">
        <v>7.2</v>
      </c>
      <c r="AF3092">
        <v>181360000</v>
      </c>
      <c r="AG3092">
        <f>IFERROR(CORREL(AD3092:$AD$3757, AF3092:$AF$3757), "")</f>
        <v>3.9419240677717231E-2</v>
      </c>
      <c r="AH3092">
        <f t="shared" si="76"/>
        <v>175360000</v>
      </c>
    </row>
    <row r="3093" spans="1:34" x14ac:dyDescent="0.3">
      <c r="A3093" t="s">
        <v>8</v>
      </c>
      <c r="B3093" t="s">
        <v>200</v>
      </c>
      <c r="G3093">
        <v>120</v>
      </c>
      <c r="H3093" t="s">
        <v>897</v>
      </c>
      <c r="I3093" t="s">
        <v>2601</v>
      </c>
      <c r="W3093" t="s">
        <v>4380</v>
      </c>
      <c r="X3093" t="s">
        <v>11</v>
      </c>
      <c r="AD3093">
        <v>6000000</v>
      </c>
      <c r="AE3093">
        <v>8.1</v>
      </c>
      <c r="AF3093">
        <v>137963328</v>
      </c>
      <c r="AG3093">
        <f>IFERROR(CORREL(AD3093:$AD$3757, AF3093:$AF$3757), "")</f>
        <v>4.0528073582717698E-2</v>
      </c>
      <c r="AH3093">
        <f t="shared" si="76"/>
        <v>131963328</v>
      </c>
    </row>
    <row r="3094" spans="1:34" x14ac:dyDescent="0.3">
      <c r="A3094" t="s">
        <v>8</v>
      </c>
      <c r="B3094" t="s">
        <v>1004</v>
      </c>
      <c r="G3094">
        <v>122</v>
      </c>
      <c r="H3094" t="s">
        <v>4675</v>
      </c>
      <c r="I3094" t="s">
        <v>897</v>
      </c>
      <c r="J3094" t="s">
        <v>2601</v>
      </c>
      <c r="W3094" t="s">
        <v>4381</v>
      </c>
      <c r="X3094" t="s">
        <v>11</v>
      </c>
      <c r="AD3094">
        <v>6000000</v>
      </c>
      <c r="AE3094">
        <v>7.5</v>
      </c>
      <c r="AF3094">
        <v>119078393</v>
      </c>
      <c r="AG3094">
        <f>IFERROR(CORREL(AD3094:$AD$3757, AF3094:$AF$3757), "")</f>
        <v>4.1235335811258898E-2</v>
      </c>
      <c r="AH3094">
        <f t="shared" si="76"/>
        <v>113078393</v>
      </c>
    </row>
    <row r="3095" spans="1:34" x14ac:dyDescent="0.3">
      <c r="A3095" t="s">
        <v>8</v>
      </c>
      <c r="B3095" t="s">
        <v>4382</v>
      </c>
      <c r="G3095">
        <v>110</v>
      </c>
      <c r="H3095" t="s">
        <v>5367</v>
      </c>
      <c r="I3095" t="s">
        <v>5366</v>
      </c>
      <c r="J3095" t="s">
        <v>897</v>
      </c>
      <c r="K3095" t="s">
        <v>4337</v>
      </c>
      <c r="W3095" t="s">
        <v>4383</v>
      </c>
      <c r="X3095" t="s">
        <v>11</v>
      </c>
      <c r="AD3095">
        <v>6000000</v>
      </c>
      <c r="AE3095">
        <v>8.1</v>
      </c>
      <c r="AF3095">
        <v>102308900</v>
      </c>
      <c r="AG3095">
        <f>IFERROR(CORREL(AD3095:$AD$3757, AF3095:$AF$3757), "")</f>
        <v>4.1793631121625922E-2</v>
      </c>
      <c r="AH3095">
        <f t="shared" si="76"/>
        <v>96308900</v>
      </c>
    </row>
    <row r="3096" spans="1:34" x14ac:dyDescent="0.3">
      <c r="A3096" t="s">
        <v>8</v>
      </c>
      <c r="B3096" t="s">
        <v>4384</v>
      </c>
      <c r="G3096">
        <v>139</v>
      </c>
      <c r="H3096" t="s">
        <v>528</v>
      </c>
      <c r="I3096" t="s">
        <v>5361</v>
      </c>
      <c r="J3096" t="s">
        <v>5357</v>
      </c>
      <c r="K3096" t="s">
        <v>5362</v>
      </c>
      <c r="W3096" t="s">
        <v>4385</v>
      </c>
      <c r="X3096" t="s">
        <v>11</v>
      </c>
      <c r="AD3096">
        <v>6000000</v>
      </c>
      <c r="AE3096">
        <v>7.8</v>
      </c>
      <c r="AF3096">
        <v>102300000</v>
      </c>
      <c r="AG3096">
        <f>IFERROR(CORREL(AD3096:$AD$3757, AF3096:$AF$3757), "")</f>
        <v>4.2228365919657819E-2</v>
      </c>
      <c r="AH3096">
        <f t="shared" si="76"/>
        <v>96300000</v>
      </c>
    </row>
    <row r="3097" spans="1:34" x14ac:dyDescent="0.3">
      <c r="A3097" t="s">
        <v>8</v>
      </c>
      <c r="B3097" t="s">
        <v>1069</v>
      </c>
      <c r="G3097">
        <v>124</v>
      </c>
      <c r="H3097" t="s">
        <v>897</v>
      </c>
      <c r="W3097" t="s">
        <v>4386</v>
      </c>
      <c r="X3097" t="s">
        <v>11</v>
      </c>
      <c r="AD3097">
        <v>6000000</v>
      </c>
      <c r="AE3097">
        <v>7.8</v>
      </c>
      <c r="AF3097">
        <v>54800000</v>
      </c>
      <c r="AG3097">
        <f>IFERROR(CORREL(AD3097:$AD$3757, AF3097:$AF$3757), "")</f>
        <v>4.2669863489397594E-2</v>
      </c>
      <c r="AH3097">
        <f t="shared" si="76"/>
        <v>48800000</v>
      </c>
    </row>
    <row r="3098" spans="1:34" x14ac:dyDescent="0.3">
      <c r="A3098" t="s">
        <v>8</v>
      </c>
      <c r="B3098" t="s">
        <v>431</v>
      </c>
      <c r="G3098">
        <v>120</v>
      </c>
      <c r="H3098" t="s">
        <v>354</v>
      </c>
      <c r="I3098" t="s">
        <v>253</v>
      </c>
      <c r="J3098" t="s">
        <v>528</v>
      </c>
      <c r="W3098" t="s">
        <v>432</v>
      </c>
      <c r="X3098" t="s">
        <v>11</v>
      </c>
      <c r="AD3098">
        <v>110000000</v>
      </c>
      <c r="AE3098">
        <v>5.8</v>
      </c>
      <c r="AF3098">
        <v>24004159</v>
      </c>
      <c r="AG3098">
        <f>IFERROR(CORREL(AD3098:$AD$3757, AF3098:$AF$3757), "")</f>
        <v>4.2816020770646578E-2</v>
      </c>
      <c r="AH3098">
        <f t="shared" si="76"/>
        <v>-85995841</v>
      </c>
    </row>
    <row r="3099" spans="1:34" x14ac:dyDescent="0.3">
      <c r="A3099" t="s">
        <v>8</v>
      </c>
      <c r="B3099" t="s">
        <v>4387</v>
      </c>
      <c r="G3099">
        <v>152</v>
      </c>
      <c r="H3099" t="s">
        <v>5366</v>
      </c>
      <c r="I3099" t="s">
        <v>897</v>
      </c>
      <c r="J3099" t="s">
        <v>5362</v>
      </c>
      <c r="K3099" t="s">
        <v>5359</v>
      </c>
      <c r="L3099" t="s">
        <v>5281</v>
      </c>
      <c r="W3099" t="s">
        <v>4388</v>
      </c>
      <c r="X3099" t="s">
        <v>11</v>
      </c>
      <c r="AD3099">
        <v>6000000</v>
      </c>
      <c r="AE3099">
        <v>7.6</v>
      </c>
      <c r="AF3099">
        <v>43650000</v>
      </c>
      <c r="AG3099">
        <f>IFERROR(CORREL(AD3099:$AD$3757, AF3099:$AF$3757), "")</f>
        <v>4.2627066259227082E-2</v>
      </c>
      <c r="AH3099">
        <f t="shared" si="76"/>
        <v>37650000</v>
      </c>
    </row>
    <row r="3100" spans="1:34" x14ac:dyDescent="0.3">
      <c r="A3100" t="s">
        <v>8</v>
      </c>
      <c r="B3100" t="s">
        <v>1123</v>
      </c>
      <c r="G3100">
        <v>98</v>
      </c>
      <c r="H3100" t="s">
        <v>528</v>
      </c>
      <c r="I3100" t="s">
        <v>5365</v>
      </c>
      <c r="W3100" t="s">
        <v>4389</v>
      </c>
      <c r="X3100" t="s">
        <v>11</v>
      </c>
      <c r="AD3100">
        <v>6000000</v>
      </c>
      <c r="AE3100">
        <v>7.4</v>
      </c>
      <c r="AF3100">
        <v>39800000</v>
      </c>
      <c r="AG3100">
        <f>IFERROR(CORREL(AD3100:$AD$3757, AF3100:$AF$3757), "")</f>
        <v>4.2721493220580234E-2</v>
      </c>
      <c r="AH3100">
        <f t="shared" si="76"/>
        <v>33800000</v>
      </c>
    </row>
    <row r="3101" spans="1:34" x14ac:dyDescent="0.3">
      <c r="A3101" t="s">
        <v>8</v>
      </c>
      <c r="B3101" t="s">
        <v>4390</v>
      </c>
      <c r="G3101">
        <v>106</v>
      </c>
      <c r="H3101" t="s">
        <v>528</v>
      </c>
      <c r="I3101" t="s">
        <v>897</v>
      </c>
      <c r="W3101" t="s">
        <v>4391</v>
      </c>
      <c r="X3101" t="s">
        <v>11</v>
      </c>
      <c r="AD3101">
        <v>6000000</v>
      </c>
      <c r="AE3101">
        <v>6.3</v>
      </c>
      <c r="AF3101">
        <v>27457409</v>
      </c>
      <c r="AG3101">
        <f>IFERROR(CORREL(AD3101:$AD$3757, AF3101:$AF$3757), "")</f>
        <v>4.2800406635122495E-2</v>
      </c>
      <c r="AH3101">
        <f t="shared" si="76"/>
        <v>21457409</v>
      </c>
    </row>
    <row r="3102" spans="1:34" x14ac:dyDescent="0.3">
      <c r="A3102" t="s">
        <v>8</v>
      </c>
      <c r="B3102" t="s">
        <v>3562</v>
      </c>
      <c r="G3102">
        <v>106</v>
      </c>
      <c r="H3102" t="s">
        <v>528</v>
      </c>
      <c r="I3102" t="s">
        <v>897</v>
      </c>
      <c r="J3102" t="s">
        <v>5359</v>
      </c>
      <c r="W3102" t="s">
        <v>4392</v>
      </c>
      <c r="X3102" t="s">
        <v>11</v>
      </c>
      <c r="AD3102">
        <v>6000000</v>
      </c>
      <c r="AE3102">
        <v>6.9</v>
      </c>
      <c r="AF3102">
        <v>25047631</v>
      </c>
      <c r="AG3102">
        <f>IFERROR(CORREL(AD3102:$AD$3757, AF3102:$AF$3757), "")</f>
        <v>4.2834442109073105E-2</v>
      </c>
      <c r="AH3102">
        <f t="shared" si="76"/>
        <v>19047631</v>
      </c>
    </row>
    <row r="3103" spans="1:34" x14ac:dyDescent="0.3">
      <c r="A3103" t="s">
        <v>8</v>
      </c>
      <c r="B3103" t="s">
        <v>31</v>
      </c>
      <c r="G3103">
        <v>106</v>
      </c>
      <c r="H3103" t="s">
        <v>5366</v>
      </c>
      <c r="I3103" t="s">
        <v>897</v>
      </c>
      <c r="J3103" t="s">
        <v>5363</v>
      </c>
      <c r="K3103" t="s">
        <v>5281</v>
      </c>
      <c r="W3103" t="s">
        <v>4393</v>
      </c>
      <c r="X3103" t="s">
        <v>11</v>
      </c>
      <c r="AD3103">
        <v>6000000</v>
      </c>
      <c r="AE3103">
        <v>8.6</v>
      </c>
      <c r="AF3103">
        <v>23272306</v>
      </c>
      <c r="AG3103">
        <f>IFERROR(CORREL(AD3103:$AD$3757, AF3103:$AF$3757), "")</f>
        <v>4.2860810352698404E-2</v>
      </c>
      <c r="AH3103">
        <f t="shared" si="76"/>
        <v>17272306</v>
      </c>
    </row>
    <row r="3104" spans="1:34" x14ac:dyDescent="0.3">
      <c r="A3104" t="s">
        <v>197</v>
      </c>
      <c r="B3104" t="s">
        <v>722</v>
      </c>
      <c r="G3104">
        <v>89</v>
      </c>
      <c r="H3104" t="s">
        <v>5357</v>
      </c>
      <c r="I3104" t="s">
        <v>1714</v>
      </c>
      <c r="J3104" t="s">
        <v>5359</v>
      </c>
      <c r="K3104" t="s">
        <v>5281</v>
      </c>
      <c r="W3104" t="s">
        <v>4394</v>
      </c>
      <c r="X3104" t="s">
        <v>11</v>
      </c>
      <c r="AD3104">
        <v>8000000</v>
      </c>
      <c r="AE3104">
        <v>5.0999999999999996</v>
      </c>
      <c r="AF3104">
        <v>22168359</v>
      </c>
      <c r="AG3104">
        <f>IFERROR(CORREL(AD3104:$AD$3757, AF3104:$AF$3757), "")</f>
        <v>4.2881743992785742E-2</v>
      </c>
      <c r="AH3104">
        <f t="shared" si="76"/>
        <v>14168359</v>
      </c>
    </row>
    <row r="3105" spans="1:34" x14ac:dyDescent="0.3">
      <c r="A3105" t="s">
        <v>8</v>
      </c>
      <c r="B3105" t="s">
        <v>579</v>
      </c>
      <c r="G3105">
        <v>94</v>
      </c>
      <c r="H3105" t="s">
        <v>528</v>
      </c>
      <c r="I3105" t="s">
        <v>5359</v>
      </c>
      <c r="W3105" t="s">
        <v>4395</v>
      </c>
      <c r="X3105" t="s">
        <v>11</v>
      </c>
      <c r="AD3105">
        <v>6000000</v>
      </c>
      <c r="AE3105">
        <v>6.4</v>
      </c>
      <c r="AF3105">
        <v>21005329</v>
      </c>
      <c r="AG3105">
        <f>IFERROR(CORREL(AD3105:$AD$3757, AF3105:$AF$3757), "")</f>
        <v>4.289600816917722E-2</v>
      </c>
      <c r="AH3105">
        <f t="shared" si="76"/>
        <v>15005329</v>
      </c>
    </row>
    <row r="3106" spans="1:34" x14ac:dyDescent="0.3">
      <c r="A3106" t="s">
        <v>8</v>
      </c>
      <c r="B3106" t="s">
        <v>322</v>
      </c>
      <c r="G3106">
        <v>109</v>
      </c>
      <c r="H3106" t="s">
        <v>897</v>
      </c>
      <c r="I3106" t="s">
        <v>5365</v>
      </c>
      <c r="W3106" t="s">
        <v>4396</v>
      </c>
      <c r="X3106" t="s">
        <v>11</v>
      </c>
      <c r="AD3106">
        <v>6000000</v>
      </c>
      <c r="AE3106">
        <v>7.9</v>
      </c>
      <c r="AF3106">
        <v>26236603</v>
      </c>
      <c r="AG3106">
        <f>IFERROR(CORREL(AD3106:$AD$3757, AF3106:$AF$3757), "")</f>
        <v>4.2910267484548591E-2</v>
      </c>
      <c r="AH3106">
        <f t="shared" si="76"/>
        <v>20236603</v>
      </c>
    </row>
    <row r="3107" spans="1:34" x14ac:dyDescent="0.3">
      <c r="A3107" t="s">
        <v>8</v>
      </c>
      <c r="B3107" t="s">
        <v>4397</v>
      </c>
      <c r="G3107">
        <v>144</v>
      </c>
      <c r="H3107" t="s">
        <v>897</v>
      </c>
      <c r="I3107" t="s">
        <v>5359</v>
      </c>
      <c r="J3107" t="s">
        <v>4337</v>
      </c>
      <c r="W3107" t="s">
        <v>4398</v>
      </c>
      <c r="X3107" t="s">
        <v>11</v>
      </c>
      <c r="AD3107">
        <v>8000000</v>
      </c>
      <c r="AE3107">
        <v>6.9</v>
      </c>
      <c r="AF3107">
        <v>20400000</v>
      </c>
      <c r="AG3107">
        <f>IFERROR(CORREL(AD3107:$AD$3757, AF3107:$AF$3757), "")</f>
        <v>4.2940736851666245E-2</v>
      </c>
      <c r="AH3107">
        <f t="shared" si="76"/>
        <v>12400000</v>
      </c>
    </row>
    <row r="3108" spans="1:34" x14ac:dyDescent="0.3">
      <c r="A3108" t="s">
        <v>8</v>
      </c>
      <c r="B3108" t="s">
        <v>2986</v>
      </c>
      <c r="G3108">
        <v>90</v>
      </c>
      <c r="H3108" t="s">
        <v>528</v>
      </c>
      <c r="W3108" t="s">
        <v>4399</v>
      </c>
      <c r="X3108" t="s">
        <v>11</v>
      </c>
      <c r="AD3108">
        <v>6000000</v>
      </c>
      <c r="AE3108">
        <v>7.5</v>
      </c>
      <c r="AF3108">
        <v>18621249</v>
      </c>
      <c r="AG3108">
        <f>IFERROR(CORREL(AD3108:$AD$3757, AF3108:$AF$3757), "")</f>
        <v>4.295087940332383E-2</v>
      </c>
      <c r="AH3108">
        <f t="shared" si="76"/>
        <v>12621249</v>
      </c>
    </row>
    <row r="3109" spans="1:34" x14ac:dyDescent="0.3">
      <c r="A3109" t="s">
        <v>8</v>
      </c>
      <c r="B3109" t="s">
        <v>1440</v>
      </c>
      <c r="G3109">
        <v>106</v>
      </c>
      <c r="H3109" t="s">
        <v>354</v>
      </c>
      <c r="I3109" t="s">
        <v>5358</v>
      </c>
      <c r="W3109" t="s">
        <v>4400</v>
      </c>
      <c r="X3109" t="s">
        <v>11</v>
      </c>
      <c r="AD3109">
        <v>6000000</v>
      </c>
      <c r="AE3109">
        <v>7.2</v>
      </c>
      <c r="AF3109">
        <v>25244700</v>
      </c>
      <c r="AG3109">
        <f>IFERROR(CORREL(AD3109:$AD$3757, AF3109:$AF$3757), "")</f>
        <v>4.2958441988200549E-2</v>
      </c>
      <c r="AH3109">
        <f t="shared" si="76"/>
        <v>19244700</v>
      </c>
    </row>
    <row r="3110" spans="1:34" x14ac:dyDescent="0.3">
      <c r="A3110" t="s">
        <v>8</v>
      </c>
      <c r="B3110" t="s">
        <v>1351</v>
      </c>
      <c r="G3110">
        <v>121</v>
      </c>
      <c r="H3110" t="s">
        <v>528</v>
      </c>
      <c r="I3110" t="s">
        <v>897</v>
      </c>
      <c r="J3110" t="s">
        <v>5362</v>
      </c>
      <c r="W3110" t="s">
        <v>4401</v>
      </c>
      <c r="X3110" t="s">
        <v>11</v>
      </c>
      <c r="AD3110">
        <v>6500000</v>
      </c>
      <c r="AE3110">
        <v>5.8</v>
      </c>
      <c r="AF3110">
        <v>14545844</v>
      </c>
      <c r="AG3110">
        <f>IFERROR(CORREL(AD3110:$AD$3757, AF3110:$AF$3757), "")</f>
        <v>4.2985920358538737E-2</v>
      </c>
      <c r="AH3110">
        <f t="shared" si="76"/>
        <v>8045844</v>
      </c>
    </row>
    <row r="3111" spans="1:34" x14ac:dyDescent="0.3">
      <c r="A3111" t="s">
        <v>8</v>
      </c>
      <c r="B3111" t="s">
        <v>4402</v>
      </c>
      <c r="G3111">
        <v>89</v>
      </c>
      <c r="H3111" t="s">
        <v>528</v>
      </c>
      <c r="I3111" t="s">
        <v>5361</v>
      </c>
      <c r="W3111" t="s">
        <v>4403</v>
      </c>
      <c r="X3111" t="s">
        <v>11</v>
      </c>
      <c r="AD3111">
        <v>6000000</v>
      </c>
      <c r="AE3111">
        <v>2.9</v>
      </c>
      <c r="AF3111">
        <v>13235267</v>
      </c>
      <c r="AG3111">
        <f>IFERROR(CORREL(AD3111:$AD$3757, AF3111:$AF$3757), "")</f>
        <v>4.2982764261007292E-2</v>
      </c>
      <c r="AH3111">
        <f t="shared" si="76"/>
        <v>7235267</v>
      </c>
    </row>
    <row r="3112" spans="1:34" x14ac:dyDescent="0.3">
      <c r="A3112" t="s">
        <v>8</v>
      </c>
      <c r="B3112" t="s">
        <v>1127</v>
      </c>
      <c r="G3112">
        <v>104</v>
      </c>
      <c r="H3112" t="s">
        <v>528</v>
      </c>
      <c r="I3112" t="s">
        <v>897</v>
      </c>
      <c r="J3112" t="s">
        <v>5359</v>
      </c>
      <c r="W3112" t="s">
        <v>4404</v>
      </c>
      <c r="X3112" t="s">
        <v>11</v>
      </c>
      <c r="AD3112">
        <v>6000000</v>
      </c>
      <c r="AE3112">
        <v>6.2</v>
      </c>
      <c r="AF3112">
        <v>12793213</v>
      </c>
      <c r="AG3112">
        <f>IFERROR(CORREL(AD3112:$AD$3757, AF3112:$AF$3757), "")</f>
        <v>4.2976112863327053E-2</v>
      </c>
      <c r="AH3112">
        <f t="shared" si="76"/>
        <v>6793213</v>
      </c>
    </row>
    <row r="3113" spans="1:34" x14ac:dyDescent="0.3">
      <c r="A3113" t="s">
        <v>8</v>
      </c>
      <c r="B3113" t="s">
        <v>1562</v>
      </c>
      <c r="G3113">
        <v>99</v>
      </c>
      <c r="H3113" t="s">
        <v>528</v>
      </c>
      <c r="I3113" t="s">
        <v>897</v>
      </c>
      <c r="J3113" t="s">
        <v>5357</v>
      </c>
      <c r="K3113" t="s">
        <v>5359</v>
      </c>
      <c r="W3113" t="s">
        <v>4405</v>
      </c>
      <c r="X3113" t="s">
        <v>11</v>
      </c>
      <c r="AD3113">
        <v>9000000</v>
      </c>
      <c r="AE3113">
        <v>6.8</v>
      </c>
      <c r="AF3113">
        <v>11883495</v>
      </c>
      <c r="AG3113">
        <f>IFERROR(CORREL(AD3113:$AD$3757, AF3113:$AF$3757), "")</f>
        <v>4.2968342483188482E-2</v>
      </c>
      <c r="AH3113">
        <f t="shared" si="76"/>
        <v>2883495</v>
      </c>
    </row>
    <row r="3114" spans="1:34" x14ac:dyDescent="0.3">
      <c r="A3114" t="s">
        <v>8</v>
      </c>
      <c r="B3114" t="s">
        <v>4406</v>
      </c>
      <c r="G3114">
        <v>98</v>
      </c>
      <c r="H3114" t="s">
        <v>528</v>
      </c>
      <c r="I3114" t="s">
        <v>1714</v>
      </c>
      <c r="J3114" t="s">
        <v>5281</v>
      </c>
      <c r="W3114" t="s">
        <v>4407</v>
      </c>
      <c r="X3114" t="s">
        <v>11</v>
      </c>
      <c r="AD3114">
        <v>6000000</v>
      </c>
      <c r="AE3114">
        <v>6.1</v>
      </c>
      <c r="AF3114">
        <v>11797927</v>
      </c>
      <c r="AG3114">
        <f>IFERROR(CORREL(AD3114:$AD$3757, AF3114:$AF$3757), "")</f>
        <v>4.2961477002040761E-2</v>
      </c>
      <c r="AH3114">
        <f t="shared" si="76"/>
        <v>5797927</v>
      </c>
    </row>
    <row r="3115" spans="1:34" x14ac:dyDescent="0.3">
      <c r="A3115" t="s">
        <v>8</v>
      </c>
      <c r="B3115" t="s">
        <v>4408</v>
      </c>
      <c r="G3115">
        <v>121</v>
      </c>
      <c r="H3115" t="s">
        <v>5367</v>
      </c>
      <c r="I3115" t="s">
        <v>897</v>
      </c>
      <c r="J3115" t="s">
        <v>5364</v>
      </c>
      <c r="K3115" t="s">
        <v>5281</v>
      </c>
      <c r="W3115" t="s">
        <v>4409</v>
      </c>
      <c r="X3115" t="s">
        <v>11</v>
      </c>
      <c r="AD3115">
        <v>6000000</v>
      </c>
      <c r="AE3115">
        <v>7.7</v>
      </c>
      <c r="AF3115">
        <v>17605861</v>
      </c>
      <c r="AG3115">
        <f>IFERROR(CORREL(AD3115:$AD$3757, AF3115:$AF$3757), "")</f>
        <v>4.2951221633793647E-2</v>
      </c>
      <c r="AH3115">
        <f t="shared" si="76"/>
        <v>11605861</v>
      </c>
    </row>
    <row r="3116" spans="1:34" x14ac:dyDescent="0.3">
      <c r="A3116" t="s">
        <v>8</v>
      </c>
      <c r="B3116" t="s">
        <v>4410</v>
      </c>
      <c r="G3116">
        <v>96</v>
      </c>
      <c r="H3116" t="s">
        <v>1714</v>
      </c>
      <c r="I3116" t="s">
        <v>5281</v>
      </c>
      <c r="W3116" t="s">
        <v>4411</v>
      </c>
      <c r="X3116" t="s">
        <v>11</v>
      </c>
      <c r="AD3116">
        <v>3000000</v>
      </c>
      <c r="AE3116">
        <v>5.2</v>
      </c>
      <c r="AF3116">
        <v>11642254</v>
      </c>
      <c r="AG3116">
        <f>IFERROR(CORREL(AD3116:$AD$3757, AF3116:$AF$3757), "")</f>
        <v>4.2956007227888234E-2</v>
      </c>
      <c r="AH3116">
        <f t="shared" si="76"/>
        <v>8642254</v>
      </c>
    </row>
    <row r="3117" spans="1:34" x14ac:dyDescent="0.3">
      <c r="A3117" t="s">
        <v>8</v>
      </c>
      <c r="B3117" t="s">
        <v>2442</v>
      </c>
      <c r="G3117">
        <v>99</v>
      </c>
      <c r="H3117" t="s">
        <v>528</v>
      </c>
      <c r="I3117" t="s">
        <v>5366</v>
      </c>
      <c r="J3117" t="s">
        <v>897</v>
      </c>
      <c r="W3117" t="s">
        <v>4412</v>
      </c>
      <c r="X3117" t="s">
        <v>11</v>
      </c>
      <c r="AD3117">
        <v>5000000</v>
      </c>
      <c r="AE3117">
        <v>6.8</v>
      </c>
      <c r="AF3117">
        <v>9203192</v>
      </c>
      <c r="AG3117">
        <f>IFERROR(CORREL(AD3117:$AD$3757, AF3117:$AF$3757), "")</f>
        <v>4.2941994198655895E-2</v>
      </c>
      <c r="AH3117">
        <f t="shared" si="76"/>
        <v>4203192</v>
      </c>
    </row>
    <row r="3118" spans="1:34" x14ac:dyDescent="0.3">
      <c r="A3118" t="s">
        <v>8</v>
      </c>
      <c r="B3118" t="s">
        <v>4413</v>
      </c>
      <c r="G3118">
        <v>122</v>
      </c>
      <c r="H3118" t="s">
        <v>5367</v>
      </c>
      <c r="I3118" t="s">
        <v>897</v>
      </c>
      <c r="W3118" t="s">
        <v>4414</v>
      </c>
      <c r="X3118" t="s">
        <v>11</v>
      </c>
      <c r="AD3118">
        <v>6000000</v>
      </c>
      <c r="AE3118">
        <v>7</v>
      </c>
      <c r="AF3118">
        <v>8596914</v>
      </c>
      <c r="AG3118">
        <f>IFERROR(CORREL(AD3118:$AD$3757, AF3118:$AF$3757), "")</f>
        <v>4.2923777243964192E-2</v>
      </c>
      <c r="AH3118">
        <f t="shared" si="76"/>
        <v>2596914</v>
      </c>
    </row>
    <row r="3119" spans="1:34" x14ac:dyDescent="0.3">
      <c r="A3119" t="s">
        <v>8</v>
      </c>
      <c r="B3119" t="s">
        <v>4415</v>
      </c>
      <c r="G3119">
        <v>101</v>
      </c>
      <c r="H3119" t="s">
        <v>528</v>
      </c>
      <c r="I3119" t="s">
        <v>897</v>
      </c>
      <c r="J3119" t="s">
        <v>5359</v>
      </c>
      <c r="W3119" t="s">
        <v>4416</v>
      </c>
      <c r="X3119" t="s">
        <v>11</v>
      </c>
      <c r="AD3119">
        <v>6000000</v>
      </c>
      <c r="AE3119">
        <v>5.9</v>
      </c>
      <c r="AF3119">
        <v>6851636</v>
      </c>
      <c r="AG3119">
        <f>IFERROR(CORREL(AD3119:$AD$3757, AF3119:$AF$3757), "")</f>
        <v>4.2905904147359279E-2</v>
      </c>
      <c r="AH3119">
        <f t="shared" si="76"/>
        <v>851636</v>
      </c>
    </row>
    <row r="3120" spans="1:34" x14ac:dyDescent="0.3">
      <c r="A3120" t="s">
        <v>8</v>
      </c>
      <c r="B3120" t="s">
        <v>4417</v>
      </c>
      <c r="G3120">
        <v>102</v>
      </c>
      <c r="H3120" t="s">
        <v>897</v>
      </c>
      <c r="I3120" t="s">
        <v>5363</v>
      </c>
      <c r="J3120" t="s">
        <v>5359</v>
      </c>
      <c r="K3120" t="s">
        <v>5281</v>
      </c>
      <c r="W3120" t="s">
        <v>4418</v>
      </c>
      <c r="X3120" t="s">
        <v>11</v>
      </c>
      <c r="AD3120">
        <v>6000000</v>
      </c>
      <c r="AE3120">
        <v>7.1</v>
      </c>
      <c r="AF3120">
        <v>11434867</v>
      </c>
      <c r="AG3120">
        <f>IFERROR(CORREL(AD3120:$AD$3757, AF3120:$AF$3757), "")</f>
        <v>4.2884138589412493E-2</v>
      </c>
      <c r="AH3120">
        <f t="shared" si="76"/>
        <v>5434867</v>
      </c>
    </row>
    <row r="3121" spans="1:34" x14ac:dyDescent="0.3">
      <c r="A3121" t="s">
        <v>8</v>
      </c>
      <c r="B3121" t="s">
        <v>4419</v>
      </c>
      <c r="G3121">
        <v>84</v>
      </c>
      <c r="H3121" t="s">
        <v>528</v>
      </c>
      <c r="I3121" t="s">
        <v>4337</v>
      </c>
      <c r="W3121" t="s">
        <v>4420</v>
      </c>
      <c r="X3121" t="s">
        <v>733</v>
      </c>
      <c r="AD3121">
        <v>6000000</v>
      </c>
      <c r="AE3121">
        <v>5.5</v>
      </c>
      <c r="AF3121">
        <v>5895238</v>
      </c>
      <c r="AG3121">
        <f>IFERROR(CORREL(AD3121:$AD$3757, AF3121:$AF$3757), "")</f>
        <v>4.287277701743758E-2</v>
      </c>
      <c r="AH3121">
        <f t="shared" si="76"/>
        <v>-104762</v>
      </c>
    </row>
    <row r="3122" spans="1:34" x14ac:dyDescent="0.3">
      <c r="A3122" t="s">
        <v>8</v>
      </c>
      <c r="B3122" t="s">
        <v>4421</v>
      </c>
      <c r="G3122">
        <v>104</v>
      </c>
      <c r="H3122" t="s">
        <v>528</v>
      </c>
      <c r="I3122" t="s">
        <v>897</v>
      </c>
      <c r="W3122" t="s">
        <v>4422</v>
      </c>
      <c r="X3122" t="s">
        <v>11</v>
      </c>
      <c r="AD3122">
        <v>6000000</v>
      </c>
      <c r="AE3122">
        <v>7.4</v>
      </c>
      <c r="AF3122">
        <v>6670712</v>
      </c>
      <c r="AG3122">
        <f>IFERROR(CORREL(AD3122:$AD$3757, AF3122:$AF$3757), "")</f>
        <v>4.2848854274043918E-2</v>
      </c>
      <c r="AH3122">
        <f t="shared" si="76"/>
        <v>670712</v>
      </c>
    </row>
    <row r="3123" spans="1:34" x14ac:dyDescent="0.3">
      <c r="A3123" t="s">
        <v>8</v>
      </c>
      <c r="B3123" t="s">
        <v>4423</v>
      </c>
      <c r="G3123">
        <v>96</v>
      </c>
      <c r="H3123" t="s">
        <v>528</v>
      </c>
      <c r="I3123" t="s">
        <v>5366</v>
      </c>
      <c r="J3123" t="s">
        <v>5281</v>
      </c>
      <c r="W3123" t="s">
        <v>4424</v>
      </c>
      <c r="X3123" t="s">
        <v>11</v>
      </c>
      <c r="AD3123">
        <v>6000000</v>
      </c>
      <c r="AE3123">
        <v>7.3</v>
      </c>
      <c r="AF3123">
        <v>5359774</v>
      </c>
      <c r="AG3123">
        <f>IFERROR(CORREL(AD3123:$AD$3757, AF3123:$AF$3757), "")</f>
        <v>4.2826499365844171E-2</v>
      </c>
      <c r="AH3123">
        <f t="shared" si="76"/>
        <v>-640226</v>
      </c>
    </row>
    <row r="3124" spans="1:34" x14ac:dyDescent="0.3">
      <c r="A3124" t="s">
        <v>8</v>
      </c>
      <c r="B3124" t="s">
        <v>4425</v>
      </c>
      <c r="G3124">
        <v>94</v>
      </c>
      <c r="H3124" t="s">
        <v>528</v>
      </c>
      <c r="W3124" t="s">
        <v>4426</v>
      </c>
      <c r="X3124" t="s">
        <v>11</v>
      </c>
      <c r="AD3124">
        <v>6500000</v>
      </c>
      <c r="AE3124">
        <v>4.5999999999999996</v>
      </c>
      <c r="AF3124">
        <v>4693919</v>
      </c>
      <c r="AG3124">
        <f>IFERROR(CORREL(AD3124:$AD$3757, AF3124:$AF$3757), "")</f>
        <v>4.2801303786645588E-2</v>
      </c>
      <c r="AH3124">
        <f t="shared" si="76"/>
        <v>-1806081</v>
      </c>
    </row>
    <row r="3125" spans="1:34" x14ac:dyDescent="0.3">
      <c r="A3125" t="s">
        <v>8</v>
      </c>
      <c r="B3125" t="s">
        <v>1800</v>
      </c>
      <c r="G3125">
        <v>90</v>
      </c>
      <c r="H3125" t="s">
        <v>897</v>
      </c>
      <c r="I3125" t="s">
        <v>5359</v>
      </c>
      <c r="W3125" t="s">
        <v>4427</v>
      </c>
      <c r="X3125" t="s">
        <v>11</v>
      </c>
      <c r="AD3125">
        <v>6000000</v>
      </c>
      <c r="AE3125">
        <v>7.2</v>
      </c>
      <c r="AF3125">
        <v>4859475</v>
      </c>
      <c r="AG3125">
        <f>IFERROR(CORREL(AD3125:$AD$3757, AF3125:$AF$3757), "")</f>
        <v>4.2776160266138494E-2</v>
      </c>
      <c r="AH3125">
        <f t="shared" si="76"/>
        <v>-1140525</v>
      </c>
    </row>
    <row r="3126" spans="1:34" x14ac:dyDescent="0.3">
      <c r="A3126" t="s">
        <v>8</v>
      </c>
      <c r="B3126" t="s">
        <v>4428</v>
      </c>
      <c r="G3126">
        <v>90</v>
      </c>
      <c r="H3126" t="s">
        <v>528</v>
      </c>
      <c r="I3126" t="s">
        <v>5359</v>
      </c>
      <c r="W3126" t="s">
        <v>4429</v>
      </c>
      <c r="X3126" t="s">
        <v>11</v>
      </c>
      <c r="AD3126">
        <v>6000000</v>
      </c>
      <c r="AE3126">
        <v>5.0999999999999996</v>
      </c>
      <c r="AF3126">
        <v>4542775</v>
      </c>
      <c r="AG3126">
        <f>IFERROR(CORREL(AD3126:$AD$3757, AF3126:$AF$3757), "")</f>
        <v>4.2749764300842999E-2</v>
      </c>
      <c r="AH3126">
        <f t="shared" si="76"/>
        <v>-1457225</v>
      </c>
    </row>
    <row r="3127" spans="1:34" x14ac:dyDescent="0.3">
      <c r="A3127" t="s">
        <v>8</v>
      </c>
      <c r="B3127" t="s">
        <v>4430</v>
      </c>
      <c r="G3127">
        <v>106</v>
      </c>
      <c r="H3127" t="s">
        <v>528</v>
      </c>
      <c r="I3127" t="s">
        <v>897</v>
      </c>
      <c r="W3127" t="s">
        <v>4431</v>
      </c>
      <c r="X3127" t="s">
        <v>11</v>
      </c>
      <c r="AD3127">
        <v>6000000</v>
      </c>
      <c r="AE3127">
        <v>6.7</v>
      </c>
      <c r="AF3127">
        <v>3588432</v>
      </c>
      <c r="AG3127">
        <f>IFERROR(CORREL(AD3127:$AD$3757, AF3127:$AF$3757), "")</f>
        <v>4.2722632871582782E-2</v>
      </c>
      <c r="AH3127">
        <f t="shared" si="76"/>
        <v>-2411568</v>
      </c>
    </row>
    <row r="3128" spans="1:34" x14ac:dyDescent="0.3">
      <c r="A3128" t="s">
        <v>8</v>
      </c>
      <c r="B3128" t="s">
        <v>4432</v>
      </c>
      <c r="G3128">
        <v>96</v>
      </c>
      <c r="H3128" t="s">
        <v>528</v>
      </c>
      <c r="I3128" t="s">
        <v>897</v>
      </c>
      <c r="J3128" t="s">
        <v>5357</v>
      </c>
      <c r="K3128" t="s">
        <v>5359</v>
      </c>
      <c r="W3128" t="s">
        <v>4433</v>
      </c>
      <c r="X3128" t="s">
        <v>11</v>
      </c>
      <c r="AD3128">
        <v>6000000</v>
      </c>
      <c r="AE3128">
        <v>5.3</v>
      </c>
      <c r="AF3128">
        <v>4394936</v>
      </c>
      <c r="AG3128">
        <f>IFERROR(CORREL(AD3128:$AD$3757, AF3128:$AF$3757), "")</f>
        <v>4.2693491996466541E-2</v>
      </c>
      <c r="AH3128">
        <f t="shared" si="76"/>
        <v>-1605064</v>
      </c>
    </row>
    <row r="3129" spans="1:34" x14ac:dyDescent="0.3">
      <c r="A3129" t="s">
        <v>8</v>
      </c>
      <c r="B3129" t="s">
        <v>4434</v>
      </c>
      <c r="G3129">
        <v>95</v>
      </c>
      <c r="H3129" t="s">
        <v>528</v>
      </c>
      <c r="I3129" t="s">
        <v>897</v>
      </c>
      <c r="J3129" t="s">
        <v>5368</v>
      </c>
      <c r="K3129" t="s">
        <v>5362</v>
      </c>
      <c r="W3129" t="s">
        <v>4435</v>
      </c>
      <c r="X3129" t="s">
        <v>11</v>
      </c>
      <c r="AD3129">
        <v>6000000</v>
      </c>
      <c r="AE3129">
        <v>7.8</v>
      </c>
      <c r="AF3129">
        <v>3029081</v>
      </c>
      <c r="AG3129">
        <f>IFERROR(CORREL(AD3129:$AD$3757, AF3129:$AF$3757), "")</f>
        <v>4.2665873324776719E-2</v>
      </c>
      <c r="AH3129">
        <f t="shared" si="76"/>
        <v>-2970919</v>
      </c>
    </row>
    <row r="3130" spans="1:34" x14ac:dyDescent="0.3">
      <c r="A3130" t="s">
        <v>8</v>
      </c>
      <c r="B3130" t="s">
        <v>3287</v>
      </c>
      <c r="G3130">
        <v>99</v>
      </c>
      <c r="H3130" t="s">
        <v>354</v>
      </c>
      <c r="I3130" t="s">
        <v>897</v>
      </c>
      <c r="W3130" t="s">
        <v>4436</v>
      </c>
      <c r="X3130" t="s">
        <v>11</v>
      </c>
      <c r="AD3130">
        <v>6000000</v>
      </c>
      <c r="AE3130">
        <v>6.7</v>
      </c>
      <c r="AF3130">
        <v>3273588</v>
      </c>
      <c r="AG3130">
        <f>IFERROR(CORREL(AD3130:$AD$3757, AF3130:$AF$3757), "")</f>
        <v>4.2635434062771163E-2</v>
      </c>
      <c r="AH3130">
        <f t="shared" si="76"/>
        <v>-2726412</v>
      </c>
    </row>
    <row r="3131" spans="1:34" x14ac:dyDescent="0.3">
      <c r="A3131" t="s">
        <v>8</v>
      </c>
      <c r="B3131" t="s">
        <v>4437</v>
      </c>
      <c r="G3131">
        <v>99</v>
      </c>
      <c r="H3131" t="s">
        <v>897</v>
      </c>
      <c r="I3131" t="s">
        <v>5364</v>
      </c>
      <c r="W3131" t="s">
        <v>4438</v>
      </c>
      <c r="X3131" t="s">
        <v>11</v>
      </c>
      <c r="AD3131">
        <v>6000000</v>
      </c>
      <c r="AE3131">
        <v>7.2</v>
      </c>
      <c r="AF3131">
        <v>2207975</v>
      </c>
      <c r="AG3131">
        <f>IFERROR(CORREL(AD3131:$AD$3757, AF3131:$AF$3757), "")</f>
        <v>4.2605371980324706E-2</v>
      </c>
      <c r="AH3131">
        <f t="shared" si="76"/>
        <v>-3792025</v>
      </c>
    </row>
    <row r="3132" spans="1:34" x14ac:dyDescent="0.3">
      <c r="A3132" t="s">
        <v>8</v>
      </c>
      <c r="B3132" t="s">
        <v>4439</v>
      </c>
      <c r="G3132">
        <v>95</v>
      </c>
      <c r="H3132" t="s">
        <v>528</v>
      </c>
      <c r="I3132" t="s">
        <v>5366</v>
      </c>
      <c r="J3132" t="s">
        <v>897</v>
      </c>
      <c r="K3132" t="s">
        <v>5281</v>
      </c>
      <c r="W3132" t="s">
        <v>4440</v>
      </c>
      <c r="X3132" t="s">
        <v>11</v>
      </c>
      <c r="AD3132">
        <v>6000000</v>
      </c>
      <c r="AE3132">
        <v>5.8</v>
      </c>
      <c r="AF3132">
        <v>2025238</v>
      </c>
      <c r="AG3132">
        <f>IFERROR(CORREL(AD3132:$AD$3757, AF3132:$AF$3757), "")</f>
        <v>4.2573132374951264E-2</v>
      </c>
      <c r="AH3132">
        <f t="shared" si="76"/>
        <v>-3974762</v>
      </c>
    </row>
    <row r="3133" spans="1:34" x14ac:dyDescent="0.3">
      <c r="A3133" t="s">
        <v>8</v>
      </c>
      <c r="B3133" t="s">
        <v>2199</v>
      </c>
      <c r="G3133">
        <v>99</v>
      </c>
      <c r="H3133" t="s">
        <v>528</v>
      </c>
      <c r="I3133" t="s">
        <v>897</v>
      </c>
      <c r="J3133" t="s">
        <v>5359</v>
      </c>
      <c r="W3133" t="s">
        <v>4441</v>
      </c>
      <c r="X3133" t="s">
        <v>11</v>
      </c>
      <c r="AD3133">
        <v>6000000</v>
      </c>
      <c r="AE3133">
        <v>7</v>
      </c>
      <c r="AF3133">
        <v>2077046</v>
      </c>
      <c r="AG3133">
        <f>IFERROR(CORREL(AD3133:$AD$3757, AF3133:$AF$3757), "")</f>
        <v>4.254043167961228E-2</v>
      </c>
      <c r="AH3133">
        <f t="shared" si="76"/>
        <v>-3922954</v>
      </c>
    </row>
    <row r="3134" spans="1:34" x14ac:dyDescent="0.3">
      <c r="A3134" t="s">
        <v>8</v>
      </c>
      <c r="B3134" t="s">
        <v>4442</v>
      </c>
      <c r="G3134">
        <v>107</v>
      </c>
      <c r="H3134" t="s">
        <v>354</v>
      </c>
      <c r="I3134" t="s">
        <v>253</v>
      </c>
      <c r="J3134" t="s">
        <v>5357</v>
      </c>
      <c r="K3134" t="s">
        <v>5358</v>
      </c>
      <c r="W3134" t="s">
        <v>4443</v>
      </c>
      <c r="X3134" t="s">
        <v>11</v>
      </c>
      <c r="AD3134">
        <v>6000000</v>
      </c>
      <c r="AE3134">
        <v>3.8</v>
      </c>
      <c r="AF3134">
        <v>869325</v>
      </c>
      <c r="AG3134">
        <f>IFERROR(CORREL(AD3134:$AD$3757, AF3134:$AF$3757), "")</f>
        <v>4.2507716851494418E-2</v>
      </c>
      <c r="AH3134">
        <f t="shared" si="76"/>
        <v>-5130675</v>
      </c>
    </row>
    <row r="3135" spans="1:34" x14ac:dyDescent="0.3">
      <c r="A3135" t="s">
        <v>8</v>
      </c>
      <c r="B3135" t="s">
        <v>4444</v>
      </c>
      <c r="G3135">
        <v>90</v>
      </c>
      <c r="H3135" t="s">
        <v>5367</v>
      </c>
      <c r="I3135" t="s">
        <v>897</v>
      </c>
      <c r="J3135" t="s">
        <v>5365</v>
      </c>
      <c r="W3135" t="s">
        <v>4445</v>
      </c>
      <c r="X3135" t="s">
        <v>11</v>
      </c>
      <c r="AD3135">
        <v>6000000</v>
      </c>
      <c r="AE3135">
        <v>5.7</v>
      </c>
      <c r="AF3135">
        <v>399611</v>
      </c>
      <c r="AG3135">
        <f>IFERROR(CORREL(AD3135:$AD$3757, AF3135:$AF$3757), "")</f>
        <v>4.2472613353369951E-2</v>
      </c>
      <c r="AH3135">
        <f t="shared" si="76"/>
        <v>-5600389</v>
      </c>
    </row>
    <row r="3136" spans="1:34" x14ac:dyDescent="0.3">
      <c r="A3136" t="s">
        <v>8</v>
      </c>
      <c r="B3136" t="s">
        <v>2933</v>
      </c>
      <c r="G3136">
        <v>96</v>
      </c>
      <c r="H3136" t="s">
        <v>897</v>
      </c>
      <c r="I3136" t="s">
        <v>5359</v>
      </c>
      <c r="W3136" t="s">
        <v>4446</v>
      </c>
      <c r="X3136" t="s">
        <v>11</v>
      </c>
      <c r="AD3136">
        <v>6000000</v>
      </c>
      <c r="AE3136">
        <v>6.7</v>
      </c>
      <c r="AF3136">
        <v>115862</v>
      </c>
      <c r="AG3136">
        <f>IFERROR(CORREL(AD3136:$AD$3757, AF3136:$AF$3757), "")</f>
        <v>4.2436522937306119E-2</v>
      </c>
      <c r="AH3136">
        <f t="shared" si="76"/>
        <v>-5884138</v>
      </c>
    </row>
    <row r="3137" spans="1:34" x14ac:dyDescent="0.3">
      <c r="A3137" t="s">
        <v>8</v>
      </c>
      <c r="B3137" t="s">
        <v>2164</v>
      </c>
      <c r="G3137">
        <v>97</v>
      </c>
      <c r="H3137" t="s">
        <v>897</v>
      </c>
      <c r="I3137" t="s">
        <v>5359</v>
      </c>
      <c r="W3137" t="s">
        <v>4447</v>
      </c>
      <c r="X3137" t="s">
        <v>11</v>
      </c>
      <c r="AD3137">
        <v>6000000</v>
      </c>
      <c r="AE3137">
        <v>6.2</v>
      </c>
      <c r="AF3137">
        <v>117560</v>
      </c>
      <c r="AG3137">
        <f>IFERROR(CORREL(AD3137:$AD$3757, AF3137:$AF$3757), "")</f>
        <v>4.2399788331321887E-2</v>
      </c>
      <c r="AH3137">
        <f t="shared" si="76"/>
        <v>-5882440</v>
      </c>
    </row>
    <row r="3138" spans="1:34" x14ac:dyDescent="0.3">
      <c r="A3138" t="s">
        <v>8</v>
      </c>
      <c r="B3138" t="s">
        <v>3486</v>
      </c>
      <c r="G3138">
        <v>107</v>
      </c>
      <c r="H3138" t="s">
        <v>528</v>
      </c>
      <c r="I3138" t="s">
        <v>5366</v>
      </c>
      <c r="J3138" t="s">
        <v>5359</v>
      </c>
      <c r="W3138" t="s">
        <v>4448</v>
      </c>
      <c r="X3138" t="s">
        <v>11</v>
      </c>
      <c r="AD3138">
        <v>6000000</v>
      </c>
      <c r="AE3138">
        <v>6.2</v>
      </c>
      <c r="AF3138">
        <v>54606</v>
      </c>
      <c r="AG3138">
        <f>IFERROR(CORREL(AD3138:$AD$3757, AF3138:$AF$3757), "")</f>
        <v>4.2362926107359804E-2</v>
      </c>
      <c r="AH3138">
        <f t="shared" si="76"/>
        <v>-5945394</v>
      </c>
    </row>
    <row r="3139" spans="1:34" x14ac:dyDescent="0.3">
      <c r="A3139" t="s">
        <v>8</v>
      </c>
      <c r="B3139" t="s">
        <v>4449</v>
      </c>
      <c r="G3139">
        <v>85</v>
      </c>
      <c r="H3139" t="s">
        <v>528</v>
      </c>
      <c r="W3139" t="s">
        <v>4450</v>
      </c>
      <c r="X3139" t="s">
        <v>11</v>
      </c>
      <c r="AD3139">
        <v>6000000</v>
      </c>
      <c r="AE3139">
        <v>4.7</v>
      </c>
      <c r="AF3139">
        <v>36497</v>
      </c>
      <c r="AG3139">
        <f>IFERROR(CORREL(AD3139:$AD$3757, AF3139:$AF$3757), "")</f>
        <v>4.2325818067330739E-2</v>
      </c>
      <c r="AH3139">
        <f t="shared" ref="AH3139:AH3202" si="77" xml:space="preserve"> AF3139 - AD3139</f>
        <v>-5963503</v>
      </c>
    </row>
    <row r="3140" spans="1:34" x14ac:dyDescent="0.3">
      <c r="A3140" t="s">
        <v>8</v>
      </c>
      <c r="B3140" t="s">
        <v>3526</v>
      </c>
      <c r="G3140">
        <v>95</v>
      </c>
      <c r="H3140" t="s">
        <v>5366</v>
      </c>
      <c r="I3140" t="s">
        <v>897</v>
      </c>
      <c r="J3140" t="s">
        <v>5281</v>
      </c>
      <c r="W3140" t="s">
        <v>4451</v>
      </c>
      <c r="X3140" t="s">
        <v>11</v>
      </c>
      <c r="AD3140">
        <v>12000000</v>
      </c>
      <c r="AE3140">
        <v>6.3</v>
      </c>
      <c r="AF3140">
        <v>65804</v>
      </c>
      <c r="AG3140">
        <f>IFERROR(CORREL(AD3140:$AD$3757, AF3140:$AF$3757), "")</f>
        <v>4.2288544489824366E-2</v>
      </c>
      <c r="AH3140">
        <f t="shared" si="77"/>
        <v>-11934196</v>
      </c>
    </row>
    <row r="3141" spans="1:34" x14ac:dyDescent="0.3">
      <c r="A3141" t="s">
        <v>8</v>
      </c>
      <c r="B3141" t="s">
        <v>4452</v>
      </c>
      <c r="G3141">
        <v>111</v>
      </c>
      <c r="H3141" t="s">
        <v>528</v>
      </c>
      <c r="I3141" t="s">
        <v>897</v>
      </c>
      <c r="W3141" t="s">
        <v>4453</v>
      </c>
      <c r="X3141" t="s">
        <v>762</v>
      </c>
      <c r="AD3141">
        <v>5300000</v>
      </c>
      <c r="AE3141">
        <v>7.3</v>
      </c>
      <c r="AF3141">
        <v>3895664</v>
      </c>
      <c r="AG3141">
        <f>IFERROR(CORREL(AD3141:$AD$3757, AF3141:$AF$3757), "")</f>
        <v>4.2277372986975752E-2</v>
      </c>
      <c r="AH3141">
        <f t="shared" si="77"/>
        <v>-1404336</v>
      </c>
    </row>
    <row r="3142" spans="1:34" x14ac:dyDescent="0.3">
      <c r="A3142" t="s">
        <v>8</v>
      </c>
      <c r="B3142" t="s">
        <v>1429</v>
      </c>
      <c r="G3142">
        <v>115</v>
      </c>
      <c r="H3142" t="s">
        <v>5366</v>
      </c>
      <c r="I3142" t="s">
        <v>5363</v>
      </c>
      <c r="J3142" t="s">
        <v>5281</v>
      </c>
      <c r="W3142" t="s">
        <v>1430</v>
      </c>
      <c r="X3142" t="s">
        <v>11</v>
      </c>
      <c r="AD3142">
        <v>50000000</v>
      </c>
      <c r="AE3142">
        <v>6.1</v>
      </c>
      <c r="AF3142">
        <v>31874869</v>
      </c>
      <c r="AG3142">
        <f>IFERROR(CORREL(AD3142:$AD$3757, AF3142:$AF$3757), "")</f>
        <v>4.2245021688874097E-2</v>
      </c>
      <c r="AH3142">
        <f t="shared" si="77"/>
        <v>-18125131</v>
      </c>
    </row>
    <row r="3143" spans="1:34" x14ac:dyDescent="0.3">
      <c r="A3143" t="s">
        <v>8</v>
      </c>
      <c r="B3143" t="s">
        <v>4454</v>
      </c>
      <c r="G3143">
        <v>103</v>
      </c>
      <c r="H3143" t="s">
        <v>897</v>
      </c>
      <c r="I3143" t="s">
        <v>5364</v>
      </c>
      <c r="J3143" t="s">
        <v>2601</v>
      </c>
      <c r="W3143" t="s">
        <v>4455</v>
      </c>
      <c r="X3143" t="s">
        <v>2786</v>
      </c>
      <c r="AD3143">
        <v>4000000</v>
      </c>
      <c r="AE3143">
        <v>7.1</v>
      </c>
      <c r="AF3143">
        <v>542860</v>
      </c>
      <c r="AG3143">
        <f>IFERROR(CORREL(AD3143:$AD$3757, AF3143:$AF$3757), "")</f>
        <v>4.2112981377240191E-2</v>
      </c>
      <c r="AH3143">
        <f t="shared" si="77"/>
        <v>-3457140</v>
      </c>
    </row>
    <row r="3144" spans="1:34" x14ac:dyDescent="0.3">
      <c r="A3144" t="s">
        <v>8</v>
      </c>
      <c r="B3144" t="s">
        <v>4456</v>
      </c>
      <c r="G3144">
        <v>111</v>
      </c>
      <c r="H3144" t="s">
        <v>354</v>
      </c>
      <c r="I3144" t="s">
        <v>5366</v>
      </c>
      <c r="J3144" t="s">
        <v>897</v>
      </c>
      <c r="K3144" t="s">
        <v>5281</v>
      </c>
      <c r="W3144" t="s">
        <v>4457</v>
      </c>
      <c r="X3144" t="s">
        <v>3521</v>
      </c>
      <c r="AD3144">
        <v>200000000</v>
      </c>
      <c r="AE3144">
        <v>7.1</v>
      </c>
      <c r="AF3144">
        <v>11905519</v>
      </c>
      <c r="AG3144">
        <f>IFERROR(CORREL(AD3144:$AD$3757, AF3144:$AF$3757), "")</f>
        <v>4.2068075793222012E-2</v>
      </c>
      <c r="AH3144">
        <f t="shared" si="77"/>
        <v>-188094481</v>
      </c>
    </row>
    <row r="3145" spans="1:34" x14ac:dyDescent="0.3">
      <c r="A3145" t="s">
        <v>8</v>
      </c>
      <c r="B3145" t="s">
        <v>4301</v>
      </c>
      <c r="G3145">
        <v>112</v>
      </c>
      <c r="H3145" t="s">
        <v>528</v>
      </c>
      <c r="I3145" t="s">
        <v>897</v>
      </c>
      <c r="J3145" t="s">
        <v>5359</v>
      </c>
      <c r="K3145" t="s">
        <v>5365</v>
      </c>
      <c r="W3145" t="s">
        <v>4458</v>
      </c>
      <c r="X3145" t="s">
        <v>11</v>
      </c>
      <c r="AD3145">
        <v>3500159</v>
      </c>
      <c r="AE3145">
        <v>6.7</v>
      </c>
      <c r="AF3145">
        <v>32541719</v>
      </c>
      <c r="AG3145">
        <f>IFERROR(CORREL(AD3145:$AD$3757, AF3145:$AF$3757), "")</f>
        <v>4.2327220797716752E-2</v>
      </c>
      <c r="AH3145">
        <f t="shared" si="77"/>
        <v>29041560</v>
      </c>
    </row>
    <row r="3146" spans="1:34" x14ac:dyDescent="0.3">
      <c r="A3146" t="s">
        <v>8</v>
      </c>
      <c r="B3146" t="s">
        <v>4156</v>
      </c>
      <c r="G3146">
        <v>141</v>
      </c>
      <c r="H3146" t="s">
        <v>897</v>
      </c>
      <c r="I3146" t="s">
        <v>5359</v>
      </c>
      <c r="W3146" t="s">
        <v>4459</v>
      </c>
      <c r="X3146" t="s">
        <v>11</v>
      </c>
      <c r="AD3146">
        <v>5600000</v>
      </c>
      <c r="AE3146">
        <v>6.9</v>
      </c>
      <c r="AF3146">
        <v>3064356</v>
      </c>
      <c r="AG3146">
        <f>IFERROR(CORREL(AD3146:$AD$3757, AF3146:$AF$3757), "")</f>
        <v>4.2389671656697422E-2</v>
      </c>
      <c r="AH3146">
        <f t="shared" si="77"/>
        <v>-2535644</v>
      </c>
    </row>
    <row r="3147" spans="1:34" x14ac:dyDescent="0.3">
      <c r="A3147" t="s">
        <v>8</v>
      </c>
      <c r="B3147" t="s">
        <v>3627</v>
      </c>
      <c r="G3147">
        <v>95</v>
      </c>
      <c r="H3147" t="s">
        <v>354</v>
      </c>
      <c r="I3147" t="s">
        <v>5365</v>
      </c>
      <c r="W3147" t="s">
        <v>4460</v>
      </c>
      <c r="X3147" t="s">
        <v>11</v>
      </c>
      <c r="AD3147">
        <v>5600000</v>
      </c>
      <c r="AE3147">
        <v>2.1</v>
      </c>
      <c r="AF3147">
        <v>7009668</v>
      </c>
      <c r="AG3147">
        <f>IFERROR(CORREL(AD3147:$AD$3757, AF3147:$AF$3757), "")</f>
        <v>4.2357557245751486E-2</v>
      </c>
      <c r="AH3147">
        <f t="shared" si="77"/>
        <v>1409668</v>
      </c>
    </row>
    <row r="3148" spans="1:34" x14ac:dyDescent="0.3">
      <c r="A3148" t="s">
        <v>8</v>
      </c>
      <c r="B3148" t="s">
        <v>3893</v>
      </c>
      <c r="G3148">
        <v>85</v>
      </c>
      <c r="H3148" t="s">
        <v>1714</v>
      </c>
      <c r="W3148" t="s">
        <v>4461</v>
      </c>
      <c r="X3148" t="s">
        <v>733</v>
      </c>
      <c r="AD3148">
        <v>5600000</v>
      </c>
      <c r="AE3148">
        <v>6.6</v>
      </c>
      <c r="AF3148">
        <v>27024</v>
      </c>
      <c r="AG3148">
        <f>IFERROR(CORREL(AD3148:$AD$3757, AF3148:$AF$3757), "")</f>
        <v>4.2333818566909709E-2</v>
      </c>
      <c r="AH3148">
        <f t="shared" si="77"/>
        <v>-5572976</v>
      </c>
    </row>
    <row r="3149" spans="1:34" x14ac:dyDescent="0.3">
      <c r="A3149" t="s">
        <v>8</v>
      </c>
      <c r="B3149" t="s">
        <v>4382</v>
      </c>
      <c r="G3149">
        <v>129</v>
      </c>
      <c r="H3149" t="s">
        <v>528</v>
      </c>
      <c r="I3149" t="s">
        <v>5366</v>
      </c>
      <c r="J3149" t="s">
        <v>897</v>
      </c>
      <c r="W3149" t="s">
        <v>4462</v>
      </c>
      <c r="X3149" t="s">
        <v>11</v>
      </c>
      <c r="AD3149">
        <v>5500000</v>
      </c>
      <c r="AE3149">
        <v>8.3000000000000007</v>
      </c>
      <c r="AF3149">
        <v>159600000</v>
      </c>
      <c r="AG3149">
        <f>IFERROR(CORREL(AD3149:$AD$3757, AF3149:$AF$3757), "")</f>
        <v>4.2295572347420707E-2</v>
      </c>
      <c r="AH3149">
        <f t="shared" si="77"/>
        <v>154100000</v>
      </c>
    </row>
    <row r="3150" spans="1:34" x14ac:dyDescent="0.3">
      <c r="A3150" t="s">
        <v>8</v>
      </c>
      <c r="B3150" t="s">
        <v>2082</v>
      </c>
      <c r="G3150">
        <v>125</v>
      </c>
      <c r="H3150" t="s">
        <v>5367</v>
      </c>
      <c r="I3150" t="s">
        <v>897</v>
      </c>
      <c r="J3150" t="s">
        <v>5365</v>
      </c>
      <c r="W3150" t="s">
        <v>4463</v>
      </c>
      <c r="X3150" t="s">
        <v>11</v>
      </c>
      <c r="AD3150">
        <v>5500000</v>
      </c>
      <c r="AE3150">
        <v>7.2</v>
      </c>
      <c r="AF3150">
        <v>58800000</v>
      </c>
      <c r="AG3150">
        <f>IFERROR(CORREL(AD3150:$AD$3757, AF3150:$AF$3757), "")</f>
        <v>4.3330294585406721E-2</v>
      </c>
      <c r="AH3150">
        <f t="shared" si="77"/>
        <v>53300000</v>
      </c>
    </row>
    <row r="3151" spans="1:34" x14ac:dyDescent="0.3">
      <c r="A3151" t="s">
        <v>8</v>
      </c>
      <c r="B3151" t="s">
        <v>4464</v>
      </c>
      <c r="G3151">
        <v>116</v>
      </c>
      <c r="H3151" t="s">
        <v>528</v>
      </c>
      <c r="I3151" t="s">
        <v>897</v>
      </c>
      <c r="J3151" t="s">
        <v>5359</v>
      </c>
      <c r="W3151" t="s">
        <v>4465</v>
      </c>
      <c r="X3151" t="s">
        <v>11</v>
      </c>
      <c r="AD3151">
        <v>5500000</v>
      </c>
      <c r="AE3151">
        <v>5.6</v>
      </c>
      <c r="AF3151">
        <v>50382128</v>
      </c>
      <c r="AG3151">
        <f>IFERROR(CORREL(AD3151:$AD$3757, AF3151:$AF$3757), "")</f>
        <v>4.3511114606845487E-2</v>
      </c>
      <c r="AH3151">
        <f t="shared" si="77"/>
        <v>44882128</v>
      </c>
    </row>
    <row r="3152" spans="1:34" x14ac:dyDescent="0.3">
      <c r="A3152" t="s">
        <v>8</v>
      </c>
      <c r="B3152" t="s">
        <v>1930</v>
      </c>
      <c r="G3152">
        <v>105</v>
      </c>
      <c r="H3152" t="s">
        <v>5367</v>
      </c>
      <c r="I3152" t="s">
        <v>897</v>
      </c>
      <c r="J3152" t="s">
        <v>5368</v>
      </c>
      <c r="K3152" t="s">
        <v>5359</v>
      </c>
      <c r="W3152" t="s">
        <v>4466</v>
      </c>
      <c r="X3152" t="s">
        <v>11</v>
      </c>
      <c r="AD3152">
        <v>5500000</v>
      </c>
      <c r="AE3152">
        <v>7.7</v>
      </c>
      <c r="AF3152">
        <v>35811509</v>
      </c>
      <c r="AG3152">
        <f>IFERROR(CORREL(AD3152:$AD$3757, AF3152:$AF$3757), "")</f>
        <v>4.3648075930829582E-2</v>
      </c>
      <c r="AH3152">
        <f t="shared" si="77"/>
        <v>30311509</v>
      </c>
    </row>
    <row r="3153" spans="1:34" x14ac:dyDescent="0.3">
      <c r="A3153" t="s">
        <v>8</v>
      </c>
      <c r="B3153" t="s">
        <v>18</v>
      </c>
      <c r="G3153">
        <v>90</v>
      </c>
      <c r="H3153" t="s">
        <v>528</v>
      </c>
      <c r="I3153" t="s">
        <v>897</v>
      </c>
      <c r="J3153" t="s">
        <v>5359</v>
      </c>
      <c r="W3153" t="s">
        <v>4467</v>
      </c>
      <c r="X3153" t="s">
        <v>11</v>
      </c>
      <c r="AD3153">
        <v>3000000</v>
      </c>
      <c r="AE3153">
        <v>6.6</v>
      </c>
      <c r="AF3153">
        <v>24475193</v>
      </c>
      <c r="AG3153">
        <f>IFERROR(CORREL(AD3153:$AD$3757, AF3153:$AF$3757), "")</f>
        <v>4.3718225631969858E-2</v>
      </c>
      <c r="AH3153">
        <f t="shared" si="77"/>
        <v>21475193</v>
      </c>
    </row>
    <row r="3154" spans="1:34" x14ac:dyDescent="0.3">
      <c r="A3154" t="s">
        <v>8</v>
      </c>
      <c r="B3154" t="s">
        <v>3106</v>
      </c>
      <c r="G3154">
        <v>111</v>
      </c>
      <c r="H3154" t="s">
        <v>528</v>
      </c>
      <c r="I3154" t="s">
        <v>897</v>
      </c>
      <c r="W3154" t="s">
        <v>4468</v>
      </c>
      <c r="X3154" t="s">
        <v>11</v>
      </c>
      <c r="AD3154">
        <v>7000000</v>
      </c>
      <c r="AE3154">
        <v>7.4</v>
      </c>
      <c r="AF3154">
        <v>6200756</v>
      </c>
      <c r="AG3154">
        <f>IFERROR(CORREL(AD3154:$AD$3757, AF3154:$AF$3757), "")</f>
        <v>4.3751190322625512E-2</v>
      </c>
      <c r="AH3154">
        <f t="shared" si="77"/>
        <v>-799244</v>
      </c>
    </row>
    <row r="3155" spans="1:34" x14ac:dyDescent="0.3">
      <c r="A3155" t="s">
        <v>8</v>
      </c>
      <c r="B3155" t="s">
        <v>2423</v>
      </c>
      <c r="G3155">
        <v>91</v>
      </c>
      <c r="H3155" t="s">
        <v>5367</v>
      </c>
      <c r="I3155" t="s">
        <v>897</v>
      </c>
      <c r="J3155" t="s">
        <v>5359</v>
      </c>
      <c r="W3155" t="s">
        <v>4469</v>
      </c>
      <c r="X3155" t="s">
        <v>11</v>
      </c>
      <c r="AD3155">
        <v>5500000</v>
      </c>
      <c r="AE3155">
        <v>7.1</v>
      </c>
      <c r="AF3155">
        <v>1292119</v>
      </c>
      <c r="AG3155">
        <f>IFERROR(CORREL(AD3155:$AD$3757, AF3155:$AF$3757), "")</f>
        <v>4.3729574320474481E-2</v>
      </c>
      <c r="AH3155">
        <f t="shared" si="77"/>
        <v>-4207881</v>
      </c>
    </row>
    <row r="3156" spans="1:34" x14ac:dyDescent="0.3">
      <c r="A3156" t="s">
        <v>8</v>
      </c>
      <c r="B3156" t="s">
        <v>4470</v>
      </c>
      <c r="G3156">
        <v>97</v>
      </c>
      <c r="H3156" t="s">
        <v>897</v>
      </c>
      <c r="I3156" t="s">
        <v>5368</v>
      </c>
      <c r="W3156" t="s">
        <v>4471</v>
      </c>
      <c r="X3156" t="s">
        <v>762</v>
      </c>
      <c r="AD3156">
        <v>5500000</v>
      </c>
      <c r="AE3156">
        <v>7.9</v>
      </c>
      <c r="AF3156">
        <v>3629758</v>
      </c>
      <c r="AG3156">
        <f>IFERROR(CORREL(AD3156:$AD$3757, AF3156:$AF$3757), "")</f>
        <v>4.3693258541466523E-2</v>
      </c>
      <c r="AH3156">
        <f t="shared" si="77"/>
        <v>-1870242</v>
      </c>
    </row>
    <row r="3157" spans="1:34" x14ac:dyDescent="0.3">
      <c r="A3157" t="s">
        <v>8</v>
      </c>
      <c r="B3157" t="s">
        <v>4472</v>
      </c>
      <c r="G3157">
        <v>92</v>
      </c>
      <c r="H3157" t="s">
        <v>528</v>
      </c>
      <c r="I3157" t="s">
        <v>897</v>
      </c>
      <c r="W3157" t="s">
        <v>4473</v>
      </c>
      <c r="X3157" t="s">
        <v>11</v>
      </c>
      <c r="AD3157">
        <v>5000000</v>
      </c>
      <c r="AE3157">
        <v>6.7</v>
      </c>
      <c r="AF3157">
        <v>6239558</v>
      </c>
      <c r="AG3157">
        <f>IFERROR(CORREL(AD3157:$AD$3757, AF3157:$AF$3757), "")</f>
        <v>4.3661684872319112E-2</v>
      </c>
      <c r="AH3157">
        <f t="shared" si="77"/>
        <v>1239558</v>
      </c>
    </row>
    <row r="3158" spans="1:34" x14ac:dyDescent="0.3">
      <c r="A3158" t="s">
        <v>8</v>
      </c>
      <c r="B3158" t="s">
        <v>4474</v>
      </c>
      <c r="G3158">
        <v>104</v>
      </c>
      <c r="H3158" t="s">
        <v>5366</v>
      </c>
      <c r="I3158" t="s">
        <v>897</v>
      </c>
      <c r="J3158" t="s">
        <v>5363</v>
      </c>
      <c r="K3158" t="s">
        <v>5281</v>
      </c>
      <c r="W3158" t="s">
        <v>4475</v>
      </c>
      <c r="X3158" t="s">
        <v>11</v>
      </c>
      <c r="AD3158">
        <v>5000000</v>
      </c>
      <c r="AE3158">
        <v>6.6</v>
      </c>
      <c r="AF3158">
        <v>1056102</v>
      </c>
      <c r="AG3158">
        <f>IFERROR(CORREL(AD3158:$AD$3757, AF3158:$AF$3757), "")</f>
        <v>4.3634520894867579E-2</v>
      </c>
      <c r="AH3158">
        <f t="shared" si="77"/>
        <v>-3943898</v>
      </c>
    </row>
    <row r="3159" spans="1:34" x14ac:dyDescent="0.3">
      <c r="A3159" t="s">
        <v>8</v>
      </c>
      <c r="B3159" t="s">
        <v>1351</v>
      </c>
      <c r="G3159">
        <v>120</v>
      </c>
      <c r="H3159" t="s">
        <v>897</v>
      </c>
      <c r="W3159" t="s">
        <v>4476</v>
      </c>
      <c r="X3159" t="s">
        <v>11</v>
      </c>
      <c r="AD3159">
        <v>6500000</v>
      </c>
      <c r="AE3159">
        <v>7.9</v>
      </c>
      <c r="AF3159">
        <v>27545445</v>
      </c>
      <c r="AG3159">
        <f>IFERROR(CORREL(AD3159:$AD$3757, AF3159:$AF$3757), "")</f>
        <v>4.3595308821391517E-2</v>
      </c>
      <c r="AH3159">
        <f t="shared" si="77"/>
        <v>21045445</v>
      </c>
    </row>
    <row r="3160" spans="1:34" x14ac:dyDescent="0.3">
      <c r="A3160" t="s">
        <v>8</v>
      </c>
      <c r="B3160" t="s">
        <v>4477</v>
      </c>
      <c r="G3160">
        <v>99</v>
      </c>
      <c r="H3160" t="s">
        <v>528</v>
      </c>
      <c r="I3160" t="s">
        <v>5366</v>
      </c>
      <c r="J3160" t="s">
        <v>897</v>
      </c>
      <c r="K3160" t="s">
        <v>5359</v>
      </c>
      <c r="L3160" t="s">
        <v>5281</v>
      </c>
      <c r="W3160" t="s">
        <v>4478</v>
      </c>
      <c r="X3160" t="s">
        <v>11</v>
      </c>
      <c r="AD3160">
        <v>5500000</v>
      </c>
      <c r="AE3160">
        <v>4.9000000000000004</v>
      </c>
      <c r="AF3160">
        <v>56007</v>
      </c>
      <c r="AG3160">
        <f>IFERROR(CORREL(AD3160:$AD$3757, AF3160:$AF$3757), "")</f>
        <v>4.3630219159151808E-2</v>
      </c>
      <c r="AH3160">
        <f t="shared" si="77"/>
        <v>-5443993</v>
      </c>
    </row>
    <row r="3161" spans="1:34" x14ac:dyDescent="0.3">
      <c r="A3161" t="s">
        <v>8</v>
      </c>
      <c r="B3161" t="s">
        <v>4479</v>
      </c>
      <c r="G3161">
        <v>93</v>
      </c>
      <c r="H3161" t="s">
        <v>528</v>
      </c>
      <c r="I3161" t="s">
        <v>897</v>
      </c>
      <c r="W3161" t="s">
        <v>4480</v>
      </c>
      <c r="X3161" t="s">
        <v>762</v>
      </c>
      <c r="AD3161">
        <v>3850000</v>
      </c>
      <c r="AE3161">
        <v>7.2</v>
      </c>
      <c r="AF3161">
        <v>611709</v>
      </c>
      <c r="AG3161">
        <f>IFERROR(CORREL(AD3161:$AD$3757, AF3161:$AF$3757), "")</f>
        <v>4.3590910023504688E-2</v>
      </c>
      <c r="AH3161">
        <f t="shared" si="77"/>
        <v>-3238291</v>
      </c>
    </row>
    <row r="3162" spans="1:34" x14ac:dyDescent="0.3">
      <c r="A3162" t="s">
        <v>8</v>
      </c>
      <c r="B3162" t="s">
        <v>4481</v>
      </c>
      <c r="G3162">
        <v>99</v>
      </c>
      <c r="H3162" t="s">
        <v>528</v>
      </c>
      <c r="I3162" t="s">
        <v>897</v>
      </c>
      <c r="W3162" t="s">
        <v>4482</v>
      </c>
      <c r="X3162" t="s">
        <v>2077</v>
      </c>
      <c r="AD3162">
        <v>5500000</v>
      </c>
      <c r="AE3162">
        <v>6.1</v>
      </c>
      <c r="AF3162">
        <v>22770</v>
      </c>
      <c r="AG3162">
        <f>IFERROR(CORREL(AD3162:$AD$3757, AF3162:$AF$3757), "")</f>
        <v>4.3545563381905572E-2</v>
      </c>
      <c r="AH3162">
        <f t="shared" si="77"/>
        <v>-5477230</v>
      </c>
    </row>
    <row r="3163" spans="1:34" x14ac:dyDescent="0.3">
      <c r="A3163" t="s">
        <v>8</v>
      </c>
      <c r="B3163" t="s">
        <v>4483</v>
      </c>
      <c r="G3163">
        <v>96</v>
      </c>
      <c r="H3163" t="s">
        <v>354</v>
      </c>
      <c r="I3163" t="s">
        <v>528</v>
      </c>
      <c r="J3163" t="s">
        <v>897</v>
      </c>
      <c r="K3163" t="s">
        <v>5281</v>
      </c>
      <c r="W3163" t="s">
        <v>4484</v>
      </c>
      <c r="X3163" t="s">
        <v>11</v>
      </c>
      <c r="AD3163">
        <v>9000000</v>
      </c>
      <c r="AE3163">
        <v>5.3</v>
      </c>
      <c r="AF3163">
        <v>27445</v>
      </c>
      <c r="AG3163">
        <f>IFERROR(CORREL(AD3163:$AD$3757, AF3163:$AF$3757), "")</f>
        <v>4.3505886325555847E-2</v>
      </c>
      <c r="AH3163">
        <f t="shared" si="77"/>
        <v>-8972555</v>
      </c>
    </row>
    <row r="3164" spans="1:34" x14ac:dyDescent="0.3">
      <c r="A3164" t="s">
        <v>8</v>
      </c>
      <c r="B3164" t="s">
        <v>2371</v>
      </c>
      <c r="G3164">
        <v>96</v>
      </c>
      <c r="H3164" t="s">
        <v>528</v>
      </c>
      <c r="I3164" t="s">
        <v>5359</v>
      </c>
      <c r="W3164" t="s">
        <v>4485</v>
      </c>
      <c r="X3164" t="s">
        <v>11</v>
      </c>
      <c r="AD3164">
        <v>5250000</v>
      </c>
      <c r="AE3164">
        <v>5</v>
      </c>
      <c r="AF3164">
        <v>766487</v>
      </c>
      <c r="AG3164">
        <f>IFERROR(CORREL(AD3164:$AD$3757, AF3164:$AF$3757), "")</f>
        <v>4.3481535282031622E-2</v>
      </c>
      <c r="AH3164">
        <f t="shared" si="77"/>
        <v>-4483513</v>
      </c>
    </row>
    <row r="3165" spans="1:34" x14ac:dyDescent="0.3">
      <c r="A3165" t="s">
        <v>8</v>
      </c>
      <c r="B3165" t="s">
        <v>3351</v>
      </c>
      <c r="G3165">
        <v>100</v>
      </c>
      <c r="H3165" t="s">
        <v>5366</v>
      </c>
      <c r="I3165" t="s">
        <v>897</v>
      </c>
      <c r="J3165" t="s">
        <v>5281</v>
      </c>
      <c r="W3165" t="s">
        <v>4486</v>
      </c>
      <c r="X3165" t="s">
        <v>4487</v>
      </c>
      <c r="AD3165">
        <v>30300000</v>
      </c>
      <c r="AE3165">
        <v>7.6</v>
      </c>
      <c r="AF3165">
        <v>1196752</v>
      </c>
      <c r="AG3165">
        <f>IFERROR(CORREL(AD3165:$AD$3757, AF3165:$AF$3757), "")</f>
        <v>4.3442016905226137E-2</v>
      </c>
      <c r="AH3165">
        <f t="shared" si="77"/>
        <v>-29103248</v>
      </c>
    </row>
    <row r="3166" spans="1:34" x14ac:dyDescent="0.3">
      <c r="A3166" t="s">
        <v>8</v>
      </c>
      <c r="B3166" t="s">
        <v>4488</v>
      </c>
      <c r="G3166">
        <v>98</v>
      </c>
      <c r="H3166" t="s">
        <v>528</v>
      </c>
      <c r="I3166" t="s">
        <v>897</v>
      </c>
      <c r="J3166" t="s">
        <v>5365</v>
      </c>
      <c r="W3166" t="s">
        <v>4489</v>
      </c>
      <c r="X3166" t="s">
        <v>11</v>
      </c>
      <c r="AD3166">
        <v>6000000</v>
      </c>
      <c r="AE3166">
        <v>7.6</v>
      </c>
      <c r="AF3166">
        <v>795126</v>
      </c>
      <c r="AG3166">
        <f>IFERROR(CORREL(AD3166:$AD$3757, AF3166:$AF$3757), "")</f>
        <v>4.3506884097019825E-2</v>
      </c>
      <c r="AH3166">
        <f t="shared" si="77"/>
        <v>-5204874</v>
      </c>
    </row>
    <row r="3167" spans="1:34" x14ac:dyDescent="0.3">
      <c r="A3167" t="s">
        <v>8</v>
      </c>
      <c r="B3167" t="s">
        <v>91</v>
      </c>
      <c r="G3167">
        <v>106</v>
      </c>
      <c r="H3167" t="s">
        <v>5357</v>
      </c>
      <c r="I3167" t="s">
        <v>1714</v>
      </c>
      <c r="J3167" t="s">
        <v>5281</v>
      </c>
      <c r="W3167" t="s">
        <v>4490</v>
      </c>
      <c r="X3167" t="s">
        <v>11</v>
      </c>
      <c r="AD3167">
        <v>5000000</v>
      </c>
      <c r="AE3167">
        <v>6.6</v>
      </c>
      <c r="AF3167">
        <v>83574831</v>
      </c>
      <c r="AG3167">
        <f>IFERROR(CORREL(AD3167:$AD$3757, AF3167:$AF$3757), "")</f>
        <v>4.3470502069342783E-2</v>
      </c>
      <c r="AH3167">
        <f t="shared" si="77"/>
        <v>78574831</v>
      </c>
    </row>
    <row r="3168" spans="1:34" x14ac:dyDescent="0.3">
      <c r="A3168" t="s">
        <v>8</v>
      </c>
      <c r="B3168" t="s">
        <v>3902</v>
      </c>
      <c r="G3168">
        <v>95</v>
      </c>
      <c r="H3168" t="s">
        <v>1714</v>
      </c>
      <c r="I3168" t="s">
        <v>5363</v>
      </c>
      <c r="W3168" t="s">
        <v>4491</v>
      </c>
      <c r="X3168" t="s">
        <v>11</v>
      </c>
      <c r="AD3168">
        <v>4000000</v>
      </c>
      <c r="AE3168">
        <v>6.6</v>
      </c>
      <c r="AF3168">
        <v>87025093</v>
      </c>
      <c r="AG3168">
        <f>IFERROR(CORREL(AD3168:$AD$3757, AF3168:$AF$3757), "")</f>
        <v>4.3825428938505544E-2</v>
      </c>
      <c r="AH3168">
        <f t="shared" si="77"/>
        <v>83025093</v>
      </c>
    </row>
    <row r="3169" spans="1:34" x14ac:dyDescent="0.3">
      <c r="A3169" t="s">
        <v>8</v>
      </c>
      <c r="B3169" t="s">
        <v>4492</v>
      </c>
      <c r="G3169">
        <v>104</v>
      </c>
      <c r="H3169" t="s">
        <v>897</v>
      </c>
      <c r="I3169" t="s">
        <v>1714</v>
      </c>
      <c r="J3169" t="s">
        <v>5363</v>
      </c>
      <c r="K3169" t="s">
        <v>5358</v>
      </c>
      <c r="L3169" t="s">
        <v>5281</v>
      </c>
      <c r="W3169" t="s">
        <v>4493</v>
      </c>
      <c r="X3169" t="s">
        <v>11</v>
      </c>
      <c r="AD3169">
        <v>15000000</v>
      </c>
      <c r="AE3169">
        <v>7.3</v>
      </c>
      <c r="AF3169">
        <v>71897215</v>
      </c>
      <c r="AG3169">
        <f>IFERROR(CORREL(AD3169:$AD$3757, AF3169:$AF$3757), "")</f>
        <v>4.4230457449395744E-2</v>
      </c>
      <c r="AH3169">
        <f t="shared" si="77"/>
        <v>56897215</v>
      </c>
    </row>
    <row r="3170" spans="1:34" x14ac:dyDescent="0.3">
      <c r="A3170" t="s">
        <v>8</v>
      </c>
      <c r="B3170" t="s">
        <v>2838</v>
      </c>
      <c r="G3170">
        <v>87</v>
      </c>
      <c r="H3170" t="s">
        <v>528</v>
      </c>
      <c r="I3170" t="s">
        <v>4675</v>
      </c>
      <c r="W3170" t="s">
        <v>4494</v>
      </c>
      <c r="X3170" t="s">
        <v>11</v>
      </c>
      <c r="AD3170">
        <v>5000000</v>
      </c>
      <c r="AE3170">
        <v>6.6</v>
      </c>
      <c r="AF3170">
        <v>64267897</v>
      </c>
      <c r="AG3170">
        <f>IFERROR(CORREL(AD3170:$AD$3757, AF3170:$AF$3757), "")</f>
        <v>4.4354336986607464E-2</v>
      </c>
      <c r="AH3170">
        <f t="shared" si="77"/>
        <v>59267897</v>
      </c>
    </row>
    <row r="3171" spans="1:34" x14ac:dyDescent="0.3">
      <c r="A3171" t="s">
        <v>8</v>
      </c>
      <c r="B3171" t="s">
        <v>4495</v>
      </c>
      <c r="G3171">
        <v>81</v>
      </c>
      <c r="H3171" t="s">
        <v>1714</v>
      </c>
      <c r="W3171" t="s">
        <v>4496</v>
      </c>
      <c r="X3171" t="s">
        <v>11</v>
      </c>
      <c r="AD3171">
        <v>4900000</v>
      </c>
      <c r="AE3171">
        <v>6.9</v>
      </c>
      <c r="AF3171">
        <v>56536016</v>
      </c>
      <c r="AG3171">
        <f>IFERROR(CORREL(AD3171:$AD$3757, AF3171:$AF$3757), "")</f>
        <v>4.4584626378545128E-2</v>
      </c>
      <c r="AH3171">
        <f t="shared" si="77"/>
        <v>51636016</v>
      </c>
    </row>
    <row r="3172" spans="1:34" x14ac:dyDescent="0.3">
      <c r="A3172" t="s">
        <v>8</v>
      </c>
      <c r="B3172" t="s">
        <v>4497</v>
      </c>
      <c r="G3172">
        <v>94</v>
      </c>
      <c r="H3172" t="s">
        <v>1714</v>
      </c>
      <c r="W3172" t="s">
        <v>4498</v>
      </c>
      <c r="X3172" t="s">
        <v>11</v>
      </c>
      <c r="AD3172">
        <v>5000000</v>
      </c>
      <c r="AE3172">
        <v>5.8</v>
      </c>
      <c r="AF3172">
        <v>104007828</v>
      </c>
      <c r="AG3172">
        <f>IFERROR(CORREL(AD3172:$AD$3757, AF3172:$AF$3757), "")</f>
        <v>4.4770193742043218E-2</v>
      </c>
      <c r="AH3172">
        <f t="shared" si="77"/>
        <v>99007828</v>
      </c>
    </row>
    <row r="3173" spans="1:34" x14ac:dyDescent="0.3">
      <c r="A3173" t="s">
        <v>8</v>
      </c>
      <c r="B3173" t="s">
        <v>4499</v>
      </c>
      <c r="G3173">
        <v>89</v>
      </c>
      <c r="H3173" t="s">
        <v>5357</v>
      </c>
      <c r="I3173" t="s">
        <v>1714</v>
      </c>
      <c r="W3173" t="s">
        <v>4500</v>
      </c>
      <c r="X3173" t="s">
        <v>11</v>
      </c>
      <c r="AD3173">
        <v>5000000</v>
      </c>
      <c r="AE3173">
        <v>4.4000000000000004</v>
      </c>
      <c r="AF3173">
        <v>50820940</v>
      </c>
      <c r="AG3173">
        <f>IFERROR(CORREL(AD3173:$AD$3757, AF3173:$AF$3757), "")</f>
        <v>4.5314696100969526E-2</v>
      </c>
      <c r="AH3173">
        <f t="shared" si="77"/>
        <v>45820940</v>
      </c>
    </row>
    <row r="3174" spans="1:34" x14ac:dyDescent="0.3">
      <c r="A3174" t="s">
        <v>8</v>
      </c>
      <c r="B3174" t="s">
        <v>467</v>
      </c>
      <c r="G3174">
        <v>88</v>
      </c>
      <c r="H3174" t="s">
        <v>354</v>
      </c>
      <c r="I3174" t="s">
        <v>5357</v>
      </c>
      <c r="J3174" t="s">
        <v>1714</v>
      </c>
      <c r="K3174" t="s">
        <v>5281</v>
      </c>
      <c r="W3174" t="s">
        <v>4501</v>
      </c>
      <c r="X3174" t="s">
        <v>11</v>
      </c>
      <c r="AD3174">
        <v>4500000</v>
      </c>
      <c r="AE3174">
        <v>6.6</v>
      </c>
      <c r="AF3174">
        <v>44793200</v>
      </c>
      <c r="AG3174">
        <f>IFERROR(CORREL(AD3174:$AD$3757, AF3174:$AF$3757), "")</f>
        <v>4.5470216151383691E-2</v>
      </c>
      <c r="AH3174">
        <f t="shared" si="77"/>
        <v>40293200</v>
      </c>
    </row>
    <row r="3175" spans="1:34" x14ac:dyDescent="0.3">
      <c r="A3175" t="s">
        <v>8</v>
      </c>
      <c r="B3175" t="s">
        <v>3980</v>
      </c>
      <c r="G3175">
        <v>108</v>
      </c>
      <c r="H3175" t="s">
        <v>5363</v>
      </c>
      <c r="I3175" t="s">
        <v>5281</v>
      </c>
      <c r="W3175" t="s">
        <v>3981</v>
      </c>
      <c r="X3175" t="s">
        <v>11</v>
      </c>
      <c r="AD3175">
        <v>5000000</v>
      </c>
      <c r="AE3175">
        <v>7.1</v>
      </c>
      <c r="AF3175">
        <v>43771291</v>
      </c>
      <c r="AG3175">
        <f>IFERROR(CORREL(AD3175:$AD$3757, AF3175:$AF$3757), "")</f>
        <v>4.5597894254408161E-2</v>
      </c>
      <c r="AH3175">
        <f t="shared" si="77"/>
        <v>38771291</v>
      </c>
    </row>
    <row r="3176" spans="1:34" x14ac:dyDescent="0.3">
      <c r="A3176" t="s">
        <v>8</v>
      </c>
      <c r="B3176" t="s">
        <v>4502</v>
      </c>
      <c r="G3176">
        <v>115</v>
      </c>
      <c r="H3176" t="s">
        <v>528</v>
      </c>
      <c r="I3176" t="s">
        <v>897</v>
      </c>
      <c r="W3176" t="s">
        <v>4503</v>
      </c>
      <c r="X3176" t="s">
        <v>733</v>
      </c>
      <c r="AD3176">
        <v>5000000</v>
      </c>
      <c r="AE3176">
        <v>7.6</v>
      </c>
      <c r="AF3176">
        <v>44456509</v>
      </c>
      <c r="AG3176">
        <f>IFERROR(CORREL(AD3176:$AD$3757, AF3176:$AF$3757), "")</f>
        <v>4.5716745661611068E-2</v>
      </c>
      <c r="AH3176">
        <f t="shared" si="77"/>
        <v>39456509</v>
      </c>
    </row>
    <row r="3177" spans="1:34" x14ac:dyDescent="0.3">
      <c r="A3177" t="s">
        <v>8</v>
      </c>
      <c r="B3177" t="s">
        <v>4497</v>
      </c>
      <c r="G3177">
        <v>96</v>
      </c>
      <c r="H3177" t="s">
        <v>1714</v>
      </c>
      <c r="W3177" t="s">
        <v>4504</v>
      </c>
      <c r="X3177" t="s">
        <v>11</v>
      </c>
      <c r="AD3177">
        <v>5000000</v>
      </c>
      <c r="AE3177">
        <v>4.5999999999999996</v>
      </c>
      <c r="AF3177">
        <v>53884821</v>
      </c>
      <c r="AG3177">
        <f>IFERROR(CORREL(AD3177:$AD$3757, AF3177:$AF$3757), "")</f>
        <v>4.5839748049393697E-2</v>
      </c>
      <c r="AH3177">
        <f t="shared" si="77"/>
        <v>48884821</v>
      </c>
    </row>
    <row r="3178" spans="1:34" x14ac:dyDescent="0.3">
      <c r="A3178" t="s">
        <v>8</v>
      </c>
      <c r="B3178" t="s">
        <v>4505</v>
      </c>
      <c r="G3178">
        <v>135</v>
      </c>
      <c r="H3178" t="s">
        <v>897</v>
      </c>
      <c r="I3178" t="s">
        <v>5364</v>
      </c>
      <c r="W3178" t="s">
        <v>4506</v>
      </c>
      <c r="X3178" t="s">
        <v>11</v>
      </c>
      <c r="AD3178">
        <v>5000000</v>
      </c>
      <c r="AE3178">
        <v>6.8</v>
      </c>
      <c r="AF3178">
        <v>36000000</v>
      </c>
      <c r="AG3178">
        <f>IFERROR(CORREL(AD3178:$AD$3757, AF3178:$AF$3757), "")</f>
        <v>4.6016151013108665E-2</v>
      </c>
      <c r="AH3178">
        <f t="shared" si="77"/>
        <v>31000000</v>
      </c>
    </row>
    <row r="3179" spans="1:34" x14ac:dyDescent="0.3">
      <c r="A3179" t="s">
        <v>8</v>
      </c>
      <c r="B3179" t="s">
        <v>2655</v>
      </c>
      <c r="G3179">
        <v>93</v>
      </c>
      <c r="H3179" t="s">
        <v>528</v>
      </c>
      <c r="I3179" t="s">
        <v>5357</v>
      </c>
      <c r="J3179" t="s">
        <v>1714</v>
      </c>
      <c r="K3179" t="s">
        <v>5281</v>
      </c>
      <c r="W3179" t="s">
        <v>4507</v>
      </c>
      <c r="X3179" t="s">
        <v>11</v>
      </c>
      <c r="AD3179">
        <v>8500000</v>
      </c>
      <c r="AE3179">
        <v>4.9000000000000004</v>
      </c>
      <c r="AF3179">
        <v>34872293</v>
      </c>
      <c r="AG3179">
        <f>IFERROR(CORREL(AD3179:$AD$3757, AF3179:$AF$3757), "")</f>
        <v>4.6098299207079071E-2</v>
      </c>
      <c r="AH3179">
        <f t="shared" si="77"/>
        <v>26372293</v>
      </c>
    </row>
    <row r="3180" spans="1:34" x14ac:dyDescent="0.3">
      <c r="A3180" t="s">
        <v>8</v>
      </c>
      <c r="B3180" t="s">
        <v>4508</v>
      </c>
      <c r="G3180">
        <v>109</v>
      </c>
      <c r="H3180" t="s">
        <v>5367</v>
      </c>
      <c r="I3180" t="s">
        <v>5366</v>
      </c>
      <c r="J3180" t="s">
        <v>897</v>
      </c>
      <c r="K3180" t="s">
        <v>5281</v>
      </c>
      <c r="W3180" t="s">
        <v>4509</v>
      </c>
      <c r="X3180" t="s">
        <v>11</v>
      </c>
      <c r="AD3180">
        <v>4500000</v>
      </c>
      <c r="AE3180">
        <v>7.3</v>
      </c>
      <c r="AF3180">
        <v>34468224</v>
      </c>
      <c r="AG3180">
        <f>IFERROR(CORREL(AD3180:$AD$3757, AF3180:$AF$3757), "")</f>
        <v>4.6156215887855054E-2</v>
      </c>
      <c r="AH3180">
        <f t="shared" si="77"/>
        <v>29968224</v>
      </c>
    </row>
    <row r="3181" spans="1:34" x14ac:dyDescent="0.3">
      <c r="A3181" t="s">
        <v>8</v>
      </c>
      <c r="B3181" t="s">
        <v>4510</v>
      </c>
      <c r="G3181">
        <v>101</v>
      </c>
      <c r="H3181" t="s">
        <v>5357</v>
      </c>
      <c r="I3181" t="s">
        <v>1714</v>
      </c>
      <c r="J3181" t="s">
        <v>5281</v>
      </c>
      <c r="W3181" t="s">
        <v>4511</v>
      </c>
      <c r="X3181" t="s">
        <v>11</v>
      </c>
      <c r="AD3181">
        <v>5000000</v>
      </c>
      <c r="AE3181">
        <v>5</v>
      </c>
      <c r="AF3181">
        <v>32453345</v>
      </c>
      <c r="AG3181">
        <f>IFERROR(CORREL(AD3181:$AD$3757, AF3181:$AF$3757), "")</f>
        <v>4.6234555400938182E-2</v>
      </c>
      <c r="AH3181">
        <f t="shared" si="77"/>
        <v>27453345</v>
      </c>
    </row>
    <row r="3182" spans="1:34" x14ac:dyDescent="0.3">
      <c r="A3182" t="s">
        <v>8</v>
      </c>
      <c r="B3182" t="s">
        <v>2046</v>
      </c>
      <c r="G3182">
        <v>117</v>
      </c>
      <c r="H3182" t="s">
        <v>5367</v>
      </c>
      <c r="I3182" t="s">
        <v>897</v>
      </c>
      <c r="W3182" t="s">
        <v>4512</v>
      </c>
      <c r="X3182" t="s">
        <v>11</v>
      </c>
      <c r="AD3182">
        <v>5000000</v>
      </c>
      <c r="AE3182">
        <v>8</v>
      </c>
      <c r="AF3182">
        <v>27296514</v>
      </c>
      <c r="AG3182">
        <f>IFERROR(CORREL(AD3182:$AD$3757, AF3182:$AF$3757), "")</f>
        <v>4.6301323775974533E-2</v>
      </c>
      <c r="AH3182">
        <f t="shared" si="77"/>
        <v>22296514</v>
      </c>
    </row>
    <row r="3183" spans="1:34" x14ac:dyDescent="0.3">
      <c r="A3183" t="s">
        <v>8</v>
      </c>
      <c r="B3183" t="s">
        <v>4513</v>
      </c>
      <c r="G3183">
        <v>83</v>
      </c>
      <c r="H3183" t="s">
        <v>1714</v>
      </c>
      <c r="I3183" t="s">
        <v>5358</v>
      </c>
      <c r="J3183" t="s">
        <v>5281</v>
      </c>
      <c r="W3183" t="s">
        <v>4514</v>
      </c>
      <c r="X3183" t="s">
        <v>11</v>
      </c>
      <c r="AD3183">
        <v>3300000</v>
      </c>
      <c r="AE3183">
        <v>5.2</v>
      </c>
      <c r="AF3183">
        <v>25799043</v>
      </c>
      <c r="AG3183">
        <f>IFERROR(CORREL(AD3183:$AD$3757, AF3183:$AF$3757), "")</f>
        <v>4.6346122837347584E-2</v>
      </c>
      <c r="AH3183">
        <f t="shared" si="77"/>
        <v>22499043</v>
      </c>
    </row>
    <row r="3184" spans="1:34" x14ac:dyDescent="0.3">
      <c r="A3184" t="s">
        <v>197</v>
      </c>
      <c r="B3184" t="s">
        <v>16</v>
      </c>
      <c r="G3184">
        <v>113</v>
      </c>
      <c r="H3184" t="s">
        <v>5363</v>
      </c>
      <c r="I3184" t="s">
        <v>5281</v>
      </c>
      <c r="W3184" t="s">
        <v>4515</v>
      </c>
      <c r="X3184" t="s">
        <v>11</v>
      </c>
      <c r="AD3184">
        <v>9000000</v>
      </c>
      <c r="AE3184">
        <v>8.5</v>
      </c>
      <c r="AF3184">
        <v>25530884</v>
      </c>
      <c r="AG3184">
        <f>IFERROR(CORREL(AD3184:$AD$3757, AF3184:$AF$3757), "")</f>
        <v>4.6390081866098207E-2</v>
      </c>
      <c r="AH3184">
        <f t="shared" si="77"/>
        <v>16530884</v>
      </c>
    </row>
    <row r="3185" spans="1:34" x14ac:dyDescent="0.3">
      <c r="A3185" t="s">
        <v>8</v>
      </c>
      <c r="B3185" t="s">
        <v>4516</v>
      </c>
      <c r="G3185">
        <v>104</v>
      </c>
      <c r="H3185" t="s">
        <v>1714</v>
      </c>
      <c r="I3185" t="s">
        <v>5363</v>
      </c>
      <c r="W3185" t="s">
        <v>4517</v>
      </c>
      <c r="X3185" t="s">
        <v>11</v>
      </c>
      <c r="AD3185">
        <v>5000000</v>
      </c>
      <c r="AE3185">
        <v>6.5</v>
      </c>
      <c r="AF3185">
        <v>27689474</v>
      </c>
      <c r="AG3185">
        <f>IFERROR(CORREL(AD3185:$AD$3757, AF3185:$AF$3757), "")</f>
        <v>4.6416285063698555E-2</v>
      </c>
      <c r="AH3185">
        <f t="shared" si="77"/>
        <v>22689474</v>
      </c>
    </row>
    <row r="3186" spans="1:34" x14ac:dyDescent="0.3">
      <c r="A3186" t="s">
        <v>197</v>
      </c>
      <c r="B3186" t="s">
        <v>1910</v>
      </c>
      <c r="G3186">
        <v>97</v>
      </c>
      <c r="H3186" t="s">
        <v>528</v>
      </c>
      <c r="W3186" t="s">
        <v>4518</v>
      </c>
      <c r="X3186" t="s">
        <v>11</v>
      </c>
      <c r="AD3186">
        <v>5000000</v>
      </c>
      <c r="AE3186">
        <v>7.4</v>
      </c>
      <c r="AF3186">
        <v>24138847</v>
      </c>
      <c r="AG3186">
        <f>IFERROR(CORREL(AD3186:$AD$3757, AF3186:$AF$3757), "")</f>
        <v>4.6463182455605372E-2</v>
      </c>
      <c r="AH3186">
        <f t="shared" si="77"/>
        <v>19138847</v>
      </c>
    </row>
    <row r="3187" spans="1:34" x14ac:dyDescent="0.3">
      <c r="A3187" t="s">
        <v>8</v>
      </c>
      <c r="B3187" t="s">
        <v>1772</v>
      </c>
      <c r="G3187">
        <v>110</v>
      </c>
      <c r="H3187" t="s">
        <v>897</v>
      </c>
      <c r="I3187" t="s">
        <v>5368</v>
      </c>
      <c r="W3187" t="s">
        <v>4519</v>
      </c>
      <c r="X3187" t="s">
        <v>11</v>
      </c>
      <c r="AD3187">
        <v>5000000</v>
      </c>
      <c r="AE3187">
        <v>7.7</v>
      </c>
      <c r="AF3187">
        <v>21994911</v>
      </c>
      <c r="AG3187">
        <f>IFERROR(CORREL(AD3187:$AD$3757, AF3187:$AF$3757), "")</f>
        <v>4.649582726068429E-2</v>
      </c>
      <c r="AH3187">
        <f t="shared" si="77"/>
        <v>16994911</v>
      </c>
    </row>
    <row r="3188" spans="1:34" x14ac:dyDescent="0.3">
      <c r="A3188" t="s">
        <v>8</v>
      </c>
      <c r="B3188" t="s">
        <v>1761</v>
      </c>
      <c r="G3188">
        <v>103</v>
      </c>
      <c r="H3188" t="s">
        <v>528</v>
      </c>
      <c r="I3188" t="s">
        <v>897</v>
      </c>
      <c r="W3188" t="s">
        <v>4520</v>
      </c>
      <c r="X3188" t="s">
        <v>11</v>
      </c>
      <c r="AD3188">
        <v>5000000</v>
      </c>
      <c r="AE3188">
        <v>7.4</v>
      </c>
      <c r="AF3188">
        <v>21501098</v>
      </c>
      <c r="AG3188">
        <f>IFERROR(CORREL(AD3188:$AD$3757, AF3188:$AF$3757), "")</f>
        <v>4.6520294947292234E-2</v>
      </c>
      <c r="AH3188">
        <f t="shared" si="77"/>
        <v>16501098</v>
      </c>
    </row>
    <row r="3189" spans="1:34" x14ac:dyDescent="0.3">
      <c r="A3189" t="s">
        <v>8</v>
      </c>
      <c r="B3189" t="s">
        <v>4521</v>
      </c>
      <c r="G3189">
        <v>94</v>
      </c>
      <c r="H3189" t="s">
        <v>528</v>
      </c>
      <c r="I3189" t="s">
        <v>897</v>
      </c>
      <c r="J3189" t="s">
        <v>5368</v>
      </c>
      <c r="K3189" t="s">
        <v>5359</v>
      </c>
      <c r="W3189" t="s">
        <v>4522</v>
      </c>
      <c r="X3189" t="s">
        <v>11</v>
      </c>
      <c r="AD3189">
        <v>5000000</v>
      </c>
      <c r="AE3189">
        <v>5.0999999999999996</v>
      </c>
      <c r="AF3189">
        <v>19281235</v>
      </c>
      <c r="AG3189">
        <f>IFERROR(CORREL(AD3189:$AD$3757, AF3189:$AF$3757), "")</f>
        <v>4.6542982456701097E-2</v>
      </c>
      <c r="AH3189">
        <f t="shared" si="77"/>
        <v>14281235</v>
      </c>
    </row>
    <row r="3190" spans="1:34" x14ac:dyDescent="0.3">
      <c r="A3190" t="s">
        <v>8</v>
      </c>
      <c r="B3190" t="s">
        <v>4523</v>
      </c>
      <c r="G3190">
        <v>77</v>
      </c>
      <c r="H3190" t="s">
        <v>5360</v>
      </c>
      <c r="I3190" t="s">
        <v>528</v>
      </c>
      <c r="J3190" t="s">
        <v>5361</v>
      </c>
      <c r="W3190" t="s">
        <v>4524</v>
      </c>
      <c r="X3190" t="s">
        <v>11</v>
      </c>
      <c r="AD3190">
        <v>5000000</v>
      </c>
      <c r="AE3190">
        <v>5</v>
      </c>
      <c r="AF3190">
        <v>19421271</v>
      </c>
      <c r="AG3190">
        <f>IFERROR(CORREL(AD3190:$AD$3757, AF3190:$AF$3757), "")</f>
        <v>4.6557551566452408E-2</v>
      </c>
      <c r="AH3190">
        <f t="shared" si="77"/>
        <v>14421271</v>
      </c>
    </row>
    <row r="3191" spans="1:34" x14ac:dyDescent="0.3">
      <c r="A3191" t="s">
        <v>8</v>
      </c>
      <c r="B3191" t="s">
        <v>449</v>
      </c>
      <c r="G3191">
        <v>134</v>
      </c>
      <c r="H3191" t="s">
        <v>897</v>
      </c>
      <c r="W3191" t="s">
        <v>4525</v>
      </c>
      <c r="X3191" t="s">
        <v>11</v>
      </c>
      <c r="AD3191">
        <v>5000000</v>
      </c>
      <c r="AE3191">
        <v>7.2</v>
      </c>
      <c r="AF3191">
        <v>20733485</v>
      </c>
      <c r="AG3191">
        <f>IFERROR(CORREL(AD3191:$AD$3757, AF3191:$AF$3757), "")</f>
        <v>4.6572680422511753E-2</v>
      </c>
      <c r="AH3191">
        <f t="shared" si="77"/>
        <v>15733485</v>
      </c>
    </row>
    <row r="3192" spans="1:34" x14ac:dyDescent="0.3">
      <c r="A3192" t="s">
        <v>8</v>
      </c>
      <c r="B3192" t="s">
        <v>4526</v>
      </c>
      <c r="G3192">
        <v>90</v>
      </c>
      <c r="H3192" t="s">
        <v>528</v>
      </c>
      <c r="I3192" t="s">
        <v>897</v>
      </c>
      <c r="W3192" t="s">
        <v>4527</v>
      </c>
      <c r="X3192" t="s">
        <v>11</v>
      </c>
      <c r="AD3192">
        <v>5000000</v>
      </c>
      <c r="AE3192">
        <v>6.4</v>
      </c>
      <c r="AF3192">
        <v>24809547</v>
      </c>
      <c r="AG3192">
        <f>IFERROR(CORREL(AD3192:$AD$3757, AF3192:$AF$3757), "")</f>
        <v>4.6592698480579779E-2</v>
      </c>
      <c r="AH3192">
        <f t="shared" si="77"/>
        <v>19809547</v>
      </c>
    </row>
    <row r="3193" spans="1:34" x14ac:dyDescent="0.3">
      <c r="A3193" t="s">
        <v>8</v>
      </c>
      <c r="B3193" t="s">
        <v>4528</v>
      </c>
      <c r="G3193">
        <v>104</v>
      </c>
      <c r="H3193" t="s">
        <v>528</v>
      </c>
      <c r="I3193" t="s">
        <v>897</v>
      </c>
      <c r="W3193" t="s">
        <v>4529</v>
      </c>
      <c r="X3193" t="s">
        <v>11</v>
      </c>
      <c r="AD3193">
        <v>4500000</v>
      </c>
      <c r="AE3193">
        <v>5.6</v>
      </c>
      <c r="AF3193">
        <v>23031390</v>
      </c>
      <c r="AG3193">
        <f>IFERROR(CORREL(AD3193:$AD$3757, AF3193:$AF$3757), "")</f>
        <v>4.6628616012071217E-2</v>
      </c>
      <c r="AH3193">
        <f t="shared" si="77"/>
        <v>18531390</v>
      </c>
    </row>
    <row r="3194" spans="1:34" x14ac:dyDescent="0.3">
      <c r="A3194" t="s">
        <v>8</v>
      </c>
      <c r="B3194" t="s">
        <v>399</v>
      </c>
      <c r="G3194">
        <v>95</v>
      </c>
      <c r="H3194" t="s">
        <v>897</v>
      </c>
      <c r="I3194" t="s">
        <v>5359</v>
      </c>
      <c r="J3194" t="s">
        <v>5281</v>
      </c>
      <c r="W3194" t="s">
        <v>3878</v>
      </c>
      <c r="X3194" t="s">
        <v>11</v>
      </c>
      <c r="AD3194">
        <v>5000000</v>
      </c>
      <c r="AE3194">
        <v>6.2</v>
      </c>
      <c r="AF3194">
        <v>16017403</v>
      </c>
      <c r="AG3194">
        <f>IFERROR(CORREL(AD3194:$AD$3757, AF3194:$AF$3757), "")</f>
        <v>4.6658735923633815E-2</v>
      </c>
      <c r="AH3194">
        <f t="shared" si="77"/>
        <v>11017403</v>
      </c>
    </row>
    <row r="3195" spans="1:34" x14ac:dyDescent="0.3">
      <c r="A3195" t="s">
        <v>8</v>
      </c>
      <c r="B3195" t="s">
        <v>3744</v>
      </c>
      <c r="G3195">
        <v>93</v>
      </c>
      <c r="H3195" t="s">
        <v>1714</v>
      </c>
      <c r="I3195" t="s">
        <v>5363</v>
      </c>
      <c r="J3195" t="s">
        <v>5281</v>
      </c>
      <c r="W3195" t="s">
        <v>4530</v>
      </c>
      <c r="X3195" t="s">
        <v>11</v>
      </c>
      <c r="AD3195">
        <v>5000000</v>
      </c>
      <c r="AE3195">
        <v>6.1</v>
      </c>
      <c r="AF3195">
        <v>21197315</v>
      </c>
      <c r="AG3195">
        <f>IFERROR(CORREL(AD3195:$AD$3757, AF3195:$AF$3757), "")</f>
        <v>4.6662105522065067E-2</v>
      </c>
      <c r="AH3195">
        <f t="shared" si="77"/>
        <v>16197315</v>
      </c>
    </row>
    <row r="3196" spans="1:34" x14ac:dyDescent="0.3">
      <c r="A3196" t="s">
        <v>8</v>
      </c>
      <c r="B3196" t="s">
        <v>3123</v>
      </c>
      <c r="G3196">
        <v>106</v>
      </c>
      <c r="H3196" t="s">
        <v>897</v>
      </c>
      <c r="I3196" t="s">
        <v>5281</v>
      </c>
      <c r="W3196" t="s">
        <v>4531</v>
      </c>
      <c r="X3196" t="s">
        <v>733</v>
      </c>
      <c r="AD3196">
        <v>5000000</v>
      </c>
      <c r="AE3196">
        <v>5.2</v>
      </c>
      <c r="AF3196">
        <v>17382982</v>
      </c>
      <c r="AG3196">
        <f>IFERROR(CORREL(AD3196:$AD$3757, AF3196:$AF$3757), "")</f>
        <v>4.6684179240161001E-2</v>
      </c>
      <c r="AH3196">
        <f t="shared" si="77"/>
        <v>12382982</v>
      </c>
    </row>
    <row r="3197" spans="1:34" x14ac:dyDescent="0.3">
      <c r="A3197" t="s">
        <v>8</v>
      </c>
      <c r="B3197" t="s">
        <v>3196</v>
      </c>
      <c r="G3197">
        <v>109</v>
      </c>
      <c r="H3197" t="s">
        <v>897</v>
      </c>
      <c r="W3197" t="s">
        <v>4532</v>
      </c>
      <c r="X3197" t="s">
        <v>11</v>
      </c>
      <c r="AD3197">
        <v>6000000</v>
      </c>
      <c r="AE3197">
        <v>7.3</v>
      </c>
      <c r="AF3197">
        <v>14821531</v>
      </c>
      <c r="AG3197">
        <f>IFERROR(CORREL(AD3197:$AD$3757, AF3197:$AF$3757), "")</f>
        <v>4.6692356829403911E-2</v>
      </c>
      <c r="AH3197">
        <f t="shared" si="77"/>
        <v>8821531</v>
      </c>
    </row>
    <row r="3198" spans="1:34" x14ac:dyDescent="0.3">
      <c r="A3198" t="s">
        <v>8</v>
      </c>
      <c r="B3198" t="s">
        <v>4533</v>
      </c>
      <c r="G3198">
        <v>101</v>
      </c>
      <c r="H3198" t="s">
        <v>897</v>
      </c>
      <c r="W3198" t="s">
        <v>4534</v>
      </c>
      <c r="X3198" t="s">
        <v>11</v>
      </c>
      <c r="AD3198">
        <v>5000000</v>
      </c>
      <c r="AE3198">
        <v>7.5</v>
      </c>
      <c r="AF3198">
        <v>18656400</v>
      </c>
      <c r="AG3198">
        <f>IFERROR(CORREL(AD3198:$AD$3757, AF3198:$AF$3757), "")</f>
        <v>4.669178095247821E-2</v>
      </c>
      <c r="AH3198">
        <f t="shared" si="77"/>
        <v>13656400</v>
      </c>
    </row>
    <row r="3199" spans="1:34" x14ac:dyDescent="0.3">
      <c r="A3199" t="s">
        <v>8</v>
      </c>
      <c r="B3199" t="s">
        <v>4535</v>
      </c>
      <c r="G3199">
        <v>100</v>
      </c>
      <c r="H3199" t="s">
        <v>253</v>
      </c>
      <c r="I3199" t="s">
        <v>1714</v>
      </c>
      <c r="W3199" t="s">
        <v>4536</v>
      </c>
      <c r="X3199" t="s">
        <v>11</v>
      </c>
      <c r="AD3199">
        <v>5000000</v>
      </c>
      <c r="AE3199">
        <v>4.5</v>
      </c>
      <c r="AF3199">
        <v>14343976</v>
      </c>
      <c r="AG3199">
        <f>IFERROR(CORREL(AD3199:$AD$3757, AF3199:$AF$3757), "")</f>
        <v>4.6704565836639275E-2</v>
      </c>
      <c r="AH3199">
        <f t="shared" si="77"/>
        <v>9343976</v>
      </c>
    </row>
    <row r="3200" spans="1:34" x14ac:dyDescent="0.3">
      <c r="A3200" t="s">
        <v>8</v>
      </c>
      <c r="B3200" t="s">
        <v>1551</v>
      </c>
      <c r="G3200">
        <v>95</v>
      </c>
      <c r="H3200" t="s">
        <v>528</v>
      </c>
      <c r="I3200" t="s">
        <v>5361</v>
      </c>
      <c r="J3200" t="s">
        <v>5359</v>
      </c>
      <c r="W3200" t="s">
        <v>4537</v>
      </c>
      <c r="X3200" t="s">
        <v>11</v>
      </c>
      <c r="AD3200">
        <v>5000000</v>
      </c>
      <c r="AE3200">
        <v>6.6</v>
      </c>
      <c r="AF3200">
        <v>241437427</v>
      </c>
      <c r="AG3200">
        <f>IFERROR(CORREL(AD3200:$AD$3757, AF3200:$AF$3757), "")</f>
        <v>4.6702371853294344E-2</v>
      </c>
      <c r="AH3200">
        <f t="shared" si="77"/>
        <v>236437427</v>
      </c>
    </row>
    <row r="3201" spans="1:34" x14ac:dyDescent="0.3">
      <c r="A3201" t="s">
        <v>8</v>
      </c>
      <c r="B3201" t="s">
        <v>3808</v>
      </c>
      <c r="G3201">
        <v>94</v>
      </c>
      <c r="H3201" t="s">
        <v>5366</v>
      </c>
      <c r="I3201" t="s">
        <v>897</v>
      </c>
      <c r="W3201" t="s">
        <v>4538</v>
      </c>
      <c r="X3201" t="s">
        <v>11</v>
      </c>
      <c r="AD3201">
        <v>5000000</v>
      </c>
      <c r="AE3201">
        <v>5.3</v>
      </c>
      <c r="AF3201">
        <v>14123773</v>
      </c>
      <c r="AG3201">
        <f>IFERROR(CORREL(AD3201:$AD$3757, AF3201:$AF$3757), "")</f>
        <v>4.9437561706925516E-2</v>
      </c>
      <c r="AH3201">
        <f t="shared" si="77"/>
        <v>9123773</v>
      </c>
    </row>
    <row r="3202" spans="1:34" x14ac:dyDescent="0.3">
      <c r="A3202" t="s">
        <v>8</v>
      </c>
      <c r="B3202" t="s">
        <v>4539</v>
      </c>
      <c r="G3202">
        <v>93</v>
      </c>
      <c r="H3202" t="s">
        <v>1714</v>
      </c>
      <c r="I3202" t="s">
        <v>5281</v>
      </c>
      <c r="W3202" t="s">
        <v>4540</v>
      </c>
      <c r="X3202" t="s">
        <v>11</v>
      </c>
      <c r="AD3202">
        <v>5000000</v>
      </c>
      <c r="AE3202">
        <v>4.9000000000000004</v>
      </c>
      <c r="AF3202">
        <v>15126948</v>
      </c>
      <c r="AG3202">
        <f>IFERROR(CORREL(AD3202:$AD$3757, AF3202:$AF$3757), "")</f>
        <v>4.9435918400780245E-2</v>
      </c>
      <c r="AH3202">
        <f t="shared" si="77"/>
        <v>10126948</v>
      </c>
    </row>
    <row r="3203" spans="1:34" x14ac:dyDescent="0.3">
      <c r="A3203" t="s">
        <v>8</v>
      </c>
      <c r="B3203" t="s">
        <v>325</v>
      </c>
      <c r="G3203">
        <v>106</v>
      </c>
      <c r="H3203" t="s">
        <v>253</v>
      </c>
      <c r="I3203" t="s">
        <v>528</v>
      </c>
      <c r="J3203" t="s">
        <v>897</v>
      </c>
      <c r="K3203" t="s">
        <v>5359</v>
      </c>
      <c r="W3203" t="s">
        <v>4541</v>
      </c>
      <c r="X3203" t="s">
        <v>733</v>
      </c>
      <c r="AD3203">
        <v>2000000</v>
      </c>
      <c r="AE3203">
        <v>7.7</v>
      </c>
      <c r="AF3203">
        <v>13622333</v>
      </c>
      <c r="AG3203">
        <f>IFERROR(CORREL(AD3203:$AD$3757, AF3203:$AF$3757), "")</f>
        <v>4.9437818957196587E-2</v>
      </c>
      <c r="AH3203">
        <f t="shared" ref="AH3203:AH3266" si="78" xml:space="preserve"> AF3203 - AD3203</f>
        <v>11622333</v>
      </c>
    </row>
    <row r="3204" spans="1:34" x14ac:dyDescent="0.3">
      <c r="A3204" t="s">
        <v>8</v>
      </c>
      <c r="B3204" t="s">
        <v>655</v>
      </c>
      <c r="G3204">
        <v>99</v>
      </c>
      <c r="H3204" t="s">
        <v>528</v>
      </c>
      <c r="I3204" t="s">
        <v>1714</v>
      </c>
      <c r="W3204" t="s">
        <v>4542</v>
      </c>
      <c r="X3204" t="s">
        <v>11</v>
      </c>
      <c r="AD3204">
        <v>4000000</v>
      </c>
      <c r="AE3204">
        <v>8</v>
      </c>
      <c r="AF3204">
        <v>13464388</v>
      </c>
      <c r="AG3204">
        <f>IFERROR(CORREL(AD3204:$AD$3757, AF3204:$AF$3757), "")</f>
        <v>4.9433628472838005E-2</v>
      </c>
      <c r="AH3204">
        <f t="shared" si="78"/>
        <v>9464388</v>
      </c>
    </row>
    <row r="3205" spans="1:34" x14ac:dyDescent="0.3">
      <c r="A3205" t="s">
        <v>8</v>
      </c>
      <c r="B3205" t="s">
        <v>4543</v>
      </c>
      <c r="G3205">
        <v>82</v>
      </c>
      <c r="H3205" t="s">
        <v>897</v>
      </c>
      <c r="I3205" t="s">
        <v>1714</v>
      </c>
      <c r="J3205" t="s">
        <v>5281</v>
      </c>
      <c r="W3205" t="s">
        <v>4544</v>
      </c>
      <c r="X3205" t="s">
        <v>11</v>
      </c>
      <c r="AD3205">
        <v>5000000</v>
      </c>
      <c r="AE3205">
        <v>3.8</v>
      </c>
      <c r="AF3205">
        <v>13350177</v>
      </c>
      <c r="AG3205">
        <f>IFERROR(CORREL(AD3205:$AD$3757, AF3205:$AF$3757), "")</f>
        <v>4.9429357481586431E-2</v>
      </c>
      <c r="AH3205">
        <f t="shared" si="78"/>
        <v>8350177</v>
      </c>
    </row>
    <row r="3206" spans="1:34" x14ac:dyDescent="0.3">
      <c r="A3206" t="s">
        <v>8</v>
      </c>
      <c r="B3206" t="s">
        <v>4156</v>
      </c>
      <c r="G3206">
        <v>135</v>
      </c>
      <c r="H3206" t="s">
        <v>897</v>
      </c>
      <c r="I3206" t="s">
        <v>5363</v>
      </c>
      <c r="W3206" t="s">
        <v>4545</v>
      </c>
      <c r="X3206" t="s">
        <v>11</v>
      </c>
      <c r="AD3206">
        <v>5000000</v>
      </c>
      <c r="AE3206">
        <v>7.6</v>
      </c>
      <c r="AF3206">
        <v>13269963</v>
      </c>
      <c r="AG3206">
        <f>IFERROR(CORREL(AD3206:$AD$3757, AF3206:$AF$3757), "")</f>
        <v>4.9424990649513667E-2</v>
      </c>
      <c r="AH3206">
        <f t="shared" si="78"/>
        <v>8269963</v>
      </c>
    </row>
    <row r="3207" spans="1:34" x14ac:dyDescent="0.3">
      <c r="A3207" t="s">
        <v>8</v>
      </c>
      <c r="B3207" t="s">
        <v>2570</v>
      </c>
      <c r="G3207">
        <v>88</v>
      </c>
      <c r="H3207" t="s">
        <v>1714</v>
      </c>
      <c r="I3207" t="s">
        <v>5281</v>
      </c>
      <c r="W3207" t="s">
        <v>4546</v>
      </c>
      <c r="X3207" t="s">
        <v>11</v>
      </c>
      <c r="AD3207">
        <v>5000000</v>
      </c>
      <c r="AE3207">
        <v>5.9</v>
      </c>
      <c r="AF3207">
        <v>17768000</v>
      </c>
      <c r="AG3207">
        <f>IFERROR(CORREL(AD3207:$AD$3757, AF3207:$AF$3757), "")</f>
        <v>4.9420330488026305E-2</v>
      </c>
      <c r="AH3207">
        <f t="shared" si="78"/>
        <v>12768000</v>
      </c>
    </row>
    <row r="3208" spans="1:34" x14ac:dyDescent="0.3">
      <c r="A3208" t="s">
        <v>8</v>
      </c>
      <c r="B3208" t="s">
        <v>4547</v>
      </c>
      <c r="G3208">
        <v>89</v>
      </c>
      <c r="H3208" t="s">
        <v>1714</v>
      </c>
      <c r="I3208" t="s">
        <v>5363</v>
      </c>
      <c r="W3208" t="s">
        <v>4548</v>
      </c>
      <c r="X3208" t="s">
        <v>11</v>
      </c>
      <c r="AD3208">
        <v>5000000</v>
      </c>
      <c r="AE3208">
        <v>6.2</v>
      </c>
      <c r="AF3208">
        <v>12947763</v>
      </c>
      <c r="AG3208">
        <f>IFERROR(CORREL(AD3208:$AD$3757, AF3208:$AF$3757), "")</f>
        <v>4.9432049961504715E-2</v>
      </c>
      <c r="AH3208">
        <f t="shared" si="78"/>
        <v>7947763</v>
      </c>
    </row>
    <row r="3209" spans="1:34" x14ac:dyDescent="0.3">
      <c r="A3209" t="s">
        <v>8</v>
      </c>
      <c r="B3209" t="s">
        <v>821</v>
      </c>
      <c r="G3209">
        <v>110</v>
      </c>
      <c r="H3209" t="s">
        <v>528</v>
      </c>
      <c r="I3209" t="s">
        <v>897</v>
      </c>
      <c r="W3209" t="s">
        <v>4549</v>
      </c>
      <c r="X3209" t="s">
        <v>11</v>
      </c>
      <c r="AD3209">
        <v>5000000</v>
      </c>
      <c r="AE3209">
        <v>7.2</v>
      </c>
      <c r="AF3209">
        <v>14100000</v>
      </c>
      <c r="AG3209">
        <f>IFERROR(CORREL(AD3209:$AD$3757, AF3209:$AF$3757), "")</f>
        <v>4.9426270762422619E-2</v>
      </c>
      <c r="AH3209">
        <f t="shared" si="78"/>
        <v>9100000</v>
      </c>
    </row>
    <row r="3210" spans="1:34" x14ac:dyDescent="0.3">
      <c r="A3210" t="s">
        <v>8</v>
      </c>
      <c r="B3210" t="s">
        <v>4550</v>
      </c>
      <c r="G3210">
        <v>107</v>
      </c>
      <c r="H3210" t="s">
        <v>354</v>
      </c>
      <c r="I3210" t="s">
        <v>5366</v>
      </c>
      <c r="J3210" t="s">
        <v>897</v>
      </c>
      <c r="K3210" t="s">
        <v>5281</v>
      </c>
      <c r="L3210" t="s">
        <v>4337</v>
      </c>
      <c r="W3210" t="s">
        <v>4551</v>
      </c>
      <c r="X3210" t="s">
        <v>11</v>
      </c>
      <c r="AD3210">
        <v>5000000</v>
      </c>
      <c r="AE3210">
        <v>6.3</v>
      </c>
      <c r="AF3210">
        <v>12200000</v>
      </c>
      <c r="AG3210">
        <f>IFERROR(CORREL(AD3210:$AD$3757, AF3210:$AF$3757), "")</f>
        <v>4.9424498309267116E-2</v>
      </c>
      <c r="AH3210">
        <f t="shared" si="78"/>
        <v>7200000</v>
      </c>
    </row>
    <row r="3211" spans="1:34" x14ac:dyDescent="0.3">
      <c r="A3211" t="s">
        <v>8</v>
      </c>
      <c r="B3211" t="s">
        <v>4552</v>
      </c>
      <c r="G3211">
        <v>86</v>
      </c>
      <c r="H3211" t="s">
        <v>1714</v>
      </c>
      <c r="I3211" t="s">
        <v>5363</v>
      </c>
      <c r="J3211" t="s">
        <v>5358</v>
      </c>
      <c r="K3211" t="s">
        <v>5281</v>
      </c>
      <c r="W3211" t="s">
        <v>4553</v>
      </c>
      <c r="X3211" t="s">
        <v>11</v>
      </c>
      <c r="AD3211">
        <v>5000000</v>
      </c>
      <c r="AE3211">
        <v>5.2</v>
      </c>
      <c r="AF3211">
        <v>17683670</v>
      </c>
      <c r="AG3211">
        <f>IFERROR(CORREL(AD3211:$AD$3757, AF3211:$AF$3757), "")</f>
        <v>4.9416123105103377E-2</v>
      </c>
      <c r="AH3211">
        <f t="shared" si="78"/>
        <v>12683670</v>
      </c>
    </row>
    <row r="3212" spans="1:34" x14ac:dyDescent="0.3">
      <c r="A3212" t="s">
        <v>8</v>
      </c>
      <c r="B3212" t="s">
        <v>4554</v>
      </c>
      <c r="G3212">
        <v>91</v>
      </c>
      <c r="H3212" t="s">
        <v>528</v>
      </c>
      <c r="I3212" t="s">
        <v>897</v>
      </c>
      <c r="W3212" t="s">
        <v>4555</v>
      </c>
      <c r="X3212" t="s">
        <v>11</v>
      </c>
      <c r="AD3212">
        <v>8000000</v>
      </c>
      <c r="AE3212">
        <v>6.9</v>
      </c>
      <c r="AF3212">
        <v>12055108</v>
      </c>
      <c r="AG3212">
        <f>IFERROR(CORREL(AD3212:$AD$3757, AF3212:$AF$3757), "")</f>
        <v>4.9427591196627638E-2</v>
      </c>
      <c r="AH3212">
        <f t="shared" si="78"/>
        <v>4055108</v>
      </c>
    </row>
    <row r="3213" spans="1:34" x14ac:dyDescent="0.3">
      <c r="A3213" t="s">
        <v>8</v>
      </c>
      <c r="B3213" t="s">
        <v>3744</v>
      </c>
      <c r="G3213">
        <v>103</v>
      </c>
      <c r="H3213" t="s">
        <v>354</v>
      </c>
      <c r="I3213" t="s">
        <v>5281</v>
      </c>
      <c r="W3213" t="s">
        <v>4556</v>
      </c>
      <c r="X3213" t="s">
        <v>11</v>
      </c>
      <c r="AD3213">
        <v>5000000</v>
      </c>
      <c r="AE3213">
        <v>6.8</v>
      </c>
      <c r="AF3213">
        <v>27285953</v>
      </c>
      <c r="AG3213">
        <f>IFERROR(CORREL(AD3213:$AD$3757, AF3213:$AF$3757), "")</f>
        <v>4.9420896855204698E-2</v>
      </c>
      <c r="AH3213">
        <f t="shared" si="78"/>
        <v>22285953</v>
      </c>
    </row>
    <row r="3214" spans="1:34" x14ac:dyDescent="0.3">
      <c r="A3214" t="s">
        <v>8</v>
      </c>
      <c r="B3214" t="s">
        <v>1354</v>
      </c>
      <c r="G3214">
        <v>99</v>
      </c>
      <c r="H3214" t="s">
        <v>897</v>
      </c>
      <c r="I3214" t="s">
        <v>5359</v>
      </c>
      <c r="W3214" t="s">
        <v>4557</v>
      </c>
      <c r="X3214" t="s">
        <v>11</v>
      </c>
      <c r="AD3214">
        <v>8000000</v>
      </c>
      <c r="AE3214">
        <v>6.1</v>
      </c>
      <c r="AF3214">
        <v>10572742</v>
      </c>
      <c r="AG3214">
        <f>IFERROR(CORREL(AD3214:$AD$3757, AF3214:$AF$3757), "")</f>
        <v>4.9473238213262265E-2</v>
      </c>
      <c r="AH3214">
        <f t="shared" si="78"/>
        <v>2572742</v>
      </c>
    </row>
    <row r="3215" spans="1:34" x14ac:dyDescent="0.3">
      <c r="A3215" t="s">
        <v>8</v>
      </c>
      <c r="B3215" t="s">
        <v>4558</v>
      </c>
      <c r="G3215">
        <v>82</v>
      </c>
      <c r="H3215" t="s">
        <v>354</v>
      </c>
      <c r="I3215" t="s">
        <v>253</v>
      </c>
      <c r="J3215" t="s">
        <v>5360</v>
      </c>
      <c r="K3215" t="s">
        <v>5361</v>
      </c>
      <c r="L3215" t="s">
        <v>5358</v>
      </c>
      <c r="W3215" t="s">
        <v>4559</v>
      </c>
      <c r="X3215" t="s">
        <v>11</v>
      </c>
      <c r="AD3215">
        <v>5000000</v>
      </c>
      <c r="AE3215">
        <v>5.9</v>
      </c>
      <c r="AF3215">
        <v>9628751</v>
      </c>
      <c r="AG3215">
        <f>IFERROR(CORREL(AD3215:$AD$3757, AF3215:$AF$3757), "")</f>
        <v>4.9462901550524449E-2</v>
      </c>
      <c r="AH3215">
        <f t="shared" si="78"/>
        <v>4628751</v>
      </c>
    </row>
    <row r="3216" spans="1:34" x14ac:dyDescent="0.3">
      <c r="A3216" t="s">
        <v>8</v>
      </c>
      <c r="B3216" t="s">
        <v>4560</v>
      </c>
      <c r="G3216">
        <v>92</v>
      </c>
      <c r="H3216" t="s">
        <v>528</v>
      </c>
      <c r="I3216" t="s">
        <v>897</v>
      </c>
      <c r="W3216" t="s">
        <v>4561</v>
      </c>
      <c r="X3216" t="s">
        <v>11</v>
      </c>
      <c r="AD3216">
        <v>5000000</v>
      </c>
      <c r="AE3216">
        <v>6.9</v>
      </c>
      <c r="AF3216">
        <v>8786715</v>
      </c>
      <c r="AG3216">
        <f>IFERROR(CORREL(AD3216:$AD$3757, AF3216:$AF$3757), "")</f>
        <v>4.9445958409369391E-2</v>
      </c>
      <c r="AH3216">
        <f t="shared" si="78"/>
        <v>3786715</v>
      </c>
    </row>
    <row r="3217" spans="1:34" x14ac:dyDescent="0.3">
      <c r="A3217" t="s">
        <v>8</v>
      </c>
      <c r="B3217" t="s">
        <v>4562</v>
      </c>
      <c r="G3217">
        <v>112</v>
      </c>
      <c r="H3217" t="s">
        <v>528</v>
      </c>
      <c r="I3217" t="s">
        <v>5366</v>
      </c>
      <c r="J3217" t="s">
        <v>897</v>
      </c>
      <c r="K3217" t="s">
        <v>5363</v>
      </c>
      <c r="L3217" t="s">
        <v>5359</v>
      </c>
      <c r="W3217" t="s">
        <v>4563</v>
      </c>
      <c r="X3217" t="s">
        <v>762</v>
      </c>
      <c r="AD3217">
        <v>6000000</v>
      </c>
      <c r="AE3217">
        <v>7.7</v>
      </c>
      <c r="AF3217">
        <v>3432342</v>
      </c>
      <c r="AG3217">
        <f>IFERROR(CORREL(AD3217:$AD$3757, AF3217:$AF$3757), "")</f>
        <v>4.9426267965519632E-2</v>
      </c>
      <c r="AH3217">
        <f t="shared" si="78"/>
        <v>-2567658</v>
      </c>
    </row>
    <row r="3218" spans="1:34" x14ac:dyDescent="0.3">
      <c r="A3218" t="s">
        <v>8</v>
      </c>
      <c r="B3218" t="s">
        <v>4564</v>
      </c>
      <c r="G3218">
        <v>90</v>
      </c>
      <c r="H3218" t="s">
        <v>1714</v>
      </c>
      <c r="I3218" t="s">
        <v>5281</v>
      </c>
      <c r="W3218" t="s">
        <v>4565</v>
      </c>
      <c r="X3218" t="s">
        <v>11</v>
      </c>
      <c r="AD3218">
        <v>5000000</v>
      </c>
      <c r="AE3218">
        <v>5.3</v>
      </c>
      <c r="AF3218">
        <v>6755271</v>
      </c>
      <c r="AG3218">
        <f>IFERROR(CORREL(AD3218:$AD$3757, AF3218:$AF$3757), "")</f>
        <v>4.9394021912240162E-2</v>
      </c>
      <c r="AH3218">
        <f t="shared" si="78"/>
        <v>1755271</v>
      </c>
    </row>
    <row r="3219" spans="1:34" x14ac:dyDescent="0.3">
      <c r="A3219" t="s">
        <v>8</v>
      </c>
      <c r="B3219" t="s">
        <v>4566</v>
      </c>
      <c r="G3219">
        <v>150</v>
      </c>
      <c r="H3219" t="s">
        <v>528</v>
      </c>
      <c r="I3219" t="s">
        <v>897</v>
      </c>
      <c r="W3219" t="s">
        <v>4567</v>
      </c>
      <c r="X3219" t="s">
        <v>11</v>
      </c>
      <c r="AD3219">
        <v>5000000</v>
      </c>
      <c r="AE3219">
        <v>7</v>
      </c>
      <c r="AF3219">
        <v>6157157</v>
      </c>
      <c r="AG3219">
        <f>IFERROR(CORREL(AD3219:$AD$3757, AF3219:$AF$3757), "")</f>
        <v>4.9367893024102549E-2</v>
      </c>
      <c r="AH3219">
        <f t="shared" si="78"/>
        <v>1157157</v>
      </c>
    </row>
    <row r="3220" spans="1:34" x14ac:dyDescent="0.3">
      <c r="A3220" t="s">
        <v>8</v>
      </c>
      <c r="B3220" t="s">
        <v>4568</v>
      </c>
      <c r="G3220">
        <v>91</v>
      </c>
      <c r="H3220" t="s">
        <v>528</v>
      </c>
      <c r="I3220" t="s">
        <v>897</v>
      </c>
      <c r="W3220" t="s">
        <v>4569</v>
      </c>
      <c r="X3220" t="s">
        <v>11</v>
      </c>
      <c r="AD3220">
        <v>5000000</v>
      </c>
      <c r="AE3220">
        <v>6.6</v>
      </c>
      <c r="AF3220">
        <v>5480318</v>
      </c>
      <c r="AG3220">
        <f>IFERROR(CORREL(AD3220:$AD$3757, AF3220:$AF$3757), "")</f>
        <v>4.9339881662036282E-2</v>
      </c>
      <c r="AH3220">
        <f t="shared" si="78"/>
        <v>480318</v>
      </c>
    </row>
    <row r="3221" spans="1:34" x14ac:dyDescent="0.3">
      <c r="A3221" t="s">
        <v>8</v>
      </c>
      <c r="B3221" t="s">
        <v>66</v>
      </c>
      <c r="G3221">
        <v>95</v>
      </c>
      <c r="H3221" t="s">
        <v>528</v>
      </c>
      <c r="I3221" t="s">
        <v>5366</v>
      </c>
      <c r="J3221" t="s">
        <v>897</v>
      </c>
      <c r="K3221" t="s">
        <v>5281</v>
      </c>
      <c r="W3221" t="s">
        <v>4570</v>
      </c>
      <c r="X3221" t="s">
        <v>11</v>
      </c>
      <c r="AD3221">
        <v>5000000</v>
      </c>
      <c r="AE3221">
        <v>6.4</v>
      </c>
      <c r="AF3221">
        <v>5308707</v>
      </c>
      <c r="AG3221">
        <f>IFERROR(CORREL(AD3221:$AD$3757, AF3221:$AF$3757), "")</f>
        <v>4.9309776432015735E-2</v>
      </c>
      <c r="AH3221">
        <f t="shared" si="78"/>
        <v>308707</v>
      </c>
    </row>
    <row r="3222" spans="1:34" x14ac:dyDescent="0.3">
      <c r="A3222" t="s">
        <v>8</v>
      </c>
      <c r="B3222" t="s">
        <v>191</v>
      </c>
      <c r="G3222">
        <v>97</v>
      </c>
      <c r="H3222" t="s">
        <v>897</v>
      </c>
      <c r="I3222" t="s">
        <v>5363</v>
      </c>
      <c r="J3222" t="s">
        <v>5358</v>
      </c>
      <c r="W3222" t="s">
        <v>4571</v>
      </c>
      <c r="X3222" t="s">
        <v>11</v>
      </c>
      <c r="AD3222">
        <v>5000000</v>
      </c>
      <c r="AE3222">
        <v>7.9</v>
      </c>
      <c r="AF3222">
        <v>5009677</v>
      </c>
      <c r="AG3222">
        <f>IFERROR(CORREL(AD3222:$AD$3757, AF3222:$AF$3757), "")</f>
        <v>4.9279055901958087E-2</v>
      </c>
      <c r="AH3222">
        <f t="shared" si="78"/>
        <v>9677</v>
      </c>
    </row>
    <row r="3223" spans="1:34" x14ac:dyDescent="0.3">
      <c r="A3223" t="s">
        <v>8</v>
      </c>
      <c r="B3223" t="s">
        <v>2661</v>
      </c>
      <c r="G3223">
        <v>112</v>
      </c>
      <c r="H3223" t="s">
        <v>897</v>
      </c>
      <c r="W3223" t="s">
        <v>4572</v>
      </c>
      <c r="X3223" t="s">
        <v>11</v>
      </c>
      <c r="AD3223">
        <v>5000000</v>
      </c>
      <c r="AE3223">
        <v>7.7</v>
      </c>
      <c r="AF3223">
        <v>4306697</v>
      </c>
      <c r="AG3223">
        <f>IFERROR(CORREL(AD3223:$AD$3757, AF3223:$AF$3757), "")</f>
        <v>4.9247350959069972E-2</v>
      </c>
      <c r="AH3223">
        <f t="shared" si="78"/>
        <v>-693303</v>
      </c>
    </row>
    <row r="3224" spans="1:34" x14ac:dyDescent="0.3">
      <c r="A3224" t="s">
        <v>8</v>
      </c>
      <c r="B3224" t="s">
        <v>4573</v>
      </c>
      <c r="G3224">
        <v>122</v>
      </c>
      <c r="H3224" t="s">
        <v>897</v>
      </c>
      <c r="W3224" t="s">
        <v>4574</v>
      </c>
      <c r="X3224" t="s">
        <v>762</v>
      </c>
      <c r="AD3224">
        <v>4000000</v>
      </c>
      <c r="AE3224">
        <v>7.2</v>
      </c>
      <c r="AF3224">
        <v>3950029</v>
      </c>
      <c r="AG3224">
        <f>IFERROR(CORREL(AD3224:$AD$3757, AF3224:$AF$3757), "")</f>
        <v>4.921351309935685E-2</v>
      </c>
      <c r="AH3224">
        <f t="shared" si="78"/>
        <v>-49971</v>
      </c>
    </row>
    <row r="3225" spans="1:34" x14ac:dyDescent="0.3">
      <c r="A3225" t="s">
        <v>8</v>
      </c>
      <c r="B3225" t="s">
        <v>4575</v>
      </c>
      <c r="G3225">
        <v>110</v>
      </c>
      <c r="H3225" t="s">
        <v>528</v>
      </c>
      <c r="I3225" t="s">
        <v>897</v>
      </c>
      <c r="W3225" t="s">
        <v>4576</v>
      </c>
      <c r="X3225" t="s">
        <v>11</v>
      </c>
      <c r="AD3225">
        <v>5000000</v>
      </c>
      <c r="AE3225">
        <v>6.8</v>
      </c>
      <c r="AF3225">
        <v>4040588</v>
      </c>
      <c r="AG3225">
        <f>IFERROR(CORREL(AD3225:$AD$3757, AF3225:$AF$3757), "")</f>
        <v>4.9175388441748881E-2</v>
      </c>
      <c r="AH3225">
        <f t="shared" si="78"/>
        <v>-959412</v>
      </c>
    </row>
    <row r="3226" spans="1:34" x14ac:dyDescent="0.3">
      <c r="A3226" t="s">
        <v>8</v>
      </c>
      <c r="B3226" t="s">
        <v>46</v>
      </c>
      <c r="G3226">
        <v>108</v>
      </c>
      <c r="H3226" t="s">
        <v>5367</v>
      </c>
      <c r="I3226" t="s">
        <v>5366</v>
      </c>
      <c r="J3226" t="s">
        <v>897</v>
      </c>
      <c r="K3226" t="s">
        <v>5359</v>
      </c>
      <c r="L3226" t="s">
        <v>5281</v>
      </c>
      <c r="W3226" t="s">
        <v>4577</v>
      </c>
      <c r="X3226" t="s">
        <v>11</v>
      </c>
      <c r="AD3226">
        <v>5000000</v>
      </c>
      <c r="AE3226">
        <v>7.4</v>
      </c>
      <c r="AF3226">
        <v>3049135</v>
      </c>
      <c r="AG3226">
        <f>IFERROR(CORREL(AD3226:$AD$3757, AF3226:$AF$3757), "")</f>
        <v>4.9140521998232947E-2</v>
      </c>
      <c r="AH3226">
        <f t="shared" si="78"/>
        <v>-1950865</v>
      </c>
    </row>
    <row r="3227" spans="1:34" x14ac:dyDescent="0.3">
      <c r="A3227" t="s">
        <v>8</v>
      </c>
      <c r="B3227" t="s">
        <v>3648</v>
      </c>
      <c r="G3227">
        <v>121</v>
      </c>
      <c r="H3227" t="s">
        <v>897</v>
      </c>
      <c r="W3227" t="s">
        <v>4578</v>
      </c>
      <c r="X3227" t="s">
        <v>11</v>
      </c>
      <c r="AD3227">
        <v>5000000</v>
      </c>
      <c r="AE3227">
        <v>4.5999999999999996</v>
      </c>
      <c r="AF3227">
        <v>4700361</v>
      </c>
      <c r="AG3227">
        <f>IFERROR(CORREL(AD3227:$AD$3757, AF3227:$AF$3757), "")</f>
        <v>4.9102754871738243E-2</v>
      </c>
      <c r="AH3227">
        <f t="shared" si="78"/>
        <v>-299639</v>
      </c>
    </row>
    <row r="3228" spans="1:34" x14ac:dyDescent="0.3">
      <c r="A3228" t="s">
        <v>8</v>
      </c>
      <c r="B3228" t="s">
        <v>4579</v>
      </c>
      <c r="G3228">
        <v>97</v>
      </c>
      <c r="H3228" t="s">
        <v>528</v>
      </c>
      <c r="I3228" t="s">
        <v>897</v>
      </c>
      <c r="W3228" t="s">
        <v>4580</v>
      </c>
      <c r="X3228" t="s">
        <v>11</v>
      </c>
      <c r="AD3228">
        <v>5000000</v>
      </c>
      <c r="AE3228">
        <v>6.4</v>
      </c>
      <c r="AF3228">
        <v>2711210</v>
      </c>
      <c r="AG3228">
        <f>IFERROR(CORREL(AD3228:$AD$3757, AF3228:$AF$3757), "")</f>
        <v>4.9069492383716891E-2</v>
      </c>
      <c r="AH3228">
        <f t="shared" si="78"/>
        <v>-2288790</v>
      </c>
    </row>
    <row r="3229" spans="1:34" x14ac:dyDescent="0.3">
      <c r="A3229" t="s">
        <v>8</v>
      </c>
      <c r="B3229" t="s">
        <v>1759</v>
      </c>
      <c r="G3229">
        <v>116</v>
      </c>
      <c r="H3229" t="s">
        <v>528</v>
      </c>
      <c r="I3229" t="s">
        <v>5366</v>
      </c>
      <c r="J3229" t="s">
        <v>897</v>
      </c>
      <c r="K3229" t="s">
        <v>5363</v>
      </c>
      <c r="L3229" t="s">
        <v>5281</v>
      </c>
      <c r="W3229" t="s">
        <v>4581</v>
      </c>
      <c r="X3229" t="s">
        <v>11</v>
      </c>
      <c r="AD3229">
        <v>5000000</v>
      </c>
      <c r="AE3229">
        <v>7</v>
      </c>
      <c r="AF3229">
        <v>1980338</v>
      </c>
      <c r="AG3229">
        <f>IFERROR(CORREL(AD3229:$AD$3757, AF3229:$AF$3757), "")</f>
        <v>4.9030504965295485E-2</v>
      </c>
      <c r="AH3229">
        <f t="shared" si="78"/>
        <v>-3019662</v>
      </c>
    </row>
    <row r="3230" spans="1:34" x14ac:dyDescent="0.3">
      <c r="A3230" t="s">
        <v>8</v>
      </c>
      <c r="B3230" t="s">
        <v>3504</v>
      </c>
      <c r="G3230">
        <v>94</v>
      </c>
      <c r="H3230" t="s">
        <v>897</v>
      </c>
      <c r="I3230" t="s">
        <v>5281</v>
      </c>
      <c r="W3230" t="s">
        <v>4582</v>
      </c>
      <c r="X3230" t="s">
        <v>11</v>
      </c>
      <c r="AD3230">
        <v>5000000</v>
      </c>
      <c r="AE3230">
        <v>7.7</v>
      </c>
      <c r="AF3230">
        <v>1082044</v>
      </c>
      <c r="AG3230">
        <f>IFERROR(CORREL(AD3230:$AD$3757, AF3230:$AF$3757), "")</f>
        <v>4.8989381492455297E-2</v>
      </c>
      <c r="AH3230">
        <f t="shared" si="78"/>
        <v>-3917956</v>
      </c>
    </row>
    <row r="3231" spans="1:34" x14ac:dyDescent="0.3">
      <c r="A3231" t="s">
        <v>8</v>
      </c>
      <c r="B3231" t="s">
        <v>4313</v>
      </c>
      <c r="G3231">
        <v>103</v>
      </c>
      <c r="H3231" t="s">
        <v>5366</v>
      </c>
      <c r="I3231" t="s">
        <v>897</v>
      </c>
      <c r="W3231" t="s">
        <v>4583</v>
      </c>
      <c r="X3231" t="s">
        <v>11</v>
      </c>
      <c r="AD3231">
        <v>5000000</v>
      </c>
      <c r="AE3231">
        <v>6.8</v>
      </c>
      <c r="AF3231">
        <v>1100000</v>
      </c>
      <c r="AG3231">
        <f>IFERROR(CORREL(AD3231:$AD$3757, AF3231:$AF$3757), "")</f>
        <v>4.8945712279615403E-2</v>
      </c>
      <c r="AH3231">
        <f t="shared" si="78"/>
        <v>-3900000</v>
      </c>
    </row>
    <row r="3232" spans="1:34" x14ac:dyDescent="0.3">
      <c r="A3232" t="s">
        <v>8</v>
      </c>
      <c r="B3232" t="s">
        <v>4584</v>
      </c>
      <c r="G3232">
        <v>112</v>
      </c>
      <c r="H3232" t="s">
        <v>5367</v>
      </c>
      <c r="I3232" t="s">
        <v>5366</v>
      </c>
      <c r="J3232" t="s">
        <v>897</v>
      </c>
      <c r="K3232" t="s">
        <v>5363</v>
      </c>
      <c r="L3232" t="s">
        <v>5281</v>
      </c>
      <c r="W3232" t="s">
        <v>4585</v>
      </c>
      <c r="X3232" t="s">
        <v>11</v>
      </c>
      <c r="AD3232">
        <v>5000000</v>
      </c>
      <c r="AE3232">
        <v>7</v>
      </c>
      <c r="AF3232">
        <v>2445646</v>
      </c>
      <c r="AG3232">
        <f>IFERROR(CORREL(AD3232:$AD$3757, AF3232:$AF$3757), "")</f>
        <v>4.8901910923825814E-2</v>
      </c>
      <c r="AH3232">
        <f t="shared" si="78"/>
        <v>-2554354</v>
      </c>
    </row>
    <row r="3233" spans="1:34" x14ac:dyDescent="0.3">
      <c r="A3233" t="s">
        <v>8</v>
      </c>
      <c r="B3233" t="s">
        <v>4434</v>
      </c>
      <c r="G3233">
        <v>91</v>
      </c>
      <c r="H3233" t="s">
        <v>897</v>
      </c>
      <c r="W3233" t="s">
        <v>4586</v>
      </c>
      <c r="X3233" t="s">
        <v>11</v>
      </c>
      <c r="AD3233">
        <v>5000000</v>
      </c>
      <c r="AE3233">
        <v>7</v>
      </c>
      <c r="AF3233">
        <v>2221809</v>
      </c>
      <c r="AG3233">
        <f>IFERROR(CORREL(AD3233:$AD$3757, AF3233:$AF$3757), "")</f>
        <v>4.8861536004711381E-2</v>
      </c>
      <c r="AH3233">
        <f t="shared" si="78"/>
        <v>-2778191</v>
      </c>
    </row>
    <row r="3234" spans="1:34" x14ac:dyDescent="0.3">
      <c r="A3234" t="s">
        <v>8</v>
      </c>
      <c r="B3234" t="s">
        <v>4587</v>
      </c>
      <c r="G3234">
        <v>98</v>
      </c>
      <c r="H3234" t="s">
        <v>5367</v>
      </c>
      <c r="I3234" t="s">
        <v>5366</v>
      </c>
      <c r="J3234" t="s">
        <v>897</v>
      </c>
      <c r="K3234" t="s">
        <v>5281</v>
      </c>
      <c r="W3234" t="s">
        <v>4588</v>
      </c>
      <c r="X3234" t="s">
        <v>11</v>
      </c>
      <c r="AD3234">
        <v>5000000</v>
      </c>
      <c r="AE3234">
        <v>6.3</v>
      </c>
      <c r="AF3234">
        <v>296665</v>
      </c>
      <c r="AG3234">
        <f>IFERROR(CORREL(AD3234:$AD$3757, AF3234:$AF$3757), "")</f>
        <v>4.8820385380920164E-2</v>
      </c>
      <c r="AH3234">
        <f t="shared" si="78"/>
        <v>-4703335</v>
      </c>
    </row>
    <row r="3235" spans="1:34" x14ac:dyDescent="0.3">
      <c r="A3235" t="s">
        <v>8</v>
      </c>
      <c r="B3235" t="s">
        <v>4589</v>
      </c>
      <c r="G3235">
        <v>95</v>
      </c>
      <c r="H3235" t="s">
        <v>5366</v>
      </c>
      <c r="I3235" t="s">
        <v>1714</v>
      </c>
      <c r="J3235" t="s">
        <v>5368</v>
      </c>
      <c r="K3235" t="s">
        <v>5281</v>
      </c>
      <c r="W3235" t="s">
        <v>4590</v>
      </c>
      <c r="X3235" t="s">
        <v>11</v>
      </c>
      <c r="AD3235">
        <v>5000000</v>
      </c>
      <c r="AE3235">
        <v>7.1</v>
      </c>
      <c r="AF3235">
        <v>3219029</v>
      </c>
      <c r="AG3235">
        <f>IFERROR(CORREL(AD3235:$AD$3757, AF3235:$AF$3757), "")</f>
        <v>4.8773962579590664E-2</v>
      </c>
      <c r="AH3235">
        <f t="shared" si="78"/>
        <v>-1780971</v>
      </c>
    </row>
    <row r="3236" spans="1:34" x14ac:dyDescent="0.3">
      <c r="A3236" t="s">
        <v>8</v>
      </c>
      <c r="B3236" t="s">
        <v>1443</v>
      </c>
      <c r="G3236">
        <v>91</v>
      </c>
      <c r="H3236" t="s">
        <v>528</v>
      </c>
      <c r="I3236" t="s">
        <v>5366</v>
      </c>
      <c r="J3236" t="s">
        <v>897</v>
      </c>
      <c r="W3236" t="s">
        <v>4591</v>
      </c>
      <c r="X3236" t="s">
        <v>11</v>
      </c>
      <c r="AD3236">
        <v>7000000</v>
      </c>
      <c r="AE3236">
        <v>7.1</v>
      </c>
      <c r="AF3236">
        <v>1040879</v>
      </c>
      <c r="AG3236">
        <f>IFERROR(CORREL(AD3236:$AD$3757, AF3236:$AF$3757), "")</f>
        <v>4.8735230353326831E-2</v>
      </c>
      <c r="AH3236">
        <f t="shared" si="78"/>
        <v>-5959121</v>
      </c>
    </row>
    <row r="3237" spans="1:34" x14ac:dyDescent="0.3">
      <c r="A3237" t="s">
        <v>8</v>
      </c>
      <c r="B3237" t="s">
        <v>32</v>
      </c>
      <c r="G3237">
        <v>97</v>
      </c>
      <c r="H3237" t="s">
        <v>5366</v>
      </c>
      <c r="I3237" t="s">
        <v>897</v>
      </c>
      <c r="J3237" t="s">
        <v>5281</v>
      </c>
      <c r="W3237" t="s">
        <v>4592</v>
      </c>
      <c r="X3237" t="s">
        <v>11</v>
      </c>
      <c r="AD3237">
        <v>5000000</v>
      </c>
      <c r="AE3237">
        <v>6.1</v>
      </c>
      <c r="AF3237">
        <v>326308</v>
      </c>
      <c r="AG3237">
        <f>IFERROR(CORREL(AD3237:$AD$3757, AF3237:$AF$3757), "")</f>
        <v>4.8698573930570324E-2</v>
      </c>
      <c r="AH3237">
        <f t="shared" si="78"/>
        <v>-4673692</v>
      </c>
    </row>
    <row r="3238" spans="1:34" x14ac:dyDescent="0.3">
      <c r="A3238" t="s">
        <v>8</v>
      </c>
      <c r="B3238" t="s">
        <v>4593</v>
      </c>
      <c r="G3238">
        <v>90</v>
      </c>
      <c r="H3238" t="s">
        <v>897</v>
      </c>
      <c r="I3238" t="s">
        <v>5359</v>
      </c>
      <c r="W3238" t="s">
        <v>4594</v>
      </c>
      <c r="X3238" t="s">
        <v>11</v>
      </c>
      <c r="AD3238">
        <v>5000000</v>
      </c>
      <c r="AE3238">
        <v>7.3</v>
      </c>
      <c r="AF3238">
        <v>124720</v>
      </c>
      <c r="AG3238">
        <f>IFERROR(CORREL(AD3238:$AD$3757, AF3238:$AF$3757), "")</f>
        <v>4.8651685130245322E-2</v>
      </c>
      <c r="AH3238">
        <f t="shared" si="78"/>
        <v>-4875280</v>
      </c>
    </row>
    <row r="3239" spans="1:34" x14ac:dyDescent="0.3">
      <c r="A3239" t="s">
        <v>8</v>
      </c>
      <c r="B3239" t="s">
        <v>4595</v>
      </c>
      <c r="G3239">
        <v>90</v>
      </c>
      <c r="H3239" t="s">
        <v>897</v>
      </c>
      <c r="W3239" t="s">
        <v>4596</v>
      </c>
      <c r="X3239" t="s">
        <v>11</v>
      </c>
      <c r="AD3239">
        <v>2000000</v>
      </c>
      <c r="AE3239">
        <v>6.2</v>
      </c>
      <c r="AF3239">
        <v>99147</v>
      </c>
      <c r="AG3239">
        <f>IFERROR(CORREL(AD3239:$AD$3757, AF3239:$AF$3757), "")</f>
        <v>4.8604077135930117E-2</v>
      </c>
      <c r="AH3239">
        <f t="shared" si="78"/>
        <v>-1900853</v>
      </c>
    </row>
    <row r="3240" spans="1:34" x14ac:dyDescent="0.3">
      <c r="A3240" t="s">
        <v>8</v>
      </c>
      <c r="B3240" t="s">
        <v>598</v>
      </c>
      <c r="G3240">
        <v>90</v>
      </c>
      <c r="H3240" t="s">
        <v>5366</v>
      </c>
      <c r="I3240" t="s">
        <v>5281</v>
      </c>
      <c r="J3240" t="s">
        <v>2601</v>
      </c>
      <c r="W3240" t="s">
        <v>4597</v>
      </c>
      <c r="X3240" t="s">
        <v>11</v>
      </c>
      <c r="AD3240">
        <v>5000000</v>
      </c>
      <c r="AE3240">
        <v>6.2</v>
      </c>
      <c r="AF3240">
        <v>65087</v>
      </c>
      <c r="AG3240">
        <f>IFERROR(CORREL(AD3240:$AD$3757, AF3240:$AF$3757), "")</f>
        <v>4.8543025100685866E-2</v>
      </c>
      <c r="AH3240">
        <f t="shared" si="78"/>
        <v>-4934913</v>
      </c>
    </row>
    <row r="3241" spans="1:34" x14ac:dyDescent="0.3">
      <c r="A3241" t="s">
        <v>8</v>
      </c>
      <c r="B3241" t="s">
        <v>4598</v>
      </c>
      <c r="G3241">
        <v>103</v>
      </c>
      <c r="H3241" t="s">
        <v>5363</v>
      </c>
      <c r="I3241" t="s">
        <v>5359</v>
      </c>
      <c r="J3241" t="s">
        <v>5281</v>
      </c>
      <c r="W3241" t="s">
        <v>4599</v>
      </c>
      <c r="X3241" t="s">
        <v>11</v>
      </c>
      <c r="AD3241">
        <v>5000000</v>
      </c>
      <c r="AE3241">
        <v>3.3</v>
      </c>
      <c r="AF3241">
        <v>16066</v>
      </c>
      <c r="AG3241">
        <f>IFERROR(CORREL(AD3241:$AD$3757, AF3241:$AF$3757), "")</f>
        <v>4.8494831697548223E-2</v>
      </c>
      <c r="AH3241">
        <f t="shared" si="78"/>
        <v>-4983934</v>
      </c>
    </row>
    <row r="3242" spans="1:34" x14ac:dyDescent="0.3">
      <c r="A3242" t="s">
        <v>8</v>
      </c>
      <c r="B3242" t="s">
        <v>4600</v>
      </c>
      <c r="G3242">
        <v>113</v>
      </c>
      <c r="H3242" t="s">
        <v>528</v>
      </c>
      <c r="I3242" t="s">
        <v>897</v>
      </c>
      <c r="J3242" t="s">
        <v>5359</v>
      </c>
      <c r="K3242" t="s">
        <v>2601</v>
      </c>
      <c r="W3242" t="s">
        <v>4601</v>
      </c>
      <c r="X3242" t="s">
        <v>4602</v>
      </c>
      <c r="AD3242">
        <v>84450000</v>
      </c>
      <c r="AE3242">
        <v>7.4</v>
      </c>
      <c r="AF3242">
        <v>617228</v>
      </c>
      <c r="AG3242">
        <f>IFERROR(CORREL(AD3242:$AD$3757, AF3242:$AF$3757), "")</f>
        <v>4.8446306948545348E-2</v>
      </c>
      <c r="AH3242">
        <f t="shared" si="78"/>
        <v>-83832772</v>
      </c>
    </row>
    <row r="3243" spans="1:34" x14ac:dyDescent="0.3">
      <c r="A3243" t="s">
        <v>8</v>
      </c>
      <c r="B3243" t="s">
        <v>1585</v>
      </c>
      <c r="G3243">
        <v>148</v>
      </c>
      <c r="H3243" t="s">
        <v>897</v>
      </c>
      <c r="W3243" t="s">
        <v>4603</v>
      </c>
      <c r="X3243" t="s">
        <v>11</v>
      </c>
      <c r="AD3243">
        <v>890000</v>
      </c>
      <c r="AE3243">
        <v>8</v>
      </c>
      <c r="AF3243">
        <v>24475416</v>
      </c>
      <c r="AG3243">
        <f>IFERROR(CORREL(AD3243:$AD$3757, AF3243:$AF$3757), "")</f>
        <v>4.8746566361436976E-2</v>
      </c>
      <c r="AH3243">
        <f t="shared" si="78"/>
        <v>23585416</v>
      </c>
    </row>
    <row r="3244" spans="1:34" x14ac:dyDescent="0.3">
      <c r="A3244" t="s">
        <v>8</v>
      </c>
      <c r="B3244" t="s">
        <v>4245</v>
      </c>
      <c r="G3244">
        <v>93</v>
      </c>
      <c r="H3244" t="s">
        <v>1714</v>
      </c>
      <c r="W3244" t="s">
        <v>4604</v>
      </c>
      <c r="X3244" t="s">
        <v>11</v>
      </c>
      <c r="AD3244">
        <v>4800000</v>
      </c>
      <c r="AE3244">
        <v>5.9</v>
      </c>
      <c r="AF3244">
        <v>47277326</v>
      </c>
      <c r="AG3244">
        <f>IFERROR(CORREL(AD3244:$AD$3757, AF3244:$AF$3757), "")</f>
        <v>4.8796442306544646E-2</v>
      </c>
      <c r="AH3244">
        <f t="shared" si="78"/>
        <v>42477326</v>
      </c>
    </row>
    <row r="3245" spans="1:34" x14ac:dyDescent="0.3">
      <c r="A3245" t="s">
        <v>8</v>
      </c>
      <c r="B3245" t="s">
        <v>3473</v>
      </c>
      <c r="G3245">
        <v>94</v>
      </c>
      <c r="H3245" t="s">
        <v>528</v>
      </c>
      <c r="I3245" t="s">
        <v>897</v>
      </c>
      <c r="W3245" t="s">
        <v>4605</v>
      </c>
      <c r="X3245" t="s">
        <v>11</v>
      </c>
      <c r="AD3245">
        <v>2800000</v>
      </c>
      <c r="AE3245">
        <v>6.8</v>
      </c>
      <c r="AF3245">
        <v>1247453</v>
      </c>
      <c r="AG3245">
        <f>IFERROR(CORREL(AD3245:$AD$3757, AF3245:$AF$3757), "")</f>
        <v>4.896211363392923E-2</v>
      </c>
      <c r="AH3245">
        <f t="shared" si="78"/>
        <v>-1552547</v>
      </c>
    </row>
    <row r="3246" spans="1:34" x14ac:dyDescent="0.3">
      <c r="A3246" t="s">
        <v>8</v>
      </c>
      <c r="B3246" t="s">
        <v>3174</v>
      </c>
      <c r="G3246">
        <v>121</v>
      </c>
      <c r="H3246" t="s">
        <v>897</v>
      </c>
      <c r="I3246" t="s">
        <v>5281</v>
      </c>
      <c r="W3246" t="s">
        <v>4606</v>
      </c>
      <c r="X3246" t="s">
        <v>11</v>
      </c>
      <c r="AD3246">
        <v>5000000</v>
      </c>
      <c r="AE3246">
        <v>7.4</v>
      </c>
      <c r="AF3246">
        <v>1729969</v>
      </c>
      <c r="AG3246">
        <f>IFERROR(CORREL(AD3246:$AD$3757, AF3246:$AF$3757), "")</f>
        <v>4.8908153239318859E-2</v>
      </c>
      <c r="AH3246">
        <f t="shared" si="78"/>
        <v>-3270031</v>
      </c>
    </row>
    <row r="3247" spans="1:34" x14ac:dyDescent="0.3">
      <c r="A3247" t="s">
        <v>8</v>
      </c>
      <c r="B3247" t="s">
        <v>4607</v>
      </c>
      <c r="G3247">
        <v>118</v>
      </c>
      <c r="H3247" t="s">
        <v>5357</v>
      </c>
      <c r="I3247" t="s">
        <v>1714</v>
      </c>
      <c r="J3247" t="s">
        <v>5363</v>
      </c>
      <c r="K3247" t="s">
        <v>5281</v>
      </c>
      <c r="W3247" t="s">
        <v>4608</v>
      </c>
      <c r="X3247" t="s">
        <v>11</v>
      </c>
      <c r="AD3247">
        <v>4700000</v>
      </c>
      <c r="AE3247">
        <v>6.7</v>
      </c>
      <c r="AF3247">
        <v>1705139</v>
      </c>
      <c r="AG3247">
        <f>IFERROR(CORREL(AD3247:$AD$3757, AF3247:$AF$3757), "")</f>
        <v>4.8864249365910127E-2</v>
      </c>
      <c r="AH3247">
        <f t="shared" si="78"/>
        <v>-2994861</v>
      </c>
    </row>
    <row r="3248" spans="1:34" x14ac:dyDescent="0.3">
      <c r="A3248" t="s">
        <v>8</v>
      </c>
      <c r="B3248" t="s">
        <v>1986</v>
      </c>
      <c r="G3248">
        <v>101</v>
      </c>
      <c r="H3248" t="s">
        <v>528</v>
      </c>
      <c r="I3248" t="s">
        <v>1714</v>
      </c>
      <c r="W3248" t="s">
        <v>4609</v>
      </c>
      <c r="X3248" t="s">
        <v>11</v>
      </c>
      <c r="AD3248">
        <v>4700000</v>
      </c>
      <c r="AE3248">
        <v>5.5</v>
      </c>
      <c r="AF3248">
        <v>8025872</v>
      </c>
      <c r="AG3248">
        <f>IFERROR(CORREL(AD3248:$AD$3757, AF3248:$AF$3757), "")</f>
        <v>4.8818905542013243E-2</v>
      </c>
      <c r="AH3248">
        <f t="shared" si="78"/>
        <v>3325872</v>
      </c>
    </row>
    <row r="3249" spans="1:34" x14ac:dyDescent="0.3">
      <c r="A3249" t="s">
        <v>8</v>
      </c>
      <c r="B3249" t="s">
        <v>3397</v>
      </c>
      <c r="G3249">
        <v>90</v>
      </c>
      <c r="H3249" t="s">
        <v>5366</v>
      </c>
      <c r="I3249" t="s">
        <v>897</v>
      </c>
      <c r="W3249" t="s">
        <v>4610</v>
      </c>
      <c r="X3249" t="s">
        <v>11</v>
      </c>
      <c r="AD3249">
        <v>4800000</v>
      </c>
      <c r="AE3249">
        <v>5.7</v>
      </c>
      <c r="AF3249">
        <v>778565</v>
      </c>
      <c r="AG3249">
        <f>IFERROR(CORREL(AD3249:$AD$3757, AF3249:$AF$3757), "")</f>
        <v>4.8792839789737606E-2</v>
      </c>
      <c r="AH3249">
        <f t="shared" si="78"/>
        <v>-4021435</v>
      </c>
    </row>
    <row r="3250" spans="1:34" x14ac:dyDescent="0.3">
      <c r="A3250" t="s">
        <v>8</v>
      </c>
      <c r="B3250" t="s">
        <v>4611</v>
      </c>
      <c r="G3250">
        <v>100</v>
      </c>
      <c r="H3250" t="s">
        <v>528</v>
      </c>
      <c r="I3250" t="s">
        <v>897</v>
      </c>
      <c r="J3250" t="s">
        <v>5359</v>
      </c>
      <c r="W3250" t="s">
        <v>4612</v>
      </c>
      <c r="X3250" t="s">
        <v>762</v>
      </c>
      <c r="AD3250">
        <v>4600000</v>
      </c>
      <c r="AE3250">
        <v>7.2</v>
      </c>
      <c r="AF3250">
        <v>513836</v>
      </c>
      <c r="AG3250">
        <f>IFERROR(CORREL(AD3250:$AD$3757, AF3250:$AF$3757), "")</f>
        <v>4.8744990810416632E-2</v>
      </c>
      <c r="AH3250">
        <f t="shared" si="78"/>
        <v>-4086164</v>
      </c>
    </row>
    <row r="3251" spans="1:34" x14ac:dyDescent="0.3">
      <c r="A3251" t="s">
        <v>8</v>
      </c>
      <c r="B3251" t="s">
        <v>4613</v>
      </c>
      <c r="G3251">
        <v>97</v>
      </c>
      <c r="H3251" t="s">
        <v>897</v>
      </c>
      <c r="W3251" t="s">
        <v>4614</v>
      </c>
      <c r="X3251" t="s">
        <v>11</v>
      </c>
      <c r="AD3251">
        <v>4600000</v>
      </c>
      <c r="AE3251">
        <v>5.9</v>
      </c>
      <c r="AF3251">
        <v>434417</v>
      </c>
      <c r="AG3251">
        <f>IFERROR(CORREL(AD3251:$AD$3757, AF3251:$AF$3757), "")</f>
        <v>4.8695350456149866E-2</v>
      </c>
      <c r="AH3251">
        <f t="shared" si="78"/>
        <v>-4165583</v>
      </c>
    </row>
    <row r="3252" spans="1:34" x14ac:dyDescent="0.3">
      <c r="A3252" t="s">
        <v>8</v>
      </c>
      <c r="B3252" t="s">
        <v>2010</v>
      </c>
      <c r="G3252">
        <v>96</v>
      </c>
      <c r="H3252" t="s">
        <v>528</v>
      </c>
      <c r="W3252" t="s">
        <v>4615</v>
      </c>
      <c r="X3252" t="s">
        <v>11</v>
      </c>
      <c r="AD3252">
        <v>4500000</v>
      </c>
      <c r="AE3252">
        <v>6.7</v>
      </c>
      <c r="AF3252">
        <v>81200000</v>
      </c>
      <c r="AG3252">
        <f>IFERROR(CORREL(AD3252:$AD$3757, AF3252:$AF$3757), "")</f>
        <v>4.864527642051103E-2</v>
      </c>
      <c r="AH3252">
        <f t="shared" si="78"/>
        <v>76700000</v>
      </c>
    </row>
    <row r="3253" spans="1:34" x14ac:dyDescent="0.3">
      <c r="A3253" t="s">
        <v>8</v>
      </c>
      <c r="B3253" t="s">
        <v>101</v>
      </c>
      <c r="G3253">
        <v>117</v>
      </c>
      <c r="H3253" t="s">
        <v>528</v>
      </c>
      <c r="I3253" t="s">
        <v>897</v>
      </c>
      <c r="J3253" t="s">
        <v>5359</v>
      </c>
      <c r="W3253" t="s">
        <v>4616</v>
      </c>
      <c r="X3253" t="s">
        <v>11</v>
      </c>
      <c r="AD3253">
        <v>4500000</v>
      </c>
      <c r="AE3253">
        <v>7.1</v>
      </c>
      <c r="AF3253">
        <v>52700832</v>
      </c>
      <c r="AG3253">
        <f>IFERROR(CORREL(AD3253:$AD$3757, AF3253:$AF$3757), "")</f>
        <v>4.9088101482141239E-2</v>
      </c>
      <c r="AH3253">
        <f t="shared" si="78"/>
        <v>48200832</v>
      </c>
    </row>
    <row r="3254" spans="1:34" x14ac:dyDescent="0.3">
      <c r="A3254" t="s">
        <v>8</v>
      </c>
      <c r="B3254" t="s">
        <v>1351</v>
      </c>
      <c r="G3254">
        <v>108</v>
      </c>
      <c r="H3254" t="s">
        <v>897</v>
      </c>
      <c r="W3254" t="s">
        <v>4617</v>
      </c>
      <c r="X3254" t="s">
        <v>11</v>
      </c>
      <c r="AD3254">
        <v>15000000</v>
      </c>
      <c r="AE3254">
        <v>7.7</v>
      </c>
      <c r="AF3254">
        <v>13060843</v>
      </c>
      <c r="AG3254">
        <f>IFERROR(CORREL(AD3254:$AD$3757, AF3254:$AF$3757), "")</f>
        <v>4.9298004494128425E-2</v>
      </c>
      <c r="AH3254">
        <f t="shared" si="78"/>
        <v>-1939157</v>
      </c>
    </row>
    <row r="3255" spans="1:34" x14ac:dyDescent="0.3">
      <c r="A3255" t="s">
        <v>8</v>
      </c>
      <c r="B3255" t="s">
        <v>119</v>
      </c>
      <c r="G3255">
        <v>109</v>
      </c>
      <c r="H3255" t="s">
        <v>5366</v>
      </c>
      <c r="I3255" t="s">
        <v>897</v>
      </c>
      <c r="J3255" t="s">
        <v>5359</v>
      </c>
      <c r="K3255" t="s">
        <v>5281</v>
      </c>
      <c r="W3255" t="s">
        <v>4618</v>
      </c>
      <c r="X3255" t="s">
        <v>11</v>
      </c>
      <c r="AD3255">
        <v>4500000</v>
      </c>
      <c r="AE3255">
        <v>7.4</v>
      </c>
      <c r="AF3255">
        <v>3798532</v>
      </c>
      <c r="AG3255">
        <f>IFERROR(CORREL(AD3255:$AD$3757, AF3255:$AF$3757), "")</f>
        <v>4.9296223907939057E-2</v>
      </c>
      <c r="AH3255">
        <f t="shared" si="78"/>
        <v>-701468</v>
      </c>
    </row>
    <row r="3256" spans="1:34" x14ac:dyDescent="0.3">
      <c r="A3256" t="s">
        <v>8</v>
      </c>
      <c r="B3256" t="s">
        <v>322</v>
      </c>
      <c r="G3256">
        <v>102</v>
      </c>
      <c r="H3256" t="s">
        <v>897</v>
      </c>
      <c r="W3256" t="s">
        <v>4619</v>
      </c>
      <c r="X3256" t="s">
        <v>11</v>
      </c>
      <c r="AD3256">
        <v>4500000</v>
      </c>
      <c r="AE3256">
        <v>8.4</v>
      </c>
      <c r="AF3256">
        <v>3609278</v>
      </c>
      <c r="AG3256">
        <f>IFERROR(CORREL(AD3256:$AD$3757, AF3256:$AF$3757), "")</f>
        <v>4.9255720796607512E-2</v>
      </c>
      <c r="AH3256">
        <f t="shared" si="78"/>
        <v>-890722</v>
      </c>
    </row>
    <row r="3257" spans="1:34" x14ac:dyDescent="0.3">
      <c r="A3257" t="s">
        <v>8</v>
      </c>
      <c r="B3257" t="s">
        <v>4620</v>
      </c>
      <c r="G3257">
        <v>115</v>
      </c>
      <c r="H3257" t="s">
        <v>897</v>
      </c>
      <c r="I3257" t="s">
        <v>5362</v>
      </c>
      <c r="W3257" t="s">
        <v>4621</v>
      </c>
      <c r="X3257" t="s">
        <v>733</v>
      </c>
      <c r="AD3257">
        <v>700000000</v>
      </c>
      <c r="AE3257">
        <v>7.2</v>
      </c>
      <c r="AF3257">
        <v>1687311</v>
      </c>
      <c r="AG3257">
        <f>IFERROR(CORREL(AD3257:$AD$3757, AF3257:$AF$3757), "")</f>
        <v>4.9214458343006862E-2</v>
      </c>
      <c r="AH3257">
        <f t="shared" si="78"/>
        <v>-698312689</v>
      </c>
    </row>
    <row r="3258" spans="1:34" x14ac:dyDescent="0.3">
      <c r="A3258" t="s">
        <v>8</v>
      </c>
      <c r="B3258" t="s">
        <v>2613</v>
      </c>
      <c r="G3258">
        <v>133</v>
      </c>
      <c r="H3258" t="s">
        <v>897</v>
      </c>
      <c r="I3258" t="s">
        <v>5358</v>
      </c>
      <c r="J3258" t="s">
        <v>5281</v>
      </c>
      <c r="W3258" t="s">
        <v>4622</v>
      </c>
      <c r="X3258" t="s">
        <v>11</v>
      </c>
      <c r="AD3258">
        <v>4500000</v>
      </c>
      <c r="AE3258">
        <v>8.1</v>
      </c>
      <c r="AF3258">
        <v>727883</v>
      </c>
      <c r="AG3258">
        <f>IFERROR(CORREL(AD3258:$AD$3757, AF3258:$AF$3757), "")</f>
        <v>5.2598458824666607E-2</v>
      </c>
      <c r="AH3258">
        <f t="shared" si="78"/>
        <v>-3772117</v>
      </c>
    </row>
    <row r="3259" spans="1:34" x14ac:dyDescent="0.3">
      <c r="A3259" t="s">
        <v>8</v>
      </c>
      <c r="B3259" t="s">
        <v>4623</v>
      </c>
      <c r="G3259">
        <v>122</v>
      </c>
      <c r="H3259" t="s">
        <v>5366</v>
      </c>
      <c r="I3259" t="s">
        <v>897</v>
      </c>
      <c r="J3259" t="s">
        <v>5363</v>
      </c>
      <c r="W3259" t="s">
        <v>4624</v>
      </c>
      <c r="X3259" t="s">
        <v>2786</v>
      </c>
      <c r="AD3259">
        <v>4500000</v>
      </c>
      <c r="AE3259">
        <v>7.8</v>
      </c>
      <c r="AF3259">
        <v>713413</v>
      </c>
      <c r="AG3259">
        <f>IFERROR(CORREL(AD3259:$AD$3757, AF3259:$AF$3757), "")</f>
        <v>5.2554105061710335E-2</v>
      </c>
      <c r="AH3259">
        <f t="shared" si="78"/>
        <v>-3786587</v>
      </c>
    </row>
    <row r="3260" spans="1:34" x14ac:dyDescent="0.3">
      <c r="A3260" t="s">
        <v>8</v>
      </c>
      <c r="B3260" t="s">
        <v>4625</v>
      </c>
      <c r="G3260">
        <v>106</v>
      </c>
      <c r="H3260" t="s">
        <v>528</v>
      </c>
      <c r="I3260" t="s">
        <v>5366</v>
      </c>
      <c r="J3260" t="s">
        <v>897</v>
      </c>
      <c r="W3260" t="s">
        <v>4626</v>
      </c>
      <c r="X3260" t="s">
        <v>11</v>
      </c>
      <c r="AD3260">
        <v>2000000</v>
      </c>
      <c r="AE3260">
        <v>6.8</v>
      </c>
      <c r="AF3260">
        <v>410241</v>
      </c>
      <c r="AG3260">
        <f>IFERROR(CORREL(AD3260:$AD$3757, AF3260:$AF$3757), "")</f>
        <v>5.2509523319690408E-2</v>
      </c>
      <c r="AH3260">
        <f t="shared" si="78"/>
        <v>-1589759</v>
      </c>
    </row>
    <row r="3261" spans="1:34" x14ac:dyDescent="0.3">
      <c r="A3261" t="s">
        <v>8</v>
      </c>
      <c r="B3261" t="s">
        <v>3806</v>
      </c>
      <c r="G3261">
        <v>112</v>
      </c>
      <c r="H3261" t="s">
        <v>5366</v>
      </c>
      <c r="I3261" t="s">
        <v>897</v>
      </c>
      <c r="W3261" t="s">
        <v>4627</v>
      </c>
      <c r="X3261" t="s">
        <v>3713</v>
      </c>
      <c r="AD3261">
        <v>4200000000</v>
      </c>
      <c r="AE3261">
        <v>7.7</v>
      </c>
      <c r="AF3261">
        <v>211667</v>
      </c>
      <c r="AG3261">
        <f>IFERROR(CORREL(AD3261:$AD$3757, AF3261:$AF$3757), "")</f>
        <v>5.2452924972190021E-2</v>
      </c>
      <c r="AH3261">
        <f t="shared" si="78"/>
        <v>-4199788333</v>
      </c>
    </row>
    <row r="3262" spans="1:34" x14ac:dyDescent="0.3">
      <c r="A3262" t="s">
        <v>8</v>
      </c>
      <c r="B3262" t="s">
        <v>4628</v>
      </c>
      <c r="G3262">
        <v>99</v>
      </c>
      <c r="H3262" t="s">
        <v>528</v>
      </c>
      <c r="I3262" t="s">
        <v>897</v>
      </c>
      <c r="J3262" t="s">
        <v>5365</v>
      </c>
      <c r="W3262" t="s">
        <v>4629</v>
      </c>
      <c r="X3262" t="s">
        <v>11</v>
      </c>
      <c r="AD3262">
        <v>2500000</v>
      </c>
      <c r="AE3262">
        <v>6.5</v>
      </c>
      <c r="AF3262">
        <v>92191</v>
      </c>
      <c r="AG3262">
        <f>IFERROR(CORREL(AD3262:$AD$3757, AF3262:$AF$3757), "")</f>
        <v>0.28025572985709363</v>
      </c>
      <c r="AH3262">
        <f t="shared" si="78"/>
        <v>-2407809</v>
      </c>
    </row>
    <row r="3263" spans="1:34" x14ac:dyDescent="0.3">
      <c r="A3263" t="s">
        <v>8</v>
      </c>
      <c r="B3263" t="s">
        <v>4630</v>
      </c>
      <c r="G3263">
        <v>110</v>
      </c>
      <c r="H3263" t="s">
        <v>354</v>
      </c>
      <c r="I3263" t="s">
        <v>5366</v>
      </c>
      <c r="J3263" t="s">
        <v>5281</v>
      </c>
      <c r="W3263" t="s">
        <v>4631</v>
      </c>
      <c r="X3263" t="s">
        <v>1941</v>
      </c>
      <c r="AD3263">
        <v>35000000</v>
      </c>
      <c r="AE3263">
        <v>7.3</v>
      </c>
      <c r="AF3263">
        <v>49413</v>
      </c>
      <c r="AG3263">
        <f>IFERROR(CORREL(AD3263:$AD$3757, AF3263:$AF$3757), "")</f>
        <v>0.28020683646029554</v>
      </c>
      <c r="AH3263">
        <f t="shared" si="78"/>
        <v>-34950587</v>
      </c>
    </row>
    <row r="3264" spans="1:34" x14ac:dyDescent="0.3">
      <c r="A3264" t="s">
        <v>8</v>
      </c>
      <c r="B3264" t="s">
        <v>4632</v>
      </c>
      <c r="G3264">
        <v>104</v>
      </c>
      <c r="H3264" t="s">
        <v>897</v>
      </c>
      <c r="I3264" t="s">
        <v>1714</v>
      </c>
      <c r="J3264" t="s">
        <v>5363</v>
      </c>
      <c r="K3264" t="s">
        <v>5281</v>
      </c>
      <c r="W3264" t="s">
        <v>4633</v>
      </c>
      <c r="X3264" t="s">
        <v>11</v>
      </c>
      <c r="AD3264">
        <v>4500000</v>
      </c>
      <c r="AE3264">
        <v>5.9</v>
      </c>
      <c r="AF3264">
        <v>108229</v>
      </c>
      <c r="AG3264">
        <f>IFERROR(CORREL(AD3264:$AD$3757, AF3264:$AF$3757), "")</f>
        <v>0.28082219547816356</v>
      </c>
      <c r="AH3264">
        <f t="shared" si="78"/>
        <v>-4391771</v>
      </c>
    </row>
    <row r="3265" spans="1:34" x14ac:dyDescent="0.3">
      <c r="A3265" t="s">
        <v>8</v>
      </c>
      <c r="B3265" t="s">
        <v>1316</v>
      </c>
      <c r="G3265">
        <v>133</v>
      </c>
      <c r="H3265" t="s">
        <v>897</v>
      </c>
      <c r="W3265" t="s">
        <v>4634</v>
      </c>
      <c r="X3265" t="s">
        <v>11</v>
      </c>
      <c r="AD3265">
        <v>4400000</v>
      </c>
      <c r="AE3265">
        <v>8.6999999999999993</v>
      </c>
      <c r="AF3265">
        <v>112000000</v>
      </c>
      <c r="AG3265">
        <f>IFERROR(CORREL(AD3265:$AD$3757, AF3265:$AF$3757), "")</f>
        <v>0.28080791689944179</v>
      </c>
      <c r="AH3265">
        <f t="shared" si="78"/>
        <v>107600000</v>
      </c>
    </row>
    <row r="3266" spans="1:34" x14ac:dyDescent="0.3">
      <c r="A3266" t="s">
        <v>8</v>
      </c>
      <c r="B3266" t="s">
        <v>4635</v>
      </c>
      <c r="G3266">
        <v>112</v>
      </c>
      <c r="H3266" t="s">
        <v>354</v>
      </c>
      <c r="I3266" t="s">
        <v>5366</v>
      </c>
      <c r="J3266" t="s">
        <v>897</v>
      </c>
      <c r="W3266" t="s">
        <v>4636</v>
      </c>
      <c r="X3266" t="s">
        <v>11</v>
      </c>
      <c r="AD3266">
        <v>3000000</v>
      </c>
      <c r="AE3266">
        <v>6.1</v>
      </c>
      <c r="AF3266">
        <v>26345</v>
      </c>
      <c r="AG3266">
        <f>IFERROR(CORREL(AD3266:$AD$3757, AF3266:$AF$3757), "")</f>
        <v>0.28352022838684954</v>
      </c>
      <c r="AH3266">
        <f t="shared" si="78"/>
        <v>-2973655</v>
      </c>
    </row>
    <row r="3267" spans="1:34" x14ac:dyDescent="0.3">
      <c r="A3267" t="s">
        <v>8</v>
      </c>
      <c r="B3267" t="s">
        <v>2297</v>
      </c>
      <c r="G3267">
        <v>101</v>
      </c>
      <c r="H3267" t="s">
        <v>897</v>
      </c>
      <c r="I3267" t="s">
        <v>5361</v>
      </c>
      <c r="W3267" t="s">
        <v>4637</v>
      </c>
      <c r="X3267" t="s">
        <v>11</v>
      </c>
      <c r="AD3267">
        <v>6000000</v>
      </c>
      <c r="AE3267">
        <v>7.6</v>
      </c>
      <c r="AF3267">
        <v>20772796</v>
      </c>
      <c r="AG3267">
        <f>IFERROR(CORREL(AD3267:$AD$3757, AF3267:$AF$3757), "")</f>
        <v>0.28348082224999721</v>
      </c>
      <c r="AH3267">
        <f t="shared" ref="AH3267:AH3330" si="79" xml:space="preserve"> AF3267 - AD3267</f>
        <v>14772796</v>
      </c>
    </row>
    <row r="3268" spans="1:34" x14ac:dyDescent="0.3">
      <c r="A3268" t="s">
        <v>8</v>
      </c>
      <c r="B3268" t="s">
        <v>249</v>
      </c>
      <c r="G3268">
        <v>111</v>
      </c>
      <c r="H3268" t="s">
        <v>253</v>
      </c>
      <c r="I3268" t="s">
        <v>5361</v>
      </c>
      <c r="J3268" t="s">
        <v>5357</v>
      </c>
      <c r="W3268" t="s">
        <v>250</v>
      </c>
      <c r="X3268" t="s">
        <v>11</v>
      </c>
      <c r="AD3268">
        <v>150000000</v>
      </c>
      <c r="AE3268">
        <v>5.8</v>
      </c>
      <c r="AF3268">
        <v>34964818</v>
      </c>
      <c r="AG3268">
        <f>IFERROR(CORREL(AD3268:$AD$3757, AF3268:$AF$3757), "")</f>
        <v>0.28350523207110856</v>
      </c>
      <c r="AH3268">
        <f t="shared" si="79"/>
        <v>-115035182</v>
      </c>
    </row>
    <row r="3269" spans="1:34" x14ac:dyDescent="0.3">
      <c r="A3269" t="s">
        <v>8</v>
      </c>
      <c r="B3269" t="s">
        <v>792</v>
      </c>
      <c r="G3269">
        <v>104</v>
      </c>
      <c r="H3269" t="s">
        <v>5357</v>
      </c>
      <c r="I3269" t="s">
        <v>5281</v>
      </c>
      <c r="W3269" t="s">
        <v>4638</v>
      </c>
      <c r="X3269" t="s">
        <v>4639</v>
      </c>
      <c r="AD3269">
        <v>4200000</v>
      </c>
      <c r="AE3269">
        <v>6.5</v>
      </c>
      <c r="AF3269">
        <v>1487477</v>
      </c>
      <c r="AG3269">
        <f>IFERROR(CORREL(AD3269:$AD$3757, AF3269:$AF$3757), "")</f>
        <v>0.28262101798036693</v>
      </c>
      <c r="AH3269">
        <f t="shared" si="79"/>
        <v>-2712523</v>
      </c>
    </row>
    <row r="3270" spans="1:34" x14ac:dyDescent="0.3">
      <c r="A3270" t="s">
        <v>8</v>
      </c>
      <c r="B3270" t="s">
        <v>1343</v>
      </c>
      <c r="G3270">
        <v>112</v>
      </c>
      <c r="H3270" t="s">
        <v>5366</v>
      </c>
      <c r="I3270" t="s">
        <v>897</v>
      </c>
      <c r="J3270" t="s">
        <v>5359</v>
      </c>
      <c r="K3270" t="s">
        <v>5281</v>
      </c>
      <c r="W3270" t="s">
        <v>4640</v>
      </c>
      <c r="X3270" t="s">
        <v>11</v>
      </c>
      <c r="AD3270">
        <v>2300000</v>
      </c>
      <c r="AE3270">
        <v>7.3</v>
      </c>
      <c r="AF3270">
        <v>62549000</v>
      </c>
      <c r="AG3270">
        <f>IFERROR(CORREL(AD3270:$AD$3757, AF3270:$AF$3757), "")</f>
        <v>0.28260261646150597</v>
      </c>
      <c r="AH3270">
        <f t="shared" si="79"/>
        <v>60249000</v>
      </c>
    </row>
    <row r="3271" spans="1:34" x14ac:dyDescent="0.3">
      <c r="A3271" t="s">
        <v>8</v>
      </c>
      <c r="B3271" t="s">
        <v>2997</v>
      </c>
      <c r="G3271">
        <v>94</v>
      </c>
      <c r="H3271" t="s">
        <v>528</v>
      </c>
      <c r="W3271" t="s">
        <v>4641</v>
      </c>
      <c r="X3271" t="s">
        <v>11</v>
      </c>
      <c r="AD3271">
        <v>4000000</v>
      </c>
      <c r="AE3271">
        <v>6.2</v>
      </c>
      <c r="AF3271">
        <v>105500000</v>
      </c>
      <c r="AG3271">
        <f>IFERROR(CORREL(AD3271:$AD$3757, AF3271:$AF$3757), "")</f>
        <v>0.28348939060219369</v>
      </c>
      <c r="AH3271">
        <f t="shared" si="79"/>
        <v>101500000</v>
      </c>
    </row>
    <row r="3272" spans="1:34" x14ac:dyDescent="0.3">
      <c r="A3272" t="s">
        <v>8</v>
      </c>
      <c r="B3272" t="s">
        <v>3089</v>
      </c>
      <c r="G3272">
        <v>90</v>
      </c>
      <c r="H3272" t="s">
        <v>1714</v>
      </c>
      <c r="W3272" t="s">
        <v>4642</v>
      </c>
      <c r="X3272" t="s">
        <v>11</v>
      </c>
      <c r="AD3272">
        <v>4000000</v>
      </c>
      <c r="AE3272">
        <v>5</v>
      </c>
      <c r="AF3272">
        <v>101055</v>
      </c>
      <c r="AG3272">
        <f>IFERROR(CORREL(AD3272:$AD$3757, AF3272:$AF$3757), "")</f>
        <v>0.28597618444683121</v>
      </c>
      <c r="AH3272">
        <f t="shared" si="79"/>
        <v>-3898945</v>
      </c>
    </row>
    <row r="3273" spans="1:34" x14ac:dyDescent="0.3">
      <c r="A3273" t="s">
        <v>8</v>
      </c>
      <c r="B3273" t="s">
        <v>1800</v>
      </c>
      <c r="G3273">
        <v>101</v>
      </c>
      <c r="H3273" t="s">
        <v>897</v>
      </c>
      <c r="W3273" t="s">
        <v>4643</v>
      </c>
      <c r="X3273" t="s">
        <v>11</v>
      </c>
      <c r="AD3273">
        <v>4000000</v>
      </c>
      <c r="AE3273">
        <v>7.8</v>
      </c>
      <c r="AF3273">
        <v>44566004</v>
      </c>
      <c r="AG3273">
        <f>IFERROR(CORREL(AD3273:$AD$3757, AF3273:$AF$3757), "")</f>
        <v>0.28595731451871076</v>
      </c>
      <c r="AH3273">
        <f t="shared" si="79"/>
        <v>40566004</v>
      </c>
    </row>
    <row r="3274" spans="1:34" x14ac:dyDescent="0.3">
      <c r="A3274" t="s">
        <v>8</v>
      </c>
      <c r="B3274" t="s">
        <v>1056</v>
      </c>
      <c r="G3274">
        <v>93</v>
      </c>
      <c r="H3274" t="s">
        <v>528</v>
      </c>
      <c r="I3274" t="s">
        <v>5359</v>
      </c>
      <c r="W3274" t="s">
        <v>4644</v>
      </c>
      <c r="X3274" t="s">
        <v>11</v>
      </c>
      <c r="AD3274">
        <v>4000000</v>
      </c>
      <c r="AE3274">
        <v>8.1</v>
      </c>
      <c r="AF3274">
        <v>39200000</v>
      </c>
      <c r="AG3274">
        <f>IFERROR(CORREL(AD3274:$AD$3757, AF3274:$AF$3757), "")</f>
        <v>0.28633131501423059</v>
      </c>
      <c r="AH3274">
        <f t="shared" si="79"/>
        <v>35200000</v>
      </c>
    </row>
    <row r="3275" spans="1:34" x14ac:dyDescent="0.3">
      <c r="A3275" t="s">
        <v>8</v>
      </c>
      <c r="B3275" t="s">
        <v>4645</v>
      </c>
      <c r="G3275">
        <v>152</v>
      </c>
      <c r="H3275" t="s">
        <v>897</v>
      </c>
      <c r="I3275" t="s">
        <v>5361</v>
      </c>
      <c r="J3275" t="s">
        <v>5359</v>
      </c>
      <c r="W3275" t="s">
        <v>4646</v>
      </c>
      <c r="X3275" t="s">
        <v>11</v>
      </c>
      <c r="AD3275">
        <v>4000000</v>
      </c>
      <c r="AE3275">
        <v>6.7</v>
      </c>
      <c r="AF3275">
        <v>36000000</v>
      </c>
      <c r="AG3275">
        <f>IFERROR(CORREL(AD3275:$AD$3757, AF3275:$AF$3757), "")</f>
        <v>0.28660697528240703</v>
      </c>
      <c r="AH3275">
        <f t="shared" si="79"/>
        <v>32000000</v>
      </c>
    </row>
    <row r="3276" spans="1:34" x14ac:dyDescent="0.3">
      <c r="A3276" t="s">
        <v>8</v>
      </c>
      <c r="B3276" t="s">
        <v>50</v>
      </c>
      <c r="G3276">
        <v>150</v>
      </c>
      <c r="H3276" t="s">
        <v>354</v>
      </c>
      <c r="I3276" t="s">
        <v>253</v>
      </c>
      <c r="J3276" t="s">
        <v>897</v>
      </c>
      <c r="W3276" t="s">
        <v>273</v>
      </c>
      <c r="X3276" t="s">
        <v>11</v>
      </c>
      <c r="AD3276">
        <v>140000000</v>
      </c>
      <c r="AE3276">
        <v>6.1</v>
      </c>
      <c r="AF3276">
        <v>65007045</v>
      </c>
      <c r="AG3276">
        <f>IFERROR(CORREL(AD3276:$AD$3757, AF3276:$AF$3757), "")</f>
        <v>0.28683087003864938</v>
      </c>
      <c r="AH3276">
        <f t="shared" si="79"/>
        <v>-74992955</v>
      </c>
    </row>
    <row r="3277" spans="1:34" x14ac:dyDescent="0.3">
      <c r="A3277" t="s">
        <v>8</v>
      </c>
      <c r="B3277" t="s">
        <v>34</v>
      </c>
      <c r="G3277">
        <v>112</v>
      </c>
      <c r="H3277" t="s">
        <v>897</v>
      </c>
      <c r="I3277" t="s">
        <v>5359</v>
      </c>
      <c r="W3277" t="s">
        <v>4647</v>
      </c>
      <c r="X3277" t="s">
        <v>11</v>
      </c>
      <c r="AD3277">
        <v>4000000</v>
      </c>
      <c r="AE3277">
        <v>7.1</v>
      </c>
      <c r="AF3277">
        <v>31252964</v>
      </c>
      <c r="AG3277">
        <f>IFERROR(CORREL(AD3277:$AD$3757, AF3277:$AF$3757), "")</f>
        <v>0.2814854245076267</v>
      </c>
      <c r="AH3277">
        <f t="shared" si="79"/>
        <v>27252964</v>
      </c>
    </row>
    <row r="3278" spans="1:34" x14ac:dyDescent="0.3">
      <c r="A3278" t="s">
        <v>8</v>
      </c>
      <c r="B3278" t="s">
        <v>4648</v>
      </c>
      <c r="G3278">
        <v>95</v>
      </c>
      <c r="H3278" t="s">
        <v>897</v>
      </c>
      <c r="I3278" t="s">
        <v>1714</v>
      </c>
      <c r="W3278" t="s">
        <v>4649</v>
      </c>
      <c r="X3278" t="s">
        <v>11</v>
      </c>
      <c r="AD3278">
        <v>8500000</v>
      </c>
      <c r="AE3278">
        <v>5.6</v>
      </c>
      <c r="AF3278">
        <v>131175</v>
      </c>
      <c r="AG3278">
        <f>IFERROR(CORREL(AD3278:$AD$3757, AF3278:$AF$3757), "")</f>
        <v>0.28163618708059263</v>
      </c>
      <c r="AH3278">
        <f t="shared" si="79"/>
        <v>-8368825</v>
      </c>
    </row>
    <row r="3279" spans="1:34" x14ac:dyDescent="0.3">
      <c r="A3279" t="s">
        <v>8</v>
      </c>
      <c r="B3279" t="s">
        <v>4650</v>
      </c>
      <c r="G3279">
        <v>111</v>
      </c>
      <c r="H3279" t="s">
        <v>897</v>
      </c>
      <c r="I3279" t="s">
        <v>5359</v>
      </c>
      <c r="W3279" t="s">
        <v>4651</v>
      </c>
      <c r="X3279" t="s">
        <v>11</v>
      </c>
      <c r="AD3279">
        <v>3600000</v>
      </c>
      <c r="AE3279">
        <v>7.6</v>
      </c>
      <c r="AF3279">
        <v>31968347</v>
      </c>
      <c r="AG3279">
        <f>IFERROR(CORREL(AD3279:$AD$3757, AF3279:$AF$3757), "")</f>
        <v>0.28169782789036918</v>
      </c>
      <c r="AH3279">
        <f t="shared" si="79"/>
        <v>28368347</v>
      </c>
    </row>
    <row r="3280" spans="1:34" x14ac:dyDescent="0.3">
      <c r="A3280" t="s">
        <v>8</v>
      </c>
      <c r="B3280" t="s">
        <v>133</v>
      </c>
      <c r="G3280">
        <v>91</v>
      </c>
      <c r="H3280" t="s">
        <v>5363</v>
      </c>
      <c r="I3280" t="s">
        <v>5281</v>
      </c>
      <c r="W3280" t="s">
        <v>4652</v>
      </c>
      <c r="X3280" t="s">
        <v>11</v>
      </c>
      <c r="AD3280">
        <v>4000000</v>
      </c>
      <c r="AE3280">
        <v>4.5999999999999996</v>
      </c>
      <c r="AF3280">
        <v>35385560</v>
      </c>
      <c r="AG3280">
        <f>IFERROR(CORREL(AD3280:$AD$3757, AF3280:$AF$3757), "")</f>
        <v>0.28186733337409287</v>
      </c>
      <c r="AH3280">
        <f t="shared" si="79"/>
        <v>31385560</v>
      </c>
    </row>
    <row r="3281" spans="1:34" x14ac:dyDescent="0.3">
      <c r="A3281" t="s">
        <v>8</v>
      </c>
      <c r="B3281" t="s">
        <v>4653</v>
      </c>
      <c r="G3281">
        <v>106</v>
      </c>
      <c r="H3281" t="s">
        <v>528</v>
      </c>
      <c r="I3281" t="s">
        <v>897</v>
      </c>
      <c r="W3281" t="s">
        <v>4654</v>
      </c>
      <c r="X3281" t="s">
        <v>11</v>
      </c>
      <c r="AD3281">
        <v>3500000</v>
      </c>
      <c r="AE3281">
        <v>7.1</v>
      </c>
      <c r="AF3281">
        <v>20803237</v>
      </c>
      <c r="AG3281">
        <f>IFERROR(CORREL(AD3281:$AD$3757, AF3281:$AF$3757), "")</f>
        <v>0.28207804354921051</v>
      </c>
      <c r="AH3281">
        <f t="shared" si="79"/>
        <v>17303237</v>
      </c>
    </row>
    <row r="3282" spans="1:34" x14ac:dyDescent="0.3">
      <c r="A3282" t="s">
        <v>8</v>
      </c>
      <c r="B3282" t="s">
        <v>1440</v>
      </c>
      <c r="G3282">
        <v>93</v>
      </c>
      <c r="H3282" t="s">
        <v>1714</v>
      </c>
      <c r="I3282" t="s">
        <v>5358</v>
      </c>
      <c r="J3282" t="s">
        <v>5281</v>
      </c>
      <c r="W3282" t="s">
        <v>4655</v>
      </c>
      <c r="X3282" t="s">
        <v>11</v>
      </c>
      <c r="AD3282">
        <v>4000000</v>
      </c>
      <c r="AE3282">
        <v>7.3</v>
      </c>
      <c r="AF3282">
        <v>13008928</v>
      </c>
      <c r="AG3282">
        <f>IFERROR(CORREL(AD3282:$AD$3757, AF3282:$AF$3757), "")</f>
        <v>0.28212403072890707</v>
      </c>
      <c r="AH3282">
        <f t="shared" si="79"/>
        <v>9008928</v>
      </c>
    </row>
    <row r="3283" spans="1:34" x14ac:dyDescent="0.3">
      <c r="A3283" t="s">
        <v>8</v>
      </c>
      <c r="B3283" t="s">
        <v>4656</v>
      </c>
      <c r="G3283">
        <v>93</v>
      </c>
      <c r="H3283" t="s">
        <v>897</v>
      </c>
      <c r="I3283" t="s">
        <v>1714</v>
      </c>
      <c r="J3283" t="s">
        <v>5281</v>
      </c>
      <c r="W3283" t="s">
        <v>4657</v>
      </c>
      <c r="X3283" t="s">
        <v>11</v>
      </c>
      <c r="AD3283">
        <v>5000000</v>
      </c>
      <c r="AE3283">
        <v>4</v>
      </c>
      <c r="AF3283">
        <v>15152879</v>
      </c>
      <c r="AG3283">
        <f>IFERROR(CORREL(AD3283:$AD$3757, AF3283:$AF$3757), "")</f>
        <v>0.28211850681418826</v>
      </c>
      <c r="AH3283">
        <f t="shared" si="79"/>
        <v>10152879</v>
      </c>
    </row>
    <row r="3284" spans="1:34" x14ac:dyDescent="0.3">
      <c r="A3284" t="s">
        <v>8</v>
      </c>
      <c r="B3284" t="s">
        <v>2442</v>
      </c>
      <c r="G3284">
        <v>165</v>
      </c>
      <c r="H3284" t="s">
        <v>897</v>
      </c>
      <c r="W3284" t="s">
        <v>4658</v>
      </c>
      <c r="X3284" t="s">
        <v>11</v>
      </c>
      <c r="AD3284">
        <v>4000000</v>
      </c>
      <c r="AE3284">
        <v>8</v>
      </c>
      <c r="AF3284">
        <v>25359200</v>
      </c>
      <c r="AG3284">
        <f>IFERROR(CORREL(AD3284:$AD$3757, AF3284:$AF$3757), "")</f>
        <v>0.28212153728548933</v>
      </c>
      <c r="AH3284">
        <f t="shared" si="79"/>
        <v>21359200</v>
      </c>
    </row>
    <row r="3285" spans="1:34" x14ac:dyDescent="0.3">
      <c r="A3285" t="s">
        <v>8</v>
      </c>
      <c r="B3285" t="s">
        <v>1056</v>
      </c>
      <c r="G3285">
        <v>96</v>
      </c>
      <c r="H3285" t="s">
        <v>528</v>
      </c>
      <c r="I3285" t="s">
        <v>5366</v>
      </c>
      <c r="J3285" t="s">
        <v>5363</v>
      </c>
      <c r="W3285" t="s">
        <v>4659</v>
      </c>
      <c r="X3285" t="s">
        <v>11</v>
      </c>
      <c r="AD3285">
        <v>4000000</v>
      </c>
      <c r="AE3285">
        <v>6.7</v>
      </c>
      <c r="AF3285">
        <v>10515579</v>
      </c>
      <c r="AG3285">
        <f>IFERROR(CORREL(AD3285:$AD$3757, AF3285:$AF$3757), "")</f>
        <v>0.2822054165329706</v>
      </c>
      <c r="AH3285">
        <f t="shared" si="79"/>
        <v>6515579</v>
      </c>
    </row>
    <row r="3286" spans="1:34" x14ac:dyDescent="0.3">
      <c r="A3286" t="s">
        <v>8</v>
      </c>
      <c r="B3286" t="s">
        <v>68</v>
      </c>
      <c r="G3286">
        <v>119</v>
      </c>
      <c r="H3286" t="s">
        <v>354</v>
      </c>
      <c r="I3286" t="s">
        <v>253</v>
      </c>
      <c r="J3286" t="s">
        <v>5358</v>
      </c>
      <c r="K3286" t="s">
        <v>5281</v>
      </c>
      <c r="W3286" t="s">
        <v>454</v>
      </c>
      <c r="X3286" t="s">
        <v>11</v>
      </c>
      <c r="AD3286">
        <v>100000000</v>
      </c>
      <c r="AE3286">
        <v>5.7</v>
      </c>
      <c r="AF3286">
        <v>180011740</v>
      </c>
      <c r="AG3286">
        <f>IFERROR(CORREL(AD3286:$AD$3757, AF3286:$AF$3757), "")</f>
        <v>0.28219109562733996</v>
      </c>
      <c r="AH3286">
        <f t="shared" si="79"/>
        <v>80011740</v>
      </c>
    </row>
    <row r="3287" spans="1:34" x14ac:dyDescent="0.3">
      <c r="A3287" t="s">
        <v>8</v>
      </c>
      <c r="B3287" t="s">
        <v>4660</v>
      </c>
      <c r="G3287">
        <v>93</v>
      </c>
      <c r="H3287" t="s">
        <v>528</v>
      </c>
      <c r="W3287" t="s">
        <v>4661</v>
      </c>
      <c r="X3287" t="s">
        <v>11</v>
      </c>
      <c r="AD3287">
        <v>4000000</v>
      </c>
      <c r="AE3287">
        <v>4.5999999999999996</v>
      </c>
      <c r="AF3287">
        <v>10097096</v>
      </c>
      <c r="AG3287">
        <f>IFERROR(CORREL(AD3287:$AD$3757, AF3287:$AF$3757), "")</f>
        <v>0.27115092043401529</v>
      </c>
      <c r="AH3287">
        <f t="shared" si="79"/>
        <v>6097096</v>
      </c>
    </row>
    <row r="3288" spans="1:34" x14ac:dyDescent="0.3">
      <c r="A3288" t="s">
        <v>8</v>
      </c>
      <c r="B3288" t="s">
        <v>4660</v>
      </c>
      <c r="G3288">
        <v>82</v>
      </c>
      <c r="H3288" t="s">
        <v>528</v>
      </c>
      <c r="W3288" t="s">
        <v>4662</v>
      </c>
      <c r="X3288" t="s">
        <v>11</v>
      </c>
      <c r="AD3288">
        <v>6000000</v>
      </c>
      <c r="AE3288">
        <v>4</v>
      </c>
      <c r="AF3288">
        <v>9821335</v>
      </c>
      <c r="AG3288">
        <f>IFERROR(CORREL(AD3288:$AD$3757, AF3288:$AF$3757), "")</f>
        <v>0.27113656867934854</v>
      </c>
      <c r="AH3288">
        <f t="shared" si="79"/>
        <v>3821335</v>
      </c>
    </row>
    <row r="3289" spans="1:34" x14ac:dyDescent="0.3">
      <c r="A3289" t="s">
        <v>8</v>
      </c>
      <c r="B3289" t="s">
        <v>3242</v>
      </c>
      <c r="G3289">
        <v>101</v>
      </c>
      <c r="H3289" t="s">
        <v>5366</v>
      </c>
      <c r="I3289" t="s">
        <v>897</v>
      </c>
      <c r="J3289" t="s">
        <v>5357</v>
      </c>
      <c r="K3289" t="s">
        <v>5359</v>
      </c>
      <c r="W3289" t="s">
        <v>4663</v>
      </c>
      <c r="X3289" t="s">
        <v>11</v>
      </c>
      <c r="AD3289">
        <v>3200000</v>
      </c>
      <c r="AE3289">
        <v>7</v>
      </c>
      <c r="AF3289">
        <v>8243880</v>
      </c>
      <c r="AG3289">
        <f>IFERROR(CORREL(AD3289:$AD$3757, AF3289:$AF$3757), "")</f>
        <v>0.271131370902499</v>
      </c>
      <c r="AH3289">
        <f t="shared" si="79"/>
        <v>5043880</v>
      </c>
    </row>
    <row r="3290" spans="1:34" x14ac:dyDescent="0.3">
      <c r="A3290" t="s">
        <v>8</v>
      </c>
      <c r="B3290" t="s">
        <v>4664</v>
      </c>
      <c r="G3290">
        <v>81</v>
      </c>
      <c r="H3290" t="s">
        <v>5366</v>
      </c>
      <c r="I3290" t="s">
        <v>5363</v>
      </c>
      <c r="J3290" t="s">
        <v>5281</v>
      </c>
      <c r="W3290" t="s">
        <v>4665</v>
      </c>
      <c r="X3290" t="s">
        <v>11</v>
      </c>
      <c r="AD3290">
        <v>4000000</v>
      </c>
      <c r="AE3290">
        <v>5.9</v>
      </c>
      <c r="AF3290">
        <v>7825820</v>
      </c>
      <c r="AG3290">
        <f>IFERROR(CORREL(AD3290:$AD$3757, AF3290:$AF$3757), "")</f>
        <v>0.27110729053907973</v>
      </c>
      <c r="AH3290">
        <f t="shared" si="79"/>
        <v>3825820</v>
      </c>
    </row>
    <row r="3291" spans="1:34" x14ac:dyDescent="0.3">
      <c r="A3291" t="s">
        <v>8</v>
      </c>
      <c r="B3291" t="s">
        <v>1689</v>
      </c>
      <c r="G3291">
        <v>107</v>
      </c>
      <c r="H3291" t="s">
        <v>1714</v>
      </c>
      <c r="I3291" t="s">
        <v>5363</v>
      </c>
      <c r="J3291" t="s">
        <v>5281</v>
      </c>
      <c r="W3291" t="s">
        <v>2619</v>
      </c>
      <c r="X3291" t="s">
        <v>11</v>
      </c>
      <c r="AD3291">
        <v>25000000</v>
      </c>
      <c r="AE3291">
        <v>4.8</v>
      </c>
      <c r="AF3291">
        <v>14637490</v>
      </c>
      <c r="AG3291">
        <f>IFERROR(CORREL(AD3291:$AD$3757, AF3291:$AF$3757), "")</f>
        <v>0.2710877128732937</v>
      </c>
      <c r="AH3291">
        <f t="shared" si="79"/>
        <v>-10362510</v>
      </c>
    </row>
    <row r="3292" spans="1:34" x14ac:dyDescent="0.3">
      <c r="A3292" t="s">
        <v>8</v>
      </c>
      <c r="B3292" t="s">
        <v>1805</v>
      </c>
      <c r="G3292">
        <v>105</v>
      </c>
      <c r="H3292" t="s">
        <v>897</v>
      </c>
      <c r="I3292" t="s">
        <v>5363</v>
      </c>
      <c r="J3292" t="s">
        <v>5281</v>
      </c>
      <c r="W3292" t="s">
        <v>4666</v>
      </c>
      <c r="X3292" t="s">
        <v>733</v>
      </c>
      <c r="AD3292">
        <v>3400000</v>
      </c>
      <c r="AE3292">
        <v>7.5</v>
      </c>
      <c r="AF3292">
        <v>7159147</v>
      </c>
      <c r="AG3292">
        <f>IFERROR(CORREL(AD3292:$AD$3757, AF3292:$AF$3757), "")</f>
        <v>0.27111509357629943</v>
      </c>
      <c r="AH3292">
        <f t="shared" si="79"/>
        <v>3759147</v>
      </c>
    </row>
    <row r="3293" spans="1:34" x14ac:dyDescent="0.3">
      <c r="A3293" t="s">
        <v>8</v>
      </c>
      <c r="B3293" t="s">
        <v>4667</v>
      </c>
      <c r="G3293">
        <v>86</v>
      </c>
      <c r="H3293" t="s">
        <v>528</v>
      </c>
      <c r="I3293" t="s">
        <v>5357</v>
      </c>
      <c r="W3293" t="s">
        <v>4668</v>
      </c>
      <c r="X3293" t="s">
        <v>11</v>
      </c>
      <c r="AD3293">
        <v>4000000</v>
      </c>
      <c r="AE3293">
        <v>4.7</v>
      </c>
      <c r="AF3293">
        <v>17314483</v>
      </c>
      <c r="AG3293">
        <f>IFERROR(CORREL(AD3293:$AD$3757, AF3293:$AF$3757), "")</f>
        <v>0.27108988652266303</v>
      </c>
      <c r="AH3293">
        <f t="shared" si="79"/>
        <v>13314483</v>
      </c>
    </row>
    <row r="3294" spans="1:34" x14ac:dyDescent="0.3">
      <c r="A3294" t="s">
        <v>8</v>
      </c>
      <c r="B3294" t="s">
        <v>4669</v>
      </c>
      <c r="G3294">
        <v>110</v>
      </c>
      <c r="H3294" t="s">
        <v>528</v>
      </c>
      <c r="I3294" t="s">
        <v>897</v>
      </c>
      <c r="J3294" t="s">
        <v>5359</v>
      </c>
      <c r="W3294" t="s">
        <v>4670</v>
      </c>
      <c r="X3294" t="s">
        <v>11</v>
      </c>
      <c r="AD3294">
        <v>4000000</v>
      </c>
      <c r="AE3294">
        <v>6.7</v>
      </c>
      <c r="AF3294">
        <v>6525762</v>
      </c>
      <c r="AG3294">
        <f>IFERROR(CORREL(AD3294:$AD$3757, AF3294:$AF$3757), "")</f>
        <v>0.27110837932717363</v>
      </c>
      <c r="AH3294">
        <f t="shared" si="79"/>
        <v>2525762</v>
      </c>
    </row>
    <row r="3295" spans="1:34" x14ac:dyDescent="0.3">
      <c r="A3295" t="s">
        <v>8</v>
      </c>
      <c r="B3295" t="s">
        <v>4671</v>
      </c>
      <c r="G3295">
        <v>110</v>
      </c>
      <c r="H3295" t="s">
        <v>528</v>
      </c>
      <c r="I3295" t="s">
        <v>5357</v>
      </c>
      <c r="W3295" t="s">
        <v>4672</v>
      </c>
      <c r="X3295" t="s">
        <v>11</v>
      </c>
      <c r="AD3295">
        <v>4000000</v>
      </c>
      <c r="AE3295">
        <v>6.7</v>
      </c>
      <c r="AF3295">
        <v>4301331</v>
      </c>
      <c r="AG3295">
        <f>IFERROR(CORREL(AD3295:$AD$3757, AF3295:$AF$3757), "")</f>
        <v>0.2710871549619388</v>
      </c>
      <c r="AH3295">
        <f t="shared" si="79"/>
        <v>301331</v>
      </c>
    </row>
    <row r="3296" spans="1:34" x14ac:dyDescent="0.3">
      <c r="A3296" t="s">
        <v>8</v>
      </c>
      <c r="B3296" t="s">
        <v>3255</v>
      </c>
      <c r="G3296">
        <v>104</v>
      </c>
      <c r="H3296" t="s">
        <v>528</v>
      </c>
      <c r="I3296" t="s">
        <v>897</v>
      </c>
      <c r="J3296" t="s">
        <v>5359</v>
      </c>
      <c r="W3296" t="s">
        <v>4673</v>
      </c>
      <c r="X3296" t="s">
        <v>11</v>
      </c>
      <c r="AD3296">
        <v>4000000</v>
      </c>
      <c r="AE3296">
        <v>7.1</v>
      </c>
      <c r="AF3296">
        <v>4046737</v>
      </c>
      <c r="AG3296">
        <f>IFERROR(CORREL(AD3296:$AD$3757, AF3296:$AF$3757), "")</f>
        <v>0.27106493721982594</v>
      </c>
      <c r="AH3296">
        <f t="shared" si="79"/>
        <v>46737</v>
      </c>
    </row>
    <row r="3297" spans="1:34" x14ac:dyDescent="0.3">
      <c r="A3297" t="s">
        <v>8</v>
      </c>
      <c r="B3297" t="s">
        <v>4674</v>
      </c>
      <c r="G3297">
        <v>96</v>
      </c>
      <c r="H3297" t="s">
        <v>4675</v>
      </c>
      <c r="W3297" t="s">
        <v>4676</v>
      </c>
      <c r="X3297" t="s">
        <v>11</v>
      </c>
      <c r="AD3297">
        <v>8000000</v>
      </c>
      <c r="AE3297">
        <v>2.7</v>
      </c>
      <c r="AF3297">
        <v>3713002</v>
      </c>
      <c r="AG3297">
        <f>IFERROR(CORREL(AD3297:$AD$3757, AF3297:$AF$3757), "")</f>
        <v>0.27104267728295145</v>
      </c>
      <c r="AH3297">
        <f t="shared" si="79"/>
        <v>-4286998</v>
      </c>
    </row>
    <row r="3298" spans="1:34" x14ac:dyDescent="0.3">
      <c r="A3298" t="s">
        <v>8</v>
      </c>
      <c r="B3298" t="s">
        <v>200</v>
      </c>
      <c r="G3298">
        <v>110</v>
      </c>
      <c r="H3298" t="s">
        <v>897</v>
      </c>
      <c r="W3298" t="s">
        <v>4677</v>
      </c>
      <c r="X3298" t="s">
        <v>11</v>
      </c>
      <c r="AD3298">
        <v>4000000</v>
      </c>
      <c r="AE3298">
        <v>7.3</v>
      </c>
      <c r="AF3298">
        <v>3468572</v>
      </c>
      <c r="AG3298">
        <f>IFERROR(CORREL(AD3298:$AD$3757, AF3298:$AF$3757), "")</f>
        <v>0.27107267430907561</v>
      </c>
      <c r="AH3298">
        <f t="shared" si="79"/>
        <v>-531428</v>
      </c>
    </row>
    <row r="3299" spans="1:34" x14ac:dyDescent="0.3">
      <c r="A3299" t="s">
        <v>8</v>
      </c>
      <c r="B3299" t="s">
        <v>2986</v>
      </c>
      <c r="G3299">
        <v>84</v>
      </c>
      <c r="H3299" t="s">
        <v>528</v>
      </c>
      <c r="W3299" t="s">
        <v>4678</v>
      </c>
      <c r="X3299" t="s">
        <v>11</v>
      </c>
      <c r="AD3299">
        <v>4000000</v>
      </c>
      <c r="AE3299">
        <v>7.6</v>
      </c>
      <c r="AF3299">
        <v>2892582</v>
      </c>
      <c r="AG3299">
        <f>IFERROR(CORREL(AD3299:$AD$3757, AF3299:$AF$3757), "")</f>
        <v>0.27105058586951197</v>
      </c>
      <c r="AH3299">
        <f t="shared" si="79"/>
        <v>-1107418</v>
      </c>
    </row>
    <row r="3300" spans="1:34" x14ac:dyDescent="0.3">
      <c r="A3300" t="s">
        <v>8</v>
      </c>
      <c r="B3300" t="s">
        <v>4679</v>
      </c>
      <c r="G3300">
        <v>94</v>
      </c>
      <c r="H3300" t="s">
        <v>528</v>
      </c>
      <c r="W3300" t="s">
        <v>4680</v>
      </c>
      <c r="X3300" t="s">
        <v>11</v>
      </c>
      <c r="AD3300">
        <v>4000000</v>
      </c>
      <c r="AE3300">
        <v>5.8</v>
      </c>
      <c r="AF3300">
        <v>2800000</v>
      </c>
      <c r="AG3300">
        <f>IFERROR(CORREL(AD3300:$AD$3757, AF3300:$AF$3757), "")</f>
        <v>0.27102882496046105</v>
      </c>
      <c r="AH3300">
        <f t="shared" si="79"/>
        <v>-1200000</v>
      </c>
    </row>
    <row r="3301" spans="1:34" x14ac:dyDescent="0.3">
      <c r="A3301" t="s">
        <v>8</v>
      </c>
      <c r="B3301" t="s">
        <v>1175</v>
      </c>
      <c r="G3301">
        <v>93</v>
      </c>
      <c r="H3301" t="s">
        <v>528</v>
      </c>
      <c r="I3301" t="s">
        <v>5366</v>
      </c>
      <c r="J3301" t="s">
        <v>5359</v>
      </c>
      <c r="K3301" t="s">
        <v>5281</v>
      </c>
      <c r="W3301" t="s">
        <v>4681</v>
      </c>
      <c r="X3301" t="s">
        <v>11</v>
      </c>
      <c r="AD3301">
        <v>4000000</v>
      </c>
      <c r="AE3301">
        <v>6.5</v>
      </c>
      <c r="AF3301">
        <v>2426851</v>
      </c>
      <c r="AG3301">
        <f>IFERROR(CORREL(AD3301:$AD$3757, AF3301:$AF$3757), "")</f>
        <v>0.2710070512435403</v>
      </c>
      <c r="AH3301">
        <f t="shared" si="79"/>
        <v>-1573149</v>
      </c>
    </row>
    <row r="3302" spans="1:34" x14ac:dyDescent="0.3">
      <c r="A3302" t="s">
        <v>8</v>
      </c>
      <c r="B3302" t="s">
        <v>4682</v>
      </c>
      <c r="G3302">
        <v>96</v>
      </c>
      <c r="H3302" t="s">
        <v>528</v>
      </c>
      <c r="I3302" t="s">
        <v>897</v>
      </c>
      <c r="W3302" t="s">
        <v>4683</v>
      </c>
      <c r="X3302" t="s">
        <v>11</v>
      </c>
      <c r="AD3302">
        <v>4000000</v>
      </c>
      <c r="AE3302">
        <v>6.6</v>
      </c>
      <c r="AF3302">
        <v>1325073</v>
      </c>
      <c r="AG3302">
        <f>IFERROR(CORREL(AD3302:$AD$3757, AF3302:$AF$3757), "")</f>
        <v>0.27098556505528543</v>
      </c>
      <c r="AH3302">
        <f t="shared" si="79"/>
        <v>-2674927</v>
      </c>
    </row>
    <row r="3303" spans="1:34" x14ac:dyDescent="0.3">
      <c r="A3303" t="s">
        <v>8</v>
      </c>
      <c r="B3303" t="s">
        <v>4684</v>
      </c>
      <c r="G3303">
        <v>101</v>
      </c>
      <c r="H3303" t="s">
        <v>253</v>
      </c>
      <c r="I3303" t="s">
        <v>5357</v>
      </c>
      <c r="W3303" t="s">
        <v>4685</v>
      </c>
      <c r="X3303" t="s">
        <v>11</v>
      </c>
      <c r="AD3303">
        <v>4000000</v>
      </c>
      <c r="AE3303">
        <v>6.9</v>
      </c>
      <c r="AF3303">
        <v>864959</v>
      </c>
      <c r="AG3303">
        <f>IFERROR(CORREL(AD3303:$AD$3757, AF3303:$AF$3757), "")</f>
        <v>0.27096553380475091</v>
      </c>
      <c r="AH3303">
        <f t="shared" si="79"/>
        <v>-3135041</v>
      </c>
    </row>
    <row r="3304" spans="1:34" x14ac:dyDescent="0.3">
      <c r="A3304" t="s">
        <v>8</v>
      </c>
      <c r="B3304" t="s">
        <v>4686</v>
      </c>
      <c r="G3304">
        <v>102</v>
      </c>
      <c r="H3304" t="s">
        <v>4675</v>
      </c>
      <c r="I3304" t="s">
        <v>5368</v>
      </c>
      <c r="W3304" t="s">
        <v>4687</v>
      </c>
      <c r="X3304" t="s">
        <v>4688</v>
      </c>
      <c r="AD3304">
        <v>4000000</v>
      </c>
      <c r="AE3304">
        <v>8.5</v>
      </c>
      <c r="AF3304">
        <v>2601847</v>
      </c>
      <c r="AG3304">
        <f>IFERROR(CORREL(AD3304:$AD$3757, AF3304:$AF$3757), "")</f>
        <v>0.27094624581132104</v>
      </c>
      <c r="AH3304">
        <f t="shared" si="79"/>
        <v>-1398153</v>
      </c>
    </row>
    <row r="3305" spans="1:34" x14ac:dyDescent="0.3">
      <c r="A3305" t="s">
        <v>8</v>
      </c>
      <c r="B3305" t="s">
        <v>4689</v>
      </c>
      <c r="G3305">
        <v>87</v>
      </c>
      <c r="H3305" t="s">
        <v>253</v>
      </c>
      <c r="I3305" t="s">
        <v>5357</v>
      </c>
      <c r="W3305" t="s">
        <v>4690</v>
      </c>
      <c r="X3305" t="s">
        <v>11</v>
      </c>
      <c r="AD3305">
        <v>4000000</v>
      </c>
      <c r="AE3305">
        <v>4.8</v>
      </c>
      <c r="AF3305">
        <v>800000</v>
      </c>
      <c r="AG3305">
        <f>IFERROR(CORREL(AD3305:$AD$3757, AF3305:$AF$3757), "")</f>
        <v>0.270924286201224</v>
      </c>
      <c r="AH3305">
        <f t="shared" si="79"/>
        <v>-3200000</v>
      </c>
    </row>
    <row r="3306" spans="1:34" x14ac:dyDescent="0.3">
      <c r="A3306" t="s">
        <v>8</v>
      </c>
      <c r="B3306" t="s">
        <v>4691</v>
      </c>
      <c r="G3306">
        <v>99</v>
      </c>
      <c r="H3306" t="s">
        <v>897</v>
      </c>
      <c r="I3306" t="s">
        <v>5281</v>
      </c>
      <c r="W3306" t="s">
        <v>4692</v>
      </c>
      <c r="X3306" t="s">
        <v>11</v>
      </c>
      <c r="AD3306">
        <v>4000000</v>
      </c>
      <c r="AE3306">
        <v>7</v>
      </c>
      <c r="AF3306">
        <v>562059</v>
      </c>
      <c r="AG3306">
        <f>IFERROR(CORREL(AD3306:$AD$3757, AF3306:$AF$3757), "")</f>
        <v>0.27090494628252393</v>
      </c>
      <c r="AH3306">
        <f t="shared" si="79"/>
        <v>-3437941</v>
      </c>
    </row>
    <row r="3307" spans="1:34" x14ac:dyDescent="0.3">
      <c r="A3307" t="s">
        <v>8</v>
      </c>
      <c r="B3307" t="s">
        <v>4650</v>
      </c>
      <c r="G3307">
        <v>106</v>
      </c>
      <c r="H3307" t="s">
        <v>897</v>
      </c>
      <c r="W3307" t="s">
        <v>4693</v>
      </c>
      <c r="X3307" t="s">
        <v>11</v>
      </c>
      <c r="AD3307">
        <v>4000000</v>
      </c>
      <c r="AE3307">
        <v>5.4</v>
      </c>
      <c r="AF3307">
        <v>399793</v>
      </c>
      <c r="AG3307">
        <f>IFERROR(CORREL(AD3307:$AD$3757, AF3307:$AF$3757), "")</f>
        <v>0.27088600465097817</v>
      </c>
      <c r="AH3307">
        <f t="shared" si="79"/>
        <v>-3600207</v>
      </c>
    </row>
    <row r="3308" spans="1:34" x14ac:dyDescent="0.3">
      <c r="A3308" t="s">
        <v>8</v>
      </c>
      <c r="B3308" t="s">
        <v>1454</v>
      </c>
      <c r="G3308">
        <v>117</v>
      </c>
      <c r="H3308" t="s">
        <v>897</v>
      </c>
      <c r="W3308" t="s">
        <v>4694</v>
      </c>
      <c r="X3308" t="s">
        <v>11</v>
      </c>
      <c r="AD3308">
        <v>4000000</v>
      </c>
      <c r="AE3308">
        <v>6.9</v>
      </c>
      <c r="AF3308">
        <v>371897</v>
      </c>
      <c r="AG3308">
        <f>IFERROR(CORREL(AD3308:$AD$3757, AF3308:$AF$3757), "")</f>
        <v>0.27086732715189482</v>
      </c>
      <c r="AH3308">
        <f t="shared" si="79"/>
        <v>-3628103</v>
      </c>
    </row>
    <row r="3309" spans="1:34" x14ac:dyDescent="0.3">
      <c r="A3309" t="s">
        <v>8</v>
      </c>
      <c r="B3309" t="s">
        <v>4695</v>
      </c>
      <c r="G3309">
        <v>99</v>
      </c>
      <c r="H3309" t="s">
        <v>528</v>
      </c>
      <c r="I3309" t="s">
        <v>5366</v>
      </c>
      <c r="J3309" t="s">
        <v>5359</v>
      </c>
      <c r="W3309" t="s">
        <v>4696</v>
      </c>
      <c r="X3309" t="s">
        <v>11</v>
      </c>
      <c r="AD3309">
        <v>3000000</v>
      </c>
      <c r="AE3309">
        <v>6.6</v>
      </c>
      <c r="AF3309">
        <v>302204</v>
      </c>
      <c r="AG3309">
        <f>IFERROR(CORREL(AD3309:$AD$3757, AF3309:$AF$3757), "")</f>
        <v>0.27084862940592441</v>
      </c>
      <c r="AH3309">
        <f t="shared" si="79"/>
        <v>-2697796</v>
      </c>
    </row>
    <row r="3310" spans="1:34" x14ac:dyDescent="0.3">
      <c r="A3310" t="s">
        <v>8</v>
      </c>
      <c r="B3310" t="s">
        <v>557</v>
      </c>
      <c r="G3310">
        <v>102</v>
      </c>
      <c r="H3310" t="s">
        <v>5366</v>
      </c>
      <c r="I3310" t="s">
        <v>897</v>
      </c>
      <c r="J3310" t="s">
        <v>1714</v>
      </c>
      <c r="K3310" t="s">
        <v>5281</v>
      </c>
      <c r="W3310" t="s">
        <v>4697</v>
      </c>
      <c r="X3310" t="s">
        <v>11</v>
      </c>
      <c r="AD3310">
        <v>1300000</v>
      </c>
      <c r="AE3310">
        <v>5.9</v>
      </c>
      <c r="AF3310">
        <v>354704</v>
      </c>
      <c r="AG3310">
        <f>IFERROR(CORREL(AD3310:$AD$3757, AF3310:$AF$3757), "")</f>
        <v>0.27081278006044679</v>
      </c>
      <c r="AH3310">
        <f t="shared" si="79"/>
        <v>-945296</v>
      </c>
    </row>
    <row r="3311" spans="1:34" x14ac:dyDescent="0.3">
      <c r="A3311" t="s">
        <v>8</v>
      </c>
      <c r="B3311" t="s">
        <v>4698</v>
      </c>
      <c r="G3311">
        <v>85</v>
      </c>
      <c r="H3311" t="s">
        <v>528</v>
      </c>
      <c r="I3311" t="s">
        <v>1714</v>
      </c>
      <c r="J3311" t="s">
        <v>5363</v>
      </c>
      <c r="W3311" t="s">
        <v>4699</v>
      </c>
      <c r="X3311" t="s">
        <v>11</v>
      </c>
      <c r="AD3311">
        <v>1500000</v>
      </c>
      <c r="AE3311">
        <v>6.3</v>
      </c>
      <c r="AF3311">
        <v>265107</v>
      </c>
      <c r="AG3311">
        <f>IFERROR(CORREL(AD3311:$AD$3757, AF3311:$AF$3757), "")</f>
        <v>0.27074800411425798</v>
      </c>
      <c r="AH3311">
        <f t="shared" si="79"/>
        <v>-1234893</v>
      </c>
    </row>
    <row r="3312" spans="1:34" x14ac:dyDescent="0.3">
      <c r="A3312" t="s">
        <v>8</v>
      </c>
      <c r="B3312" t="s">
        <v>2478</v>
      </c>
      <c r="G3312">
        <v>86</v>
      </c>
      <c r="H3312" t="s">
        <v>528</v>
      </c>
      <c r="W3312" t="s">
        <v>4700</v>
      </c>
      <c r="X3312" t="s">
        <v>11</v>
      </c>
      <c r="AD3312">
        <v>4000000</v>
      </c>
      <c r="AE3312">
        <v>6.3</v>
      </c>
      <c r="AF3312">
        <v>185577</v>
      </c>
      <c r="AG3312">
        <f>IFERROR(CORREL(AD3312:$AD$3757, AF3312:$AF$3757), "")</f>
        <v>0.27068618624194796</v>
      </c>
      <c r="AH3312">
        <f t="shared" si="79"/>
        <v>-3814423</v>
      </c>
    </row>
    <row r="3313" spans="1:34" x14ac:dyDescent="0.3">
      <c r="A3313" t="s">
        <v>8</v>
      </c>
      <c r="B3313" t="s">
        <v>4701</v>
      </c>
      <c r="G3313">
        <v>106</v>
      </c>
      <c r="H3313" t="s">
        <v>5366</v>
      </c>
      <c r="I3313" t="s">
        <v>897</v>
      </c>
      <c r="J3313" t="s">
        <v>5281</v>
      </c>
      <c r="W3313" t="s">
        <v>4702</v>
      </c>
      <c r="X3313" t="s">
        <v>11</v>
      </c>
      <c r="AD3313">
        <v>9500000</v>
      </c>
      <c r="AE3313">
        <v>7</v>
      </c>
      <c r="AF3313">
        <v>58214</v>
      </c>
      <c r="AG3313">
        <f>IFERROR(CORREL(AD3313:$AD$3757, AF3313:$AF$3757), "")</f>
        <v>0.27066731452138132</v>
      </c>
      <c r="AH3313">
        <f t="shared" si="79"/>
        <v>-9441786</v>
      </c>
    </row>
    <row r="3314" spans="1:34" x14ac:dyDescent="0.3">
      <c r="A3314" t="s">
        <v>8</v>
      </c>
      <c r="B3314" t="s">
        <v>821</v>
      </c>
      <c r="G3314">
        <v>103</v>
      </c>
      <c r="H3314" t="s">
        <v>528</v>
      </c>
      <c r="W3314" t="s">
        <v>4703</v>
      </c>
      <c r="X3314" t="s">
        <v>11</v>
      </c>
      <c r="AD3314">
        <v>14000000</v>
      </c>
      <c r="AE3314">
        <v>6.3</v>
      </c>
      <c r="AF3314">
        <v>75078</v>
      </c>
      <c r="AG3314">
        <f>IFERROR(CORREL(AD3314:$AD$3757, AF3314:$AF$3757), "")</f>
        <v>0.27075016510445632</v>
      </c>
      <c r="AH3314">
        <f t="shared" si="79"/>
        <v>-13924922</v>
      </c>
    </row>
    <row r="3315" spans="1:34" x14ac:dyDescent="0.3">
      <c r="A3315" t="s">
        <v>8</v>
      </c>
      <c r="B3315" t="s">
        <v>2735</v>
      </c>
      <c r="G3315">
        <v>112</v>
      </c>
      <c r="H3315" t="s">
        <v>897</v>
      </c>
      <c r="I3315" t="s">
        <v>5359</v>
      </c>
      <c r="W3315" t="s">
        <v>4704</v>
      </c>
      <c r="X3315" t="s">
        <v>11</v>
      </c>
      <c r="AD3315">
        <v>16000000</v>
      </c>
      <c r="AE3315">
        <v>6.2</v>
      </c>
      <c r="AF3315">
        <v>317125</v>
      </c>
      <c r="AG3315">
        <f>IFERROR(CORREL(AD3315:$AD$3757, AF3315:$AF$3757), "")</f>
        <v>0.27092165753326009</v>
      </c>
      <c r="AH3315">
        <f t="shared" si="79"/>
        <v>-15682875</v>
      </c>
    </row>
    <row r="3316" spans="1:34" x14ac:dyDescent="0.3">
      <c r="A3316" t="s">
        <v>8</v>
      </c>
      <c r="B3316" t="s">
        <v>4705</v>
      </c>
      <c r="G3316">
        <v>113</v>
      </c>
      <c r="H3316" t="s">
        <v>528</v>
      </c>
      <c r="I3316" t="s">
        <v>897</v>
      </c>
      <c r="W3316" t="s">
        <v>4706</v>
      </c>
      <c r="X3316" t="s">
        <v>733</v>
      </c>
      <c r="AD3316">
        <v>4000000</v>
      </c>
      <c r="AE3316">
        <v>7.7</v>
      </c>
      <c r="AF3316">
        <v>146402</v>
      </c>
      <c r="AG3316">
        <f>IFERROR(CORREL(AD3316:$AD$3757, AF3316:$AF$3757), "")</f>
        <v>0.27113064726212543</v>
      </c>
      <c r="AH3316">
        <f t="shared" si="79"/>
        <v>-3853598</v>
      </c>
    </row>
    <row r="3317" spans="1:34" x14ac:dyDescent="0.3">
      <c r="A3317" t="s">
        <v>8</v>
      </c>
      <c r="B3317" t="s">
        <v>4707</v>
      </c>
      <c r="G3317">
        <v>98</v>
      </c>
      <c r="H3317" t="s">
        <v>897</v>
      </c>
      <c r="I3317" t="s">
        <v>1714</v>
      </c>
      <c r="J3317" t="s">
        <v>5358</v>
      </c>
      <c r="W3317" t="s">
        <v>4708</v>
      </c>
      <c r="X3317" t="s">
        <v>11</v>
      </c>
      <c r="AD3317">
        <v>650000</v>
      </c>
      <c r="AE3317">
        <v>6.5</v>
      </c>
      <c r="AF3317">
        <v>18469</v>
      </c>
      <c r="AG3317">
        <f>IFERROR(CORREL(AD3317:$AD$3757, AF3317:$AF$3757), "")</f>
        <v>0.27111275368162324</v>
      </c>
      <c r="AH3317">
        <f t="shared" si="79"/>
        <v>-631531</v>
      </c>
    </row>
    <row r="3318" spans="1:34" x14ac:dyDescent="0.3">
      <c r="A3318" t="s">
        <v>8</v>
      </c>
      <c r="B3318" t="s">
        <v>1803</v>
      </c>
      <c r="G3318">
        <v>92</v>
      </c>
      <c r="H3318" t="s">
        <v>5367</v>
      </c>
      <c r="I3318" t="s">
        <v>897</v>
      </c>
      <c r="W3318" t="s">
        <v>4709</v>
      </c>
      <c r="X3318" t="s">
        <v>11</v>
      </c>
      <c r="AD3318">
        <v>4000000</v>
      </c>
      <c r="AE3318">
        <v>5.8</v>
      </c>
      <c r="AF3318">
        <v>12836</v>
      </c>
      <c r="AG3318">
        <f>IFERROR(CORREL(AD3318:$AD$3757, AF3318:$AF$3757), "")</f>
        <v>0.27103589858327887</v>
      </c>
      <c r="AH3318">
        <f t="shared" si="79"/>
        <v>-3987164</v>
      </c>
    </row>
    <row r="3319" spans="1:34" x14ac:dyDescent="0.3">
      <c r="A3319" t="s">
        <v>8</v>
      </c>
      <c r="B3319" t="s">
        <v>4710</v>
      </c>
      <c r="G3319">
        <v>106</v>
      </c>
      <c r="H3319" t="s">
        <v>897</v>
      </c>
      <c r="W3319" t="s">
        <v>4711</v>
      </c>
      <c r="X3319" t="s">
        <v>4349</v>
      </c>
      <c r="AD3319">
        <v>4000000</v>
      </c>
      <c r="AE3319">
        <v>6.1</v>
      </c>
      <c r="AF3319">
        <v>20262</v>
      </c>
      <c r="AG3319">
        <f>IFERROR(CORREL(AD3319:$AD$3757, AF3319:$AF$3757), "")</f>
        <v>0.27101802919318968</v>
      </c>
      <c r="AH3319">
        <f t="shared" si="79"/>
        <v>-3979738</v>
      </c>
    </row>
    <row r="3320" spans="1:34" x14ac:dyDescent="0.3">
      <c r="A3320" t="s">
        <v>8</v>
      </c>
      <c r="B3320" t="s">
        <v>4712</v>
      </c>
      <c r="G3320">
        <v>226</v>
      </c>
      <c r="H3320" t="s">
        <v>897</v>
      </c>
      <c r="I3320" t="s">
        <v>5364</v>
      </c>
      <c r="J3320" t="s">
        <v>5359</v>
      </c>
      <c r="K3320" t="s">
        <v>2601</v>
      </c>
      <c r="W3320" t="s">
        <v>4713</v>
      </c>
      <c r="X3320" t="s">
        <v>11</v>
      </c>
      <c r="AD3320">
        <v>3977000</v>
      </c>
      <c r="AE3320">
        <v>8.1999999999999993</v>
      </c>
      <c r="AF3320">
        <v>198655278</v>
      </c>
      <c r="AG3320">
        <f>IFERROR(CORREL(AD3320:$AD$3757, AF3320:$AF$3757), "")</f>
        <v>0.27100006312143698</v>
      </c>
      <c r="AH3320">
        <f t="shared" si="79"/>
        <v>194678278</v>
      </c>
    </row>
    <row r="3321" spans="1:34" x14ac:dyDescent="0.3">
      <c r="A3321" t="s">
        <v>8</v>
      </c>
      <c r="B3321" t="s">
        <v>4714</v>
      </c>
      <c r="G3321">
        <v>104</v>
      </c>
      <c r="H3321" t="s">
        <v>5367</v>
      </c>
      <c r="I3321" t="s">
        <v>897</v>
      </c>
      <c r="W3321" t="s">
        <v>4715</v>
      </c>
      <c r="X3321" t="s">
        <v>11</v>
      </c>
      <c r="AD3321">
        <v>4000000</v>
      </c>
      <c r="AE3321">
        <v>6</v>
      </c>
      <c r="AF3321">
        <v>143653</v>
      </c>
      <c r="AG3321">
        <f>IFERROR(CORREL(AD3321:$AD$3757, AF3321:$AF$3757), "")</f>
        <v>0.2809979224624331</v>
      </c>
      <c r="AH3321">
        <f t="shared" si="79"/>
        <v>-3856347</v>
      </c>
    </row>
    <row r="3322" spans="1:34" x14ac:dyDescent="0.3">
      <c r="A3322" t="s">
        <v>8</v>
      </c>
      <c r="B3322" t="s">
        <v>4716</v>
      </c>
      <c r="G3322">
        <v>152</v>
      </c>
      <c r="H3322" t="s">
        <v>253</v>
      </c>
      <c r="I3322" t="s">
        <v>2601</v>
      </c>
      <c r="J3322" t="s">
        <v>4337</v>
      </c>
      <c r="W3322" t="s">
        <v>4717</v>
      </c>
      <c r="X3322" t="s">
        <v>11</v>
      </c>
      <c r="AD3322">
        <v>3800000</v>
      </c>
      <c r="AE3322">
        <v>6.8</v>
      </c>
      <c r="AF3322">
        <v>14873</v>
      </c>
      <c r="AG3322">
        <f>IFERROR(CORREL(AD3322:$AD$3757, AF3322:$AF$3757), "")</f>
        <v>0.28098175147214666</v>
      </c>
      <c r="AH3322">
        <f t="shared" si="79"/>
        <v>-3785127</v>
      </c>
    </row>
    <row r="3323" spans="1:34" x14ac:dyDescent="0.3">
      <c r="A3323" t="s">
        <v>8</v>
      </c>
      <c r="B3323" t="s">
        <v>4718</v>
      </c>
      <c r="G3323">
        <v>107</v>
      </c>
      <c r="H3323" t="s">
        <v>5367</v>
      </c>
      <c r="I3323" t="s">
        <v>528</v>
      </c>
      <c r="J3323" t="s">
        <v>5362</v>
      </c>
      <c r="K3323" t="s">
        <v>5359</v>
      </c>
      <c r="L3323" t="s">
        <v>4337</v>
      </c>
      <c r="W3323" t="s">
        <v>4719</v>
      </c>
      <c r="X3323" t="s">
        <v>11</v>
      </c>
      <c r="AD3323">
        <v>3768785</v>
      </c>
      <c r="AE3323">
        <v>7</v>
      </c>
      <c r="AF3323">
        <v>8000000</v>
      </c>
      <c r="AG3323">
        <f>IFERROR(CORREL(AD3323:$AD$3757, AF3323:$AF$3757), "")</f>
        <v>0.28096222981671171</v>
      </c>
      <c r="AH3323">
        <f t="shared" si="79"/>
        <v>4231215</v>
      </c>
    </row>
    <row r="3324" spans="1:34" x14ac:dyDescent="0.3">
      <c r="A3324" t="s">
        <v>8</v>
      </c>
      <c r="B3324" t="s">
        <v>4720</v>
      </c>
      <c r="G3324">
        <v>95</v>
      </c>
      <c r="H3324" t="s">
        <v>528</v>
      </c>
      <c r="I3324" t="s">
        <v>5366</v>
      </c>
      <c r="J3324" t="s">
        <v>897</v>
      </c>
      <c r="W3324" t="s">
        <v>4721</v>
      </c>
      <c r="X3324" t="s">
        <v>11</v>
      </c>
      <c r="AD3324">
        <v>3500000</v>
      </c>
      <c r="AE3324">
        <v>6.8</v>
      </c>
      <c r="AF3324">
        <v>37606</v>
      </c>
      <c r="AG3324">
        <f>IFERROR(CORREL(AD3324:$AD$3757, AF3324:$AF$3757), "")</f>
        <v>0.28093898381051718</v>
      </c>
      <c r="AH3324">
        <f t="shared" si="79"/>
        <v>-3462394</v>
      </c>
    </row>
    <row r="3325" spans="1:34" x14ac:dyDescent="0.3">
      <c r="A3325" t="s">
        <v>8</v>
      </c>
      <c r="B3325" t="s">
        <v>4722</v>
      </c>
      <c r="G3325">
        <v>102</v>
      </c>
      <c r="H3325" t="s">
        <v>253</v>
      </c>
      <c r="I3325" t="s">
        <v>528</v>
      </c>
      <c r="J3325" t="s">
        <v>5362</v>
      </c>
      <c r="K3325" t="s">
        <v>5359</v>
      </c>
      <c r="W3325" t="s">
        <v>4723</v>
      </c>
      <c r="X3325" t="s">
        <v>11</v>
      </c>
      <c r="AD3325">
        <v>3700000</v>
      </c>
      <c r="AE3325">
        <v>7.1</v>
      </c>
      <c r="AF3325">
        <v>2956000</v>
      </c>
      <c r="AG3325">
        <f>IFERROR(CORREL(AD3325:$AD$3757, AF3325:$AF$3757), "")</f>
        <v>0.28091369572458924</v>
      </c>
      <c r="AH3325">
        <f t="shared" si="79"/>
        <v>-744000</v>
      </c>
    </row>
    <row r="3326" spans="1:34" x14ac:dyDescent="0.3">
      <c r="A3326" t="s">
        <v>8</v>
      </c>
      <c r="B3326" t="s">
        <v>4724</v>
      </c>
      <c r="G3326">
        <v>99</v>
      </c>
      <c r="H3326" t="s">
        <v>897</v>
      </c>
      <c r="W3326" t="s">
        <v>4725</v>
      </c>
      <c r="X3326" t="s">
        <v>11</v>
      </c>
      <c r="AD3326">
        <v>3800000</v>
      </c>
      <c r="AE3326">
        <v>6.9</v>
      </c>
      <c r="AF3326">
        <v>19959</v>
      </c>
      <c r="AG3326">
        <f>IFERROR(CORREL(AD3326:$AD$3757, AF3326:$AF$3757), "")</f>
        <v>0.2808869476795563</v>
      </c>
      <c r="AH3326">
        <f t="shared" si="79"/>
        <v>-3780041</v>
      </c>
    </row>
    <row r="3327" spans="1:34" x14ac:dyDescent="0.3">
      <c r="A3327" t="s">
        <v>8</v>
      </c>
      <c r="B3327" t="s">
        <v>3141</v>
      </c>
      <c r="G3327">
        <v>109</v>
      </c>
      <c r="H3327" t="s">
        <v>528</v>
      </c>
      <c r="I3327" t="s">
        <v>897</v>
      </c>
      <c r="W3327" t="s">
        <v>4726</v>
      </c>
      <c r="X3327" t="s">
        <v>11</v>
      </c>
      <c r="AD3327">
        <v>2000000</v>
      </c>
      <c r="AE3327">
        <v>6.9</v>
      </c>
      <c r="AF3327">
        <v>2706659</v>
      </c>
      <c r="AG3327">
        <f>IFERROR(CORREL(AD3327:$AD$3757, AF3327:$AF$3757), "")</f>
        <v>0.28086696268818323</v>
      </c>
      <c r="AH3327">
        <f t="shared" si="79"/>
        <v>706659</v>
      </c>
    </row>
    <row r="3328" spans="1:34" x14ac:dyDescent="0.3">
      <c r="A3328" t="s">
        <v>8</v>
      </c>
      <c r="B3328" t="s">
        <v>1368</v>
      </c>
      <c r="G3328">
        <v>113</v>
      </c>
      <c r="H3328" t="s">
        <v>354</v>
      </c>
      <c r="I3328" t="s">
        <v>5363</v>
      </c>
      <c r="J3328" t="s">
        <v>5281</v>
      </c>
      <c r="W3328" t="s">
        <v>1725</v>
      </c>
      <c r="X3328" t="s">
        <v>11</v>
      </c>
      <c r="AD3328">
        <v>30000000</v>
      </c>
      <c r="AE3328">
        <v>6.9</v>
      </c>
      <c r="AF3328">
        <v>61094903</v>
      </c>
      <c r="AG3328">
        <f>IFERROR(CORREL(AD3328:$AD$3757, AF3328:$AF$3757), "")</f>
        <v>0.2808152529159671</v>
      </c>
      <c r="AH3328">
        <f t="shared" si="79"/>
        <v>31094903</v>
      </c>
    </row>
    <row r="3329" spans="1:34" x14ac:dyDescent="0.3">
      <c r="A3329" t="s">
        <v>8</v>
      </c>
      <c r="B3329" t="s">
        <v>3486</v>
      </c>
      <c r="G3329">
        <v>91</v>
      </c>
      <c r="H3329" t="s">
        <v>528</v>
      </c>
      <c r="I3329" t="s">
        <v>897</v>
      </c>
      <c r="J3329" t="s">
        <v>5368</v>
      </c>
      <c r="W3329" t="s">
        <v>4727</v>
      </c>
      <c r="X3329" t="s">
        <v>11</v>
      </c>
      <c r="AD3329">
        <v>3500000</v>
      </c>
      <c r="AE3329">
        <v>7.2</v>
      </c>
      <c r="AF3329">
        <v>45857453</v>
      </c>
      <c r="AG3329">
        <f>IFERROR(CORREL(AD3329:$AD$3757, AF3329:$AF$3757), "")</f>
        <v>0.2801504150210572</v>
      </c>
      <c r="AH3329">
        <f t="shared" si="79"/>
        <v>42357453</v>
      </c>
    </row>
    <row r="3330" spans="1:34" x14ac:dyDescent="0.3">
      <c r="A3330" t="s">
        <v>8</v>
      </c>
      <c r="B3330" t="s">
        <v>4728</v>
      </c>
      <c r="G3330">
        <v>88</v>
      </c>
      <c r="H3330" t="s">
        <v>528</v>
      </c>
      <c r="W3330" t="s">
        <v>4729</v>
      </c>
      <c r="X3330" t="s">
        <v>11</v>
      </c>
      <c r="AD3330">
        <v>3500000</v>
      </c>
      <c r="AE3330">
        <v>7.8</v>
      </c>
      <c r="AF3330">
        <v>83400000</v>
      </c>
      <c r="AG3330">
        <f>IFERROR(CORREL(AD3330:$AD$3757, AF3330:$AF$3757), "")</f>
        <v>0.28061497712808897</v>
      </c>
      <c r="AH3330">
        <f t="shared" si="79"/>
        <v>79900000</v>
      </c>
    </row>
    <row r="3331" spans="1:34" x14ac:dyDescent="0.3">
      <c r="A3331" t="s">
        <v>197</v>
      </c>
      <c r="B3331" t="s">
        <v>810</v>
      </c>
      <c r="G3331">
        <v>97</v>
      </c>
      <c r="H3331" t="s">
        <v>528</v>
      </c>
      <c r="I3331" t="s">
        <v>897</v>
      </c>
      <c r="W3331" t="s">
        <v>4730</v>
      </c>
      <c r="X3331" t="s">
        <v>11</v>
      </c>
      <c r="AD3331">
        <v>3500000</v>
      </c>
      <c r="AE3331">
        <v>7.3</v>
      </c>
      <c r="AF3331">
        <v>27900000</v>
      </c>
      <c r="AG3331">
        <f>IFERROR(CORREL(AD3331:$AD$3757, AF3331:$AF$3757), "")</f>
        <v>0.28238665132105539</v>
      </c>
      <c r="AH3331">
        <f t="shared" ref="AH3331:AH3394" si="80" xml:space="preserve"> AF3331 - AD3331</f>
        <v>24400000</v>
      </c>
    </row>
    <row r="3332" spans="1:34" x14ac:dyDescent="0.3">
      <c r="A3332" t="s">
        <v>8</v>
      </c>
      <c r="B3332" t="s">
        <v>703</v>
      </c>
      <c r="G3332">
        <v>97</v>
      </c>
      <c r="H3332" t="s">
        <v>5366</v>
      </c>
      <c r="I3332" t="s">
        <v>897</v>
      </c>
      <c r="J3332" t="s">
        <v>5281</v>
      </c>
      <c r="W3332" t="s">
        <v>4731</v>
      </c>
      <c r="X3332" t="s">
        <v>11</v>
      </c>
      <c r="AD3332">
        <v>3500000</v>
      </c>
      <c r="AE3332">
        <v>7.5</v>
      </c>
      <c r="AF3332">
        <v>27900000</v>
      </c>
      <c r="AG3332">
        <f>IFERROR(CORREL(AD3332:$AD$3757, AF3332:$AF$3757), "")</f>
        <v>0.28252238130712909</v>
      </c>
      <c r="AH3332">
        <f t="shared" si="80"/>
        <v>24400000</v>
      </c>
    </row>
    <row r="3333" spans="1:34" x14ac:dyDescent="0.3">
      <c r="A3333" t="s">
        <v>8</v>
      </c>
      <c r="B3333" t="s">
        <v>4732</v>
      </c>
      <c r="G3333">
        <v>85</v>
      </c>
      <c r="H3333" t="s">
        <v>528</v>
      </c>
      <c r="I3333" t="s">
        <v>5357</v>
      </c>
      <c r="J3333" t="s">
        <v>1714</v>
      </c>
      <c r="K3333" t="s">
        <v>5281</v>
      </c>
      <c r="W3333" t="s">
        <v>4733</v>
      </c>
      <c r="X3333" t="s">
        <v>11</v>
      </c>
      <c r="AD3333">
        <v>3500000</v>
      </c>
      <c r="AE3333">
        <v>6</v>
      </c>
      <c r="AF3333">
        <v>14000000</v>
      </c>
      <c r="AG3333">
        <f>IFERROR(CORREL(AD3333:$AD$3757, AF3333:$AF$3757), "")</f>
        <v>0.28265881082641653</v>
      </c>
      <c r="AH3333">
        <f t="shared" si="80"/>
        <v>10500000</v>
      </c>
    </row>
    <row r="3334" spans="1:34" x14ac:dyDescent="0.3">
      <c r="A3334" t="s">
        <v>8</v>
      </c>
      <c r="B3334" t="s">
        <v>4734</v>
      </c>
      <c r="G3334">
        <v>92</v>
      </c>
      <c r="H3334" t="s">
        <v>1714</v>
      </c>
      <c r="I3334" t="s">
        <v>5363</v>
      </c>
      <c r="W3334" t="s">
        <v>4735</v>
      </c>
      <c r="X3334" t="s">
        <v>11</v>
      </c>
      <c r="AD3334">
        <v>3500000</v>
      </c>
      <c r="AE3334">
        <v>6.8</v>
      </c>
      <c r="AF3334">
        <v>25138292</v>
      </c>
      <c r="AG3334">
        <f>IFERROR(CORREL(AD3334:$AD$3757, AF3334:$AF$3757), "")</f>
        <v>0.28265847569743574</v>
      </c>
      <c r="AH3334">
        <f t="shared" si="80"/>
        <v>21638292</v>
      </c>
    </row>
    <row r="3335" spans="1:34" x14ac:dyDescent="0.3">
      <c r="A3335" t="s">
        <v>8</v>
      </c>
      <c r="B3335" t="s">
        <v>4736</v>
      </c>
      <c r="G3335">
        <v>93</v>
      </c>
      <c r="H3335" t="s">
        <v>528</v>
      </c>
      <c r="W3335" t="s">
        <v>4737</v>
      </c>
      <c r="X3335" t="s">
        <v>11</v>
      </c>
      <c r="AD3335">
        <v>3500000</v>
      </c>
      <c r="AE3335">
        <v>3.9</v>
      </c>
      <c r="AF3335">
        <v>10305534</v>
      </c>
      <c r="AG3335">
        <f>IFERROR(CORREL(AD3335:$AD$3757, AF3335:$AF$3757), "")</f>
        <v>0.28275954893667138</v>
      </c>
      <c r="AH3335">
        <f t="shared" si="80"/>
        <v>6805534</v>
      </c>
    </row>
    <row r="3336" spans="1:34" x14ac:dyDescent="0.3">
      <c r="A3336" t="s">
        <v>8</v>
      </c>
      <c r="B3336" t="s">
        <v>4738</v>
      </c>
      <c r="G3336">
        <v>96</v>
      </c>
      <c r="H3336" t="s">
        <v>528</v>
      </c>
      <c r="I3336" t="s">
        <v>897</v>
      </c>
      <c r="J3336" t="s">
        <v>5359</v>
      </c>
      <c r="W3336" t="s">
        <v>4739</v>
      </c>
      <c r="X3336" t="s">
        <v>11</v>
      </c>
      <c r="AD3336">
        <v>3500000</v>
      </c>
      <c r="AE3336">
        <v>6.1</v>
      </c>
      <c r="AF3336">
        <v>9449219</v>
      </c>
      <c r="AG3336">
        <f>IFERROR(CORREL(AD3336:$AD$3757, AF3336:$AF$3757), "")</f>
        <v>0.2827414668699969</v>
      </c>
      <c r="AH3336">
        <f t="shared" si="80"/>
        <v>5949219</v>
      </c>
    </row>
    <row r="3337" spans="1:34" x14ac:dyDescent="0.3">
      <c r="A3337" t="s">
        <v>197</v>
      </c>
      <c r="B3337" t="s">
        <v>296</v>
      </c>
      <c r="G3337">
        <v>105</v>
      </c>
      <c r="H3337" t="s">
        <v>5367</v>
      </c>
      <c r="I3337" t="s">
        <v>897</v>
      </c>
      <c r="W3337" t="s">
        <v>4740</v>
      </c>
      <c r="X3337" t="s">
        <v>11</v>
      </c>
      <c r="AD3337">
        <v>3500000</v>
      </c>
      <c r="AE3337">
        <v>7.5</v>
      </c>
      <c r="AF3337">
        <v>6390032</v>
      </c>
      <c r="AG3337">
        <f>IFERROR(CORREL(AD3337:$AD$3757, AF3337:$AF$3757), "")</f>
        <v>0.28272026813964191</v>
      </c>
      <c r="AH3337">
        <f t="shared" si="80"/>
        <v>2890032</v>
      </c>
    </row>
    <row r="3338" spans="1:34" x14ac:dyDescent="0.3">
      <c r="A3338" t="s">
        <v>8</v>
      </c>
      <c r="B3338" t="s">
        <v>4741</v>
      </c>
      <c r="G3338">
        <v>129</v>
      </c>
      <c r="H3338" t="s">
        <v>897</v>
      </c>
      <c r="I3338" t="s">
        <v>5363</v>
      </c>
      <c r="J3338" t="s">
        <v>5281</v>
      </c>
      <c r="W3338" t="s">
        <v>4742</v>
      </c>
      <c r="X3338" t="s">
        <v>733</v>
      </c>
      <c r="AD3338">
        <v>2000000</v>
      </c>
      <c r="AE3338">
        <v>8.1999999999999993</v>
      </c>
      <c r="AF3338">
        <v>20167424</v>
      </c>
      <c r="AG3338">
        <f>IFERROR(CORREL(AD3338:$AD$3757, AF3338:$AF$3757), "")</f>
        <v>0.2826915823909365</v>
      </c>
      <c r="AH3338">
        <f t="shared" si="80"/>
        <v>18167424</v>
      </c>
    </row>
    <row r="3339" spans="1:34" x14ac:dyDescent="0.3">
      <c r="A3339" t="s">
        <v>8</v>
      </c>
      <c r="B3339" t="s">
        <v>21</v>
      </c>
      <c r="G3339">
        <v>37</v>
      </c>
      <c r="H3339" t="s">
        <v>528</v>
      </c>
      <c r="I3339" t="s">
        <v>5357</v>
      </c>
      <c r="J3339" t="s">
        <v>1714</v>
      </c>
      <c r="K3339" t="s">
        <v>5281</v>
      </c>
      <c r="W3339" t="s">
        <v>4743</v>
      </c>
      <c r="X3339" t="s">
        <v>11</v>
      </c>
      <c r="AD3339">
        <v>3600000</v>
      </c>
      <c r="AE3339">
        <v>7.8</v>
      </c>
      <c r="AF3339">
        <v>5923044</v>
      </c>
      <c r="AG3339">
        <f>IFERROR(CORREL(AD3339:$AD$3757, AF3339:$AF$3757), "")</f>
        <v>0.28275199751867724</v>
      </c>
      <c r="AH3339">
        <f t="shared" si="80"/>
        <v>2323044</v>
      </c>
    </row>
    <row r="3340" spans="1:34" x14ac:dyDescent="0.3">
      <c r="A3340" t="s">
        <v>8</v>
      </c>
      <c r="B3340" t="s">
        <v>4744</v>
      </c>
      <c r="G3340">
        <v>81</v>
      </c>
      <c r="H3340" t="s">
        <v>354</v>
      </c>
      <c r="I3340" t="s">
        <v>253</v>
      </c>
      <c r="J3340" t="s">
        <v>528</v>
      </c>
      <c r="K3340" t="s">
        <v>5362</v>
      </c>
      <c r="W3340" t="s">
        <v>4745</v>
      </c>
      <c r="X3340" t="s">
        <v>11</v>
      </c>
      <c r="AD3340">
        <v>3000000</v>
      </c>
      <c r="AE3340">
        <v>5.2</v>
      </c>
      <c r="AF3340">
        <v>3293258</v>
      </c>
      <c r="AG3340">
        <f>IFERROR(CORREL(AD3340:$AD$3757, AF3340:$AF$3757), "")</f>
        <v>0.2827234099533909</v>
      </c>
      <c r="AH3340">
        <f t="shared" si="80"/>
        <v>293258</v>
      </c>
    </row>
    <row r="3341" spans="1:34" x14ac:dyDescent="0.3">
      <c r="A3341" t="s">
        <v>8</v>
      </c>
      <c r="B3341" t="s">
        <v>4746</v>
      </c>
      <c r="G3341">
        <v>106</v>
      </c>
      <c r="H3341" t="s">
        <v>897</v>
      </c>
      <c r="I3341" t="s">
        <v>5364</v>
      </c>
      <c r="W3341" t="s">
        <v>4747</v>
      </c>
      <c r="X3341" t="s">
        <v>733</v>
      </c>
      <c r="AD3341">
        <v>3500000</v>
      </c>
      <c r="AE3341">
        <v>6.8</v>
      </c>
      <c r="AF3341">
        <v>886410</v>
      </c>
      <c r="AG3341">
        <f>IFERROR(CORREL(AD3341:$AD$3757, AF3341:$AF$3757), "")</f>
        <v>0.28268543376027289</v>
      </c>
      <c r="AH3341">
        <f t="shared" si="80"/>
        <v>-2613590</v>
      </c>
    </row>
    <row r="3342" spans="1:34" x14ac:dyDescent="0.3">
      <c r="A3342" t="s">
        <v>8</v>
      </c>
      <c r="B3342" t="s">
        <v>4748</v>
      </c>
      <c r="G3342">
        <v>103</v>
      </c>
      <c r="H3342" t="s">
        <v>528</v>
      </c>
      <c r="I3342" t="s">
        <v>897</v>
      </c>
      <c r="J3342" t="s">
        <v>5357</v>
      </c>
      <c r="K3342" t="s">
        <v>1714</v>
      </c>
      <c r="W3342" t="s">
        <v>4749</v>
      </c>
      <c r="X3342" t="s">
        <v>4487</v>
      </c>
      <c r="AD3342">
        <v>19900000</v>
      </c>
      <c r="AE3342">
        <v>7</v>
      </c>
      <c r="AF3342">
        <v>252652</v>
      </c>
      <c r="AG3342">
        <f>IFERROR(CORREL(AD3342:$AD$3757, AF3342:$AF$3757), "")</f>
        <v>0.28265633951094449</v>
      </c>
      <c r="AH3342">
        <f t="shared" si="80"/>
        <v>-19647348</v>
      </c>
    </row>
    <row r="3343" spans="1:34" x14ac:dyDescent="0.3">
      <c r="A3343" t="s">
        <v>8</v>
      </c>
      <c r="B3343" t="s">
        <v>4750</v>
      </c>
      <c r="G3343">
        <v>101</v>
      </c>
      <c r="H3343" t="s">
        <v>528</v>
      </c>
      <c r="I3343" t="s">
        <v>5359</v>
      </c>
      <c r="W3343" t="s">
        <v>4751</v>
      </c>
      <c r="X3343" t="s">
        <v>11</v>
      </c>
      <c r="AD3343">
        <v>3500000</v>
      </c>
      <c r="AE3343">
        <v>6.5</v>
      </c>
      <c r="AF3343">
        <v>220234</v>
      </c>
      <c r="AG3343">
        <f>IFERROR(CORREL(AD3343:$AD$3757, AF3343:$AF$3757), "")</f>
        <v>0.28295308009150993</v>
      </c>
      <c r="AH3343">
        <f t="shared" si="80"/>
        <v>-3279766</v>
      </c>
    </row>
    <row r="3344" spans="1:34" x14ac:dyDescent="0.3">
      <c r="A3344" t="s">
        <v>8</v>
      </c>
      <c r="B3344" t="s">
        <v>1251</v>
      </c>
      <c r="G3344">
        <v>102</v>
      </c>
      <c r="H3344" t="s">
        <v>354</v>
      </c>
      <c r="I3344" t="s">
        <v>528</v>
      </c>
      <c r="J3344" t="s">
        <v>5358</v>
      </c>
      <c r="W3344" t="s">
        <v>1252</v>
      </c>
      <c r="X3344" t="s">
        <v>11</v>
      </c>
      <c r="AD3344">
        <v>68000000</v>
      </c>
      <c r="AE3344">
        <v>5.7</v>
      </c>
      <c r="AF3344">
        <v>34350553</v>
      </c>
      <c r="AG3344">
        <f>IFERROR(CORREL(AD3344:$AD$3757, AF3344:$AF$3757), "")</f>
        <v>0.28292569531053685</v>
      </c>
      <c r="AH3344">
        <f t="shared" si="80"/>
        <v>-33649447</v>
      </c>
    </row>
    <row r="3345" spans="1:34" x14ac:dyDescent="0.3">
      <c r="A3345" t="s">
        <v>8</v>
      </c>
      <c r="B3345" t="s">
        <v>4752</v>
      </c>
      <c r="G3345">
        <v>98</v>
      </c>
      <c r="H3345" t="s">
        <v>528</v>
      </c>
      <c r="I3345" t="s">
        <v>897</v>
      </c>
      <c r="W3345" t="s">
        <v>4753</v>
      </c>
      <c r="X3345" t="s">
        <v>11</v>
      </c>
      <c r="AD3345">
        <v>3500000</v>
      </c>
      <c r="AE3345">
        <v>6.4</v>
      </c>
      <c r="AF3345">
        <v>101228</v>
      </c>
      <c r="AG3345">
        <f>IFERROR(CORREL(AD3345:$AD$3757, AF3345:$AF$3757), "")</f>
        <v>0.28190879030647442</v>
      </c>
      <c r="AH3345">
        <f t="shared" si="80"/>
        <v>-3398772</v>
      </c>
    </row>
    <row r="3346" spans="1:34" x14ac:dyDescent="0.3">
      <c r="A3346" t="s">
        <v>8</v>
      </c>
      <c r="B3346" t="s">
        <v>1377</v>
      </c>
      <c r="G3346">
        <v>91</v>
      </c>
      <c r="H3346" t="s">
        <v>354</v>
      </c>
      <c r="I3346" t="s">
        <v>528</v>
      </c>
      <c r="J3346" t="s">
        <v>5359</v>
      </c>
      <c r="W3346" t="s">
        <v>4754</v>
      </c>
      <c r="X3346" t="s">
        <v>11</v>
      </c>
      <c r="AD3346">
        <v>3500000</v>
      </c>
      <c r="AE3346">
        <v>5.3</v>
      </c>
      <c r="AF3346">
        <v>96793</v>
      </c>
      <c r="AG3346">
        <f>IFERROR(CORREL(AD3346:$AD$3757, AF3346:$AF$3757), "")</f>
        <v>0.28188369617313841</v>
      </c>
      <c r="AH3346">
        <f t="shared" si="80"/>
        <v>-3403207</v>
      </c>
    </row>
    <row r="3347" spans="1:34" x14ac:dyDescent="0.3">
      <c r="A3347" t="s">
        <v>8</v>
      </c>
      <c r="B3347" t="s">
        <v>4755</v>
      </c>
      <c r="G3347">
        <v>80</v>
      </c>
      <c r="H3347" t="s">
        <v>4675</v>
      </c>
      <c r="W3347" t="s">
        <v>4756</v>
      </c>
      <c r="X3347" t="s">
        <v>762</v>
      </c>
      <c r="AD3347">
        <v>8000000</v>
      </c>
      <c r="AE3347">
        <v>7.6</v>
      </c>
      <c r="AF3347">
        <v>77413017</v>
      </c>
      <c r="AG3347">
        <f>IFERROR(CORREL(AD3347:$AD$3757, AF3347:$AF$3757), "")</f>
        <v>0.28185849085467468</v>
      </c>
      <c r="AH3347">
        <f t="shared" si="80"/>
        <v>69413017</v>
      </c>
    </row>
    <row r="3348" spans="1:34" x14ac:dyDescent="0.3">
      <c r="A3348" t="s">
        <v>8</v>
      </c>
      <c r="B3348" t="s">
        <v>3021</v>
      </c>
      <c r="G3348">
        <v>107</v>
      </c>
      <c r="H3348" t="s">
        <v>5367</v>
      </c>
      <c r="I3348" t="s">
        <v>897</v>
      </c>
      <c r="J3348" t="s">
        <v>5281</v>
      </c>
      <c r="W3348" t="s">
        <v>4757</v>
      </c>
      <c r="X3348" t="s">
        <v>11</v>
      </c>
      <c r="AD3348">
        <v>3500000</v>
      </c>
      <c r="AE3348">
        <v>7.1</v>
      </c>
      <c r="AF3348">
        <v>5354039</v>
      </c>
      <c r="AG3348">
        <f>IFERROR(CORREL(AD3348:$AD$3757, AF3348:$AF$3757), "")</f>
        <v>0.28301443487430827</v>
      </c>
      <c r="AH3348">
        <f t="shared" si="80"/>
        <v>1854039</v>
      </c>
    </row>
    <row r="3349" spans="1:34" x14ac:dyDescent="0.3">
      <c r="A3349" t="s">
        <v>8</v>
      </c>
      <c r="B3349" t="s">
        <v>4758</v>
      </c>
      <c r="G3349">
        <v>92</v>
      </c>
      <c r="H3349" t="s">
        <v>528</v>
      </c>
      <c r="I3349" t="s">
        <v>897</v>
      </c>
      <c r="W3349" t="s">
        <v>4759</v>
      </c>
      <c r="X3349" t="s">
        <v>11</v>
      </c>
      <c r="AD3349">
        <v>3000000</v>
      </c>
      <c r="AE3349">
        <v>6.5</v>
      </c>
      <c r="AF3349">
        <v>2926565</v>
      </c>
      <c r="AG3349">
        <f>IFERROR(CORREL(AD3349:$AD$3757, AF3349:$AF$3757), "")</f>
        <v>0.28298520513155911</v>
      </c>
      <c r="AH3349">
        <f t="shared" si="80"/>
        <v>-73435</v>
      </c>
    </row>
    <row r="3350" spans="1:34" x14ac:dyDescent="0.3">
      <c r="A3350" t="s">
        <v>8</v>
      </c>
      <c r="B3350" t="s">
        <v>4760</v>
      </c>
      <c r="G3350">
        <v>107</v>
      </c>
      <c r="H3350" t="s">
        <v>897</v>
      </c>
      <c r="I3350" t="s">
        <v>5368</v>
      </c>
      <c r="W3350" t="s">
        <v>4761</v>
      </c>
      <c r="X3350" t="s">
        <v>11</v>
      </c>
      <c r="AD3350">
        <v>3300000</v>
      </c>
      <c r="AE3350">
        <v>8.5</v>
      </c>
      <c r="AF3350">
        <v>13092000</v>
      </c>
      <c r="AG3350">
        <f>IFERROR(CORREL(AD3350:$AD$3757, AF3350:$AF$3757), "")</f>
        <v>0.28294847937385564</v>
      </c>
      <c r="AH3350">
        <f t="shared" si="80"/>
        <v>9792000</v>
      </c>
    </row>
    <row r="3351" spans="1:34" x14ac:dyDescent="0.3">
      <c r="A3351" t="s">
        <v>8</v>
      </c>
      <c r="B3351" t="s">
        <v>2493</v>
      </c>
      <c r="G3351">
        <v>135</v>
      </c>
      <c r="H3351" t="s">
        <v>5366</v>
      </c>
      <c r="I3351" t="s">
        <v>897</v>
      </c>
      <c r="W3351" t="s">
        <v>4762</v>
      </c>
      <c r="X3351" t="s">
        <v>4349</v>
      </c>
      <c r="AD3351">
        <v>3300000</v>
      </c>
      <c r="AE3351">
        <v>8.6999999999999993</v>
      </c>
      <c r="AF3351">
        <v>7563397</v>
      </c>
      <c r="AG3351">
        <f>IFERROR(CORREL(AD3351:$AD$3757, AF3351:$AF$3757), "")</f>
        <v>0.28294245349578229</v>
      </c>
      <c r="AH3351">
        <f t="shared" si="80"/>
        <v>4263397</v>
      </c>
    </row>
    <row r="3352" spans="1:34" x14ac:dyDescent="0.3">
      <c r="A3352" t="s">
        <v>8</v>
      </c>
      <c r="B3352" t="s">
        <v>4763</v>
      </c>
      <c r="G3352">
        <v>99</v>
      </c>
      <c r="H3352" t="s">
        <v>528</v>
      </c>
      <c r="I3352" t="s">
        <v>5368</v>
      </c>
      <c r="W3352" t="s">
        <v>4764</v>
      </c>
      <c r="X3352" t="s">
        <v>11</v>
      </c>
      <c r="AD3352">
        <v>2200000</v>
      </c>
      <c r="AE3352">
        <v>7.1</v>
      </c>
      <c r="AF3352">
        <v>104257</v>
      </c>
      <c r="AG3352">
        <f>IFERROR(CORREL(AD3352:$AD$3757, AF3352:$AF$3757), "")</f>
        <v>0.28291434736277032</v>
      </c>
      <c r="AH3352">
        <f t="shared" si="80"/>
        <v>-2095743</v>
      </c>
    </row>
    <row r="3353" spans="1:34" x14ac:dyDescent="0.3">
      <c r="A3353" t="s">
        <v>8</v>
      </c>
      <c r="B3353" t="s">
        <v>4233</v>
      </c>
      <c r="G3353">
        <v>115</v>
      </c>
      <c r="H3353" t="s">
        <v>897</v>
      </c>
      <c r="W3353" t="s">
        <v>4765</v>
      </c>
      <c r="X3353" t="s">
        <v>4136</v>
      </c>
      <c r="AD3353">
        <v>3800000</v>
      </c>
      <c r="AE3353">
        <v>8.3000000000000007</v>
      </c>
      <c r="AF3353">
        <v>610968</v>
      </c>
      <c r="AG3353">
        <f>IFERROR(CORREL(AD3353:$AD$3757, AF3353:$AF$3757), "")</f>
        <v>0.28286488089492068</v>
      </c>
      <c r="AH3353">
        <f t="shared" si="80"/>
        <v>-3189032</v>
      </c>
    </row>
    <row r="3354" spans="1:34" x14ac:dyDescent="0.3">
      <c r="A3354" t="s">
        <v>8</v>
      </c>
      <c r="B3354" t="s">
        <v>4766</v>
      </c>
      <c r="G3354">
        <v>91</v>
      </c>
      <c r="H3354" t="s">
        <v>897</v>
      </c>
      <c r="I3354" t="s">
        <v>5359</v>
      </c>
      <c r="W3354" t="s">
        <v>4767</v>
      </c>
      <c r="X3354" t="s">
        <v>11</v>
      </c>
      <c r="AD3354">
        <v>3300000</v>
      </c>
      <c r="AE3354">
        <v>7.4</v>
      </c>
      <c r="AF3354">
        <v>8108247</v>
      </c>
      <c r="AG3354">
        <f>IFERROR(CORREL(AD3354:$AD$3757, AF3354:$AF$3757), "")</f>
        <v>0.28284286945690978</v>
      </c>
      <c r="AH3354">
        <f t="shared" si="80"/>
        <v>4808247</v>
      </c>
    </row>
    <row r="3355" spans="1:34" x14ac:dyDescent="0.3">
      <c r="A3355" t="s">
        <v>8</v>
      </c>
      <c r="B3355" t="s">
        <v>4768</v>
      </c>
      <c r="G3355">
        <v>101</v>
      </c>
      <c r="H3355" t="s">
        <v>5366</v>
      </c>
      <c r="I3355" t="s">
        <v>897</v>
      </c>
      <c r="W3355" t="s">
        <v>4769</v>
      </c>
      <c r="X3355" t="s">
        <v>733</v>
      </c>
      <c r="AD3355">
        <v>3000000</v>
      </c>
      <c r="AE3355">
        <v>7.5</v>
      </c>
      <c r="AF3355">
        <v>6517198</v>
      </c>
      <c r="AG3355">
        <f>IFERROR(CORREL(AD3355:$AD$3757, AF3355:$AF$3757), "")</f>
        <v>0.2828156086794863</v>
      </c>
      <c r="AH3355">
        <f t="shared" si="80"/>
        <v>3517198</v>
      </c>
    </row>
    <row r="3356" spans="1:34" x14ac:dyDescent="0.3">
      <c r="A3356" t="s">
        <v>8</v>
      </c>
      <c r="B3356" t="s">
        <v>4682</v>
      </c>
      <c r="G3356">
        <v>105</v>
      </c>
      <c r="H3356" t="s">
        <v>528</v>
      </c>
      <c r="I3356" t="s">
        <v>897</v>
      </c>
      <c r="J3356" t="s">
        <v>5359</v>
      </c>
      <c r="W3356" t="s">
        <v>4770</v>
      </c>
      <c r="X3356" t="s">
        <v>11</v>
      </c>
      <c r="AD3356">
        <v>3200000</v>
      </c>
      <c r="AE3356">
        <v>7.2</v>
      </c>
      <c r="AF3356">
        <v>5776314</v>
      </c>
      <c r="AG3356">
        <f>IFERROR(CORREL(AD3356:$AD$3757, AF3356:$AF$3757), "")</f>
        <v>0.28278176660996779</v>
      </c>
      <c r="AH3356">
        <f t="shared" si="80"/>
        <v>2576314</v>
      </c>
    </row>
    <row r="3357" spans="1:34" x14ac:dyDescent="0.3">
      <c r="A3357" t="s">
        <v>8</v>
      </c>
      <c r="B3357" t="s">
        <v>1405</v>
      </c>
      <c r="G3357">
        <v>109</v>
      </c>
      <c r="H3357" t="s">
        <v>528</v>
      </c>
      <c r="W3357" t="s">
        <v>4771</v>
      </c>
      <c r="X3357" t="s">
        <v>11</v>
      </c>
      <c r="AD3357">
        <v>3000000</v>
      </c>
      <c r="AE3357">
        <v>7.6</v>
      </c>
      <c r="AF3357">
        <v>141600000</v>
      </c>
      <c r="AG3357">
        <f>IFERROR(CORREL(AD3357:$AD$3757, AF3357:$AF$3757), "")</f>
        <v>0.28274843770786812</v>
      </c>
      <c r="AH3357">
        <f t="shared" si="80"/>
        <v>138600000</v>
      </c>
    </row>
    <row r="3358" spans="1:34" x14ac:dyDescent="0.3">
      <c r="A3358" t="s">
        <v>8</v>
      </c>
      <c r="B3358" t="s">
        <v>4267</v>
      </c>
      <c r="G3358">
        <v>110</v>
      </c>
      <c r="H3358" t="s">
        <v>354</v>
      </c>
      <c r="I3358" t="s">
        <v>253</v>
      </c>
      <c r="J3358" t="s">
        <v>5281</v>
      </c>
      <c r="W3358" t="s">
        <v>4772</v>
      </c>
      <c r="X3358" t="s">
        <v>11</v>
      </c>
      <c r="AD3358">
        <v>3000000</v>
      </c>
      <c r="AE3358">
        <v>7.8</v>
      </c>
      <c r="AF3358">
        <v>51100000</v>
      </c>
      <c r="AG3358">
        <f>IFERROR(CORREL(AD3358:$AD$3757, AF3358:$AF$3757), "")</f>
        <v>0.28849435074592261</v>
      </c>
      <c r="AH3358">
        <f t="shared" si="80"/>
        <v>48100000</v>
      </c>
    </row>
    <row r="3359" spans="1:34" x14ac:dyDescent="0.3">
      <c r="A3359" t="s">
        <v>8</v>
      </c>
      <c r="B3359" t="s">
        <v>1420</v>
      </c>
      <c r="G3359">
        <v>94</v>
      </c>
      <c r="H3359" t="s">
        <v>897</v>
      </c>
      <c r="W3359" t="s">
        <v>4773</v>
      </c>
      <c r="X3359" t="s">
        <v>11</v>
      </c>
      <c r="AD3359">
        <v>3500000</v>
      </c>
      <c r="AE3359">
        <v>8.1999999999999993</v>
      </c>
      <c r="AF3359">
        <v>16501785</v>
      </c>
      <c r="AG3359">
        <f>IFERROR(CORREL(AD3359:$AD$3757, AF3359:$AF$3757), "")</f>
        <v>0.28917711925255041</v>
      </c>
      <c r="AH3359">
        <f t="shared" si="80"/>
        <v>13001785</v>
      </c>
    </row>
    <row r="3360" spans="1:34" x14ac:dyDescent="0.3">
      <c r="A3360" t="s">
        <v>8</v>
      </c>
      <c r="B3360" t="s">
        <v>1351</v>
      </c>
      <c r="G3360">
        <v>115</v>
      </c>
      <c r="H3360" t="s">
        <v>528</v>
      </c>
      <c r="I3360" t="s">
        <v>4675</v>
      </c>
      <c r="W3360" t="s">
        <v>4774</v>
      </c>
      <c r="X3360" t="s">
        <v>11</v>
      </c>
      <c r="AD3360">
        <v>3000000</v>
      </c>
      <c r="AE3360">
        <v>6.6</v>
      </c>
      <c r="AF3360">
        <v>38168022</v>
      </c>
      <c r="AG3360">
        <f>IFERROR(CORREL(AD3360:$AD$3757, AF3360:$AF$3757), "")</f>
        <v>0.28919562561340789</v>
      </c>
      <c r="AH3360">
        <f t="shared" si="80"/>
        <v>35168022</v>
      </c>
    </row>
    <row r="3361" spans="1:34" x14ac:dyDescent="0.3">
      <c r="A3361" t="s">
        <v>8</v>
      </c>
      <c r="B3361" t="s">
        <v>4775</v>
      </c>
      <c r="G3361">
        <v>98</v>
      </c>
      <c r="H3361" t="s">
        <v>1714</v>
      </c>
      <c r="W3361" t="s">
        <v>4776</v>
      </c>
      <c r="X3361" t="s">
        <v>11</v>
      </c>
      <c r="AD3361">
        <v>3000000</v>
      </c>
      <c r="AE3361">
        <v>5.7</v>
      </c>
      <c r="AF3361">
        <v>84749884</v>
      </c>
      <c r="AG3361">
        <f>IFERROR(CORREL(AD3361:$AD$3757, AF3361:$AF$3757), "")</f>
        <v>0.28954750825526454</v>
      </c>
      <c r="AH3361">
        <f t="shared" si="80"/>
        <v>81749884</v>
      </c>
    </row>
    <row r="3362" spans="1:34" x14ac:dyDescent="0.3">
      <c r="A3362" t="s">
        <v>8</v>
      </c>
      <c r="B3362" t="s">
        <v>1902</v>
      </c>
      <c r="G3362">
        <v>91</v>
      </c>
      <c r="H3362" t="s">
        <v>528</v>
      </c>
      <c r="W3362" t="s">
        <v>4777</v>
      </c>
      <c r="X3362" t="s">
        <v>11</v>
      </c>
      <c r="AD3362">
        <v>3000000</v>
      </c>
      <c r="AE3362">
        <v>7.4</v>
      </c>
      <c r="AF3362">
        <v>24788807</v>
      </c>
      <c r="AG3362">
        <f>IFERROR(CORREL(AD3362:$AD$3757, AF3362:$AF$3757), "")</f>
        <v>0.29162347309572473</v>
      </c>
      <c r="AH3362">
        <f t="shared" si="80"/>
        <v>21788807</v>
      </c>
    </row>
    <row r="3363" spans="1:34" x14ac:dyDescent="0.3">
      <c r="A3363" t="s">
        <v>197</v>
      </c>
      <c r="B3363" t="s">
        <v>1004</v>
      </c>
      <c r="G3363">
        <v>120</v>
      </c>
      <c r="H3363" t="s">
        <v>5366</v>
      </c>
      <c r="I3363" t="s">
        <v>4675</v>
      </c>
      <c r="J3363" t="s">
        <v>897</v>
      </c>
      <c r="W3363" t="s">
        <v>4778</v>
      </c>
      <c r="X3363" t="s">
        <v>11</v>
      </c>
      <c r="AD3363">
        <v>4000000</v>
      </c>
      <c r="AE3363">
        <v>8</v>
      </c>
      <c r="AF3363">
        <v>21244913</v>
      </c>
      <c r="AG3363">
        <f>IFERROR(CORREL(AD3363:$AD$3757, AF3363:$AF$3757), "")</f>
        <v>0.29174120900982242</v>
      </c>
      <c r="AH3363">
        <f t="shared" si="80"/>
        <v>17244913</v>
      </c>
    </row>
    <row r="3364" spans="1:34" x14ac:dyDescent="0.3">
      <c r="A3364" t="s">
        <v>8</v>
      </c>
      <c r="B3364" t="s">
        <v>4779</v>
      </c>
      <c r="G3364">
        <v>87</v>
      </c>
      <c r="H3364" t="s">
        <v>5357</v>
      </c>
      <c r="I3364" t="s">
        <v>1714</v>
      </c>
      <c r="W3364" t="s">
        <v>4780</v>
      </c>
      <c r="X3364" t="s">
        <v>11</v>
      </c>
      <c r="AD3364">
        <v>2200000</v>
      </c>
      <c r="AE3364">
        <v>5.4</v>
      </c>
      <c r="AF3364">
        <v>30000000</v>
      </c>
      <c r="AG3364">
        <f>IFERROR(CORREL(AD3364:$AD$3757, AF3364:$AF$3757), "")</f>
        <v>0.29180253617255925</v>
      </c>
      <c r="AH3364">
        <f t="shared" si="80"/>
        <v>27800000</v>
      </c>
    </row>
    <row r="3365" spans="1:34" x14ac:dyDescent="0.3">
      <c r="A3365" t="s">
        <v>8</v>
      </c>
      <c r="B3365" t="s">
        <v>3320</v>
      </c>
      <c r="G3365">
        <v>117</v>
      </c>
      <c r="H3365" t="s">
        <v>897</v>
      </c>
      <c r="I3365" t="s">
        <v>5359</v>
      </c>
      <c r="W3365" t="s">
        <v>4781</v>
      </c>
      <c r="X3365" t="s">
        <v>11</v>
      </c>
      <c r="AD3365">
        <v>3000000</v>
      </c>
      <c r="AE3365">
        <v>7.4</v>
      </c>
      <c r="AF3365">
        <v>20966644</v>
      </c>
      <c r="AG3365">
        <f>IFERROR(CORREL(AD3365:$AD$3757, AF3365:$AF$3757), "")</f>
        <v>0.29202229253096856</v>
      </c>
      <c r="AH3365">
        <f t="shared" si="80"/>
        <v>17966644</v>
      </c>
    </row>
    <row r="3366" spans="1:34" x14ac:dyDescent="0.3">
      <c r="A3366" t="s">
        <v>8</v>
      </c>
      <c r="B3366" t="s">
        <v>3907</v>
      </c>
      <c r="G3366">
        <v>85</v>
      </c>
      <c r="H3366" t="s">
        <v>1714</v>
      </c>
      <c r="I3366" t="s">
        <v>5358</v>
      </c>
      <c r="J3366" t="s">
        <v>5281</v>
      </c>
      <c r="W3366" t="s">
        <v>4782</v>
      </c>
      <c r="X3366" t="s">
        <v>11</v>
      </c>
      <c r="AD3366">
        <v>3000000</v>
      </c>
      <c r="AE3366">
        <v>5.7</v>
      </c>
      <c r="AF3366">
        <v>64423650</v>
      </c>
      <c r="AG3366">
        <f>IFERROR(CORREL(AD3366:$AD$3757, AF3366:$AF$3757), "")</f>
        <v>0.29209244667661943</v>
      </c>
      <c r="AH3366">
        <f t="shared" si="80"/>
        <v>61423650</v>
      </c>
    </row>
    <row r="3367" spans="1:34" x14ac:dyDescent="0.3">
      <c r="A3367" t="s">
        <v>8</v>
      </c>
      <c r="B3367" t="s">
        <v>711</v>
      </c>
      <c r="G3367">
        <v>110</v>
      </c>
      <c r="H3367" t="s">
        <v>1714</v>
      </c>
      <c r="I3367" t="s">
        <v>5363</v>
      </c>
      <c r="W3367" t="s">
        <v>4783</v>
      </c>
      <c r="X3367" t="s">
        <v>11</v>
      </c>
      <c r="AD3367">
        <v>3000000</v>
      </c>
      <c r="AE3367">
        <v>6.8</v>
      </c>
      <c r="AF3367">
        <v>48056940</v>
      </c>
      <c r="AG3367">
        <f>IFERROR(CORREL(AD3367:$AD$3757, AF3367:$AF$3757), "")</f>
        <v>0.29328064620603267</v>
      </c>
      <c r="AH3367">
        <f t="shared" si="80"/>
        <v>45056940</v>
      </c>
    </row>
    <row r="3368" spans="1:34" x14ac:dyDescent="0.3">
      <c r="A3368" t="s">
        <v>8</v>
      </c>
      <c r="B3368" t="s">
        <v>3475</v>
      </c>
      <c r="G3368">
        <v>113</v>
      </c>
      <c r="H3368" t="s">
        <v>5367</v>
      </c>
      <c r="I3368" t="s">
        <v>528</v>
      </c>
      <c r="J3368" t="s">
        <v>4675</v>
      </c>
      <c r="W3368" t="s">
        <v>4784</v>
      </c>
      <c r="X3368" t="s">
        <v>11</v>
      </c>
      <c r="AD3368">
        <v>3000000</v>
      </c>
      <c r="AE3368">
        <v>5.4</v>
      </c>
      <c r="AF3368">
        <v>19184015</v>
      </c>
      <c r="AG3368">
        <f>IFERROR(CORREL(AD3368:$AD$3757, AF3368:$AF$3757), "")</f>
        <v>0.29391377550294456</v>
      </c>
      <c r="AH3368">
        <f t="shared" si="80"/>
        <v>16184015</v>
      </c>
    </row>
    <row r="3369" spans="1:34" x14ac:dyDescent="0.3">
      <c r="A3369" t="s">
        <v>8</v>
      </c>
      <c r="B3369" t="s">
        <v>1914</v>
      </c>
      <c r="G3369">
        <v>98</v>
      </c>
      <c r="H3369" t="s">
        <v>528</v>
      </c>
      <c r="I3369" t="s">
        <v>897</v>
      </c>
      <c r="J3369" t="s">
        <v>5361</v>
      </c>
      <c r="K3369" t="s">
        <v>5365</v>
      </c>
      <c r="W3369" t="s">
        <v>4785</v>
      </c>
      <c r="X3369" t="s">
        <v>11</v>
      </c>
      <c r="AD3369">
        <v>3000000</v>
      </c>
      <c r="AE3369">
        <v>5.0999999999999996</v>
      </c>
      <c r="AF3369">
        <v>24629916</v>
      </c>
      <c r="AG3369">
        <f>IFERROR(CORREL(AD3369:$AD$3757, AF3369:$AF$3757), "")</f>
        <v>0.29396719495437279</v>
      </c>
      <c r="AH3369">
        <f t="shared" si="80"/>
        <v>21629916</v>
      </c>
    </row>
    <row r="3370" spans="1:34" x14ac:dyDescent="0.3">
      <c r="A3370" t="s">
        <v>8</v>
      </c>
      <c r="B3370" t="s">
        <v>4786</v>
      </c>
      <c r="G3370">
        <v>86</v>
      </c>
      <c r="H3370" t="s">
        <v>1714</v>
      </c>
      <c r="I3370" t="s">
        <v>5281</v>
      </c>
      <c r="W3370" t="s">
        <v>4787</v>
      </c>
      <c r="X3370" t="s">
        <v>11</v>
      </c>
      <c r="AD3370">
        <v>3000000</v>
      </c>
      <c r="AE3370">
        <v>5.9</v>
      </c>
      <c r="AF3370">
        <v>19472057</v>
      </c>
      <c r="AG3370">
        <f>IFERROR(CORREL(AD3370:$AD$3757, AF3370:$AF$3757), "")</f>
        <v>0.29409002415508295</v>
      </c>
      <c r="AH3370">
        <f t="shared" si="80"/>
        <v>16472057</v>
      </c>
    </row>
    <row r="3371" spans="1:34" x14ac:dyDescent="0.3">
      <c r="A3371" t="s">
        <v>8</v>
      </c>
      <c r="B3371" t="s">
        <v>2421</v>
      </c>
      <c r="G3371">
        <v>161</v>
      </c>
      <c r="H3371" t="s">
        <v>253</v>
      </c>
      <c r="I3371" t="s">
        <v>897</v>
      </c>
      <c r="J3371" t="s">
        <v>2601</v>
      </c>
      <c r="W3371" t="s">
        <v>4788</v>
      </c>
      <c r="X3371" t="s">
        <v>11</v>
      </c>
      <c r="AD3371">
        <v>3000000</v>
      </c>
      <c r="AE3371">
        <v>8.1999999999999993</v>
      </c>
      <c r="AF3371">
        <v>27200000</v>
      </c>
      <c r="AG3371">
        <f>IFERROR(CORREL(AD3371:$AD$3757, AF3371:$AF$3757), "")</f>
        <v>0.294147357035627</v>
      </c>
      <c r="AH3371">
        <f t="shared" si="80"/>
        <v>24200000</v>
      </c>
    </row>
    <row r="3372" spans="1:34" x14ac:dyDescent="0.3">
      <c r="A3372" t="s">
        <v>8</v>
      </c>
      <c r="B3372" t="s">
        <v>1460</v>
      </c>
      <c r="G3372">
        <v>100</v>
      </c>
      <c r="H3372" t="s">
        <v>253</v>
      </c>
      <c r="I3372" t="s">
        <v>528</v>
      </c>
      <c r="J3372" t="s">
        <v>5358</v>
      </c>
      <c r="W3372" t="s">
        <v>4789</v>
      </c>
      <c r="X3372" t="s">
        <v>11</v>
      </c>
      <c r="AD3372">
        <v>3000000</v>
      </c>
      <c r="AE3372">
        <v>5.3</v>
      </c>
      <c r="AF3372">
        <v>15369573</v>
      </c>
      <c r="AG3372">
        <f>IFERROR(CORREL(AD3372:$AD$3757, AF3372:$AF$3757), "")</f>
        <v>0.29431080761019629</v>
      </c>
      <c r="AH3372">
        <f t="shared" si="80"/>
        <v>12369573</v>
      </c>
    </row>
    <row r="3373" spans="1:34" x14ac:dyDescent="0.3">
      <c r="A3373" t="s">
        <v>8</v>
      </c>
      <c r="B3373" t="s">
        <v>4790</v>
      </c>
      <c r="G3373">
        <v>91</v>
      </c>
      <c r="H3373" t="s">
        <v>5357</v>
      </c>
      <c r="I3373" t="s">
        <v>1714</v>
      </c>
      <c r="J3373" t="s">
        <v>5281</v>
      </c>
      <c r="W3373" t="s">
        <v>4791</v>
      </c>
      <c r="X3373" t="s">
        <v>11</v>
      </c>
      <c r="AD3373">
        <v>2500000</v>
      </c>
      <c r="AE3373">
        <v>4.3</v>
      </c>
      <c r="AF3373">
        <v>15935068</v>
      </c>
      <c r="AG3373">
        <f>IFERROR(CORREL(AD3373:$AD$3757, AF3373:$AF$3757), "")</f>
        <v>0.29432834017450693</v>
      </c>
      <c r="AH3373">
        <f t="shared" si="80"/>
        <v>13435068</v>
      </c>
    </row>
    <row r="3374" spans="1:34" x14ac:dyDescent="0.3">
      <c r="A3374" t="s">
        <v>8</v>
      </c>
      <c r="B3374" t="s">
        <v>414</v>
      </c>
      <c r="G3374">
        <v>100</v>
      </c>
      <c r="H3374" t="s">
        <v>528</v>
      </c>
      <c r="I3374" t="s">
        <v>4675</v>
      </c>
      <c r="J3374" t="s">
        <v>5368</v>
      </c>
      <c r="W3374" t="s">
        <v>4792</v>
      </c>
      <c r="X3374" t="s">
        <v>11</v>
      </c>
      <c r="AD3374">
        <v>3000000</v>
      </c>
      <c r="AE3374">
        <v>7.2</v>
      </c>
      <c r="AF3374">
        <v>11694528</v>
      </c>
      <c r="AG3374">
        <f>IFERROR(CORREL(AD3374:$AD$3757, AF3374:$AF$3757), "")</f>
        <v>0.29435322837541256</v>
      </c>
      <c r="AH3374">
        <f t="shared" si="80"/>
        <v>8694528</v>
      </c>
    </row>
    <row r="3375" spans="1:34" x14ac:dyDescent="0.3">
      <c r="A3375" t="s">
        <v>8</v>
      </c>
      <c r="B3375" t="s">
        <v>4793</v>
      </c>
      <c r="G3375">
        <v>84</v>
      </c>
      <c r="H3375" t="s">
        <v>354</v>
      </c>
      <c r="I3375" t="s">
        <v>528</v>
      </c>
      <c r="J3375" t="s">
        <v>5366</v>
      </c>
      <c r="W3375" t="s">
        <v>4794</v>
      </c>
      <c r="X3375" t="s">
        <v>11</v>
      </c>
      <c r="AD3375">
        <v>3000000</v>
      </c>
      <c r="AE3375">
        <v>5.9</v>
      </c>
      <c r="AF3375">
        <v>10017041</v>
      </c>
      <c r="AG3375">
        <f>IFERROR(CORREL(AD3375:$AD$3757, AF3375:$AF$3757), "")</f>
        <v>0.2943436277085914</v>
      </c>
      <c r="AH3375">
        <f t="shared" si="80"/>
        <v>7017041</v>
      </c>
    </row>
    <row r="3376" spans="1:34" x14ac:dyDescent="0.3">
      <c r="A3376" t="s">
        <v>8</v>
      </c>
      <c r="B3376" t="s">
        <v>4795</v>
      </c>
      <c r="G3376">
        <v>99</v>
      </c>
      <c r="H3376" t="s">
        <v>528</v>
      </c>
      <c r="W3376" t="s">
        <v>4796</v>
      </c>
      <c r="X3376" t="s">
        <v>11</v>
      </c>
      <c r="AD3376">
        <v>3000000</v>
      </c>
      <c r="AE3376">
        <v>3</v>
      </c>
      <c r="AF3376">
        <v>7059537</v>
      </c>
      <c r="AG3376">
        <f>IFERROR(CORREL(AD3376:$AD$3757, AF3376:$AF$3757), "")</f>
        <v>0.29432437810194834</v>
      </c>
      <c r="AH3376">
        <f t="shared" si="80"/>
        <v>4059537</v>
      </c>
    </row>
    <row r="3377" spans="1:34" x14ac:dyDescent="0.3">
      <c r="A3377" t="s">
        <v>8</v>
      </c>
      <c r="B3377" t="s">
        <v>2442</v>
      </c>
      <c r="G3377">
        <v>109</v>
      </c>
      <c r="H3377" t="s">
        <v>897</v>
      </c>
      <c r="I3377" t="s">
        <v>5359</v>
      </c>
      <c r="W3377" t="s">
        <v>4797</v>
      </c>
      <c r="X3377" t="s">
        <v>11</v>
      </c>
      <c r="AD3377">
        <v>3000000</v>
      </c>
      <c r="AE3377">
        <v>7.9</v>
      </c>
      <c r="AF3377">
        <v>8114507</v>
      </c>
      <c r="AG3377">
        <f>IFERROR(CORREL(AD3377:$AD$3757, AF3377:$AF$3757), "")</f>
        <v>0.29429250016635694</v>
      </c>
      <c r="AH3377">
        <f t="shared" si="80"/>
        <v>5114507</v>
      </c>
    </row>
    <row r="3378" spans="1:34" x14ac:dyDescent="0.3">
      <c r="A3378" t="s">
        <v>8</v>
      </c>
      <c r="B3378" t="s">
        <v>4798</v>
      </c>
      <c r="G3378">
        <v>95</v>
      </c>
      <c r="H3378" t="s">
        <v>528</v>
      </c>
      <c r="I3378" t="s">
        <v>5357</v>
      </c>
      <c r="W3378" t="s">
        <v>4799</v>
      </c>
      <c r="X3378" t="s">
        <v>11</v>
      </c>
      <c r="AD3378">
        <v>3000000</v>
      </c>
      <c r="AE3378">
        <v>3.2</v>
      </c>
      <c r="AF3378">
        <v>7888703</v>
      </c>
      <c r="AG3378">
        <f>IFERROR(CORREL(AD3378:$AD$3757, AF3378:$AF$3757), "")</f>
        <v>0.29426427906483693</v>
      </c>
      <c r="AH3378">
        <f t="shared" si="80"/>
        <v>4888703</v>
      </c>
    </row>
    <row r="3379" spans="1:34" x14ac:dyDescent="0.3">
      <c r="A3379" t="s">
        <v>8</v>
      </c>
      <c r="B3379" t="s">
        <v>4800</v>
      </c>
      <c r="G3379">
        <v>97</v>
      </c>
      <c r="H3379" t="s">
        <v>354</v>
      </c>
      <c r="I3379" t="s">
        <v>5357</v>
      </c>
      <c r="J3379" t="s">
        <v>1714</v>
      </c>
      <c r="K3379" t="s">
        <v>5358</v>
      </c>
      <c r="L3379" t="s">
        <v>5281</v>
      </c>
      <c r="W3379" t="s">
        <v>4801</v>
      </c>
      <c r="X3379" t="s">
        <v>11</v>
      </c>
      <c r="AD3379">
        <v>3000000</v>
      </c>
      <c r="AE3379">
        <v>6.5</v>
      </c>
      <c r="AF3379">
        <v>7282851</v>
      </c>
      <c r="AG3379">
        <f>IFERROR(CORREL(AD3379:$AD$3757, AF3379:$AF$3757), "")</f>
        <v>0.29423502404761293</v>
      </c>
      <c r="AH3379">
        <f t="shared" si="80"/>
        <v>4282851</v>
      </c>
    </row>
    <row r="3380" spans="1:34" x14ac:dyDescent="0.3">
      <c r="A3380" t="s">
        <v>8</v>
      </c>
      <c r="B3380" t="s">
        <v>4802</v>
      </c>
      <c r="G3380">
        <v>90</v>
      </c>
      <c r="H3380" t="s">
        <v>528</v>
      </c>
      <c r="I3380" t="s">
        <v>897</v>
      </c>
      <c r="W3380" t="s">
        <v>4803</v>
      </c>
      <c r="X3380" t="s">
        <v>11</v>
      </c>
      <c r="AD3380">
        <v>3000000</v>
      </c>
      <c r="AE3380">
        <v>7</v>
      </c>
      <c r="AF3380">
        <v>5844929</v>
      </c>
      <c r="AG3380">
        <f>IFERROR(CORREL(AD3380:$AD$3757, AF3380:$AF$3757), "")</f>
        <v>0.29420340043028465</v>
      </c>
      <c r="AH3380">
        <f t="shared" si="80"/>
        <v>2844929</v>
      </c>
    </row>
    <row r="3381" spans="1:34" x14ac:dyDescent="0.3">
      <c r="A3381" t="s">
        <v>8</v>
      </c>
      <c r="B3381" t="s">
        <v>4804</v>
      </c>
      <c r="G3381">
        <v>96</v>
      </c>
      <c r="H3381" t="s">
        <v>528</v>
      </c>
      <c r="I3381" t="s">
        <v>897</v>
      </c>
      <c r="W3381" t="s">
        <v>4805</v>
      </c>
      <c r="X3381" t="s">
        <v>11</v>
      </c>
      <c r="AD3381">
        <v>1900000</v>
      </c>
      <c r="AE3381">
        <v>6.9</v>
      </c>
      <c r="AF3381">
        <v>4170647</v>
      </c>
      <c r="AG3381">
        <f>IFERROR(CORREL(AD3381:$AD$3757, AF3381:$AF$3757), "")</f>
        <v>0.29416729537451075</v>
      </c>
      <c r="AH3381">
        <f t="shared" si="80"/>
        <v>2270647</v>
      </c>
    </row>
    <row r="3382" spans="1:34" x14ac:dyDescent="0.3">
      <c r="A3382" t="s">
        <v>8</v>
      </c>
      <c r="B3382" t="s">
        <v>4806</v>
      </c>
      <c r="G3382">
        <v>82</v>
      </c>
      <c r="H3382" t="s">
        <v>528</v>
      </c>
      <c r="I3382" t="s">
        <v>5359</v>
      </c>
      <c r="W3382" t="s">
        <v>4807</v>
      </c>
      <c r="X3382" t="s">
        <v>11</v>
      </c>
      <c r="AD3382">
        <v>3000000</v>
      </c>
      <c r="AE3382">
        <v>4.4000000000000004</v>
      </c>
      <c r="AF3382">
        <v>4142507</v>
      </c>
      <c r="AG3382">
        <f>IFERROR(CORREL(AD3382:$AD$3757, AF3382:$AF$3757), "")</f>
        <v>0.29411486750691429</v>
      </c>
      <c r="AH3382">
        <f t="shared" si="80"/>
        <v>1142507</v>
      </c>
    </row>
    <row r="3383" spans="1:34" x14ac:dyDescent="0.3">
      <c r="A3383" t="s">
        <v>8</v>
      </c>
      <c r="B3383" t="s">
        <v>2738</v>
      </c>
      <c r="G3383">
        <v>109</v>
      </c>
      <c r="H3383" t="s">
        <v>5366</v>
      </c>
      <c r="I3383" t="s">
        <v>897</v>
      </c>
      <c r="J3383" t="s">
        <v>5364</v>
      </c>
      <c r="K3383" t="s">
        <v>5359</v>
      </c>
      <c r="W3383" t="s">
        <v>4808</v>
      </c>
      <c r="X3383" t="s">
        <v>11</v>
      </c>
      <c r="AD3383">
        <v>3000000</v>
      </c>
      <c r="AE3383">
        <v>6</v>
      </c>
      <c r="AF3383">
        <v>4109095</v>
      </c>
      <c r="AG3383">
        <f>IFERROR(CORREL(AD3383:$AD$3757, AF3383:$AF$3757), "")</f>
        <v>0.29407492571600591</v>
      </c>
      <c r="AH3383">
        <f t="shared" si="80"/>
        <v>1109095</v>
      </c>
    </row>
    <row r="3384" spans="1:34" x14ac:dyDescent="0.3">
      <c r="A3384" t="s">
        <v>8</v>
      </c>
      <c r="B3384" t="s">
        <v>4809</v>
      </c>
      <c r="G3384">
        <v>98</v>
      </c>
      <c r="H3384" t="s">
        <v>5357</v>
      </c>
      <c r="I3384" t="s">
        <v>1714</v>
      </c>
      <c r="W3384" t="s">
        <v>4810</v>
      </c>
      <c r="X3384" t="s">
        <v>11</v>
      </c>
      <c r="AD3384">
        <v>3000000</v>
      </c>
      <c r="AE3384">
        <v>5.3</v>
      </c>
      <c r="AF3384">
        <v>3902679</v>
      </c>
      <c r="AG3384">
        <f>IFERROR(CORREL(AD3384:$AD$3757, AF3384:$AF$3757), "")</f>
        <v>0.29403471528433339</v>
      </c>
      <c r="AH3384">
        <f t="shared" si="80"/>
        <v>902679</v>
      </c>
    </row>
    <row r="3385" spans="1:34" x14ac:dyDescent="0.3">
      <c r="A3385" t="s">
        <v>8</v>
      </c>
      <c r="B3385" t="s">
        <v>4811</v>
      </c>
      <c r="G3385">
        <v>95</v>
      </c>
      <c r="H3385" t="s">
        <v>528</v>
      </c>
      <c r="I3385" t="s">
        <v>5366</v>
      </c>
      <c r="W3385" t="s">
        <v>4812</v>
      </c>
      <c r="X3385" t="s">
        <v>11</v>
      </c>
      <c r="AD3385">
        <v>3000000</v>
      </c>
      <c r="AE3385">
        <v>5.3</v>
      </c>
      <c r="AF3385">
        <v>3559990</v>
      </c>
      <c r="AG3385">
        <f>IFERROR(CORREL(AD3385:$AD$3757, AF3385:$AF$3757), "")</f>
        <v>0.29399400024483929</v>
      </c>
      <c r="AH3385">
        <f t="shared" si="80"/>
        <v>559990</v>
      </c>
    </row>
    <row r="3386" spans="1:34" x14ac:dyDescent="0.3">
      <c r="A3386" t="s">
        <v>8</v>
      </c>
      <c r="B3386" t="s">
        <v>4813</v>
      </c>
      <c r="G3386">
        <v>104</v>
      </c>
      <c r="H3386" t="s">
        <v>897</v>
      </c>
      <c r="W3386" t="s">
        <v>4814</v>
      </c>
      <c r="X3386" t="s">
        <v>11</v>
      </c>
      <c r="AD3386">
        <v>4500000</v>
      </c>
      <c r="AE3386">
        <v>7.1</v>
      </c>
      <c r="AF3386">
        <v>3287435</v>
      </c>
      <c r="AG3386">
        <f>IFERROR(CORREL(AD3386:$AD$3757, AF3386:$AF$3757), "")</f>
        <v>0.29395265050537916</v>
      </c>
      <c r="AH3386">
        <f t="shared" si="80"/>
        <v>-1212565</v>
      </c>
    </row>
    <row r="3387" spans="1:34" x14ac:dyDescent="0.3">
      <c r="A3387" t="s">
        <v>8</v>
      </c>
      <c r="B3387" t="s">
        <v>4815</v>
      </c>
      <c r="G3387">
        <v>87</v>
      </c>
      <c r="H3387" t="s">
        <v>528</v>
      </c>
      <c r="I3387" t="s">
        <v>5366</v>
      </c>
      <c r="J3387" t="s">
        <v>5281</v>
      </c>
      <c r="W3387" t="s">
        <v>4816</v>
      </c>
      <c r="X3387" t="s">
        <v>11</v>
      </c>
      <c r="AD3387">
        <v>3500000</v>
      </c>
      <c r="AE3387">
        <v>5.4</v>
      </c>
      <c r="AF3387">
        <v>3071947</v>
      </c>
      <c r="AG3387">
        <f>IFERROR(CORREL(AD3387:$AD$3757, AF3387:$AF$3757), "")</f>
        <v>0.29393080109448433</v>
      </c>
      <c r="AH3387">
        <f t="shared" si="80"/>
        <v>-428053</v>
      </c>
    </row>
    <row r="3388" spans="1:34" x14ac:dyDescent="0.3">
      <c r="A3388" t="s">
        <v>8</v>
      </c>
      <c r="B3388" t="s">
        <v>4817</v>
      </c>
      <c r="G3388">
        <v>108</v>
      </c>
      <c r="H3388" t="s">
        <v>5367</v>
      </c>
      <c r="I3388" t="s">
        <v>897</v>
      </c>
      <c r="W3388" t="s">
        <v>4818</v>
      </c>
      <c r="X3388" t="s">
        <v>11</v>
      </c>
      <c r="AD3388">
        <v>3300000</v>
      </c>
      <c r="AE3388">
        <v>6.9</v>
      </c>
      <c r="AF3388">
        <v>2961991</v>
      </c>
      <c r="AG3388">
        <f>IFERROR(CORREL(AD3388:$AD$3757, AF3388:$AF$3757), "")</f>
        <v>0.29389536371927677</v>
      </c>
      <c r="AH3388">
        <f t="shared" si="80"/>
        <v>-338009</v>
      </c>
    </row>
    <row r="3389" spans="1:34" x14ac:dyDescent="0.3">
      <c r="A3389" t="s">
        <v>8</v>
      </c>
      <c r="B3389" t="s">
        <v>213</v>
      </c>
      <c r="G3389">
        <v>94</v>
      </c>
      <c r="H3389" t="s">
        <v>5366</v>
      </c>
      <c r="I3389" t="s">
        <v>897</v>
      </c>
      <c r="W3389" t="s">
        <v>4819</v>
      </c>
      <c r="X3389" t="s">
        <v>4820</v>
      </c>
      <c r="AD3389">
        <v>3000000</v>
      </c>
      <c r="AE3389">
        <v>7.3</v>
      </c>
      <c r="AF3389">
        <v>2912363</v>
      </c>
      <c r="AG3389">
        <f>IFERROR(CORREL(AD3389:$AD$3757, AF3389:$AF$3757), "")</f>
        <v>0.29385696937730066</v>
      </c>
      <c r="AH3389">
        <f t="shared" si="80"/>
        <v>-87637</v>
      </c>
    </row>
    <row r="3390" spans="1:34" x14ac:dyDescent="0.3">
      <c r="A3390" t="s">
        <v>8</v>
      </c>
      <c r="B3390" t="s">
        <v>2691</v>
      </c>
      <c r="G3390">
        <v>89</v>
      </c>
      <c r="H3390" t="s">
        <v>528</v>
      </c>
      <c r="I3390" t="s">
        <v>4675</v>
      </c>
      <c r="W3390" t="s">
        <v>4821</v>
      </c>
      <c r="X3390" t="s">
        <v>11</v>
      </c>
      <c r="AD3390">
        <v>3000000</v>
      </c>
      <c r="AE3390">
        <v>6.6</v>
      </c>
      <c r="AF3390">
        <v>2223990</v>
      </c>
      <c r="AG3390">
        <f>IFERROR(CORREL(AD3390:$AD$3757, AF3390:$AF$3757), "")</f>
        <v>0.29381420104583089</v>
      </c>
      <c r="AH3390">
        <f t="shared" si="80"/>
        <v>-776010</v>
      </c>
    </row>
    <row r="3391" spans="1:34" x14ac:dyDescent="0.3">
      <c r="A3391" t="s">
        <v>8</v>
      </c>
      <c r="B3391" t="s">
        <v>1910</v>
      </c>
      <c r="G3391">
        <v>102</v>
      </c>
      <c r="H3391" t="s">
        <v>528</v>
      </c>
      <c r="I3391" t="s">
        <v>897</v>
      </c>
      <c r="J3391" t="s">
        <v>1714</v>
      </c>
      <c r="W3391" t="s">
        <v>4822</v>
      </c>
      <c r="X3391" t="s">
        <v>11</v>
      </c>
      <c r="AD3391">
        <v>3000000</v>
      </c>
      <c r="AE3391">
        <v>5.4</v>
      </c>
      <c r="AF3391">
        <v>1821983</v>
      </c>
      <c r="AG3391">
        <f>IFERROR(CORREL(AD3391:$AD$3757, AF3391:$AF$3757), "")</f>
        <v>0.29377088721243816</v>
      </c>
      <c r="AH3391">
        <f t="shared" si="80"/>
        <v>-1178017</v>
      </c>
    </row>
    <row r="3392" spans="1:34" x14ac:dyDescent="0.3">
      <c r="A3392" t="s">
        <v>8</v>
      </c>
      <c r="B3392" t="s">
        <v>3806</v>
      </c>
      <c r="G3392">
        <v>120</v>
      </c>
      <c r="H3392" t="s">
        <v>897</v>
      </c>
      <c r="I3392" t="s">
        <v>5363</v>
      </c>
      <c r="J3392" t="s">
        <v>5281</v>
      </c>
      <c r="W3392" t="s">
        <v>4823</v>
      </c>
      <c r="X3392" t="s">
        <v>3713</v>
      </c>
      <c r="AD3392">
        <v>3000000</v>
      </c>
      <c r="AE3392">
        <v>8.4</v>
      </c>
      <c r="AF3392">
        <v>2181290</v>
      </c>
      <c r="AG3392">
        <f>IFERROR(CORREL(AD3392:$AD$3757, AF3392:$AF$3757), "")</f>
        <v>0.29372729216400095</v>
      </c>
      <c r="AH3392">
        <f t="shared" si="80"/>
        <v>-818710</v>
      </c>
    </row>
    <row r="3393" spans="1:34" x14ac:dyDescent="0.3">
      <c r="A3393" t="s">
        <v>8</v>
      </c>
      <c r="B3393" t="s">
        <v>4824</v>
      </c>
      <c r="G3393">
        <v>110</v>
      </c>
      <c r="H3393" t="s">
        <v>897</v>
      </c>
      <c r="I3393" t="s">
        <v>5361</v>
      </c>
      <c r="W3393" t="s">
        <v>4825</v>
      </c>
      <c r="X3393" t="s">
        <v>11</v>
      </c>
      <c r="AD3393">
        <v>3500000</v>
      </c>
      <c r="AE3393">
        <v>6.3</v>
      </c>
      <c r="AF3393">
        <v>2848578</v>
      </c>
      <c r="AG3393">
        <f>IFERROR(CORREL(AD3393:$AD$3757, AF3393:$AF$3757), "")</f>
        <v>0.29368347612025747</v>
      </c>
      <c r="AH3393">
        <f t="shared" si="80"/>
        <v>-651422</v>
      </c>
    </row>
    <row r="3394" spans="1:34" x14ac:dyDescent="0.3">
      <c r="A3394" t="s">
        <v>8</v>
      </c>
      <c r="B3394" t="s">
        <v>4826</v>
      </c>
      <c r="G3394">
        <v>86</v>
      </c>
      <c r="H3394" t="s">
        <v>354</v>
      </c>
      <c r="I3394" t="s">
        <v>528</v>
      </c>
      <c r="J3394" t="s">
        <v>5281</v>
      </c>
      <c r="W3394" t="s">
        <v>4827</v>
      </c>
      <c r="X3394" t="s">
        <v>11</v>
      </c>
      <c r="AD3394">
        <v>3000000</v>
      </c>
      <c r="AE3394">
        <v>6.1</v>
      </c>
      <c r="AF3394">
        <v>703002</v>
      </c>
      <c r="AG3394">
        <f>IFERROR(CORREL(AD3394:$AD$3757, AF3394:$AF$3757), "")</f>
        <v>0.29364673397379032</v>
      </c>
      <c r="AH3394">
        <f t="shared" si="80"/>
        <v>-2296998</v>
      </c>
    </row>
    <row r="3395" spans="1:34" x14ac:dyDescent="0.3">
      <c r="A3395" t="s">
        <v>8</v>
      </c>
      <c r="B3395" t="s">
        <v>4828</v>
      </c>
      <c r="G3395">
        <v>87</v>
      </c>
      <c r="H3395" t="s">
        <v>528</v>
      </c>
      <c r="I3395" t="s">
        <v>5359</v>
      </c>
      <c r="W3395" t="s">
        <v>4829</v>
      </c>
      <c r="X3395" t="s">
        <v>11</v>
      </c>
      <c r="AD3395">
        <v>3000000</v>
      </c>
      <c r="AE3395">
        <v>5.3</v>
      </c>
      <c r="AF3395">
        <v>418268</v>
      </c>
      <c r="AG3395">
        <f>IFERROR(CORREL(AD3395:$AD$3757, AF3395:$AF$3757), "")</f>
        <v>0.29360286414648579</v>
      </c>
      <c r="AH3395">
        <f t="shared" ref="AH3395:AH3458" si="81" xml:space="preserve"> AF3395 - AD3395</f>
        <v>-2581732</v>
      </c>
    </row>
    <row r="3396" spans="1:34" x14ac:dyDescent="0.3">
      <c r="A3396" t="s">
        <v>8</v>
      </c>
      <c r="B3396" t="s">
        <v>401</v>
      </c>
      <c r="G3396">
        <v>93</v>
      </c>
      <c r="H3396" t="s">
        <v>528</v>
      </c>
      <c r="W3396" t="s">
        <v>4830</v>
      </c>
      <c r="X3396" t="s">
        <v>11</v>
      </c>
      <c r="AD3396">
        <v>3000000</v>
      </c>
      <c r="AE3396">
        <v>5.3</v>
      </c>
      <c r="AF3396">
        <v>200803</v>
      </c>
      <c r="AG3396">
        <f>IFERROR(CORREL(AD3396:$AD$3757, AF3396:$AF$3757), "")</f>
        <v>0.29355898876570874</v>
      </c>
      <c r="AH3396">
        <f t="shared" si="81"/>
        <v>-2799197</v>
      </c>
    </row>
    <row r="3397" spans="1:34" x14ac:dyDescent="0.3">
      <c r="A3397" t="s">
        <v>8</v>
      </c>
      <c r="B3397" t="s">
        <v>548</v>
      </c>
      <c r="G3397">
        <v>111</v>
      </c>
      <c r="H3397" t="s">
        <v>5366</v>
      </c>
      <c r="I3397" t="s">
        <v>897</v>
      </c>
      <c r="J3397" t="s">
        <v>5281</v>
      </c>
      <c r="W3397" t="s">
        <v>2587</v>
      </c>
      <c r="X3397" t="s">
        <v>11</v>
      </c>
      <c r="AD3397">
        <v>25000000</v>
      </c>
      <c r="AE3397">
        <v>6</v>
      </c>
      <c r="AF3397">
        <v>33631221</v>
      </c>
      <c r="AG3397">
        <f>IFERROR(CORREL(AD3397:$AD$3757, AF3397:$AF$3757), "")</f>
        <v>0.29351508548113259</v>
      </c>
      <c r="AH3397">
        <f t="shared" si="81"/>
        <v>8631221</v>
      </c>
    </row>
    <row r="3398" spans="1:34" x14ac:dyDescent="0.3">
      <c r="A3398" t="s">
        <v>8</v>
      </c>
      <c r="B3398" t="s">
        <v>3819</v>
      </c>
      <c r="G3398">
        <v>98</v>
      </c>
      <c r="H3398" t="s">
        <v>528</v>
      </c>
      <c r="I3398" t="s">
        <v>897</v>
      </c>
      <c r="J3398" t="s">
        <v>5359</v>
      </c>
      <c r="K3398" t="s">
        <v>5365</v>
      </c>
      <c r="W3398" t="s">
        <v>4831</v>
      </c>
      <c r="X3398" t="s">
        <v>3056</v>
      </c>
      <c r="AD3398">
        <v>2700000</v>
      </c>
      <c r="AE3398">
        <v>7.4</v>
      </c>
      <c r="AF3398">
        <v>95016</v>
      </c>
      <c r="AG3398">
        <f>IFERROR(CORREL(AD3398:$AD$3757, AF3398:$AF$3757), "")</f>
        <v>0.29323671292416253</v>
      </c>
      <c r="AH3398">
        <f t="shared" si="81"/>
        <v>-2604984</v>
      </c>
    </row>
    <row r="3399" spans="1:34" x14ac:dyDescent="0.3">
      <c r="A3399" t="s">
        <v>8</v>
      </c>
      <c r="B3399" t="s">
        <v>4832</v>
      </c>
      <c r="G3399">
        <v>88</v>
      </c>
      <c r="H3399" t="s">
        <v>1714</v>
      </c>
      <c r="I3399" t="s">
        <v>5281</v>
      </c>
      <c r="W3399" t="s">
        <v>4833</v>
      </c>
      <c r="X3399" t="s">
        <v>11</v>
      </c>
      <c r="AD3399">
        <v>5000000</v>
      </c>
      <c r="AE3399">
        <v>4.0999999999999996</v>
      </c>
      <c r="AF3399">
        <v>143000</v>
      </c>
      <c r="AG3399">
        <f>IFERROR(CORREL(AD3399:$AD$3757, AF3399:$AF$3757), "")</f>
        <v>0.2931879695755048</v>
      </c>
      <c r="AH3399">
        <f t="shared" si="81"/>
        <v>-4857000</v>
      </c>
    </row>
    <row r="3400" spans="1:34" x14ac:dyDescent="0.3">
      <c r="A3400" t="s">
        <v>8</v>
      </c>
      <c r="B3400" t="s">
        <v>472</v>
      </c>
      <c r="G3400">
        <v>97</v>
      </c>
      <c r="H3400" t="s">
        <v>528</v>
      </c>
      <c r="I3400" t="s">
        <v>897</v>
      </c>
      <c r="W3400" t="s">
        <v>4834</v>
      </c>
      <c r="X3400" t="s">
        <v>11</v>
      </c>
      <c r="AD3400">
        <v>3000000</v>
      </c>
      <c r="AE3400">
        <v>6.7</v>
      </c>
      <c r="AF3400">
        <v>39852</v>
      </c>
      <c r="AG3400">
        <f>IFERROR(CORREL(AD3400:$AD$3757, AF3400:$AF$3757), "")</f>
        <v>0.29318074030934899</v>
      </c>
      <c r="AH3400">
        <f t="shared" si="81"/>
        <v>-2960148</v>
      </c>
    </row>
    <row r="3401" spans="1:34" x14ac:dyDescent="0.3">
      <c r="A3401" t="s">
        <v>8</v>
      </c>
      <c r="B3401" t="s">
        <v>3194</v>
      </c>
      <c r="G3401">
        <v>122</v>
      </c>
      <c r="H3401" t="s">
        <v>897</v>
      </c>
      <c r="I3401" t="s">
        <v>5358</v>
      </c>
      <c r="J3401" t="s">
        <v>5281</v>
      </c>
      <c r="W3401" t="s">
        <v>4835</v>
      </c>
      <c r="X3401" t="s">
        <v>11</v>
      </c>
      <c r="AD3401">
        <v>3000000</v>
      </c>
      <c r="AE3401">
        <v>5.8</v>
      </c>
      <c r="AF3401">
        <v>22000</v>
      </c>
      <c r="AG3401">
        <f>IFERROR(CORREL(AD3401:$AD$3757, AF3401:$AF$3757), "")</f>
        <v>0.2931370402332919</v>
      </c>
      <c r="AH3401">
        <f t="shared" si="81"/>
        <v>-2978000</v>
      </c>
    </row>
    <row r="3402" spans="1:34" x14ac:dyDescent="0.3">
      <c r="A3402" t="s">
        <v>8</v>
      </c>
      <c r="B3402" t="s">
        <v>68</v>
      </c>
      <c r="G3402">
        <v>108</v>
      </c>
      <c r="H3402" t="s">
        <v>253</v>
      </c>
      <c r="I3402" t="s">
        <v>5361</v>
      </c>
      <c r="J3402" t="s">
        <v>5357</v>
      </c>
      <c r="W3402" t="s">
        <v>69</v>
      </c>
      <c r="X3402" t="s">
        <v>11</v>
      </c>
      <c r="AD3402">
        <v>200000000</v>
      </c>
      <c r="AE3402">
        <v>6.5</v>
      </c>
      <c r="AF3402">
        <v>334185206</v>
      </c>
      <c r="AG3402">
        <f>IFERROR(CORREL(AD3402:$AD$3757, AF3402:$AF$3757), "")</f>
        <v>0.29309310903502289</v>
      </c>
      <c r="AH3402">
        <f t="shared" si="81"/>
        <v>134185206</v>
      </c>
    </row>
    <row r="3403" spans="1:34" x14ac:dyDescent="0.3">
      <c r="A3403" t="s">
        <v>8</v>
      </c>
      <c r="B3403" t="s">
        <v>224</v>
      </c>
      <c r="G3403">
        <v>105</v>
      </c>
      <c r="H3403" t="s">
        <v>897</v>
      </c>
      <c r="I3403" t="s">
        <v>5361</v>
      </c>
      <c r="J3403" t="s">
        <v>5357</v>
      </c>
      <c r="K3403" t="s">
        <v>5359</v>
      </c>
      <c r="W3403" t="s">
        <v>537</v>
      </c>
      <c r="X3403" t="s">
        <v>11</v>
      </c>
      <c r="AD3403">
        <v>95000000</v>
      </c>
      <c r="AE3403">
        <v>7</v>
      </c>
      <c r="AF3403">
        <v>201148159</v>
      </c>
      <c r="AG3403">
        <f>IFERROR(CORREL(AD3403:$AD$3757, AF3403:$AF$3757), "")</f>
        <v>0.24106951942176161</v>
      </c>
      <c r="AH3403">
        <f t="shared" si="81"/>
        <v>106148159</v>
      </c>
    </row>
    <row r="3404" spans="1:34" x14ac:dyDescent="0.3">
      <c r="A3404" t="s">
        <v>8</v>
      </c>
      <c r="B3404" t="s">
        <v>1164</v>
      </c>
      <c r="G3404">
        <v>113</v>
      </c>
      <c r="H3404" t="s">
        <v>897</v>
      </c>
      <c r="W3404" t="s">
        <v>4836</v>
      </c>
      <c r="X3404" t="s">
        <v>4349</v>
      </c>
      <c r="AD3404">
        <v>2900000</v>
      </c>
      <c r="AE3404">
        <v>8</v>
      </c>
      <c r="AF3404">
        <v>5595428</v>
      </c>
      <c r="AG3404">
        <f>IFERROR(CORREL(AD3404:$AD$3757, AF3404:$AF$3757), "")</f>
        <v>0.2276081441462392</v>
      </c>
      <c r="AH3404">
        <f t="shared" si="81"/>
        <v>2695428</v>
      </c>
    </row>
    <row r="3405" spans="1:34" x14ac:dyDescent="0.3">
      <c r="A3405" t="s">
        <v>8</v>
      </c>
      <c r="B3405" t="s">
        <v>4837</v>
      </c>
      <c r="G3405">
        <v>105</v>
      </c>
      <c r="H3405" t="s">
        <v>528</v>
      </c>
      <c r="I3405" t="s">
        <v>5359</v>
      </c>
      <c r="W3405" t="s">
        <v>4838</v>
      </c>
      <c r="X3405" t="s">
        <v>11</v>
      </c>
      <c r="AD3405">
        <v>1500000</v>
      </c>
      <c r="AE3405">
        <v>6.5</v>
      </c>
      <c r="AF3405">
        <v>3123749</v>
      </c>
      <c r="AG3405">
        <f>IFERROR(CORREL(AD3405:$AD$3757, AF3405:$AF$3757), "")</f>
        <v>0.22756683931454535</v>
      </c>
      <c r="AH3405">
        <f t="shared" si="81"/>
        <v>1623749</v>
      </c>
    </row>
    <row r="3406" spans="1:34" x14ac:dyDescent="0.3">
      <c r="A3406" t="s">
        <v>8</v>
      </c>
      <c r="B3406" t="s">
        <v>2004</v>
      </c>
      <c r="G3406">
        <v>89</v>
      </c>
      <c r="H3406" t="s">
        <v>1714</v>
      </c>
      <c r="W3406" t="s">
        <v>4839</v>
      </c>
      <c r="X3406" t="s">
        <v>762</v>
      </c>
      <c r="AD3406">
        <v>2200000</v>
      </c>
      <c r="AE3406">
        <v>6.8</v>
      </c>
      <c r="AF3406">
        <v>3645438</v>
      </c>
      <c r="AG3406">
        <f>IFERROR(CORREL(AD3406:$AD$3757, AF3406:$AF$3757), "")</f>
        <v>0.2274976429580873</v>
      </c>
      <c r="AH3406">
        <f t="shared" si="81"/>
        <v>1445438</v>
      </c>
    </row>
    <row r="3407" spans="1:34" x14ac:dyDescent="0.3">
      <c r="A3407" t="s">
        <v>8</v>
      </c>
      <c r="B3407" t="s">
        <v>3470</v>
      </c>
      <c r="G3407">
        <v>116</v>
      </c>
      <c r="H3407" t="s">
        <v>5366</v>
      </c>
      <c r="I3407" t="s">
        <v>897</v>
      </c>
      <c r="J3407" t="s">
        <v>5368</v>
      </c>
      <c r="W3407" t="s">
        <v>4840</v>
      </c>
      <c r="X3407" t="s">
        <v>11</v>
      </c>
      <c r="AD3407">
        <v>8000000</v>
      </c>
      <c r="AE3407">
        <v>7.4</v>
      </c>
      <c r="AF3407">
        <v>22201636</v>
      </c>
      <c r="AG3407">
        <f>IFERROR(CORREL(AD3407:$AD$3757, AF3407:$AF$3757), "")</f>
        <v>0.22744032348601309</v>
      </c>
      <c r="AH3407">
        <f t="shared" si="81"/>
        <v>14201636</v>
      </c>
    </row>
    <row r="3408" spans="1:34" x14ac:dyDescent="0.3">
      <c r="A3408" t="s">
        <v>197</v>
      </c>
      <c r="B3408" t="s">
        <v>4841</v>
      </c>
      <c r="G3408">
        <v>120</v>
      </c>
      <c r="H3408" t="s">
        <v>528</v>
      </c>
      <c r="I3408" t="s">
        <v>5368</v>
      </c>
      <c r="J3408" t="s">
        <v>5359</v>
      </c>
      <c r="W3408" t="s">
        <v>4842</v>
      </c>
      <c r="X3408" t="s">
        <v>11</v>
      </c>
      <c r="AD3408">
        <v>2883848</v>
      </c>
      <c r="AE3408">
        <v>8.3000000000000007</v>
      </c>
      <c r="AF3408">
        <v>25000000</v>
      </c>
      <c r="AG3408">
        <f>IFERROR(CORREL(AD3408:$AD$3757, AF3408:$AF$3757), "")</f>
        <v>0.22747250887701606</v>
      </c>
      <c r="AH3408">
        <f t="shared" si="81"/>
        <v>22116152</v>
      </c>
    </row>
    <row r="3409" spans="1:34" x14ac:dyDescent="0.3">
      <c r="A3409" t="s">
        <v>8</v>
      </c>
      <c r="B3409" t="s">
        <v>4843</v>
      </c>
      <c r="G3409">
        <v>88</v>
      </c>
      <c r="H3409" t="s">
        <v>1714</v>
      </c>
      <c r="W3409" t="s">
        <v>4844</v>
      </c>
      <c r="X3409" t="s">
        <v>11</v>
      </c>
      <c r="AD3409">
        <v>2800000</v>
      </c>
      <c r="AE3409">
        <v>5.3</v>
      </c>
      <c r="AF3409">
        <v>19170001</v>
      </c>
      <c r="AG3409">
        <f>IFERROR(CORREL(AD3409:$AD$3757, AF3409:$AF$3757), "")</f>
        <v>0.22763392900921905</v>
      </c>
      <c r="AH3409">
        <f t="shared" si="81"/>
        <v>16370001</v>
      </c>
    </row>
    <row r="3410" spans="1:34" x14ac:dyDescent="0.3">
      <c r="A3410" t="s">
        <v>197</v>
      </c>
      <c r="B3410" t="s">
        <v>4712</v>
      </c>
      <c r="G3410">
        <v>102</v>
      </c>
      <c r="H3410" t="s">
        <v>253</v>
      </c>
      <c r="I3410" t="s">
        <v>5361</v>
      </c>
      <c r="J3410" t="s">
        <v>5357</v>
      </c>
      <c r="K3410" t="s">
        <v>5362</v>
      </c>
      <c r="W3410" t="s">
        <v>4845</v>
      </c>
      <c r="X3410" t="s">
        <v>11</v>
      </c>
      <c r="AD3410">
        <v>2800000</v>
      </c>
      <c r="AE3410">
        <v>8.1</v>
      </c>
      <c r="AF3410">
        <v>22202612</v>
      </c>
      <c r="AG3410">
        <f>IFERROR(CORREL(AD3410:$AD$3757, AF3410:$AF$3757), "")</f>
        <v>0.22770703029003028</v>
      </c>
      <c r="AH3410">
        <f t="shared" si="81"/>
        <v>19402612</v>
      </c>
    </row>
    <row r="3411" spans="1:34" x14ac:dyDescent="0.3">
      <c r="A3411" t="s">
        <v>197</v>
      </c>
      <c r="B3411" t="s">
        <v>2740</v>
      </c>
      <c r="G3411">
        <v>106</v>
      </c>
      <c r="H3411" t="s">
        <v>528</v>
      </c>
      <c r="W3411" t="s">
        <v>4846</v>
      </c>
      <c r="X3411" t="s">
        <v>11</v>
      </c>
      <c r="AD3411">
        <v>2800000</v>
      </c>
      <c r="AE3411">
        <v>8</v>
      </c>
      <c r="AF3411">
        <v>86300000</v>
      </c>
      <c r="AG3411">
        <f>IFERROR(CORREL(AD3411:$AD$3757, AF3411:$AF$3757), "")</f>
        <v>0.22782500921877138</v>
      </c>
      <c r="AH3411">
        <f t="shared" si="81"/>
        <v>83500000</v>
      </c>
    </row>
    <row r="3412" spans="1:34" x14ac:dyDescent="0.3">
      <c r="A3412" t="s">
        <v>8</v>
      </c>
      <c r="B3412" t="s">
        <v>3089</v>
      </c>
      <c r="G3412">
        <v>95</v>
      </c>
      <c r="H3412" t="s">
        <v>1714</v>
      </c>
      <c r="W3412" t="s">
        <v>4847</v>
      </c>
      <c r="X3412" t="s">
        <v>11</v>
      </c>
      <c r="AD3412">
        <v>2000000</v>
      </c>
      <c r="AE3412">
        <v>5.7</v>
      </c>
      <c r="AF3412">
        <v>952620</v>
      </c>
      <c r="AG3412">
        <f>IFERROR(CORREL(AD3412:$AD$3757, AF3412:$AF$3757), "")</f>
        <v>0.23048428352251207</v>
      </c>
      <c r="AH3412">
        <f t="shared" si="81"/>
        <v>-1047380</v>
      </c>
    </row>
    <row r="3413" spans="1:34" x14ac:dyDescent="0.3">
      <c r="A3413" t="s">
        <v>8</v>
      </c>
      <c r="B3413" t="s">
        <v>4848</v>
      </c>
      <c r="G3413">
        <v>113</v>
      </c>
      <c r="H3413" t="s">
        <v>897</v>
      </c>
      <c r="W3413" t="s">
        <v>4849</v>
      </c>
      <c r="X3413" t="s">
        <v>11</v>
      </c>
      <c r="AD3413">
        <v>2700000</v>
      </c>
      <c r="AE3413">
        <v>7.1</v>
      </c>
      <c r="AF3413">
        <v>9054736</v>
      </c>
      <c r="AG3413">
        <f>IFERROR(CORREL(AD3413:$AD$3757, AF3413:$AF$3757), "")</f>
        <v>0.2304168179113823</v>
      </c>
      <c r="AH3413">
        <f t="shared" si="81"/>
        <v>6354736</v>
      </c>
    </row>
    <row r="3414" spans="1:34" x14ac:dyDescent="0.3">
      <c r="A3414" t="s">
        <v>8</v>
      </c>
      <c r="B3414" t="s">
        <v>2740</v>
      </c>
      <c r="G3414">
        <v>93</v>
      </c>
      <c r="H3414" t="s">
        <v>528</v>
      </c>
      <c r="I3414" t="s">
        <v>4337</v>
      </c>
      <c r="W3414" t="s">
        <v>4850</v>
      </c>
      <c r="X3414" t="s">
        <v>11</v>
      </c>
      <c r="AD3414">
        <v>2600000</v>
      </c>
      <c r="AE3414">
        <v>7.8</v>
      </c>
      <c r="AF3414">
        <v>119500000</v>
      </c>
      <c r="AG3414">
        <f>IFERROR(CORREL(AD3414:$AD$3757, AF3414:$AF$3757), "")</f>
        <v>0.23039093862042836</v>
      </c>
      <c r="AH3414">
        <f t="shared" si="81"/>
        <v>116900000</v>
      </c>
    </row>
    <row r="3415" spans="1:34" x14ac:dyDescent="0.3">
      <c r="A3415" t="s">
        <v>8</v>
      </c>
      <c r="B3415" t="s">
        <v>4851</v>
      </c>
      <c r="G3415">
        <v>97</v>
      </c>
      <c r="H3415" t="s">
        <v>1714</v>
      </c>
      <c r="I3415" t="s">
        <v>5281</v>
      </c>
      <c r="W3415" t="s">
        <v>4852</v>
      </c>
      <c r="X3415" t="s">
        <v>11</v>
      </c>
      <c r="AD3415">
        <v>1800000</v>
      </c>
      <c r="AE3415">
        <v>5.9</v>
      </c>
      <c r="AF3415">
        <v>32600000</v>
      </c>
      <c r="AG3415">
        <f>IFERROR(CORREL(AD3415:$AD$3757, AF3415:$AF$3757), "")</f>
        <v>0.23582822680530238</v>
      </c>
      <c r="AH3415">
        <f t="shared" si="81"/>
        <v>30800000</v>
      </c>
    </row>
    <row r="3416" spans="1:34" x14ac:dyDescent="0.3">
      <c r="A3416" t="s">
        <v>8</v>
      </c>
      <c r="B3416" t="s">
        <v>3320</v>
      </c>
      <c r="G3416">
        <v>140</v>
      </c>
      <c r="H3416" t="s">
        <v>897</v>
      </c>
      <c r="I3416" t="s">
        <v>5359</v>
      </c>
      <c r="W3416" t="s">
        <v>4853</v>
      </c>
      <c r="X3416" t="s">
        <v>11</v>
      </c>
      <c r="AD3416">
        <v>2600000</v>
      </c>
      <c r="AE3416">
        <v>7.8</v>
      </c>
      <c r="AF3416">
        <v>3130592</v>
      </c>
      <c r="AG3416">
        <f>IFERROR(CORREL(AD3416:$AD$3757, AF3416:$AF$3757), "")</f>
        <v>0.23622029277249942</v>
      </c>
      <c r="AH3416">
        <f t="shared" si="81"/>
        <v>530592</v>
      </c>
    </row>
    <row r="3417" spans="1:34" x14ac:dyDescent="0.3">
      <c r="A3417" t="s">
        <v>8</v>
      </c>
      <c r="B3417" t="s">
        <v>2080</v>
      </c>
      <c r="G3417">
        <v>109</v>
      </c>
      <c r="H3417" t="s">
        <v>897</v>
      </c>
      <c r="I3417" t="s">
        <v>5358</v>
      </c>
      <c r="J3417" t="s">
        <v>5281</v>
      </c>
      <c r="W3417" t="s">
        <v>2081</v>
      </c>
      <c r="X3417" t="s">
        <v>11</v>
      </c>
      <c r="AD3417">
        <v>34000000</v>
      </c>
      <c r="AE3417">
        <v>5.3</v>
      </c>
      <c r="AF3417">
        <v>10654581</v>
      </c>
      <c r="AG3417">
        <f>IFERROR(CORREL(AD3417:$AD$3757, AF3417:$AF$3757), "")</f>
        <v>0.23616756871906686</v>
      </c>
      <c r="AH3417">
        <f t="shared" si="81"/>
        <v>-23345419</v>
      </c>
    </row>
    <row r="3418" spans="1:34" x14ac:dyDescent="0.3">
      <c r="A3418" t="s">
        <v>8</v>
      </c>
      <c r="B3418" t="s">
        <v>4854</v>
      </c>
      <c r="G3418">
        <v>66</v>
      </c>
      <c r="H3418" t="s">
        <v>1714</v>
      </c>
      <c r="I3418" t="s">
        <v>5363</v>
      </c>
      <c r="J3418" t="s">
        <v>5358</v>
      </c>
      <c r="K3418" t="s">
        <v>5281</v>
      </c>
      <c r="W3418" t="s">
        <v>4855</v>
      </c>
      <c r="X3418" t="s">
        <v>733</v>
      </c>
      <c r="AD3418">
        <v>2600000</v>
      </c>
      <c r="AE3418">
        <v>7.2</v>
      </c>
      <c r="AF3418">
        <v>38108</v>
      </c>
      <c r="AG3418">
        <f>IFERROR(CORREL(AD3418:$AD$3757, AF3418:$AF$3757), "")</f>
        <v>0.23631554775479899</v>
      </c>
      <c r="AH3418">
        <f t="shared" si="81"/>
        <v>-2561892</v>
      </c>
    </row>
    <row r="3419" spans="1:34" x14ac:dyDescent="0.3">
      <c r="A3419" t="s">
        <v>8</v>
      </c>
      <c r="B3419" t="s">
        <v>4667</v>
      </c>
      <c r="G3419">
        <v>86</v>
      </c>
      <c r="H3419" t="s">
        <v>528</v>
      </c>
      <c r="I3419" t="s">
        <v>5357</v>
      </c>
      <c r="W3419" t="s">
        <v>4856</v>
      </c>
      <c r="X3419" t="s">
        <v>11</v>
      </c>
      <c r="AD3419">
        <v>2500000</v>
      </c>
      <c r="AE3419">
        <v>5.0999999999999996</v>
      </c>
      <c r="AF3419">
        <v>40041683</v>
      </c>
      <c r="AG3419">
        <f>IFERROR(CORREL(AD3419:$AD$3757, AF3419:$AF$3757), "")</f>
        <v>0.23626038318467479</v>
      </c>
      <c r="AH3419">
        <f t="shared" si="81"/>
        <v>37541683</v>
      </c>
    </row>
    <row r="3420" spans="1:34" x14ac:dyDescent="0.3">
      <c r="A3420" t="s">
        <v>8</v>
      </c>
      <c r="B3420" t="s">
        <v>4857</v>
      </c>
      <c r="G3420">
        <v>87</v>
      </c>
      <c r="H3420" t="s">
        <v>4675</v>
      </c>
      <c r="W3420" t="s">
        <v>4858</v>
      </c>
      <c r="X3420" t="s">
        <v>11</v>
      </c>
      <c r="AD3420">
        <v>2500000</v>
      </c>
      <c r="AE3420">
        <v>5.0999999999999996</v>
      </c>
      <c r="AF3420">
        <v>33349949</v>
      </c>
      <c r="AG3420">
        <f>IFERROR(CORREL(AD3420:$AD$3757, AF3420:$AF$3757), "")</f>
        <v>0.23684334147911157</v>
      </c>
      <c r="AH3420">
        <f t="shared" si="81"/>
        <v>30849949</v>
      </c>
    </row>
    <row r="3421" spans="1:34" x14ac:dyDescent="0.3">
      <c r="A3421" t="s">
        <v>8</v>
      </c>
      <c r="B3421" t="s">
        <v>3387</v>
      </c>
      <c r="G3421">
        <v>119</v>
      </c>
      <c r="H3421" t="s">
        <v>1714</v>
      </c>
      <c r="W3421" t="s">
        <v>3388</v>
      </c>
      <c r="X3421" t="s">
        <v>11</v>
      </c>
      <c r="AD3421">
        <v>15000000</v>
      </c>
      <c r="AE3421">
        <v>4.9000000000000004</v>
      </c>
      <c r="AF3421">
        <v>33386128</v>
      </c>
      <c r="AG3421">
        <f>IFERROR(CORREL(AD3421:$AD$3757, AF3421:$AF$3757), "")</f>
        <v>0.23723353402082217</v>
      </c>
      <c r="AH3421">
        <f t="shared" si="81"/>
        <v>18386128</v>
      </c>
    </row>
    <row r="3422" spans="1:34" x14ac:dyDescent="0.3">
      <c r="A3422" t="s">
        <v>8</v>
      </c>
      <c r="B3422" t="s">
        <v>87</v>
      </c>
      <c r="G3422">
        <v>149</v>
      </c>
      <c r="H3422" t="s">
        <v>528</v>
      </c>
      <c r="I3422" t="s">
        <v>897</v>
      </c>
      <c r="J3422" t="s">
        <v>5368</v>
      </c>
      <c r="W3422" t="s">
        <v>4859</v>
      </c>
      <c r="X3422" t="s">
        <v>11</v>
      </c>
      <c r="AD3422">
        <v>26000000</v>
      </c>
      <c r="AE3422">
        <v>6.9</v>
      </c>
      <c r="AF3422">
        <v>25809813</v>
      </c>
      <c r="AG3422">
        <f>IFERROR(CORREL(AD3422:$AD$3757, AF3422:$AF$3757), "")</f>
        <v>0.2371678733030276</v>
      </c>
      <c r="AH3422">
        <f t="shared" si="81"/>
        <v>-190187</v>
      </c>
    </row>
    <row r="3423" spans="1:34" x14ac:dyDescent="0.3">
      <c r="A3423" t="s">
        <v>8</v>
      </c>
      <c r="B3423" t="s">
        <v>4860</v>
      </c>
      <c r="G3423">
        <v>98</v>
      </c>
      <c r="H3423" t="s">
        <v>1714</v>
      </c>
      <c r="I3423" t="s">
        <v>5363</v>
      </c>
      <c r="J3423" t="s">
        <v>5358</v>
      </c>
      <c r="W3423" t="s">
        <v>4861</v>
      </c>
      <c r="X3423" t="s">
        <v>11</v>
      </c>
      <c r="AD3423">
        <v>2500000</v>
      </c>
      <c r="AE3423">
        <v>4.5999999999999996</v>
      </c>
      <c r="AF3423">
        <v>14400000</v>
      </c>
      <c r="AG3423">
        <f>IFERROR(CORREL(AD3423:$AD$3757, AF3423:$AF$3757), "")</f>
        <v>0.2368525838682381</v>
      </c>
      <c r="AH3423">
        <f t="shared" si="81"/>
        <v>11900000</v>
      </c>
    </row>
    <row r="3424" spans="1:34" x14ac:dyDescent="0.3">
      <c r="A3424" t="s">
        <v>8</v>
      </c>
      <c r="B3424" t="s">
        <v>4862</v>
      </c>
      <c r="G3424">
        <v>75</v>
      </c>
      <c r="H3424" t="s">
        <v>528</v>
      </c>
      <c r="I3424" t="s">
        <v>4675</v>
      </c>
      <c r="W3424" t="s">
        <v>4863</v>
      </c>
      <c r="X3424" t="s">
        <v>11</v>
      </c>
      <c r="AD3424">
        <v>2500000</v>
      </c>
      <c r="AE3424">
        <v>6.7</v>
      </c>
      <c r="AF3424">
        <v>32230907</v>
      </c>
      <c r="AG3424">
        <f>IFERROR(CORREL(AD3424:$AD$3757, AF3424:$AF$3757), "")</f>
        <v>0.23688007505416489</v>
      </c>
      <c r="AH3424">
        <f t="shared" si="81"/>
        <v>29730907</v>
      </c>
    </row>
    <row r="3425" spans="1:34" x14ac:dyDescent="0.3">
      <c r="A3425" t="s">
        <v>8</v>
      </c>
      <c r="B3425" t="s">
        <v>1615</v>
      </c>
      <c r="G3425">
        <v>104</v>
      </c>
      <c r="H3425" t="s">
        <v>897</v>
      </c>
      <c r="W3425" t="s">
        <v>4864</v>
      </c>
      <c r="X3425" t="s">
        <v>11</v>
      </c>
      <c r="AD3425">
        <v>2500000</v>
      </c>
      <c r="AE3425">
        <v>7.1</v>
      </c>
      <c r="AF3425">
        <v>6401336</v>
      </c>
      <c r="AG3425">
        <f>IFERROR(CORREL(AD3425:$AD$3757, AF3425:$AF$3757), "")</f>
        <v>0.23724478176288297</v>
      </c>
      <c r="AH3425">
        <f t="shared" si="81"/>
        <v>3901336</v>
      </c>
    </row>
    <row r="3426" spans="1:34" x14ac:dyDescent="0.3">
      <c r="A3426" t="s">
        <v>8</v>
      </c>
      <c r="B3426" t="s">
        <v>4430</v>
      </c>
      <c r="G3426">
        <v>102</v>
      </c>
      <c r="H3426" t="s">
        <v>528</v>
      </c>
      <c r="I3426" t="s">
        <v>897</v>
      </c>
      <c r="J3426" t="s">
        <v>5359</v>
      </c>
      <c r="W3426" t="s">
        <v>4865</v>
      </c>
      <c r="X3426" t="s">
        <v>11</v>
      </c>
      <c r="AD3426">
        <v>2500000</v>
      </c>
      <c r="AE3426">
        <v>7.6</v>
      </c>
      <c r="AF3426">
        <v>26781723</v>
      </c>
      <c r="AG3426">
        <f>IFERROR(CORREL(AD3426:$AD$3757, AF3426:$AF$3757), "")</f>
        <v>0.23720495549079487</v>
      </c>
      <c r="AH3426">
        <f t="shared" si="81"/>
        <v>24281723</v>
      </c>
    </row>
    <row r="3427" spans="1:34" x14ac:dyDescent="0.3">
      <c r="A3427" t="s">
        <v>8</v>
      </c>
      <c r="B3427" t="s">
        <v>2442</v>
      </c>
      <c r="G3427">
        <v>105</v>
      </c>
      <c r="H3427" t="s">
        <v>897</v>
      </c>
      <c r="I3427" t="s">
        <v>5359</v>
      </c>
      <c r="W3427" t="s">
        <v>4866</v>
      </c>
      <c r="X3427" t="s">
        <v>11</v>
      </c>
      <c r="AD3427">
        <v>2500000</v>
      </c>
      <c r="AE3427">
        <v>8.1</v>
      </c>
      <c r="AF3427">
        <v>5400000</v>
      </c>
      <c r="AG3427">
        <f>IFERROR(CORREL(AD3427:$AD$3757, AF3427:$AF$3757), "")</f>
        <v>0.23744153266005347</v>
      </c>
      <c r="AH3427">
        <f t="shared" si="81"/>
        <v>2900000</v>
      </c>
    </row>
    <row r="3428" spans="1:34" x14ac:dyDescent="0.3">
      <c r="A3428" t="s">
        <v>8</v>
      </c>
      <c r="B3428" t="s">
        <v>4867</v>
      </c>
      <c r="G3428">
        <v>107</v>
      </c>
      <c r="H3428" t="s">
        <v>897</v>
      </c>
      <c r="W3428" t="s">
        <v>4868</v>
      </c>
      <c r="X3428" t="s">
        <v>11</v>
      </c>
      <c r="AD3428">
        <v>2500000</v>
      </c>
      <c r="AE3428">
        <v>7</v>
      </c>
      <c r="AF3428">
        <v>1282084</v>
      </c>
      <c r="AG3428">
        <f>IFERROR(CORREL(AD3428:$AD$3757, AF3428:$AF$3757), "")</f>
        <v>0.2373965708125032</v>
      </c>
      <c r="AH3428">
        <f t="shared" si="81"/>
        <v>-1217916</v>
      </c>
    </row>
    <row r="3429" spans="1:34" x14ac:dyDescent="0.3">
      <c r="A3429" t="s">
        <v>8</v>
      </c>
      <c r="B3429" t="s">
        <v>3764</v>
      </c>
      <c r="G3429">
        <v>89</v>
      </c>
      <c r="H3429" t="s">
        <v>528</v>
      </c>
      <c r="I3429" t="s">
        <v>5366</v>
      </c>
      <c r="J3429" t="s">
        <v>897</v>
      </c>
      <c r="K3429" t="s">
        <v>5358</v>
      </c>
      <c r="W3429" t="s">
        <v>4869</v>
      </c>
      <c r="X3429" t="s">
        <v>11</v>
      </c>
      <c r="AD3429">
        <v>2500000</v>
      </c>
      <c r="AE3429">
        <v>7.1</v>
      </c>
      <c r="AF3429">
        <v>3325638</v>
      </c>
      <c r="AG3429">
        <f>IFERROR(CORREL(AD3429:$AD$3757, AF3429:$AF$3757), "")</f>
        <v>0.23733933020199746</v>
      </c>
      <c r="AH3429">
        <f t="shared" si="81"/>
        <v>825638</v>
      </c>
    </row>
    <row r="3430" spans="1:34" x14ac:dyDescent="0.3">
      <c r="A3430" t="s">
        <v>8</v>
      </c>
      <c r="B3430" t="s">
        <v>4870</v>
      </c>
      <c r="G3430">
        <v>106</v>
      </c>
      <c r="H3430" t="s">
        <v>897</v>
      </c>
      <c r="I3430" t="s">
        <v>5359</v>
      </c>
      <c r="W3430" t="s">
        <v>4871</v>
      </c>
      <c r="X3430" t="s">
        <v>11</v>
      </c>
      <c r="AD3430">
        <v>2000000</v>
      </c>
      <c r="AE3430">
        <v>7.6</v>
      </c>
      <c r="AF3430">
        <v>395592</v>
      </c>
      <c r="AG3430">
        <f>IFERROR(CORREL(AD3430:$AD$3757, AF3430:$AF$3757), "")</f>
        <v>0.23728596849280592</v>
      </c>
      <c r="AH3430">
        <f t="shared" si="81"/>
        <v>-1604408</v>
      </c>
    </row>
    <row r="3431" spans="1:34" x14ac:dyDescent="0.3">
      <c r="A3431" t="s">
        <v>8</v>
      </c>
      <c r="B3431" t="s">
        <v>4872</v>
      </c>
      <c r="G3431">
        <v>95</v>
      </c>
      <c r="H3431" t="s">
        <v>528</v>
      </c>
      <c r="I3431" t="s">
        <v>897</v>
      </c>
      <c r="J3431" t="s">
        <v>5359</v>
      </c>
      <c r="W3431" t="s">
        <v>4873</v>
      </c>
      <c r="X3431" t="s">
        <v>11</v>
      </c>
      <c r="AD3431">
        <v>2500000</v>
      </c>
      <c r="AE3431">
        <v>7.1</v>
      </c>
      <c r="AF3431">
        <v>6851969</v>
      </c>
      <c r="AG3431">
        <f>IFERROR(CORREL(AD3431:$AD$3757, AF3431:$AF$3757), "")</f>
        <v>0.23721756176437261</v>
      </c>
      <c r="AH3431">
        <f t="shared" si="81"/>
        <v>4351969</v>
      </c>
    </row>
    <row r="3432" spans="1:34" x14ac:dyDescent="0.3">
      <c r="A3432" t="s">
        <v>8</v>
      </c>
      <c r="B3432" t="s">
        <v>982</v>
      </c>
      <c r="G3432">
        <v>101</v>
      </c>
      <c r="H3432" t="s">
        <v>528</v>
      </c>
      <c r="I3432" t="s">
        <v>4675</v>
      </c>
      <c r="J3432" t="s">
        <v>2601</v>
      </c>
      <c r="W3432" t="s">
        <v>4874</v>
      </c>
      <c r="X3432" t="s">
        <v>11</v>
      </c>
      <c r="AD3432">
        <v>2500000</v>
      </c>
      <c r="AE3432">
        <v>7.7</v>
      </c>
      <c r="AF3432">
        <v>12995673</v>
      </c>
      <c r="AG3432">
        <f>IFERROR(CORREL(AD3432:$AD$3757, AF3432:$AF$3757), "")</f>
        <v>0.23717881387303075</v>
      </c>
      <c r="AH3432">
        <f t="shared" si="81"/>
        <v>10495673</v>
      </c>
    </row>
    <row r="3433" spans="1:34" x14ac:dyDescent="0.3">
      <c r="A3433" t="s">
        <v>8</v>
      </c>
      <c r="B3433" t="s">
        <v>4875</v>
      </c>
      <c r="G3433">
        <v>112</v>
      </c>
      <c r="H3433" t="s">
        <v>4675</v>
      </c>
      <c r="W3433" t="s">
        <v>4876</v>
      </c>
      <c r="X3433" t="s">
        <v>11</v>
      </c>
      <c r="AD3433">
        <v>2500000</v>
      </c>
      <c r="AE3433">
        <v>7.6</v>
      </c>
      <c r="AF3433">
        <v>173783</v>
      </c>
      <c r="AG3433">
        <f>IFERROR(CORREL(AD3433:$AD$3757, AF3433:$AF$3757), "")</f>
        <v>0.23719077553648646</v>
      </c>
      <c r="AH3433">
        <f t="shared" si="81"/>
        <v>-2326217</v>
      </c>
    </row>
    <row r="3434" spans="1:34" x14ac:dyDescent="0.3">
      <c r="A3434" t="s">
        <v>197</v>
      </c>
      <c r="B3434" t="s">
        <v>1346</v>
      </c>
      <c r="G3434">
        <v>92</v>
      </c>
      <c r="H3434" t="s">
        <v>528</v>
      </c>
      <c r="I3434" t="s">
        <v>5365</v>
      </c>
      <c r="W3434" t="s">
        <v>2176</v>
      </c>
      <c r="X3434" t="s">
        <v>11</v>
      </c>
      <c r="AD3434">
        <v>20000000</v>
      </c>
      <c r="AE3434">
        <v>6.7</v>
      </c>
      <c r="AF3434">
        <v>114324072</v>
      </c>
      <c r="AG3434">
        <f>IFERROR(CORREL(AD3434:$AD$3757, AF3434:$AF$3757), "")</f>
        <v>0.23713078193594564</v>
      </c>
      <c r="AH3434">
        <f t="shared" si="81"/>
        <v>94324072</v>
      </c>
    </row>
    <row r="3435" spans="1:34" x14ac:dyDescent="0.3">
      <c r="A3435" t="s">
        <v>8</v>
      </c>
      <c r="B3435" t="s">
        <v>4877</v>
      </c>
      <c r="G3435">
        <v>100</v>
      </c>
      <c r="H3435" t="s">
        <v>528</v>
      </c>
      <c r="I3435" t="s">
        <v>897</v>
      </c>
      <c r="J3435" t="s">
        <v>5361</v>
      </c>
      <c r="W3435" t="s">
        <v>4878</v>
      </c>
      <c r="X3435" t="s">
        <v>11</v>
      </c>
      <c r="AD3435">
        <v>2500000</v>
      </c>
      <c r="AE3435">
        <v>5.7</v>
      </c>
      <c r="AF3435">
        <v>71904</v>
      </c>
      <c r="AG3435">
        <f>IFERROR(CORREL(AD3435:$AD$3757, AF3435:$AF$3757), "")</f>
        <v>0.23936541741509887</v>
      </c>
      <c r="AH3435">
        <f t="shared" si="81"/>
        <v>-2428096</v>
      </c>
    </row>
    <row r="3436" spans="1:34" x14ac:dyDescent="0.3">
      <c r="A3436" t="s">
        <v>8</v>
      </c>
      <c r="B3436" t="s">
        <v>4879</v>
      </c>
      <c r="G3436">
        <v>80</v>
      </c>
      <c r="H3436" t="s">
        <v>4675</v>
      </c>
      <c r="W3436" t="s">
        <v>4880</v>
      </c>
      <c r="X3436" t="s">
        <v>11</v>
      </c>
      <c r="AD3436">
        <v>2500000</v>
      </c>
      <c r="AE3436">
        <v>7.1</v>
      </c>
      <c r="AF3436">
        <v>99851</v>
      </c>
      <c r="AG3436">
        <f>IFERROR(CORREL(AD3436:$AD$3757, AF3436:$AF$3757), "")</f>
        <v>0.23930633343952731</v>
      </c>
      <c r="AH3436">
        <f t="shared" si="81"/>
        <v>-2400149</v>
      </c>
    </row>
    <row r="3437" spans="1:34" x14ac:dyDescent="0.3">
      <c r="A3437" t="s">
        <v>8</v>
      </c>
      <c r="B3437" t="s">
        <v>4881</v>
      </c>
      <c r="G3437">
        <v>106</v>
      </c>
      <c r="H3437" t="s">
        <v>528</v>
      </c>
      <c r="I3437" t="s">
        <v>897</v>
      </c>
      <c r="J3437" t="s">
        <v>5359</v>
      </c>
      <c r="W3437" t="s">
        <v>4882</v>
      </c>
      <c r="X3437" t="s">
        <v>11</v>
      </c>
      <c r="AD3437">
        <v>14000000</v>
      </c>
      <c r="AE3437">
        <v>6.2</v>
      </c>
      <c r="AF3437">
        <v>115504</v>
      </c>
      <c r="AG3437">
        <f>IFERROR(CORREL(AD3437:$AD$3757, AF3437:$AF$3757), "")</f>
        <v>0.23924687081704299</v>
      </c>
      <c r="AH3437">
        <f t="shared" si="81"/>
        <v>-13884496</v>
      </c>
    </row>
    <row r="3438" spans="1:34" x14ac:dyDescent="0.3">
      <c r="A3438" t="s">
        <v>8</v>
      </c>
      <c r="B3438" t="s">
        <v>3526</v>
      </c>
      <c r="G3438">
        <v>103</v>
      </c>
      <c r="H3438" t="s">
        <v>1714</v>
      </c>
      <c r="I3438" t="s">
        <v>5281</v>
      </c>
      <c r="W3438" t="s">
        <v>4883</v>
      </c>
      <c r="X3438" t="s">
        <v>3056</v>
      </c>
      <c r="AD3438">
        <v>8400000</v>
      </c>
      <c r="AE3438">
        <v>6.1</v>
      </c>
      <c r="AF3438">
        <v>5725</v>
      </c>
      <c r="AG3438">
        <f>IFERROR(CORREL(AD3438:$AD$3757, AF3438:$AF$3757), "")</f>
        <v>0.23943054846927675</v>
      </c>
      <c r="AH3438">
        <f t="shared" si="81"/>
        <v>-8394275</v>
      </c>
    </row>
    <row r="3439" spans="1:34" x14ac:dyDescent="0.3">
      <c r="A3439" t="s">
        <v>8</v>
      </c>
      <c r="B3439" t="s">
        <v>4884</v>
      </c>
      <c r="G3439">
        <v>90</v>
      </c>
      <c r="H3439" t="s">
        <v>897</v>
      </c>
      <c r="I3439" t="s">
        <v>5359</v>
      </c>
      <c r="J3439" t="s">
        <v>5358</v>
      </c>
      <c r="K3439" t="s">
        <v>5281</v>
      </c>
      <c r="W3439" t="s">
        <v>4885</v>
      </c>
      <c r="X3439" t="s">
        <v>733</v>
      </c>
      <c r="AD3439">
        <v>2500000</v>
      </c>
      <c r="AE3439">
        <v>5.9</v>
      </c>
      <c r="AF3439">
        <v>75727</v>
      </c>
      <c r="AG3439">
        <f>IFERROR(CORREL(AD3439:$AD$3757, AF3439:$AF$3757), "")</f>
        <v>0.23949406704501452</v>
      </c>
      <c r="AH3439">
        <f t="shared" si="81"/>
        <v>-2424273</v>
      </c>
    </row>
    <row r="3440" spans="1:34" x14ac:dyDescent="0.3">
      <c r="A3440" t="s">
        <v>8</v>
      </c>
      <c r="B3440" t="s">
        <v>172</v>
      </c>
      <c r="G3440">
        <v>96</v>
      </c>
      <c r="H3440" t="s">
        <v>528</v>
      </c>
      <c r="I3440" t="s">
        <v>5366</v>
      </c>
      <c r="J3440" t="s">
        <v>897</v>
      </c>
      <c r="W3440" t="s">
        <v>4886</v>
      </c>
      <c r="X3440" t="s">
        <v>11</v>
      </c>
      <c r="AD3440">
        <v>2500000</v>
      </c>
      <c r="AE3440">
        <v>6.8</v>
      </c>
      <c r="AF3440">
        <v>322157</v>
      </c>
      <c r="AG3440">
        <f>IFERROR(CORREL(AD3440:$AD$3757, AF3440:$AF$3757), "")</f>
        <v>0.23943461627447279</v>
      </c>
      <c r="AH3440">
        <f t="shared" si="81"/>
        <v>-2177843</v>
      </c>
    </row>
    <row r="3441" spans="1:34" x14ac:dyDescent="0.3">
      <c r="A3441" t="s">
        <v>8</v>
      </c>
      <c r="B3441" t="s">
        <v>1351</v>
      </c>
      <c r="G3441">
        <v>120</v>
      </c>
      <c r="H3441" t="s">
        <v>897</v>
      </c>
      <c r="I3441" t="s">
        <v>5364</v>
      </c>
      <c r="W3441" t="s">
        <v>4887</v>
      </c>
      <c r="X3441" t="s">
        <v>11</v>
      </c>
      <c r="AD3441">
        <v>2400000</v>
      </c>
      <c r="AE3441">
        <v>6.8</v>
      </c>
      <c r="AF3441">
        <v>5731103</v>
      </c>
      <c r="AG3441">
        <f>IFERROR(CORREL(AD3441:$AD$3757, AF3441:$AF$3757), "")</f>
        <v>0.23937483697376044</v>
      </c>
      <c r="AH3441">
        <f t="shared" si="81"/>
        <v>3331103</v>
      </c>
    </row>
    <row r="3442" spans="1:34" x14ac:dyDescent="0.3">
      <c r="A3442" t="s">
        <v>8</v>
      </c>
      <c r="B3442" t="s">
        <v>4888</v>
      </c>
      <c r="G3442">
        <v>101</v>
      </c>
      <c r="H3442" t="s">
        <v>897</v>
      </c>
      <c r="I3442" t="s">
        <v>1714</v>
      </c>
      <c r="J3442" t="s">
        <v>5363</v>
      </c>
      <c r="K3442" t="s">
        <v>5281</v>
      </c>
      <c r="W3442" t="s">
        <v>4889</v>
      </c>
      <c r="X3442" t="s">
        <v>11</v>
      </c>
      <c r="AD3442">
        <v>2400000</v>
      </c>
      <c r="AE3442">
        <v>5.0999999999999996</v>
      </c>
      <c r="AF3442">
        <v>978908</v>
      </c>
      <c r="AG3442">
        <f>IFERROR(CORREL(AD3442:$AD$3757, AF3442:$AF$3757), "")</f>
        <v>0.23932811840467996</v>
      </c>
      <c r="AH3442">
        <f t="shared" si="81"/>
        <v>-1421092</v>
      </c>
    </row>
    <row r="3443" spans="1:34" x14ac:dyDescent="0.3">
      <c r="A3443" t="s">
        <v>8</v>
      </c>
      <c r="B3443" t="s">
        <v>4890</v>
      </c>
      <c r="G3443">
        <v>101</v>
      </c>
      <c r="H3443" t="s">
        <v>5366</v>
      </c>
      <c r="I3443" t="s">
        <v>897</v>
      </c>
      <c r="W3443" t="s">
        <v>4891</v>
      </c>
      <c r="X3443" t="s">
        <v>11</v>
      </c>
      <c r="AD3443">
        <v>1500000</v>
      </c>
      <c r="AE3443">
        <v>7.7</v>
      </c>
      <c r="AF3443">
        <v>327919</v>
      </c>
      <c r="AG3443">
        <f>IFERROR(CORREL(AD3443:$AD$3757, AF3443:$AF$3757), "")</f>
        <v>0.23926611371109199</v>
      </c>
      <c r="AH3443">
        <f t="shared" si="81"/>
        <v>-1172081</v>
      </c>
    </row>
    <row r="3444" spans="1:34" x14ac:dyDescent="0.3">
      <c r="A3444" t="s">
        <v>8</v>
      </c>
      <c r="B3444" t="s">
        <v>4892</v>
      </c>
      <c r="G3444">
        <v>105</v>
      </c>
      <c r="H3444" t="s">
        <v>897</v>
      </c>
      <c r="I3444" t="s">
        <v>5362</v>
      </c>
      <c r="W3444" t="s">
        <v>4893</v>
      </c>
      <c r="X3444" t="s">
        <v>11</v>
      </c>
      <c r="AD3444">
        <v>2450000</v>
      </c>
      <c r="AE3444">
        <v>3.9</v>
      </c>
      <c r="AF3444">
        <v>178739</v>
      </c>
      <c r="AG3444">
        <f>IFERROR(CORREL(AD3444:$AD$3757, AF3444:$AF$3757), "")</f>
        <v>0.23918529125315779</v>
      </c>
      <c r="AH3444">
        <f t="shared" si="81"/>
        <v>-2271261</v>
      </c>
    </row>
    <row r="3445" spans="1:34" x14ac:dyDescent="0.3">
      <c r="A3445" t="s">
        <v>8</v>
      </c>
      <c r="B3445" t="s">
        <v>1891</v>
      </c>
      <c r="G3445">
        <v>91</v>
      </c>
      <c r="H3445" t="s">
        <v>1714</v>
      </c>
      <c r="I3445" t="s">
        <v>5281</v>
      </c>
      <c r="W3445" t="s">
        <v>4894</v>
      </c>
      <c r="X3445" t="s">
        <v>11</v>
      </c>
      <c r="AD3445">
        <v>4000000</v>
      </c>
      <c r="AE3445">
        <v>5.7</v>
      </c>
      <c r="AF3445">
        <v>36200000</v>
      </c>
      <c r="AG3445">
        <f>IFERROR(CORREL(AD3445:$AD$3757, AF3445:$AF$3757), "")</f>
        <v>0.23912276610470656</v>
      </c>
      <c r="AH3445">
        <f t="shared" si="81"/>
        <v>32200000</v>
      </c>
    </row>
    <row r="3446" spans="1:34" x14ac:dyDescent="0.3">
      <c r="A3446" t="s">
        <v>8</v>
      </c>
      <c r="B3446" t="s">
        <v>4895</v>
      </c>
      <c r="G3446">
        <v>92</v>
      </c>
      <c r="H3446" t="s">
        <v>1714</v>
      </c>
      <c r="I3446" t="s">
        <v>5363</v>
      </c>
      <c r="J3446" t="s">
        <v>5281</v>
      </c>
      <c r="W3446" t="s">
        <v>4896</v>
      </c>
      <c r="X3446" t="s">
        <v>11</v>
      </c>
      <c r="AD3446">
        <v>2200000</v>
      </c>
      <c r="AE3446">
        <v>4.7</v>
      </c>
      <c r="AF3446">
        <v>21300000</v>
      </c>
      <c r="AG3446">
        <f>IFERROR(CORREL(AD3446:$AD$3757, AF3446:$AF$3757), "")</f>
        <v>0.23955885795492973</v>
      </c>
      <c r="AH3446">
        <f t="shared" si="81"/>
        <v>19100000</v>
      </c>
    </row>
    <row r="3447" spans="1:34" x14ac:dyDescent="0.3">
      <c r="A3447" t="s">
        <v>8</v>
      </c>
      <c r="B3447" t="s">
        <v>4897</v>
      </c>
      <c r="G3447">
        <v>117</v>
      </c>
      <c r="H3447" t="s">
        <v>897</v>
      </c>
      <c r="W3447" t="s">
        <v>4898</v>
      </c>
      <c r="X3447" t="s">
        <v>11</v>
      </c>
      <c r="AD3447">
        <v>2200000</v>
      </c>
      <c r="AE3447">
        <v>5.9</v>
      </c>
      <c r="AF3447">
        <v>379643</v>
      </c>
      <c r="AG3447">
        <f>IFERROR(CORREL(AD3447:$AD$3757, AF3447:$AF$3757), "")</f>
        <v>0.23970026639096595</v>
      </c>
      <c r="AH3447">
        <f t="shared" si="81"/>
        <v>-1820357</v>
      </c>
    </row>
    <row r="3448" spans="1:34" x14ac:dyDescent="0.3">
      <c r="A3448" t="s">
        <v>197</v>
      </c>
      <c r="B3448" t="s">
        <v>4899</v>
      </c>
      <c r="G3448">
        <v>172</v>
      </c>
      <c r="H3448" t="s">
        <v>897</v>
      </c>
      <c r="I3448" t="s">
        <v>5359</v>
      </c>
      <c r="J3448" t="s">
        <v>2601</v>
      </c>
      <c r="W3448" t="s">
        <v>4900</v>
      </c>
      <c r="X3448" t="s">
        <v>11</v>
      </c>
      <c r="AD3448">
        <v>2100000</v>
      </c>
      <c r="AE3448">
        <v>8.1</v>
      </c>
      <c r="AF3448">
        <v>23650000</v>
      </c>
      <c r="AG3448">
        <f>IFERROR(CORREL(AD3448:$AD$3757, AF3448:$AF$3757), "")</f>
        <v>0.23963198922079121</v>
      </c>
      <c r="AH3448">
        <f t="shared" si="81"/>
        <v>21550000</v>
      </c>
    </row>
    <row r="3449" spans="1:34" x14ac:dyDescent="0.3">
      <c r="A3449" t="s">
        <v>8</v>
      </c>
      <c r="B3449" t="s">
        <v>4901</v>
      </c>
      <c r="G3449">
        <v>89</v>
      </c>
      <c r="H3449" t="s">
        <v>528</v>
      </c>
      <c r="I3449" t="s">
        <v>897</v>
      </c>
      <c r="W3449" t="s">
        <v>4902</v>
      </c>
      <c r="X3449" t="s">
        <v>4487</v>
      </c>
      <c r="AD3449">
        <v>15500000</v>
      </c>
      <c r="AE3449">
        <v>7.6</v>
      </c>
      <c r="AF3449">
        <v>313436</v>
      </c>
      <c r="AG3449">
        <f>IFERROR(CORREL(AD3449:$AD$3757, AF3449:$AF$3757), "")</f>
        <v>0.23982335207370206</v>
      </c>
      <c r="AH3449">
        <f t="shared" si="81"/>
        <v>-15186564</v>
      </c>
    </row>
    <row r="3450" spans="1:34" x14ac:dyDescent="0.3">
      <c r="A3450" t="s">
        <v>8</v>
      </c>
      <c r="B3450" t="s">
        <v>4103</v>
      </c>
      <c r="G3450">
        <v>115</v>
      </c>
      <c r="H3450" t="s">
        <v>354</v>
      </c>
      <c r="I3450" t="s">
        <v>253</v>
      </c>
      <c r="J3450" t="s">
        <v>5281</v>
      </c>
      <c r="W3450" t="s">
        <v>4903</v>
      </c>
      <c r="X3450" t="s">
        <v>11</v>
      </c>
      <c r="AD3450">
        <v>2000000</v>
      </c>
      <c r="AE3450">
        <v>7.5</v>
      </c>
      <c r="AF3450">
        <v>24800000</v>
      </c>
      <c r="AG3450">
        <f>IFERROR(CORREL(AD3450:$AD$3757, AF3450:$AF$3757), "")</f>
        <v>0.24003763412539839</v>
      </c>
      <c r="AH3450">
        <f t="shared" si="81"/>
        <v>22800000</v>
      </c>
    </row>
    <row r="3451" spans="1:34" x14ac:dyDescent="0.3">
      <c r="A3451" t="s">
        <v>8</v>
      </c>
      <c r="B3451" t="s">
        <v>4904</v>
      </c>
      <c r="G3451">
        <v>96</v>
      </c>
      <c r="H3451" t="s">
        <v>354</v>
      </c>
      <c r="I3451" t="s">
        <v>528</v>
      </c>
      <c r="J3451" t="s">
        <v>1714</v>
      </c>
      <c r="K3451" t="s">
        <v>5358</v>
      </c>
      <c r="W3451" t="s">
        <v>4905</v>
      </c>
      <c r="X3451" t="s">
        <v>11</v>
      </c>
      <c r="AD3451">
        <v>2300000</v>
      </c>
      <c r="AE3451">
        <v>5.0999999999999996</v>
      </c>
      <c r="AF3451">
        <v>792966</v>
      </c>
      <c r="AG3451">
        <f>IFERROR(CORREL(AD3451:$AD$3757, AF3451:$AF$3757), "")</f>
        <v>0.24025658478405332</v>
      </c>
      <c r="AH3451">
        <f t="shared" si="81"/>
        <v>-1507034</v>
      </c>
    </row>
    <row r="3452" spans="1:34" x14ac:dyDescent="0.3">
      <c r="A3452" t="s">
        <v>8</v>
      </c>
      <c r="B3452" t="s">
        <v>4906</v>
      </c>
      <c r="G3452">
        <v>100</v>
      </c>
      <c r="H3452" t="s">
        <v>1714</v>
      </c>
      <c r="I3452" t="s">
        <v>5363</v>
      </c>
      <c r="W3452" t="s">
        <v>4907</v>
      </c>
      <c r="X3452" t="s">
        <v>11</v>
      </c>
      <c r="AD3452">
        <v>2000000</v>
      </c>
      <c r="AE3452">
        <v>6.9</v>
      </c>
      <c r="AF3452">
        <v>14673301</v>
      </c>
      <c r="AG3452">
        <f>IFERROR(CORREL(AD3452:$AD$3757, AF3452:$AF$3757), "")</f>
        <v>0.24019010867800597</v>
      </c>
      <c r="AH3452">
        <f t="shared" si="81"/>
        <v>12673301</v>
      </c>
    </row>
    <row r="3453" spans="1:34" x14ac:dyDescent="0.3">
      <c r="A3453" t="s">
        <v>197</v>
      </c>
      <c r="B3453" t="s">
        <v>220</v>
      </c>
      <c r="G3453">
        <v>87</v>
      </c>
      <c r="H3453" t="s">
        <v>354</v>
      </c>
      <c r="I3453" t="s">
        <v>253</v>
      </c>
      <c r="J3453" t="s">
        <v>5358</v>
      </c>
      <c r="K3453" t="s">
        <v>5281</v>
      </c>
      <c r="W3453" t="s">
        <v>4908</v>
      </c>
      <c r="X3453" t="s">
        <v>11</v>
      </c>
      <c r="AD3453">
        <v>2000000</v>
      </c>
      <c r="AE3453">
        <v>7.6</v>
      </c>
      <c r="AF3453">
        <v>9003011</v>
      </c>
      <c r="AG3453">
        <f>IFERROR(CORREL(AD3453:$AD$3757, AF3453:$AF$3757), "")</f>
        <v>0.24022625937209799</v>
      </c>
      <c r="AH3453">
        <f t="shared" si="81"/>
        <v>7003011</v>
      </c>
    </row>
    <row r="3454" spans="1:34" x14ac:dyDescent="0.3">
      <c r="A3454" t="s">
        <v>8</v>
      </c>
      <c r="B3454" t="s">
        <v>4909</v>
      </c>
      <c r="G3454">
        <v>102</v>
      </c>
      <c r="H3454" t="s">
        <v>354</v>
      </c>
      <c r="I3454" t="s">
        <v>528</v>
      </c>
      <c r="W3454" t="s">
        <v>4910</v>
      </c>
      <c r="X3454" t="s">
        <v>1941</v>
      </c>
      <c r="AD3454">
        <v>2000000</v>
      </c>
      <c r="AE3454">
        <v>7.6</v>
      </c>
      <c r="AF3454">
        <v>11546543</v>
      </c>
      <c r="AG3454">
        <f>IFERROR(CORREL(AD3454:$AD$3757, AF3454:$AF$3757), "")</f>
        <v>0.24019790816834991</v>
      </c>
      <c r="AH3454">
        <f t="shared" si="81"/>
        <v>9546543</v>
      </c>
    </row>
    <row r="3455" spans="1:34" x14ac:dyDescent="0.3">
      <c r="A3455" t="s">
        <v>8</v>
      </c>
      <c r="B3455" t="s">
        <v>2257</v>
      </c>
      <c r="G3455">
        <v>118</v>
      </c>
      <c r="H3455" t="s">
        <v>5367</v>
      </c>
      <c r="I3455" t="s">
        <v>5366</v>
      </c>
      <c r="J3455" t="s">
        <v>897</v>
      </c>
      <c r="K3455" t="s">
        <v>5359</v>
      </c>
      <c r="W3455" t="s">
        <v>4911</v>
      </c>
      <c r="X3455" t="s">
        <v>11</v>
      </c>
      <c r="AD3455">
        <v>2000000</v>
      </c>
      <c r="AE3455">
        <v>7.6</v>
      </c>
      <c r="AF3455">
        <v>11533945</v>
      </c>
      <c r="AG3455">
        <f>IFERROR(CORREL(AD3455:$AD$3757, AF3455:$AF$3757), "")</f>
        <v>0.24019506248147382</v>
      </c>
      <c r="AH3455">
        <f t="shared" si="81"/>
        <v>9533945</v>
      </c>
    </row>
    <row r="3456" spans="1:34" x14ac:dyDescent="0.3">
      <c r="A3456" t="s">
        <v>8</v>
      </c>
      <c r="B3456" t="s">
        <v>4912</v>
      </c>
      <c r="G3456">
        <v>86</v>
      </c>
      <c r="H3456" t="s">
        <v>897</v>
      </c>
      <c r="I3456" t="s">
        <v>1714</v>
      </c>
      <c r="J3456" t="s">
        <v>5363</v>
      </c>
      <c r="K3456" t="s">
        <v>5281</v>
      </c>
      <c r="W3456" t="s">
        <v>4913</v>
      </c>
      <c r="X3456" t="s">
        <v>11</v>
      </c>
      <c r="AD3456">
        <v>2000000</v>
      </c>
      <c r="AE3456">
        <v>5.3</v>
      </c>
      <c r="AF3456">
        <v>12555230</v>
      </c>
      <c r="AG3456">
        <f>IFERROR(CORREL(AD3456:$AD$3757, AF3456:$AF$3757), "")</f>
        <v>0.2401920564594181</v>
      </c>
      <c r="AH3456">
        <f t="shared" si="81"/>
        <v>10555230</v>
      </c>
    </row>
    <row r="3457" spans="1:34" x14ac:dyDescent="0.3">
      <c r="A3457" t="s">
        <v>8</v>
      </c>
      <c r="B3457" t="s">
        <v>486</v>
      </c>
      <c r="G3457">
        <v>137</v>
      </c>
      <c r="H3457" t="s">
        <v>897</v>
      </c>
      <c r="I3457" t="s">
        <v>5281</v>
      </c>
      <c r="W3457" t="s">
        <v>4914</v>
      </c>
      <c r="X3457" t="s">
        <v>3056</v>
      </c>
      <c r="AD3457">
        <v>2000000</v>
      </c>
      <c r="AE3457">
        <v>8.5</v>
      </c>
      <c r="AF3457">
        <v>11284657</v>
      </c>
      <c r="AG3457">
        <f>IFERROR(CORREL(AD3457:$AD$3757, AF3457:$AF$3757), "")</f>
        <v>0.24020097974351831</v>
      </c>
      <c r="AH3457">
        <f t="shared" si="81"/>
        <v>9284657</v>
      </c>
    </row>
    <row r="3458" spans="1:34" x14ac:dyDescent="0.3">
      <c r="A3458" t="s">
        <v>8</v>
      </c>
      <c r="B3458" t="s">
        <v>4915</v>
      </c>
      <c r="G3458">
        <v>129</v>
      </c>
      <c r="H3458" t="s">
        <v>897</v>
      </c>
      <c r="W3458" t="s">
        <v>4916</v>
      </c>
      <c r="X3458" t="s">
        <v>11</v>
      </c>
      <c r="AD3458">
        <v>2000000</v>
      </c>
      <c r="AE3458">
        <v>7</v>
      </c>
      <c r="AF3458">
        <v>34522221</v>
      </c>
      <c r="AG3458">
        <f>IFERROR(CORREL(AD3458:$AD$3757, AF3458:$AF$3757), "")</f>
        <v>0.24019518154177105</v>
      </c>
      <c r="AH3458">
        <f t="shared" si="81"/>
        <v>32522221</v>
      </c>
    </row>
    <row r="3459" spans="1:34" x14ac:dyDescent="0.3">
      <c r="A3459" t="s">
        <v>8</v>
      </c>
      <c r="B3459" t="s">
        <v>4917</v>
      </c>
      <c r="G3459">
        <v>80</v>
      </c>
      <c r="H3459" t="s">
        <v>5360</v>
      </c>
      <c r="I3459" t="s">
        <v>528</v>
      </c>
      <c r="J3459" t="s">
        <v>897</v>
      </c>
      <c r="W3459" t="s">
        <v>4918</v>
      </c>
      <c r="X3459" t="s">
        <v>762</v>
      </c>
      <c r="AD3459">
        <v>9500000</v>
      </c>
      <c r="AE3459">
        <v>7.8</v>
      </c>
      <c r="AF3459">
        <v>7002255</v>
      </c>
      <c r="AG3459">
        <f>IFERROR(CORREL(AD3459:$AD$3757, AF3459:$AF$3757), "")</f>
        <v>0.24068081074317366</v>
      </c>
      <c r="AH3459">
        <f t="shared" ref="AH3459:AH3522" si="82" xml:space="preserve"> AF3459 - AD3459</f>
        <v>-2497745</v>
      </c>
    </row>
    <row r="3460" spans="1:34" x14ac:dyDescent="0.3">
      <c r="A3460" t="s">
        <v>8</v>
      </c>
      <c r="B3460" t="s">
        <v>4919</v>
      </c>
      <c r="G3460">
        <v>89</v>
      </c>
      <c r="H3460" t="s">
        <v>528</v>
      </c>
      <c r="I3460" t="s">
        <v>897</v>
      </c>
      <c r="W3460" t="s">
        <v>4920</v>
      </c>
      <c r="X3460" t="s">
        <v>11</v>
      </c>
      <c r="AD3460">
        <v>2000000</v>
      </c>
      <c r="AE3460">
        <v>7.2</v>
      </c>
      <c r="AF3460">
        <v>6719300</v>
      </c>
      <c r="AG3460">
        <f>IFERROR(CORREL(AD3460:$AD$3757, AF3460:$AF$3757), "")</f>
        <v>0.24069992878014218</v>
      </c>
      <c r="AH3460">
        <f t="shared" si="82"/>
        <v>4719300</v>
      </c>
    </row>
    <row r="3461" spans="1:34" x14ac:dyDescent="0.3">
      <c r="A3461" t="s">
        <v>8</v>
      </c>
      <c r="B3461" t="s">
        <v>2442</v>
      </c>
      <c r="G3461">
        <v>80</v>
      </c>
      <c r="H3461" t="s">
        <v>897</v>
      </c>
      <c r="I3461" t="s">
        <v>5359</v>
      </c>
      <c r="W3461" t="s">
        <v>4921</v>
      </c>
      <c r="X3461" t="s">
        <v>11</v>
      </c>
      <c r="AD3461">
        <v>2700000</v>
      </c>
      <c r="AE3461">
        <v>8</v>
      </c>
      <c r="AF3461">
        <v>5792822</v>
      </c>
      <c r="AG3461">
        <f>IFERROR(CORREL(AD3461:$AD$3757, AF3461:$AF$3757), "")</f>
        <v>0.2406525267189133</v>
      </c>
      <c r="AH3461">
        <f t="shared" si="82"/>
        <v>3092822</v>
      </c>
    </row>
    <row r="3462" spans="1:34" x14ac:dyDescent="0.3">
      <c r="A3462" t="s">
        <v>8</v>
      </c>
      <c r="B3462" t="s">
        <v>302</v>
      </c>
      <c r="G3462">
        <v>115</v>
      </c>
      <c r="H3462" t="s">
        <v>897</v>
      </c>
      <c r="I3462" t="s">
        <v>5281</v>
      </c>
      <c r="W3462" t="s">
        <v>4922</v>
      </c>
      <c r="X3462" t="s">
        <v>733</v>
      </c>
      <c r="AD3462">
        <v>2000000</v>
      </c>
      <c r="AE3462">
        <v>8.1</v>
      </c>
      <c r="AF3462">
        <v>5383834</v>
      </c>
      <c r="AG3462">
        <f>IFERROR(CORREL(AD3462:$AD$3757, AF3462:$AF$3757), "")</f>
        <v>0.24060545929160063</v>
      </c>
      <c r="AH3462">
        <f t="shared" si="82"/>
        <v>3383834</v>
      </c>
    </row>
    <row r="3463" spans="1:34" x14ac:dyDescent="0.3">
      <c r="A3463" t="s">
        <v>8</v>
      </c>
      <c r="B3463" t="s">
        <v>1644</v>
      </c>
      <c r="G3463">
        <v>100</v>
      </c>
      <c r="H3463" t="s">
        <v>897</v>
      </c>
      <c r="W3463" t="s">
        <v>4923</v>
      </c>
      <c r="X3463" t="s">
        <v>11</v>
      </c>
      <c r="AD3463">
        <v>1500000</v>
      </c>
      <c r="AE3463">
        <v>6.8</v>
      </c>
      <c r="AF3463">
        <v>4599680</v>
      </c>
      <c r="AG3463">
        <f>IFERROR(CORREL(AD3463:$AD$3757, AF3463:$AF$3757), "")</f>
        <v>0.2405483950364691</v>
      </c>
      <c r="AH3463">
        <f t="shared" si="82"/>
        <v>3099680</v>
      </c>
    </row>
    <row r="3464" spans="1:34" x14ac:dyDescent="0.3">
      <c r="A3464" t="s">
        <v>8</v>
      </c>
      <c r="B3464" t="s">
        <v>4924</v>
      </c>
      <c r="G3464">
        <v>100</v>
      </c>
      <c r="H3464" t="s">
        <v>897</v>
      </c>
      <c r="W3464" t="s">
        <v>4925</v>
      </c>
      <c r="X3464" t="s">
        <v>11</v>
      </c>
      <c r="AD3464">
        <v>2000000</v>
      </c>
      <c r="AE3464">
        <v>7.2</v>
      </c>
      <c r="AF3464">
        <v>6531491</v>
      </c>
      <c r="AG3464">
        <f>IFERROR(CORREL(AD3464:$AD$3757, AF3464:$AF$3757), "")</f>
        <v>0.24048026553493781</v>
      </c>
      <c r="AH3464">
        <f t="shared" si="82"/>
        <v>4531491</v>
      </c>
    </row>
    <row r="3465" spans="1:34" x14ac:dyDescent="0.3">
      <c r="A3465" t="s">
        <v>8</v>
      </c>
      <c r="B3465" t="s">
        <v>4926</v>
      </c>
      <c r="G3465">
        <v>91</v>
      </c>
      <c r="H3465" t="s">
        <v>528</v>
      </c>
      <c r="I3465" t="s">
        <v>897</v>
      </c>
      <c r="W3465" t="s">
        <v>4927</v>
      </c>
      <c r="X3465" t="s">
        <v>11</v>
      </c>
      <c r="AD3465">
        <v>2000000</v>
      </c>
      <c r="AE3465">
        <v>7.4</v>
      </c>
      <c r="AF3465">
        <v>3885134</v>
      </c>
      <c r="AG3465">
        <f>IFERROR(CORREL(AD3465:$AD$3757, AF3465:$AF$3757), "")</f>
        <v>0.24043005707747603</v>
      </c>
      <c r="AH3465">
        <f t="shared" si="82"/>
        <v>1885134</v>
      </c>
    </row>
    <row r="3466" spans="1:34" x14ac:dyDescent="0.3">
      <c r="A3466" t="s">
        <v>8</v>
      </c>
      <c r="B3466" t="s">
        <v>4928</v>
      </c>
      <c r="G3466">
        <v>96</v>
      </c>
      <c r="H3466" t="s">
        <v>897</v>
      </c>
      <c r="I3466" t="s">
        <v>5368</v>
      </c>
      <c r="J3466" t="s">
        <v>5359</v>
      </c>
      <c r="W3466" t="s">
        <v>4929</v>
      </c>
      <c r="X3466" t="s">
        <v>11</v>
      </c>
      <c r="AD3466">
        <v>2000000</v>
      </c>
      <c r="AE3466">
        <v>6.1</v>
      </c>
      <c r="AF3466">
        <v>3590010</v>
      </c>
      <c r="AG3466">
        <f>IFERROR(CORREL(AD3466:$AD$3757, AF3466:$AF$3757), "")</f>
        <v>0.24036339613474442</v>
      </c>
      <c r="AH3466">
        <f t="shared" si="82"/>
        <v>1590010</v>
      </c>
    </row>
    <row r="3467" spans="1:34" x14ac:dyDescent="0.3">
      <c r="A3467" t="s">
        <v>8</v>
      </c>
      <c r="B3467" t="s">
        <v>135</v>
      </c>
      <c r="G3467">
        <v>116</v>
      </c>
      <c r="H3467" t="s">
        <v>354</v>
      </c>
      <c r="I3467" t="s">
        <v>5366</v>
      </c>
      <c r="J3467" t="s">
        <v>897</v>
      </c>
      <c r="K3467" t="s">
        <v>5281</v>
      </c>
      <c r="W3467" t="s">
        <v>4930</v>
      </c>
      <c r="X3467" t="s">
        <v>11</v>
      </c>
      <c r="AD3467">
        <v>2000000</v>
      </c>
      <c r="AE3467">
        <v>7</v>
      </c>
      <c r="AF3467">
        <v>3335839</v>
      </c>
      <c r="AG3467">
        <f>IFERROR(CORREL(AD3467:$AD$3757, AF3467:$AF$3757), "")</f>
        <v>0.2402948337920148</v>
      </c>
      <c r="AH3467">
        <f t="shared" si="82"/>
        <v>1335839</v>
      </c>
    </row>
    <row r="3468" spans="1:34" x14ac:dyDescent="0.3">
      <c r="A3468" t="s">
        <v>8</v>
      </c>
      <c r="B3468" t="s">
        <v>1825</v>
      </c>
      <c r="G3468">
        <v>97</v>
      </c>
      <c r="H3468" t="s">
        <v>5366</v>
      </c>
      <c r="I3468" t="s">
        <v>897</v>
      </c>
      <c r="J3468" t="s">
        <v>5281</v>
      </c>
      <c r="W3468" t="s">
        <v>4931</v>
      </c>
      <c r="X3468" t="s">
        <v>11</v>
      </c>
      <c r="AD3468">
        <v>2000000</v>
      </c>
      <c r="AE3468">
        <v>5.3</v>
      </c>
      <c r="AF3468">
        <v>2557668</v>
      </c>
      <c r="AG3468">
        <f>IFERROR(CORREL(AD3468:$AD$3757, AF3468:$AF$3757), "")</f>
        <v>0.2402246074964591</v>
      </c>
      <c r="AH3468">
        <f t="shared" si="82"/>
        <v>557668</v>
      </c>
    </row>
    <row r="3469" spans="1:34" x14ac:dyDescent="0.3">
      <c r="A3469" t="s">
        <v>8</v>
      </c>
      <c r="B3469" t="s">
        <v>408</v>
      </c>
      <c r="G3469">
        <v>101</v>
      </c>
      <c r="H3469" t="s">
        <v>528</v>
      </c>
      <c r="I3469" t="s">
        <v>5359</v>
      </c>
      <c r="W3469" t="s">
        <v>4932</v>
      </c>
      <c r="X3469" t="s">
        <v>11</v>
      </c>
      <c r="AD3469">
        <v>2000000</v>
      </c>
      <c r="AE3469">
        <v>4.7</v>
      </c>
      <c r="AF3469">
        <v>2506446</v>
      </c>
      <c r="AG3469">
        <f>IFERROR(CORREL(AD3469:$AD$3757, AF3469:$AF$3757), "")</f>
        <v>0.24015061862224693</v>
      </c>
      <c r="AH3469">
        <f t="shared" si="82"/>
        <v>506446</v>
      </c>
    </row>
    <row r="3470" spans="1:34" x14ac:dyDescent="0.3">
      <c r="A3470" t="s">
        <v>8</v>
      </c>
      <c r="B3470" t="s">
        <v>4933</v>
      </c>
      <c r="G3470">
        <v>98</v>
      </c>
      <c r="H3470" t="s">
        <v>1714</v>
      </c>
      <c r="I3470" t="s">
        <v>5363</v>
      </c>
      <c r="J3470" t="s">
        <v>5281</v>
      </c>
      <c r="W3470" t="s">
        <v>4934</v>
      </c>
      <c r="X3470" t="s">
        <v>11</v>
      </c>
      <c r="AD3470">
        <v>2000000</v>
      </c>
      <c r="AE3470">
        <v>5.7</v>
      </c>
      <c r="AF3470">
        <v>7369373</v>
      </c>
      <c r="AG3470">
        <f>IFERROR(CORREL(AD3470:$AD$3757, AF3470:$AF$3757), "")</f>
        <v>0.24007589576274954</v>
      </c>
      <c r="AH3470">
        <f t="shared" si="82"/>
        <v>5369373</v>
      </c>
    </row>
    <row r="3471" spans="1:34" x14ac:dyDescent="0.3">
      <c r="A3471" t="s">
        <v>8</v>
      </c>
      <c r="B3471" t="s">
        <v>224</v>
      </c>
      <c r="G3471">
        <v>150</v>
      </c>
      <c r="H3471" t="s">
        <v>897</v>
      </c>
      <c r="W3471" t="s">
        <v>3173</v>
      </c>
      <c r="X3471" t="s">
        <v>11</v>
      </c>
      <c r="AD3471">
        <v>18000000</v>
      </c>
      <c r="AE3471">
        <v>7.8</v>
      </c>
      <c r="AF3471">
        <v>4414535</v>
      </c>
      <c r="AG3471">
        <f>IFERROR(CORREL(AD3471:$AD$3757, AF3471:$AF$3757), "")</f>
        <v>0.24002949706858642</v>
      </c>
      <c r="AH3471">
        <f t="shared" si="82"/>
        <v>-13585465</v>
      </c>
    </row>
    <row r="3472" spans="1:34" x14ac:dyDescent="0.3">
      <c r="A3472" t="s">
        <v>8</v>
      </c>
      <c r="B3472" t="s">
        <v>4434</v>
      </c>
      <c r="G3472">
        <v>101</v>
      </c>
      <c r="H3472" t="s">
        <v>528</v>
      </c>
      <c r="I3472" t="s">
        <v>897</v>
      </c>
      <c r="J3472" t="s">
        <v>5359</v>
      </c>
      <c r="W3472" t="s">
        <v>4935</v>
      </c>
      <c r="X3472" t="s">
        <v>11</v>
      </c>
      <c r="AD3472">
        <v>2000000</v>
      </c>
      <c r="AE3472">
        <v>6.5</v>
      </c>
      <c r="AF3472">
        <v>1984378</v>
      </c>
      <c r="AG3472">
        <f>IFERROR(CORREL(AD3472:$AD$3757, AF3472:$AF$3757), "")</f>
        <v>0.24019708699657666</v>
      </c>
      <c r="AH3472">
        <f t="shared" si="82"/>
        <v>-15622</v>
      </c>
    </row>
    <row r="3473" spans="1:34" x14ac:dyDescent="0.3">
      <c r="A3473" t="s">
        <v>8</v>
      </c>
      <c r="B3473" t="s">
        <v>4936</v>
      </c>
      <c r="G3473">
        <v>90</v>
      </c>
      <c r="H3473" t="s">
        <v>5360</v>
      </c>
      <c r="I3473" t="s">
        <v>5367</v>
      </c>
      <c r="J3473" t="s">
        <v>4675</v>
      </c>
      <c r="K3473" t="s">
        <v>897</v>
      </c>
      <c r="L3473" t="s">
        <v>5364</v>
      </c>
      <c r="M3473" t="s">
        <v>2601</v>
      </c>
      <c r="W3473" t="s">
        <v>4937</v>
      </c>
      <c r="X3473" t="s">
        <v>4938</v>
      </c>
      <c r="AD3473">
        <v>1500000</v>
      </c>
      <c r="AE3473">
        <v>8</v>
      </c>
      <c r="AF3473">
        <v>2283276</v>
      </c>
      <c r="AG3473">
        <f>IFERROR(CORREL(AD3473:$AD$3757, AF3473:$AF$3757), "")</f>
        <v>0.24011992772390206</v>
      </c>
      <c r="AH3473">
        <f t="shared" si="82"/>
        <v>783276</v>
      </c>
    </row>
    <row r="3474" spans="1:34" x14ac:dyDescent="0.3">
      <c r="A3474" t="s">
        <v>8</v>
      </c>
      <c r="B3474" t="s">
        <v>4939</v>
      </c>
      <c r="G3474">
        <v>120</v>
      </c>
      <c r="H3474" t="s">
        <v>253</v>
      </c>
      <c r="W3474" t="s">
        <v>4940</v>
      </c>
      <c r="X3474" t="s">
        <v>11</v>
      </c>
      <c r="AD3474">
        <v>2000000</v>
      </c>
      <c r="AE3474">
        <v>3.3</v>
      </c>
      <c r="AF3474">
        <v>1098224</v>
      </c>
      <c r="AG3474">
        <f>IFERROR(CORREL(AD3474:$AD$3757, AF3474:$AF$3757), "")</f>
        <v>0.24003482073846108</v>
      </c>
      <c r="AH3474">
        <f t="shared" si="82"/>
        <v>-901776</v>
      </c>
    </row>
    <row r="3475" spans="1:34" x14ac:dyDescent="0.3">
      <c r="A3475" t="s">
        <v>8</v>
      </c>
      <c r="B3475" t="s">
        <v>4941</v>
      </c>
      <c r="G3475">
        <v>102</v>
      </c>
      <c r="H3475" t="s">
        <v>897</v>
      </c>
      <c r="I3475" t="s">
        <v>5359</v>
      </c>
      <c r="W3475" t="s">
        <v>4942</v>
      </c>
      <c r="X3475" t="s">
        <v>11</v>
      </c>
      <c r="AD3475">
        <v>2000000</v>
      </c>
      <c r="AE3475">
        <v>6.9</v>
      </c>
      <c r="AF3475">
        <v>1477002</v>
      </c>
      <c r="AG3475">
        <f>IFERROR(CORREL(AD3475:$AD$3757, AF3475:$AF$3757), "")</f>
        <v>0.23995384987625817</v>
      </c>
      <c r="AH3475">
        <f t="shared" si="82"/>
        <v>-522998</v>
      </c>
    </row>
    <row r="3476" spans="1:34" x14ac:dyDescent="0.3">
      <c r="A3476" t="s">
        <v>197</v>
      </c>
      <c r="B3476" t="s">
        <v>4943</v>
      </c>
      <c r="G3476">
        <v>100</v>
      </c>
      <c r="H3476" t="s">
        <v>4675</v>
      </c>
      <c r="I3476" t="s">
        <v>5364</v>
      </c>
      <c r="W3476" t="s">
        <v>4944</v>
      </c>
      <c r="X3476" t="s">
        <v>11</v>
      </c>
      <c r="AD3476">
        <v>2000000</v>
      </c>
      <c r="AE3476">
        <v>8.1</v>
      </c>
      <c r="AF3476">
        <v>1134049</v>
      </c>
      <c r="AG3476">
        <f>IFERROR(CORREL(AD3476:$AD$3757, AF3476:$AF$3757), "")</f>
        <v>0.23987332172895617</v>
      </c>
      <c r="AH3476">
        <f t="shared" si="82"/>
        <v>-865951</v>
      </c>
    </row>
    <row r="3477" spans="1:34" x14ac:dyDescent="0.3">
      <c r="A3477" t="s">
        <v>197</v>
      </c>
      <c r="B3477" t="s">
        <v>4587</v>
      </c>
      <c r="G3477">
        <v>89</v>
      </c>
      <c r="H3477" t="s">
        <v>5367</v>
      </c>
      <c r="I3477" t="s">
        <v>4675</v>
      </c>
      <c r="J3477" t="s">
        <v>5364</v>
      </c>
      <c r="W3477" t="s">
        <v>4945</v>
      </c>
      <c r="X3477" t="s">
        <v>11</v>
      </c>
      <c r="AD3477">
        <v>2000000</v>
      </c>
      <c r="AE3477">
        <v>6.8</v>
      </c>
      <c r="AF3477">
        <v>653621</v>
      </c>
      <c r="AG3477">
        <f>IFERROR(CORREL(AD3477:$AD$3757, AF3477:$AF$3757), "")</f>
        <v>0.23979123201614261</v>
      </c>
      <c r="AH3477">
        <f t="shared" si="82"/>
        <v>-1346379</v>
      </c>
    </row>
    <row r="3478" spans="1:34" x14ac:dyDescent="0.3">
      <c r="A3478" t="s">
        <v>8</v>
      </c>
      <c r="B3478" t="s">
        <v>4946</v>
      </c>
      <c r="G3478">
        <v>86</v>
      </c>
      <c r="H3478" t="s">
        <v>528</v>
      </c>
      <c r="W3478" t="s">
        <v>4947</v>
      </c>
      <c r="X3478" t="s">
        <v>11</v>
      </c>
      <c r="AD3478">
        <v>3400000</v>
      </c>
      <c r="AE3478">
        <v>4.5999999999999996</v>
      </c>
      <c r="AF3478">
        <v>535249</v>
      </c>
      <c r="AG3478">
        <f>IFERROR(CORREL(AD3478:$AD$3757, AF3478:$AF$3757), "")</f>
        <v>0.23970734722632808</v>
      </c>
      <c r="AH3478">
        <f t="shared" si="82"/>
        <v>-2864751</v>
      </c>
    </row>
    <row r="3479" spans="1:34" x14ac:dyDescent="0.3">
      <c r="A3479" t="s">
        <v>8</v>
      </c>
      <c r="B3479" t="s">
        <v>4948</v>
      </c>
      <c r="G3479">
        <v>96</v>
      </c>
      <c r="H3479" t="s">
        <v>528</v>
      </c>
      <c r="I3479" t="s">
        <v>897</v>
      </c>
      <c r="W3479" t="s">
        <v>4949</v>
      </c>
      <c r="X3479" t="s">
        <v>11</v>
      </c>
      <c r="AD3479">
        <v>6000000</v>
      </c>
      <c r="AE3479">
        <v>7</v>
      </c>
      <c r="AF3479">
        <v>371081</v>
      </c>
      <c r="AG3479">
        <f>IFERROR(CORREL(AD3479:$AD$3757, AF3479:$AF$3757), "")</f>
        <v>0.23965132749396509</v>
      </c>
      <c r="AH3479">
        <f t="shared" si="82"/>
        <v>-5628919</v>
      </c>
    </row>
    <row r="3480" spans="1:34" x14ac:dyDescent="0.3">
      <c r="A3480" t="s">
        <v>8</v>
      </c>
      <c r="B3480" t="s">
        <v>4950</v>
      </c>
      <c r="G3480">
        <v>91</v>
      </c>
      <c r="H3480" t="s">
        <v>354</v>
      </c>
      <c r="I3480" t="s">
        <v>253</v>
      </c>
      <c r="J3480" t="s">
        <v>528</v>
      </c>
      <c r="K3480" t="s">
        <v>897</v>
      </c>
      <c r="L3480" t="s">
        <v>5368</v>
      </c>
      <c r="M3480" t="s">
        <v>5358</v>
      </c>
      <c r="W3480" t="s">
        <v>4951</v>
      </c>
      <c r="X3480" t="s">
        <v>11</v>
      </c>
      <c r="AD3480">
        <v>2000000</v>
      </c>
      <c r="AE3480">
        <v>6.7</v>
      </c>
      <c r="AF3480">
        <v>124494</v>
      </c>
      <c r="AG3480">
        <f>IFERROR(CORREL(AD3480:$AD$3757, AF3480:$AF$3757), "")</f>
        <v>0.23965047378433441</v>
      </c>
      <c r="AH3480">
        <f t="shared" si="82"/>
        <v>-1875506</v>
      </c>
    </row>
    <row r="3481" spans="1:34" x14ac:dyDescent="0.3">
      <c r="A3481" t="s">
        <v>8</v>
      </c>
      <c r="B3481" t="s">
        <v>4952</v>
      </c>
      <c r="G3481">
        <v>85</v>
      </c>
      <c r="H3481" t="s">
        <v>528</v>
      </c>
      <c r="I3481" t="s">
        <v>897</v>
      </c>
      <c r="W3481" t="s">
        <v>4953</v>
      </c>
      <c r="X3481" t="s">
        <v>11</v>
      </c>
      <c r="AD3481">
        <v>3800000</v>
      </c>
      <c r="AE3481">
        <v>5.8</v>
      </c>
      <c r="AF3481">
        <v>100669</v>
      </c>
      <c r="AG3481">
        <f>IFERROR(CORREL(AD3481:$AD$3757, AF3481:$AF$3757), "")</f>
        <v>0.23956402992268885</v>
      </c>
      <c r="AH3481">
        <f t="shared" si="82"/>
        <v>-3699331</v>
      </c>
    </row>
    <row r="3482" spans="1:34" x14ac:dyDescent="0.3">
      <c r="A3482" t="s">
        <v>8</v>
      </c>
      <c r="B3482" t="s">
        <v>115</v>
      </c>
      <c r="G3482">
        <v>129</v>
      </c>
      <c r="H3482" t="s">
        <v>897</v>
      </c>
      <c r="W3482" t="s">
        <v>4954</v>
      </c>
      <c r="X3482" t="s">
        <v>11</v>
      </c>
      <c r="AD3482">
        <v>13500000</v>
      </c>
      <c r="AE3482">
        <v>4.5</v>
      </c>
      <c r="AF3482">
        <v>186354</v>
      </c>
      <c r="AG3482">
        <f>IFERROR(CORREL(AD3482:$AD$3757, AF3482:$AF$3757), "")</f>
        <v>0.23951579723545027</v>
      </c>
      <c r="AH3482">
        <f t="shared" si="82"/>
        <v>-13313646</v>
      </c>
    </row>
    <row r="3483" spans="1:34" x14ac:dyDescent="0.3">
      <c r="A3483" t="s">
        <v>8</v>
      </c>
      <c r="B3483" t="s">
        <v>4955</v>
      </c>
      <c r="G3483">
        <v>92</v>
      </c>
      <c r="H3483" t="s">
        <v>897</v>
      </c>
      <c r="I3483" t="s">
        <v>5359</v>
      </c>
      <c r="W3483" t="s">
        <v>4956</v>
      </c>
      <c r="X3483" t="s">
        <v>11</v>
      </c>
      <c r="AD3483">
        <v>14000</v>
      </c>
      <c r="AE3483">
        <v>6.6</v>
      </c>
      <c r="AF3483">
        <v>12667</v>
      </c>
      <c r="AG3483">
        <f>IFERROR(CORREL(AD3483:$AD$3757, AF3483:$AF$3757), "")</f>
        <v>0.23968813789430668</v>
      </c>
      <c r="AH3483">
        <f t="shared" si="82"/>
        <v>-1333</v>
      </c>
    </row>
    <row r="3484" spans="1:34" x14ac:dyDescent="0.3">
      <c r="A3484" t="s">
        <v>8</v>
      </c>
      <c r="B3484" t="s">
        <v>4957</v>
      </c>
      <c r="G3484">
        <v>96</v>
      </c>
      <c r="H3484" t="s">
        <v>897</v>
      </c>
      <c r="W3484" t="s">
        <v>4958</v>
      </c>
      <c r="X3484" t="s">
        <v>11</v>
      </c>
      <c r="AD3484">
        <v>2000000</v>
      </c>
      <c r="AE3484">
        <v>6.6</v>
      </c>
      <c r="AF3484">
        <v>198407</v>
      </c>
      <c r="AG3484">
        <f>IFERROR(CORREL(AD3484:$AD$3757, AF3484:$AF$3757), "")</f>
        <v>0.23955783582668591</v>
      </c>
      <c r="AH3484">
        <f t="shared" si="82"/>
        <v>-1801593</v>
      </c>
    </row>
    <row r="3485" spans="1:34" x14ac:dyDescent="0.3">
      <c r="A3485" t="s">
        <v>8</v>
      </c>
      <c r="B3485" t="s">
        <v>2623</v>
      </c>
      <c r="G3485">
        <v>85</v>
      </c>
      <c r="H3485" t="s">
        <v>528</v>
      </c>
      <c r="I3485" t="s">
        <v>5366</v>
      </c>
      <c r="W3485" t="s">
        <v>2624</v>
      </c>
      <c r="X3485" t="s">
        <v>11</v>
      </c>
      <c r="AD3485">
        <v>25000000</v>
      </c>
      <c r="AE3485">
        <v>5.0999999999999996</v>
      </c>
      <c r="AF3485">
        <v>13973532</v>
      </c>
      <c r="AG3485">
        <f>IFERROR(CORREL(AD3485:$AD$3757, AF3485:$AF$3757), "")</f>
        <v>0.23946979755238704</v>
      </c>
      <c r="AH3485">
        <f t="shared" si="82"/>
        <v>-11026468</v>
      </c>
    </row>
    <row r="3486" spans="1:34" x14ac:dyDescent="0.3">
      <c r="A3486" t="s">
        <v>8</v>
      </c>
      <c r="B3486" t="s">
        <v>4959</v>
      </c>
      <c r="G3486">
        <v>119</v>
      </c>
      <c r="H3486" t="s">
        <v>354</v>
      </c>
      <c r="I3486" t="s">
        <v>5366</v>
      </c>
      <c r="J3486" t="s">
        <v>897</v>
      </c>
      <c r="W3486" t="s">
        <v>4960</v>
      </c>
      <c r="X3486" t="s">
        <v>11</v>
      </c>
      <c r="AD3486">
        <v>2000000</v>
      </c>
      <c r="AE3486">
        <v>7.8</v>
      </c>
      <c r="AF3486">
        <v>4958</v>
      </c>
      <c r="AG3486">
        <f>IFERROR(CORREL(AD3486:$AD$3757, AF3486:$AF$3757), "")</f>
        <v>0.23946978470918945</v>
      </c>
      <c r="AH3486">
        <f t="shared" si="82"/>
        <v>-1995042</v>
      </c>
    </row>
    <row r="3487" spans="1:34" x14ac:dyDescent="0.3">
      <c r="A3487" t="s">
        <v>197</v>
      </c>
      <c r="B3487" t="s">
        <v>4961</v>
      </c>
      <c r="G3487">
        <v>92</v>
      </c>
      <c r="H3487" t="s">
        <v>5366</v>
      </c>
      <c r="I3487" t="s">
        <v>897</v>
      </c>
      <c r="J3487" t="s">
        <v>5369</v>
      </c>
      <c r="K3487" t="s">
        <v>5363</v>
      </c>
      <c r="L3487" t="s">
        <v>5281</v>
      </c>
      <c r="W3487" t="s">
        <v>4962</v>
      </c>
      <c r="X3487" t="s">
        <v>11</v>
      </c>
      <c r="AD3487">
        <v>2300000</v>
      </c>
      <c r="AE3487">
        <v>7.7</v>
      </c>
      <c r="AF3487">
        <v>7927</v>
      </c>
      <c r="AG3487">
        <f>IFERROR(CORREL(AD3487:$AD$3757, AF3487:$AF$3757), "")</f>
        <v>0.23938199639235394</v>
      </c>
      <c r="AH3487">
        <f t="shared" si="82"/>
        <v>-2292073</v>
      </c>
    </row>
    <row r="3488" spans="1:34" x14ac:dyDescent="0.3">
      <c r="A3488" t="s">
        <v>197</v>
      </c>
      <c r="B3488" t="s">
        <v>4963</v>
      </c>
      <c r="G3488">
        <v>106</v>
      </c>
      <c r="H3488" t="s">
        <v>528</v>
      </c>
      <c r="I3488" t="s">
        <v>5357</v>
      </c>
      <c r="J3488" t="s">
        <v>5362</v>
      </c>
      <c r="K3488" t="s">
        <v>5358</v>
      </c>
      <c r="W3488" t="s">
        <v>4964</v>
      </c>
      <c r="X3488" t="s">
        <v>11</v>
      </c>
      <c r="AD3488">
        <v>2000000</v>
      </c>
      <c r="AE3488">
        <v>5.7</v>
      </c>
      <c r="AF3488">
        <v>2436</v>
      </c>
      <c r="AG3488">
        <f>IFERROR(CORREL(AD3488:$AD$3757, AF3488:$AF$3757), "")</f>
        <v>0.23930014700218377</v>
      </c>
      <c r="AH3488">
        <f t="shared" si="82"/>
        <v>-1997564</v>
      </c>
    </row>
    <row r="3489" spans="1:34" x14ac:dyDescent="0.3">
      <c r="A3489" t="s">
        <v>197</v>
      </c>
      <c r="B3489" t="s">
        <v>4965</v>
      </c>
      <c r="G3489">
        <v>99</v>
      </c>
      <c r="H3489" t="s">
        <v>5366</v>
      </c>
      <c r="I3489" t="s">
        <v>897</v>
      </c>
      <c r="W3489" t="s">
        <v>4966</v>
      </c>
      <c r="X3489" t="s">
        <v>11</v>
      </c>
      <c r="AD3489">
        <v>1900000</v>
      </c>
      <c r="AE3489">
        <v>7.1</v>
      </c>
      <c r="AF3489">
        <v>4600000</v>
      </c>
      <c r="AG3489">
        <f>IFERROR(CORREL(AD3489:$AD$3757, AF3489:$AF$3757), "")</f>
        <v>0.23921099532098891</v>
      </c>
      <c r="AH3489">
        <f t="shared" si="82"/>
        <v>2700000</v>
      </c>
    </row>
    <row r="3490" spans="1:34" x14ac:dyDescent="0.3">
      <c r="A3490" t="s">
        <v>8</v>
      </c>
      <c r="B3490" t="s">
        <v>3648</v>
      </c>
      <c r="G3490">
        <v>103</v>
      </c>
      <c r="H3490" t="s">
        <v>897</v>
      </c>
      <c r="I3490" t="s">
        <v>5357</v>
      </c>
      <c r="W3490" t="s">
        <v>4967</v>
      </c>
      <c r="X3490" t="s">
        <v>11</v>
      </c>
      <c r="AD3490">
        <v>1900000</v>
      </c>
      <c r="AE3490">
        <v>6.4</v>
      </c>
      <c r="AF3490">
        <v>1420578</v>
      </c>
      <c r="AG3490">
        <f>IFERROR(CORREL(AD3490:$AD$3757, AF3490:$AF$3757), "")</f>
        <v>0.23913600166753257</v>
      </c>
      <c r="AH3490">
        <f t="shared" si="82"/>
        <v>-479422</v>
      </c>
    </row>
    <row r="3491" spans="1:34" x14ac:dyDescent="0.3">
      <c r="A3491" t="s">
        <v>8</v>
      </c>
      <c r="B3491" t="s">
        <v>4968</v>
      </c>
      <c r="G3491">
        <v>95</v>
      </c>
      <c r="H3491" t="s">
        <v>897</v>
      </c>
      <c r="I3491" t="s">
        <v>5363</v>
      </c>
      <c r="J3491" t="s">
        <v>5281</v>
      </c>
      <c r="W3491" t="s">
        <v>4969</v>
      </c>
      <c r="X3491" t="s">
        <v>11</v>
      </c>
      <c r="AD3491">
        <v>3000000</v>
      </c>
      <c r="AE3491">
        <v>7</v>
      </c>
      <c r="AF3491">
        <v>1028658</v>
      </c>
      <c r="AG3491">
        <f>IFERROR(CORREL(AD3491:$AD$3757, AF3491:$AF$3757), "")</f>
        <v>0.23904657399141749</v>
      </c>
      <c r="AH3491">
        <f t="shared" si="82"/>
        <v>-1971342</v>
      </c>
    </row>
    <row r="3492" spans="1:34" x14ac:dyDescent="0.3">
      <c r="A3492" t="s">
        <v>8</v>
      </c>
      <c r="B3492" t="s">
        <v>4970</v>
      </c>
      <c r="G3492">
        <v>95</v>
      </c>
      <c r="H3492" t="s">
        <v>897</v>
      </c>
      <c r="W3492" t="s">
        <v>4971</v>
      </c>
      <c r="X3492" t="s">
        <v>762</v>
      </c>
      <c r="AD3492">
        <v>1400000</v>
      </c>
      <c r="AE3492">
        <v>5.8</v>
      </c>
      <c r="AF3492">
        <v>18435</v>
      </c>
      <c r="AG3492">
        <f>IFERROR(CORREL(AD3492:$AD$3757, AF3492:$AF$3757), "")</f>
        <v>0.23897800876668043</v>
      </c>
      <c r="AH3492">
        <f t="shared" si="82"/>
        <v>-1381565</v>
      </c>
    </row>
    <row r="3493" spans="1:34" x14ac:dyDescent="0.3">
      <c r="A3493" t="s">
        <v>8</v>
      </c>
      <c r="B3493" t="s">
        <v>2257</v>
      </c>
      <c r="G3493">
        <v>100</v>
      </c>
      <c r="H3493" t="s">
        <v>897</v>
      </c>
      <c r="I3493" t="s">
        <v>5357</v>
      </c>
      <c r="J3493" t="s">
        <v>1714</v>
      </c>
      <c r="W3493" t="s">
        <v>2258</v>
      </c>
      <c r="X3493" t="s">
        <v>11</v>
      </c>
      <c r="AD3493">
        <v>30000000</v>
      </c>
      <c r="AE3493">
        <v>5.9</v>
      </c>
      <c r="AF3493">
        <v>35266619</v>
      </c>
      <c r="AG3493">
        <f>IFERROR(CORREL(AD3493:$AD$3757, AF3493:$AF$3757), "")</f>
        <v>0.2388727178815388</v>
      </c>
      <c r="AH3493">
        <f t="shared" si="82"/>
        <v>5266619</v>
      </c>
    </row>
    <row r="3494" spans="1:34" x14ac:dyDescent="0.3">
      <c r="A3494" t="s">
        <v>8</v>
      </c>
      <c r="B3494" t="s">
        <v>1689</v>
      </c>
      <c r="G3494">
        <v>101</v>
      </c>
      <c r="H3494" t="s">
        <v>1714</v>
      </c>
      <c r="W3494" t="s">
        <v>1963</v>
      </c>
      <c r="X3494" t="s">
        <v>11</v>
      </c>
      <c r="AD3494">
        <v>1800000</v>
      </c>
      <c r="AE3494">
        <v>7.5</v>
      </c>
      <c r="AF3494">
        <v>26505000</v>
      </c>
      <c r="AG3494">
        <f>IFERROR(CORREL(AD3494:$AD$3757, AF3494:$AF$3757), "")</f>
        <v>0.23830509405852005</v>
      </c>
      <c r="AH3494">
        <f t="shared" si="82"/>
        <v>24705000</v>
      </c>
    </row>
    <row r="3495" spans="1:34" x14ac:dyDescent="0.3">
      <c r="A3495" t="s">
        <v>8</v>
      </c>
      <c r="B3495" t="s">
        <v>3381</v>
      </c>
      <c r="G3495">
        <v>90</v>
      </c>
      <c r="H3495" t="s">
        <v>5367</v>
      </c>
      <c r="I3495" t="s">
        <v>5366</v>
      </c>
      <c r="J3495" t="s">
        <v>4675</v>
      </c>
      <c r="K3495" t="s">
        <v>5364</v>
      </c>
      <c r="L3495" t="s">
        <v>5281</v>
      </c>
      <c r="W3495" t="s">
        <v>4972</v>
      </c>
      <c r="X3495" t="s">
        <v>11</v>
      </c>
      <c r="AD3495">
        <v>1000000</v>
      </c>
      <c r="AE3495">
        <v>7.8</v>
      </c>
      <c r="AF3495">
        <v>2957978</v>
      </c>
      <c r="AG3495">
        <f>IFERROR(CORREL(AD3495:$AD$3757, AF3495:$AF$3757), "")</f>
        <v>0.23856527513054426</v>
      </c>
      <c r="AH3495">
        <f t="shared" si="82"/>
        <v>1957978</v>
      </c>
    </row>
    <row r="3496" spans="1:34" x14ac:dyDescent="0.3">
      <c r="A3496" t="s">
        <v>8</v>
      </c>
      <c r="B3496" t="s">
        <v>4973</v>
      </c>
      <c r="G3496">
        <v>89</v>
      </c>
      <c r="H3496" t="s">
        <v>897</v>
      </c>
      <c r="W3496" t="s">
        <v>4974</v>
      </c>
      <c r="X3496" t="s">
        <v>11</v>
      </c>
      <c r="AD3496">
        <v>1900000</v>
      </c>
      <c r="AE3496">
        <v>7.2</v>
      </c>
      <c r="AF3496">
        <v>444044</v>
      </c>
      <c r="AG3496">
        <f>IFERROR(CORREL(AD3496:$AD$3757, AF3496:$AF$3757), "")</f>
        <v>0.23846546190575313</v>
      </c>
      <c r="AH3496">
        <f t="shared" si="82"/>
        <v>-1455956</v>
      </c>
    </row>
    <row r="3497" spans="1:34" x14ac:dyDescent="0.3">
      <c r="A3497" t="s">
        <v>8</v>
      </c>
      <c r="B3497" t="s">
        <v>4975</v>
      </c>
      <c r="G3497">
        <v>87</v>
      </c>
      <c r="H3497" t="s">
        <v>897</v>
      </c>
      <c r="I3497" t="s">
        <v>1714</v>
      </c>
      <c r="J3497" t="s">
        <v>5281</v>
      </c>
      <c r="W3497" t="s">
        <v>4976</v>
      </c>
      <c r="X3497" t="s">
        <v>11</v>
      </c>
      <c r="AD3497">
        <v>1800000</v>
      </c>
      <c r="AE3497">
        <v>5.6</v>
      </c>
      <c r="AF3497">
        <v>40990055</v>
      </c>
      <c r="AG3497">
        <f>IFERROR(CORREL(AD3497:$AD$3757, AF3497:$AF$3757), "")</f>
        <v>0.23837178529806541</v>
      </c>
      <c r="AH3497">
        <f t="shared" si="82"/>
        <v>39190055</v>
      </c>
    </row>
    <row r="3498" spans="1:34" x14ac:dyDescent="0.3">
      <c r="A3498" t="s">
        <v>8</v>
      </c>
      <c r="B3498" t="s">
        <v>4977</v>
      </c>
      <c r="G3498">
        <v>118</v>
      </c>
      <c r="H3498" t="s">
        <v>897</v>
      </c>
      <c r="I3498" t="s">
        <v>5359</v>
      </c>
      <c r="W3498" t="s">
        <v>4978</v>
      </c>
      <c r="X3498" t="s">
        <v>733</v>
      </c>
      <c r="AD3498">
        <v>1800000</v>
      </c>
      <c r="AE3498">
        <v>6.8</v>
      </c>
      <c r="AF3498">
        <v>5709616</v>
      </c>
      <c r="AG3498">
        <f>IFERROR(CORREL(AD3498:$AD$3757, AF3498:$AF$3757), "")</f>
        <v>0.23908955045158037</v>
      </c>
      <c r="AH3498">
        <f t="shared" si="82"/>
        <v>3909616</v>
      </c>
    </row>
    <row r="3499" spans="1:34" x14ac:dyDescent="0.3">
      <c r="A3499" t="s">
        <v>8</v>
      </c>
      <c r="B3499" t="s">
        <v>4979</v>
      </c>
      <c r="G3499">
        <v>93</v>
      </c>
      <c r="H3499" t="s">
        <v>897</v>
      </c>
      <c r="I3499" t="s">
        <v>5357</v>
      </c>
      <c r="W3499" t="s">
        <v>4980</v>
      </c>
      <c r="X3499" t="s">
        <v>11</v>
      </c>
      <c r="AD3499">
        <v>1800000</v>
      </c>
      <c r="AE3499">
        <v>7.3</v>
      </c>
      <c r="AF3499">
        <v>12784397</v>
      </c>
      <c r="AG3499">
        <f>IFERROR(CORREL(AD3499:$AD$3757, AF3499:$AF$3757), "")</f>
        <v>0.23901809951160932</v>
      </c>
      <c r="AH3499">
        <f t="shared" si="82"/>
        <v>10984397</v>
      </c>
    </row>
    <row r="3500" spans="1:34" x14ac:dyDescent="0.3">
      <c r="A3500" t="s">
        <v>8</v>
      </c>
      <c r="B3500" t="s">
        <v>4981</v>
      </c>
      <c r="G3500">
        <v>109</v>
      </c>
      <c r="H3500" t="s">
        <v>897</v>
      </c>
      <c r="I3500" t="s">
        <v>5368</v>
      </c>
      <c r="W3500" t="s">
        <v>4982</v>
      </c>
      <c r="X3500" t="s">
        <v>11</v>
      </c>
      <c r="AD3500">
        <v>1800000</v>
      </c>
      <c r="AE3500">
        <v>7.3</v>
      </c>
      <c r="AF3500">
        <v>3050934</v>
      </c>
      <c r="AG3500">
        <f>IFERROR(CORREL(AD3500:$AD$3757, AF3500:$AF$3757), "")</f>
        <v>0.23901854577290113</v>
      </c>
      <c r="AH3500">
        <f t="shared" si="82"/>
        <v>1250934</v>
      </c>
    </row>
    <row r="3501" spans="1:34" x14ac:dyDescent="0.3">
      <c r="A3501" t="s">
        <v>197</v>
      </c>
      <c r="B3501" t="s">
        <v>494</v>
      </c>
      <c r="G3501">
        <v>81</v>
      </c>
      <c r="H3501" t="s">
        <v>5366</v>
      </c>
      <c r="I3501" t="s">
        <v>897</v>
      </c>
      <c r="W3501" t="s">
        <v>4983</v>
      </c>
      <c r="X3501" t="s">
        <v>3056</v>
      </c>
      <c r="AD3501">
        <v>3500000</v>
      </c>
      <c r="AE3501">
        <v>7.8</v>
      </c>
      <c r="AF3501">
        <v>7267324</v>
      </c>
      <c r="AG3501">
        <f>IFERROR(CORREL(AD3501:$AD$3757, AF3501:$AF$3757), "")</f>
        <v>0.23893011251303661</v>
      </c>
      <c r="AH3501">
        <f t="shared" si="82"/>
        <v>3767324</v>
      </c>
    </row>
    <row r="3502" spans="1:34" x14ac:dyDescent="0.3">
      <c r="A3502" t="s">
        <v>8</v>
      </c>
      <c r="B3502" t="s">
        <v>4984</v>
      </c>
      <c r="G3502">
        <v>93</v>
      </c>
      <c r="H3502" t="s">
        <v>897</v>
      </c>
      <c r="I3502" t="s">
        <v>1714</v>
      </c>
      <c r="W3502" t="s">
        <v>4985</v>
      </c>
      <c r="X3502" t="s">
        <v>11</v>
      </c>
      <c r="AD3502">
        <v>500000</v>
      </c>
      <c r="AE3502">
        <v>6.7</v>
      </c>
      <c r="AF3502">
        <v>145540</v>
      </c>
      <c r="AG3502">
        <f>IFERROR(CORREL(AD3502:$AD$3757, AF3502:$AF$3757), "")</f>
        <v>0.23888536253163439</v>
      </c>
      <c r="AH3502">
        <f t="shared" si="82"/>
        <v>-354460</v>
      </c>
    </row>
    <row r="3503" spans="1:34" x14ac:dyDescent="0.3">
      <c r="A3503" t="s">
        <v>8</v>
      </c>
      <c r="B3503" t="s">
        <v>3578</v>
      </c>
      <c r="G3503">
        <v>138</v>
      </c>
      <c r="H3503" t="s">
        <v>5366</v>
      </c>
      <c r="I3503" t="s">
        <v>897</v>
      </c>
      <c r="W3503" t="s">
        <v>4986</v>
      </c>
      <c r="X3503" t="s">
        <v>11</v>
      </c>
      <c r="AD3503">
        <v>1700000</v>
      </c>
      <c r="AE3503">
        <v>7.5</v>
      </c>
      <c r="AF3503">
        <v>35918429</v>
      </c>
      <c r="AG3503">
        <f>IFERROR(CORREL(AD3503:$AD$3757, AF3503:$AF$3757), "")</f>
        <v>0.23875640890638661</v>
      </c>
      <c r="AH3503">
        <f t="shared" si="82"/>
        <v>34218429</v>
      </c>
    </row>
    <row r="3504" spans="1:34" x14ac:dyDescent="0.3">
      <c r="A3504" t="s">
        <v>8</v>
      </c>
      <c r="B3504" t="s">
        <v>4987</v>
      </c>
      <c r="G3504">
        <v>105</v>
      </c>
      <c r="H3504" t="s">
        <v>1714</v>
      </c>
      <c r="I3504" t="s">
        <v>5281</v>
      </c>
      <c r="W3504" t="s">
        <v>4988</v>
      </c>
      <c r="X3504" t="s">
        <v>11</v>
      </c>
      <c r="AD3504">
        <v>2000000</v>
      </c>
      <c r="AE3504">
        <v>6.3</v>
      </c>
      <c r="AF3504">
        <v>92401</v>
      </c>
      <c r="AG3504">
        <f>IFERROR(CORREL(AD3504:$AD$3757, AF3504:$AF$3757), "")</f>
        <v>0.23930601633197976</v>
      </c>
      <c r="AH3504">
        <f t="shared" si="82"/>
        <v>-1907599</v>
      </c>
    </row>
    <row r="3505" spans="1:34" x14ac:dyDescent="0.3">
      <c r="A3505" t="s">
        <v>8</v>
      </c>
      <c r="B3505" t="s">
        <v>4989</v>
      </c>
      <c r="G3505">
        <v>98</v>
      </c>
      <c r="H3505" t="s">
        <v>528</v>
      </c>
      <c r="I3505" t="s">
        <v>5366</v>
      </c>
      <c r="J3505" t="s">
        <v>5359</v>
      </c>
      <c r="W3505" t="s">
        <v>4990</v>
      </c>
      <c r="X3505" t="s">
        <v>11</v>
      </c>
      <c r="AD3505">
        <v>1700000</v>
      </c>
      <c r="AE3505">
        <v>6.3</v>
      </c>
      <c r="AF3505">
        <v>1943649</v>
      </c>
      <c r="AG3505">
        <f>IFERROR(CORREL(AD3505:$AD$3757, AF3505:$AF$3757), "")</f>
        <v>0.23920880086276408</v>
      </c>
      <c r="AH3505">
        <f t="shared" si="82"/>
        <v>243649</v>
      </c>
    </row>
    <row r="3506" spans="1:34" x14ac:dyDescent="0.3">
      <c r="A3506" t="s">
        <v>8</v>
      </c>
      <c r="B3506" t="s">
        <v>4991</v>
      </c>
      <c r="G3506">
        <v>86</v>
      </c>
      <c r="H3506" t="s">
        <v>897</v>
      </c>
      <c r="I3506" t="s">
        <v>5359</v>
      </c>
      <c r="W3506" t="s">
        <v>4992</v>
      </c>
      <c r="X3506" t="s">
        <v>11</v>
      </c>
      <c r="AD3506">
        <v>1700000</v>
      </c>
      <c r="AE3506">
        <v>6.8</v>
      </c>
      <c r="AF3506">
        <v>992238</v>
      </c>
      <c r="AG3506">
        <f>IFERROR(CORREL(AD3506:$AD$3757, AF3506:$AF$3757), "")</f>
        <v>0.23911045290949548</v>
      </c>
      <c r="AH3506">
        <f t="shared" si="82"/>
        <v>-707762</v>
      </c>
    </row>
    <row r="3507" spans="1:34" x14ac:dyDescent="0.3">
      <c r="A3507" t="s">
        <v>8</v>
      </c>
      <c r="B3507" t="s">
        <v>4993</v>
      </c>
      <c r="G3507">
        <v>104</v>
      </c>
      <c r="H3507" t="s">
        <v>897</v>
      </c>
      <c r="I3507" t="s">
        <v>5359</v>
      </c>
      <c r="W3507" t="s">
        <v>4994</v>
      </c>
      <c r="X3507" t="s">
        <v>3889</v>
      </c>
      <c r="AD3507">
        <v>1000000</v>
      </c>
      <c r="AE3507">
        <v>7.8</v>
      </c>
      <c r="AF3507">
        <v>4231500</v>
      </c>
      <c r="AG3507">
        <f>IFERROR(CORREL(AD3507:$AD$3757, AF3507:$AF$3757), "")</f>
        <v>0.23900759758147752</v>
      </c>
      <c r="AH3507">
        <f t="shared" si="82"/>
        <v>3231500</v>
      </c>
    </row>
    <row r="3508" spans="1:34" x14ac:dyDescent="0.3">
      <c r="A3508" t="s">
        <v>8</v>
      </c>
      <c r="B3508" t="s">
        <v>4995</v>
      </c>
      <c r="G3508">
        <v>100</v>
      </c>
      <c r="H3508" t="s">
        <v>897</v>
      </c>
      <c r="I3508" t="s">
        <v>5359</v>
      </c>
      <c r="W3508" t="s">
        <v>4996</v>
      </c>
      <c r="X3508" t="s">
        <v>11</v>
      </c>
      <c r="AD3508">
        <v>1000000</v>
      </c>
      <c r="AE3508">
        <v>6.9</v>
      </c>
      <c r="AF3508">
        <v>396035</v>
      </c>
      <c r="AG3508">
        <f>IFERROR(CORREL(AD3508:$AD$3757, AF3508:$AF$3757), "")</f>
        <v>0.23890930239243252</v>
      </c>
      <c r="AH3508">
        <f t="shared" si="82"/>
        <v>-603965</v>
      </c>
    </row>
    <row r="3509" spans="1:34" x14ac:dyDescent="0.3">
      <c r="A3509" t="s">
        <v>8</v>
      </c>
      <c r="B3509" t="s">
        <v>4997</v>
      </c>
      <c r="G3509">
        <v>95</v>
      </c>
      <c r="H3509" t="s">
        <v>528</v>
      </c>
      <c r="I3509" t="s">
        <v>897</v>
      </c>
      <c r="J3509" t="s">
        <v>5359</v>
      </c>
      <c r="W3509" t="s">
        <v>4998</v>
      </c>
      <c r="X3509" t="s">
        <v>4999</v>
      </c>
      <c r="AD3509">
        <v>1300000</v>
      </c>
      <c r="AE3509">
        <v>7.2</v>
      </c>
      <c r="AF3509">
        <v>1060591</v>
      </c>
      <c r="AG3509">
        <f>IFERROR(CORREL(AD3509:$AD$3757, AF3509:$AF$3757), "")</f>
        <v>0.2387873983563891</v>
      </c>
      <c r="AH3509">
        <f t="shared" si="82"/>
        <v>-239409</v>
      </c>
    </row>
    <row r="3510" spans="1:34" x14ac:dyDescent="0.3">
      <c r="A3510" t="s">
        <v>8</v>
      </c>
      <c r="B3510" t="s">
        <v>5000</v>
      </c>
      <c r="G3510">
        <v>123</v>
      </c>
      <c r="H3510" t="s">
        <v>5366</v>
      </c>
      <c r="I3510" t="s">
        <v>897</v>
      </c>
      <c r="J3510" t="s">
        <v>5359</v>
      </c>
      <c r="W3510" t="s">
        <v>5001</v>
      </c>
      <c r="X3510" t="s">
        <v>762</v>
      </c>
      <c r="AD3510">
        <v>1600000</v>
      </c>
      <c r="AE3510">
        <v>7.2</v>
      </c>
      <c r="AF3510">
        <v>26893</v>
      </c>
      <c r="AG3510">
        <f>IFERROR(CORREL(AD3510:$AD$3757, AF3510:$AF$3757), "")</f>
        <v>0.2386737137561864</v>
      </c>
      <c r="AH3510">
        <f t="shared" si="82"/>
        <v>-1573107</v>
      </c>
    </row>
    <row r="3511" spans="1:34" x14ac:dyDescent="0.3">
      <c r="A3511" t="s">
        <v>8</v>
      </c>
      <c r="B3511" t="s">
        <v>754</v>
      </c>
      <c r="G3511">
        <v>111</v>
      </c>
      <c r="H3511" t="s">
        <v>897</v>
      </c>
      <c r="I3511" t="s">
        <v>5363</v>
      </c>
      <c r="W3511" t="s">
        <v>5002</v>
      </c>
      <c r="X3511" t="s">
        <v>11</v>
      </c>
      <c r="AD3511">
        <v>1650000</v>
      </c>
      <c r="AE3511">
        <v>5.4</v>
      </c>
      <c r="AF3511">
        <v>2580</v>
      </c>
      <c r="AG3511">
        <f>IFERROR(CORREL(AD3511:$AD$3757, AF3511:$AF$3757), "")</f>
        <v>0.23856188813614801</v>
      </c>
      <c r="AH3511">
        <f t="shared" si="82"/>
        <v>-1647420</v>
      </c>
    </row>
    <row r="3512" spans="1:34" x14ac:dyDescent="0.3">
      <c r="A3512" t="s">
        <v>8</v>
      </c>
      <c r="B3512" t="s">
        <v>29</v>
      </c>
      <c r="G3512">
        <v>110</v>
      </c>
      <c r="H3512" t="s">
        <v>354</v>
      </c>
      <c r="I3512" t="s">
        <v>1714</v>
      </c>
      <c r="J3512" t="s">
        <v>5281</v>
      </c>
      <c r="W3512" t="s">
        <v>2376</v>
      </c>
      <c r="X3512" t="s">
        <v>11</v>
      </c>
      <c r="AD3512">
        <v>26000000</v>
      </c>
      <c r="AE3512">
        <v>7.4</v>
      </c>
      <c r="AF3512">
        <v>58885635</v>
      </c>
      <c r="AG3512">
        <f>IFERROR(CORREL(AD3512:$AD$3757, AF3512:$AF$3757), "")</f>
        <v>0.23845017358888362</v>
      </c>
      <c r="AH3512">
        <f t="shared" si="82"/>
        <v>32885635</v>
      </c>
    </row>
    <row r="3513" spans="1:34" x14ac:dyDescent="0.3">
      <c r="A3513" t="s">
        <v>8</v>
      </c>
      <c r="B3513" t="s">
        <v>5003</v>
      </c>
      <c r="G3513">
        <v>108</v>
      </c>
      <c r="H3513" t="s">
        <v>528</v>
      </c>
      <c r="I3513" t="s">
        <v>897</v>
      </c>
      <c r="J3513" t="s">
        <v>5359</v>
      </c>
      <c r="W3513" t="s">
        <v>5004</v>
      </c>
      <c r="X3513" t="s">
        <v>11</v>
      </c>
      <c r="AD3513">
        <v>2000000</v>
      </c>
      <c r="AE3513">
        <v>7.1</v>
      </c>
      <c r="AF3513">
        <v>19067631</v>
      </c>
      <c r="AG3513">
        <f>IFERROR(CORREL(AD3513:$AD$3757, AF3513:$AF$3757), "")</f>
        <v>0.23803936404454179</v>
      </c>
      <c r="AH3513">
        <f t="shared" si="82"/>
        <v>17067631</v>
      </c>
    </row>
    <row r="3514" spans="1:34" x14ac:dyDescent="0.3">
      <c r="A3514" t="s">
        <v>8</v>
      </c>
      <c r="B3514" t="s">
        <v>5005</v>
      </c>
      <c r="G3514">
        <v>92</v>
      </c>
      <c r="H3514" t="s">
        <v>354</v>
      </c>
      <c r="I3514" t="s">
        <v>5367</v>
      </c>
      <c r="J3514" t="s">
        <v>897</v>
      </c>
      <c r="K3514" t="s">
        <v>5365</v>
      </c>
      <c r="W3514" t="s">
        <v>5006</v>
      </c>
      <c r="X3514" t="s">
        <v>11</v>
      </c>
      <c r="AD3514">
        <v>1100000</v>
      </c>
      <c r="AE3514">
        <v>6.8</v>
      </c>
      <c r="AF3514">
        <v>11806119</v>
      </c>
      <c r="AG3514">
        <f>IFERROR(CORREL(AD3514:$AD$3757, AF3514:$AF$3757), "")</f>
        <v>0.23813894446280268</v>
      </c>
      <c r="AH3514">
        <f t="shared" si="82"/>
        <v>10706119</v>
      </c>
    </row>
    <row r="3515" spans="1:34" x14ac:dyDescent="0.3">
      <c r="A3515" t="s">
        <v>8</v>
      </c>
      <c r="B3515" t="s">
        <v>4038</v>
      </c>
      <c r="G3515">
        <v>88</v>
      </c>
      <c r="H3515" t="s">
        <v>528</v>
      </c>
      <c r="I3515" t="s">
        <v>897</v>
      </c>
      <c r="W3515" t="s">
        <v>5007</v>
      </c>
      <c r="X3515" t="s">
        <v>11</v>
      </c>
      <c r="AD3515">
        <v>1500000</v>
      </c>
      <c r="AE3515">
        <v>7.4</v>
      </c>
      <c r="AF3515">
        <v>7362100</v>
      </c>
      <c r="AG3515">
        <f>IFERROR(CORREL(AD3515:$AD$3757, AF3515:$AF$3757), "")</f>
        <v>0.23812261532606496</v>
      </c>
      <c r="AH3515">
        <f t="shared" si="82"/>
        <v>5862100</v>
      </c>
    </row>
    <row r="3516" spans="1:34" x14ac:dyDescent="0.3">
      <c r="A3516" t="s">
        <v>8</v>
      </c>
      <c r="B3516" t="s">
        <v>2520</v>
      </c>
      <c r="G3516">
        <v>97</v>
      </c>
      <c r="H3516" t="s">
        <v>528</v>
      </c>
      <c r="I3516" t="s">
        <v>897</v>
      </c>
      <c r="J3516" t="s">
        <v>5359</v>
      </c>
      <c r="W3516" t="s">
        <v>5008</v>
      </c>
      <c r="X3516" t="s">
        <v>11</v>
      </c>
      <c r="AD3516">
        <v>1000000</v>
      </c>
      <c r="AE3516">
        <v>6.7</v>
      </c>
      <c r="AF3516">
        <v>7022940</v>
      </c>
      <c r="AG3516">
        <f>IFERROR(CORREL(AD3516:$AD$3757, AF3516:$AF$3757), "")</f>
        <v>0.23805453183823205</v>
      </c>
      <c r="AH3516">
        <f t="shared" si="82"/>
        <v>6022940</v>
      </c>
    </row>
    <row r="3517" spans="1:34" x14ac:dyDescent="0.3">
      <c r="A3517" t="s">
        <v>8</v>
      </c>
      <c r="B3517" t="s">
        <v>2661</v>
      </c>
      <c r="G3517">
        <v>103</v>
      </c>
      <c r="H3517" t="s">
        <v>897</v>
      </c>
      <c r="I3517" t="s">
        <v>5363</v>
      </c>
      <c r="J3517" t="s">
        <v>5359</v>
      </c>
      <c r="W3517" t="s">
        <v>5009</v>
      </c>
      <c r="X3517" t="s">
        <v>11</v>
      </c>
      <c r="AD3517">
        <v>2000000</v>
      </c>
      <c r="AE3517">
        <v>7.2</v>
      </c>
      <c r="AF3517">
        <v>5132222</v>
      </c>
      <c r="AG3517">
        <f>IFERROR(CORREL(AD3517:$AD$3757, AF3517:$AF$3757), "")</f>
        <v>0.23797762898395031</v>
      </c>
      <c r="AH3517">
        <f t="shared" si="82"/>
        <v>3132222</v>
      </c>
    </row>
    <row r="3518" spans="1:34" x14ac:dyDescent="0.3">
      <c r="A3518" t="s">
        <v>8</v>
      </c>
      <c r="B3518" t="s">
        <v>3702</v>
      </c>
      <c r="G3518">
        <v>110</v>
      </c>
      <c r="H3518" t="s">
        <v>528</v>
      </c>
      <c r="I3518" t="s">
        <v>5366</v>
      </c>
      <c r="J3518" t="s">
        <v>897</v>
      </c>
      <c r="K3518" t="s">
        <v>5359</v>
      </c>
      <c r="W3518" t="s">
        <v>5010</v>
      </c>
      <c r="X3518" t="s">
        <v>11</v>
      </c>
      <c r="AD3518">
        <v>1500000</v>
      </c>
      <c r="AE3518">
        <v>7.5</v>
      </c>
      <c r="AF3518">
        <v>2365931</v>
      </c>
      <c r="AG3518">
        <f>IFERROR(CORREL(AD3518:$AD$3757, AF3518:$AF$3757), "")</f>
        <v>0.23789538371692268</v>
      </c>
      <c r="AH3518">
        <f t="shared" si="82"/>
        <v>865931</v>
      </c>
    </row>
    <row r="3519" spans="1:34" x14ac:dyDescent="0.3">
      <c r="A3519" t="s">
        <v>8</v>
      </c>
      <c r="B3519" t="s">
        <v>91</v>
      </c>
      <c r="G3519">
        <v>103</v>
      </c>
      <c r="H3519" t="s">
        <v>5357</v>
      </c>
      <c r="I3519" t="s">
        <v>1714</v>
      </c>
      <c r="J3519" t="s">
        <v>5363</v>
      </c>
      <c r="K3519" t="s">
        <v>5281</v>
      </c>
      <c r="W3519" t="s">
        <v>5011</v>
      </c>
      <c r="X3519" t="s">
        <v>11</v>
      </c>
      <c r="AD3519">
        <v>1500000</v>
      </c>
      <c r="AE3519">
        <v>6.8</v>
      </c>
      <c r="AF3519">
        <v>53991137</v>
      </c>
      <c r="AG3519">
        <f>IFERROR(CORREL(AD3519:$AD$3757, AF3519:$AF$3757), "")</f>
        <v>0.2377871592783683</v>
      </c>
      <c r="AH3519">
        <f t="shared" si="82"/>
        <v>52491137</v>
      </c>
    </row>
    <row r="3520" spans="1:34" x14ac:dyDescent="0.3">
      <c r="A3520" t="s">
        <v>8</v>
      </c>
      <c r="B3520" t="s">
        <v>5012</v>
      </c>
      <c r="G3520">
        <v>114</v>
      </c>
      <c r="H3520" t="s">
        <v>5366</v>
      </c>
      <c r="I3520" t="s">
        <v>897</v>
      </c>
      <c r="J3520" t="s">
        <v>5281</v>
      </c>
      <c r="W3520" t="s">
        <v>5013</v>
      </c>
      <c r="X3520" t="s">
        <v>733</v>
      </c>
      <c r="AD3520">
        <v>1500000</v>
      </c>
      <c r="AE3520">
        <v>7.9</v>
      </c>
      <c r="AF3520">
        <v>1221261</v>
      </c>
      <c r="AG3520">
        <f>IFERROR(CORREL(AD3520:$AD$3757, AF3520:$AF$3757), "")</f>
        <v>0.23914601341465946</v>
      </c>
      <c r="AH3520">
        <f t="shared" si="82"/>
        <v>-278739</v>
      </c>
    </row>
    <row r="3521" spans="1:34" x14ac:dyDescent="0.3">
      <c r="A3521" t="s">
        <v>8</v>
      </c>
      <c r="B3521" t="s">
        <v>5014</v>
      </c>
      <c r="G3521">
        <v>112</v>
      </c>
      <c r="H3521" t="s">
        <v>897</v>
      </c>
      <c r="W3521" t="s">
        <v>5015</v>
      </c>
      <c r="X3521" t="s">
        <v>11</v>
      </c>
      <c r="AD3521">
        <v>1500000</v>
      </c>
      <c r="AE3521">
        <v>6.7</v>
      </c>
      <c r="AF3521">
        <v>712294</v>
      </c>
      <c r="AG3521">
        <f>IFERROR(CORREL(AD3521:$AD$3757, AF3521:$AF$3757), "")</f>
        <v>0.23903143181345882</v>
      </c>
      <c r="AH3521">
        <f t="shared" si="82"/>
        <v>-787706</v>
      </c>
    </row>
    <row r="3522" spans="1:34" x14ac:dyDescent="0.3">
      <c r="A3522" t="s">
        <v>8</v>
      </c>
      <c r="B3522" t="s">
        <v>5016</v>
      </c>
      <c r="G3522">
        <v>104</v>
      </c>
      <c r="H3522" t="s">
        <v>528</v>
      </c>
      <c r="I3522" t="s">
        <v>5359</v>
      </c>
      <c r="W3522" t="s">
        <v>5017</v>
      </c>
      <c r="X3522" t="s">
        <v>11</v>
      </c>
      <c r="AD3522">
        <v>1500000</v>
      </c>
      <c r="AE3522">
        <v>5.8</v>
      </c>
      <c r="AF3522">
        <v>3447339</v>
      </c>
      <c r="AG3522">
        <f>IFERROR(CORREL(AD3522:$AD$3757, AF3522:$AF$3757), "")</f>
        <v>0.23891358674719379</v>
      </c>
      <c r="AH3522">
        <f t="shared" si="82"/>
        <v>1947339</v>
      </c>
    </row>
    <row r="3523" spans="1:34" x14ac:dyDescent="0.3">
      <c r="A3523" t="s">
        <v>8</v>
      </c>
      <c r="B3523" t="s">
        <v>4669</v>
      </c>
      <c r="G3523">
        <v>99</v>
      </c>
      <c r="H3523" t="s">
        <v>5366</v>
      </c>
      <c r="I3523" t="s">
        <v>897</v>
      </c>
      <c r="J3523" t="s">
        <v>5281</v>
      </c>
      <c r="W3523" t="s">
        <v>5018</v>
      </c>
      <c r="X3523" t="s">
        <v>11</v>
      </c>
      <c r="AD3523">
        <v>1500000</v>
      </c>
      <c r="AE3523">
        <v>6.5</v>
      </c>
      <c r="AF3523">
        <v>418953</v>
      </c>
      <c r="AG3523">
        <f>IFERROR(CORREL(AD3523:$AD$3757, AF3523:$AF$3757), "")</f>
        <v>0.23880947598595081</v>
      </c>
      <c r="AH3523">
        <f t="shared" ref="AH3523:AH3586" si="83" xml:space="preserve"> AF3523 - AD3523</f>
        <v>-1081047</v>
      </c>
    </row>
    <row r="3524" spans="1:34" x14ac:dyDescent="0.3">
      <c r="A3524" t="s">
        <v>197</v>
      </c>
      <c r="B3524" t="s">
        <v>5019</v>
      </c>
      <c r="G3524">
        <v>98</v>
      </c>
      <c r="H3524" t="s">
        <v>897</v>
      </c>
      <c r="W3524" t="s">
        <v>5020</v>
      </c>
      <c r="X3524" t="s">
        <v>11</v>
      </c>
      <c r="AD3524">
        <v>1500000</v>
      </c>
      <c r="AE3524">
        <v>7.2</v>
      </c>
      <c r="AF3524">
        <v>406035</v>
      </c>
      <c r="AG3524">
        <f>IFERROR(CORREL(AD3524:$AD$3757, AF3524:$AF$3757), "")</f>
        <v>0.23868834745250384</v>
      </c>
      <c r="AH3524">
        <f t="shared" si="83"/>
        <v>-1093965</v>
      </c>
    </row>
    <row r="3525" spans="1:34" x14ac:dyDescent="0.3">
      <c r="A3525" t="s">
        <v>8</v>
      </c>
      <c r="B3525" t="s">
        <v>3504</v>
      </c>
      <c r="G3525">
        <v>100</v>
      </c>
      <c r="H3525" t="s">
        <v>1714</v>
      </c>
      <c r="I3525" t="s">
        <v>5363</v>
      </c>
      <c r="W3525" t="s">
        <v>5021</v>
      </c>
      <c r="X3525" t="s">
        <v>11</v>
      </c>
      <c r="AD3525">
        <v>1500000</v>
      </c>
      <c r="AE3525">
        <v>6.5</v>
      </c>
      <c r="AF3525">
        <v>373967</v>
      </c>
      <c r="AG3525">
        <f>IFERROR(CORREL(AD3525:$AD$3757, AF3525:$AF$3757), "")</f>
        <v>0.23856606089120427</v>
      </c>
      <c r="AH3525">
        <f t="shared" si="83"/>
        <v>-1126033</v>
      </c>
    </row>
    <row r="3526" spans="1:34" x14ac:dyDescent="0.3">
      <c r="A3526" t="s">
        <v>8</v>
      </c>
      <c r="B3526" t="s">
        <v>113</v>
      </c>
      <c r="G3526">
        <v>80</v>
      </c>
      <c r="H3526" t="s">
        <v>528</v>
      </c>
      <c r="I3526" t="s">
        <v>5359</v>
      </c>
      <c r="W3526" t="s">
        <v>5022</v>
      </c>
      <c r="X3526" t="s">
        <v>11</v>
      </c>
      <c r="AD3526">
        <v>1500000</v>
      </c>
      <c r="AE3526">
        <v>6.2</v>
      </c>
      <c r="AF3526">
        <v>194568</v>
      </c>
      <c r="AG3526">
        <f>IFERROR(CORREL(AD3526:$AD$3757, AF3526:$AF$3757), "")</f>
        <v>0.23844252443762198</v>
      </c>
      <c r="AH3526">
        <f t="shared" si="83"/>
        <v>-1305432</v>
      </c>
    </row>
    <row r="3527" spans="1:34" x14ac:dyDescent="0.3">
      <c r="A3527" t="s">
        <v>197</v>
      </c>
      <c r="B3527" t="s">
        <v>5023</v>
      </c>
      <c r="G3527">
        <v>87</v>
      </c>
      <c r="H3527" t="s">
        <v>528</v>
      </c>
      <c r="I3527" t="s">
        <v>897</v>
      </c>
      <c r="J3527" t="s">
        <v>5361</v>
      </c>
      <c r="W3527" t="s">
        <v>5024</v>
      </c>
      <c r="X3527" t="s">
        <v>11</v>
      </c>
      <c r="AD3527">
        <v>1500000</v>
      </c>
      <c r="AE3527">
        <v>8.6</v>
      </c>
      <c r="AF3527">
        <v>163245</v>
      </c>
      <c r="AG3527">
        <f>IFERROR(CORREL(AD3527:$AD$3757, AF3527:$AF$3757), "")</f>
        <v>0.23831714936170134</v>
      </c>
      <c r="AH3527">
        <f t="shared" si="83"/>
        <v>-1336755</v>
      </c>
    </row>
    <row r="3528" spans="1:34" x14ac:dyDescent="0.3">
      <c r="A3528" t="s">
        <v>8</v>
      </c>
      <c r="B3528" t="s">
        <v>5025</v>
      </c>
      <c r="G3528">
        <v>91</v>
      </c>
      <c r="H3528" t="s">
        <v>897</v>
      </c>
      <c r="W3528" t="s">
        <v>5026</v>
      </c>
      <c r="X3528" t="s">
        <v>11</v>
      </c>
      <c r="AD3528">
        <v>1500000</v>
      </c>
      <c r="AE3528">
        <v>6.5</v>
      </c>
      <c r="AF3528">
        <v>119841</v>
      </c>
      <c r="AG3528">
        <f>IFERROR(CORREL(AD3528:$AD$3757, AF3528:$AF$3757), "")</f>
        <v>0.23819049160998237</v>
      </c>
      <c r="AH3528">
        <f t="shared" si="83"/>
        <v>-1380159</v>
      </c>
    </row>
    <row r="3529" spans="1:34" x14ac:dyDescent="0.3">
      <c r="A3529" t="s">
        <v>8</v>
      </c>
      <c r="B3529" t="s">
        <v>1674</v>
      </c>
      <c r="G3529">
        <v>84</v>
      </c>
      <c r="H3529" t="s">
        <v>528</v>
      </c>
      <c r="I3529" t="s">
        <v>5357</v>
      </c>
      <c r="W3529" t="s">
        <v>5027</v>
      </c>
      <c r="X3529" t="s">
        <v>11</v>
      </c>
      <c r="AD3529">
        <v>1500000</v>
      </c>
      <c r="AE3529">
        <v>6.3</v>
      </c>
      <c r="AF3529">
        <v>173066</v>
      </c>
      <c r="AG3529">
        <f>IFERROR(CORREL(AD3529:$AD$3757, AF3529:$AF$3757), "")</f>
        <v>0.2380624879516956</v>
      </c>
      <c r="AH3529">
        <f t="shared" si="83"/>
        <v>-1326934</v>
      </c>
    </row>
    <row r="3530" spans="1:34" x14ac:dyDescent="0.3">
      <c r="A3530" t="s">
        <v>8</v>
      </c>
      <c r="B3530" t="s">
        <v>5028</v>
      </c>
      <c r="G3530">
        <v>95</v>
      </c>
      <c r="H3530" t="s">
        <v>5357</v>
      </c>
      <c r="I3530" t="s">
        <v>1714</v>
      </c>
      <c r="W3530" t="s">
        <v>5029</v>
      </c>
      <c r="X3530" t="s">
        <v>11</v>
      </c>
      <c r="AD3530">
        <v>1500000</v>
      </c>
      <c r="AE3530">
        <v>6.7</v>
      </c>
      <c r="AF3530">
        <v>3478</v>
      </c>
      <c r="AG3530">
        <f>IFERROR(CORREL(AD3530:$AD$3757, AF3530:$AF$3757), "")</f>
        <v>0.237933489511618</v>
      </c>
      <c r="AH3530">
        <f t="shared" si="83"/>
        <v>-1496522</v>
      </c>
    </row>
    <row r="3531" spans="1:34" x14ac:dyDescent="0.3">
      <c r="A3531" t="s">
        <v>8</v>
      </c>
      <c r="B3531" t="s">
        <v>5030</v>
      </c>
      <c r="G3531">
        <v>90</v>
      </c>
      <c r="H3531" t="s">
        <v>897</v>
      </c>
      <c r="W3531" t="s">
        <v>5031</v>
      </c>
      <c r="X3531" t="s">
        <v>11</v>
      </c>
      <c r="AD3531">
        <v>2000000</v>
      </c>
      <c r="AE3531">
        <v>6.7</v>
      </c>
      <c r="AF3531">
        <v>52166</v>
      </c>
      <c r="AG3531">
        <f>IFERROR(CORREL(AD3531:$AD$3757, AF3531:$AF$3757), "")</f>
        <v>0.23780263216256534</v>
      </c>
      <c r="AH3531">
        <f t="shared" si="83"/>
        <v>-1947834</v>
      </c>
    </row>
    <row r="3532" spans="1:34" x14ac:dyDescent="0.3">
      <c r="A3532" t="s">
        <v>8</v>
      </c>
      <c r="B3532" t="s">
        <v>3387</v>
      </c>
      <c r="G3532">
        <v>101</v>
      </c>
      <c r="H3532" t="s">
        <v>897</v>
      </c>
      <c r="I3532" t="s">
        <v>5357</v>
      </c>
      <c r="J3532" t="s">
        <v>1714</v>
      </c>
      <c r="K3532" t="s">
        <v>5281</v>
      </c>
      <c r="W3532" t="s">
        <v>5032</v>
      </c>
      <c r="X3532" t="s">
        <v>11</v>
      </c>
      <c r="AD3532">
        <v>2500000</v>
      </c>
      <c r="AE3532">
        <v>5.0999999999999996</v>
      </c>
      <c r="AF3532">
        <v>1163508</v>
      </c>
      <c r="AG3532">
        <f>IFERROR(CORREL(AD3532:$AD$3757, AF3532:$AF$3757), "")</f>
        <v>0.23768268160166575</v>
      </c>
      <c r="AH3532">
        <f t="shared" si="83"/>
        <v>-1336492</v>
      </c>
    </row>
    <row r="3533" spans="1:34" x14ac:dyDescent="0.3">
      <c r="A3533" t="s">
        <v>8</v>
      </c>
      <c r="B3533" t="s">
        <v>233</v>
      </c>
      <c r="G3533">
        <v>130</v>
      </c>
      <c r="H3533" t="s">
        <v>354</v>
      </c>
      <c r="I3533" t="s">
        <v>5366</v>
      </c>
      <c r="J3533" t="s">
        <v>5363</v>
      </c>
      <c r="K3533" t="s">
        <v>5281</v>
      </c>
      <c r="W3533" t="s">
        <v>1075</v>
      </c>
      <c r="X3533" t="s">
        <v>11</v>
      </c>
      <c r="AD3533">
        <v>60000000</v>
      </c>
      <c r="AE3533">
        <v>7</v>
      </c>
      <c r="AF3533">
        <v>80033643</v>
      </c>
      <c r="AG3533">
        <f>IFERROR(CORREL(AD3533:$AD$3757, AF3533:$AF$3757), "")</f>
        <v>0.23757640291838097</v>
      </c>
      <c r="AH3533">
        <f t="shared" si="83"/>
        <v>20033643</v>
      </c>
    </row>
    <row r="3534" spans="1:34" x14ac:dyDescent="0.3">
      <c r="A3534" t="s">
        <v>8</v>
      </c>
      <c r="B3534" t="s">
        <v>5033</v>
      </c>
      <c r="G3534">
        <v>83</v>
      </c>
      <c r="H3534" t="s">
        <v>5360</v>
      </c>
      <c r="I3534" t="s">
        <v>5361</v>
      </c>
      <c r="J3534" t="s">
        <v>5357</v>
      </c>
      <c r="K3534" t="s">
        <v>5362</v>
      </c>
      <c r="W3534" t="s">
        <v>5034</v>
      </c>
      <c r="X3534" t="s">
        <v>11</v>
      </c>
      <c r="AD3534">
        <v>2000000</v>
      </c>
      <c r="AE3534">
        <v>7.7</v>
      </c>
      <c r="AF3534">
        <v>184925485</v>
      </c>
      <c r="AG3534">
        <f>IFERROR(CORREL(AD3534:$AD$3757, AF3534:$AF$3757), "")</f>
        <v>0.23372336057287024</v>
      </c>
      <c r="AH3534">
        <f t="shared" si="83"/>
        <v>182925485</v>
      </c>
    </row>
    <row r="3535" spans="1:34" x14ac:dyDescent="0.3">
      <c r="A3535" t="s">
        <v>8</v>
      </c>
      <c r="B3535" t="s">
        <v>5035</v>
      </c>
      <c r="G3535">
        <v>106</v>
      </c>
      <c r="H3535" t="s">
        <v>897</v>
      </c>
      <c r="W3535" t="s">
        <v>5036</v>
      </c>
      <c r="X3535" t="s">
        <v>733</v>
      </c>
      <c r="AD3535">
        <v>1400000</v>
      </c>
      <c r="AE3535">
        <v>6.7</v>
      </c>
      <c r="AF3535">
        <v>304124</v>
      </c>
      <c r="AG3535">
        <f>IFERROR(CORREL(AD3535:$AD$3757, AF3535:$AF$3757), "")</f>
        <v>0.25087767524119853</v>
      </c>
      <c r="AH3535">
        <f t="shared" si="83"/>
        <v>-1095876</v>
      </c>
    </row>
    <row r="3536" spans="1:34" x14ac:dyDescent="0.3">
      <c r="A3536" t="s">
        <v>8</v>
      </c>
      <c r="B3536" t="s">
        <v>5037</v>
      </c>
      <c r="G3536">
        <v>94</v>
      </c>
      <c r="H3536" t="s">
        <v>253</v>
      </c>
      <c r="I3536" t="s">
        <v>528</v>
      </c>
      <c r="J3536" t="s">
        <v>1714</v>
      </c>
      <c r="W3536" t="s">
        <v>5038</v>
      </c>
      <c r="X3536" t="s">
        <v>11</v>
      </c>
      <c r="AD3536">
        <v>1400000</v>
      </c>
      <c r="AE3536">
        <v>6.6</v>
      </c>
      <c r="AF3536">
        <v>36830</v>
      </c>
      <c r="AG3536">
        <f>IFERROR(CORREL(AD3536:$AD$3757, AF3536:$AF$3757), "")</f>
        <v>0.25075200456079721</v>
      </c>
      <c r="AH3536">
        <f t="shared" si="83"/>
        <v>-1363170</v>
      </c>
    </row>
    <row r="3537" spans="1:34" x14ac:dyDescent="0.3">
      <c r="A3537" t="s">
        <v>8</v>
      </c>
      <c r="B3537" t="s">
        <v>344</v>
      </c>
      <c r="G3537">
        <v>120</v>
      </c>
      <c r="H3537" t="s">
        <v>528</v>
      </c>
      <c r="I3537" t="s">
        <v>5366</v>
      </c>
      <c r="W3537" t="s">
        <v>5039</v>
      </c>
      <c r="X3537" t="s">
        <v>11</v>
      </c>
      <c r="AD3537">
        <v>960000</v>
      </c>
      <c r="AE3537">
        <v>8.1999999999999993</v>
      </c>
      <c r="AF3537">
        <v>3650677</v>
      </c>
      <c r="AG3537">
        <f>IFERROR(CORREL(AD3537:$AD$3757, AF3537:$AF$3757), "")</f>
        <v>0.2506241911550991</v>
      </c>
      <c r="AH3537">
        <f t="shared" si="83"/>
        <v>2690677</v>
      </c>
    </row>
    <row r="3538" spans="1:34" x14ac:dyDescent="0.3">
      <c r="A3538" t="s">
        <v>8</v>
      </c>
      <c r="B3538" t="s">
        <v>4233</v>
      </c>
      <c r="G3538">
        <v>105</v>
      </c>
      <c r="H3538" t="s">
        <v>897</v>
      </c>
      <c r="W3538" t="s">
        <v>5040</v>
      </c>
      <c r="X3538" t="s">
        <v>4136</v>
      </c>
      <c r="AD3538">
        <v>1300000</v>
      </c>
      <c r="AE3538">
        <v>8.1</v>
      </c>
      <c r="AF3538">
        <v>1647780</v>
      </c>
      <c r="AG3538">
        <f>IFERROR(CORREL(AD3538:$AD$3757, AF3538:$AF$3757), "")</f>
        <v>0.25050698843163988</v>
      </c>
      <c r="AH3538">
        <f t="shared" si="83"/>
        <v>347780</v>
      </c>
    </row>
    <row r="3539" spans="1:34" x14ac:dyDescent="0.3">
      <c r="A3539" t="s">
        <v>8</v>
      </c>
      <c r="B3539" t="s">
        <v>73</v>
      </c>
      <c r="G3539">
        <v>95</v>
      </c>
      <c r="H3539" t="s">
        <v>528</v>
      </c>
      <c r="I3539" t="s">
        <v>897</v>
      </c>
      <c r="W3539" t="s">
        <v>5041</v>
      </c>
      <c r="X3539" t="s">
        <v>11</v>
      </c>
      <c r="AD3539">
        <v>1300000</v>
      </c>
      <c r="AE3539">
        <v>7.2</v>
      </c>
      <c r="AF3539">
        <v>695229</v>
      </c>
      <c r="AG3539">
        <f>IFERROR(CORREL(AD3539:$AD$3757, AF3539:$AF$3757), "")</f>
        <v>0.2503815026251327</v>
      </c>
      <c r="AH3539">
        <f t="shared" si="83"/>
        <v>-604771</v>
      </c>
    </row>
    <row r="3540" spans="1:34" x14ac:dyDescent="0.3">
      <c r="A3540" t="s">
        <v>8</v>
      </c>
      <c r="B3540" t="s">
        <v>5042</v>
      </c>
      <c r="G3540">
        <v>135</v>
      </c>
      <c r="H3540" t="s">
        <v>897</v>
      </c>
      <c r="W3540" t="s">
        <v>5043</v>
      </c>
      <c r="X3540" t="s">
        <v>5044</v>
      </c>
      <c r="AD3540">
        <v>1592000</v>
      </c>
      <c r="AE3540">
        <v>7.4</v>
      </c>
      <c r="AF3540">
        <v>638951</v>
      </c>
      <c r="AG3540">
        <f>IFERROR(CORREL(AD3540:$AD$3757, AF3540:$AF$3757), "")</f>
        <v>0.25025016389140653</v>
      </c>
      <c r="AH3540">
        <f t="shared" si="83"/>
        <v>-953049</v>
      </c>
    </row>
    <row r="3541" spans="1:34" x14ac:dyDescent="0.3">
      <c r="A3541" t="s">
        <v>8</v>
      </c>
      <c r="B3541" t="s">
        <v>5045</v>
      </c>
      <c r="G3541">
        <v>105</v>
      </c>
      <c r="H3541" t="s">
        <v>897</v>
      </c>
      <c r="W3541" t="s">
        <v>5046</v>
      </c>
      <c r="X3541" t="s">
        <v>11</v>
      </c>
      <c r="AD3541">
        <v>1300000</v>
      </c>
      <c r="AE3541">
        <v>6.5</v>
      </c>
      <c r="AF3541">
        <v>609042</v>
      </c>
      <c r="AG3541">
        <f>IFERROR(CORREL(AD3541:$AD$3757, AF3541:$AF$3757), "")</f>
        <v>0.25012405241245761</v>
      </c>
      <c r="AH3541">
        <f t="shared" si="83"/>
        <v>-690958</v>
      </c>
    </row>
    <row r="3542" spans="1:34" x14ac:dyDescent="0.3">
      <c r="A3542" t="s">
        <v>8</v>
      </c>
      <c r="B3542" t="s">
        <v>1140</v>
      </c>
      <c r="G3542">
        <v>111</v>
      </c>
      <c r="H3542" t="s">
        <v>354</v>
      </c>
      <c r="I3542" t="s">
        <v>5366</v>
      </c>
      <c r="J3542" t="s">
        <v>897</v>
      </c>
      <c r="K3542" t="s">
        <v>5281</v>
      </c>
      <c r="W3542" t="s">
        <v>1141</v>
      </c>
      <c r="X3542" t="s">
        <v>11</v>
      </c>
      <c r="AD3542">
        <v>60000000</v>
      </c>
      <c r="AE3542">
        <v>6.1</v>
      </c>
      <c r="AF3542">
        <v>32940507</v>
      </c>
      <c r="AG3542">
        <f>IFERROR(CORREL(AD3542:$AD$3757, AF3542:$AF$3757), "")</f>
        <v>0.24998977632803204</v>
      </c>
      <c r="AH3542">
        <f t="shared" si="83"/>
        <v>-27059493</v>
      </c>
    </row>
    <row r="3543" spans="1:34" x14ac:dyDescent="0.3">
      <c r="A3543" t="s">
        <v>197</v>
      </c>
      <c r="B3543" t="s">
        <v>5047</v>
      </c>
      <c r="G3543">
        <v>87</v>
      </c>
      <c r="H3543" t="s">
        <v>528</v>
      </c>
      <c r="W3543" t="s">
        <v>5048</v>
      </c>
      <c r="X3543" t="s">
        <v>11</v>
      </c>
      <c r="AD3543">
        <v>1000000</v>
      </c>
      <c r="AE3543">
        <v>6.2</v>
      </c>
      <c r="AF3543">
        <v>19539</v>
      </c>
      <c r="AG3543">
        <f>IFERROR(CORREL(AD3543:$AD$3757, AF3543:$AF$3757), "")</f>
        <v>0.24855655019015685</v>
      </c>
      <c r="AH3543">
        <f t="shared" si="83"/>
        <v>-980461</v>
      </c>
    </row>
    <row r="3544" spans="1:34" x14ac:dyDescent="0.3">
      <c r="A3544" t="s">
        <v>8</v>
      </c>
      <c r="B3544" t="s">
        <v>1891</v>
      </c>
      <c r="G3544">
        <v>87</v>
      </c>
      <c r="H3544" t="s">
        <v>1714</v>
      </c>
      <c r="I3544" t="s">
        <v>5363</v>
      </c>
      <c r="J3544" t="s">
        <v>5281</v>
      </c>
      <c r="W3544" t="s">
        <v>5049</v>
      </c>
      <c r="X3544" t="s">
        <v>11</v>
      </c>
      <c r="AD3544">
        <v>1250000</v>
      </c>
      <c r="AE3544">
        <v>6.1</v>
      </c>
      <c r="AF3544">
        <v>19100000</v>
      </c>
      <c r="AG3544">
        <f>IFERROR(CORREL(AD3544:$AD$3757, AF3544:$AF$3757), "")</f>
        <v>0.24841630725126176</v>
      </c>
      <c r="AH3544">
        <f t="shared" si="83"/>
        <v>17850000</v>
      </c>
    </row>
    <row r="3545" spans="1:34" x14ac:dyDescent="0.3">
      <c r="A3545" t="s">
        <v>8</v>
      </c>
      <c r="B3545" t="s">
        <v>408</v>
      </c>
      <c r="G3545">
        <v>100</v>
      </c>
      <c r="H3545" t="s">
        <v>897</v>
      </c>
      <c r="W3545" t="s">
        <v>5050</v>
      </c>
      <c r="X3545" t="s">
        <v>11</v>
      </c>
      <c r="AD3545">
        <v>1200000</v>
      </c>
      <c r="AE3545">
        <v>7.2</v>
      </c>
      <c r="AF3545">
        <v>24741700</v>
      </c>
      <c r="AG3545">
        <f>IFERROR(CORREL(AD3545:$AD$3757, AF3545:$AF$3757), "")</f>
        <v>0.2485456040214275</v>
      </c>
      <c r="AH3545">
        <f t="shared" si="83"/>
        <v>23541700</v>
      </c>
    </row>
    <row r="3546" spans="1:34" x14ac:dyDescent="0.3">
      <c r="A3546" t="s">
        <v>8</v>
      </c>
      <c r="B3546" t="s">
        <v>91</v>
      </c>
      <c r="G3546">
        <v>103</v>
      </c>
      <c r="H3546" t="s">
        <v>1714</v>
      </c>
      <c r="I3546" t="s">
        <v>5363</v>
      </c>
      <c r="J3546" t="s">
        <v>5281</v>
      </c>
      <c r="W3546" t="s">
        <v>5051</v>
      </c>
      <c r="X3546" t="s">
        <v>11</v>
      </c>
      <c r="AD3546">
        <v>1200000</v>
      </c>
      <c r="AE3546">
        <v>7.7</v>
      </c>
      <c r="AF3546">
        <v>55153403</v>
      </c>
      <c r="AG3546">
        <f>IFERROR(CORREL(AD3546:$AD$3757, AF3546:$AF$3757), "")</f>
        <v>0.24883199795426916</v>
      </c>
      <c r="AH3546">
        <f t="shared" si="83"/>
        <v>53953403</v>
      </c>
    </row>
    <row r="3547" spans="1:34" x14ac:dyDescent="0.3">
      <c r="A3547" t="s">
        <v>8</v>
      </c>
      <c r="B3547" t="s">
        <v>1310</v>
      </c>
      <c r="G3547">
        <v>100</v>
      </c>
      <c r="H3547" t="s">
        <v>528</v>
      </c>
      <c r="I3547" t="s">
        <v>5366</v>
      </c>
      <c r="J3547" t="s">
        <v>5363</v>
      </c>
      <c r="W3547" t="s">
        <v>5052</v>
      </c>
      <c r="X3547" t="s">
        <v>11</v>
      </c>
      <c r="AD3547">
        <v>1200000</v>
      </c>
      <c r="AE3547">
        <v>7.1</v>
      </c>
      <c r="AF3547">
        <v>18488314</v>
      </c>
      <c r="AG3547">
        <f>IFERROR(CORREL(AD3547:$AD$3757, AF3547:$AF$3757), "")</f>
        <v>0.25056625205358879</v>
      </c>
      <c r="AH3547">
        <f t="shared" si="83"/>
        <v>17288314</v>
      </c>
    </row>
    <row r="3548" spans="1:34" x14ac:dyDescent="0.3">
      <c r="A3548" t="s">
        <v>8</v>
      </c>
      <c r="B3548" t="s">
        <v>711</v>
      </c>
      <c r="G3548">
        <v>104</v>
      </c>
      <c r="H3548" t="s">
        <v>897</v>
      </c>
      <c r="I3548" t="s">
        <v>5358</v>
      </c>
      <c r="J3548" t="s">
        <v>5281</v>
      </c>
      <c r="W3548" t="s">
        <v>712</v>
      </c>
      <c r="X3548" t="s">
        <v>11</v>
      </c>
      <c r="AD3548">
        <v>80000000</v>
      </c>
      <c r="AE3548">
        <v>5.5</v>
      </c>
      <c r="AF3548">
        <v>79363785</v>
      </c>
      <c r="AG3548">
        <f>IFERROR(CORREL(AD3548:$AD$3757, AF3548:$AF$3757), "")</f>
        <v>0.25069059882984973</v>
      </c>
      <c r="AH3548">
        <f t="shared" si="83"/>
        <v>-636215</v>
      </c>
    </row>
    <row r="3549" spans="1:34" x14ac:dyDescent="0.3">
      <c r="A3549" t="s">
        <v>8</v>
      </c>
      <c r="B3549" t="s">
        <v>2738</v>
      </c>
      <c r="G3549">
        <v>114</v>
      </c>
      <c r="H3549" t="s">
        <v>528</v>
      </c>
      <c r="I3549" t="s">
        <v>897</v>
      </c>
      <c r="J3549" t="s">
        <v>5359</v>
      </c>
      <c r="W3549" t="s">
        <v>5053</v>
      </c>
      <c r="X3549" t="s">
        <v>3889</v>
      </c>
      <c r="AD3549">
        <v>7000000</v>
      </c>
      <c r="AE3549">
        <v>7.4</v>
      </c>
      <c r="AF3549">
        <v>13876974</v>
      </c>
      <c r="AG3549">
        <f>IFERROR(CORREL(AD3549:$AD$3757, AF3549:$AF$3757), "")</f>
        <v>0.24439165474127253</v>
      </c>
      <c r="AH3549">
        <f t="shared" si="83"/>
        <v>6876974</v>
      </c>
    </row>
    <row r="3550" spans="1:34" x14ac:dyDescent="0.3">
      <c r="A3550" t="s">
        <v>8</v>
      </c>
      <c r="B3550" t="s">
        <v>3592</v>
      </c>
      <c r="G3550">
        <v>111</v>
      </c>
      <c r="H3550" t="s">
        <v>897</v>
      </c>
      <c r="W3550" t="s">
        <v>5054</v>
      </c>
      <c r="X3550" t="s">
        <v>11</v>
      </c>
      <c r="AD3550">
        <v>1200000</v>
      </c>
      <c r="AE3550">
        <v>7.7</v>
      </c>
      <c r="AF3550">
        <v>9180275</v>
      </c>
      <c r="AG3550">
        <f>IFERROR(CORREL(AD3550:$AD$3757, AF3550:$AF$3757), "")</f>
        <v>0.24440029593741028</v>
      </c>
      <c r="AH3550">
        <f t="shared" si="83"/>
        <v>7980275</v>
      </c>
    </row>
    <row r="3551" spans="1:34" x14ac:dyDescent="0.3">
      <c r="A3551" t="s">
        <v>8</v>
      </c>
      <c r="B3551" t="s">
        <v>1613</v>
      </c>
      <c r="G3551">
        <v>110</v>
      </c>
      <c r="H3551" t="s">
        <v>5366</v>
      </c>
      <c r="I3551" t="s">
        <v>897</v>
      </c>
      <c r="J3551" t="s">
        <v>5363</v>
      </c>
      <c r="K3551" t="s">
        <v>5281</v>
      </c>
      <c r="W3551" t="s">
        <v>2435</v>
      </c>
      <c r="X3551" t="s">
        <v>11</v>
      </c>
      <c r="AD3551">
        <v>27000000</v>
      </c>
      <c r="AE3551">
        <v>7.8</v>
      </c>
      <c r="AF3551">
        <v>22494487</v>
      </c>
      <c r="AG3551">
        <f>IFERROR(CORREL(AD3551:$AD$3757, AF3551:$AF$3757), "")</f>
        <v>0.24435073633517143</v>
      </c>
      <c r="AH3551">
        <f t="shared" si="83"/>
        <v>-4505513</v>
      </c>
    </row>
    <row r="3552" spans="1:34" x14ac:dyDescent="0.3">
      <c r="A3552" t="s">
        <v>8</v>
      </c>
      <c r="B3552" t="s">
        <v>5055</v>
      </c>
      <c r="G3552">
        <v>85</v>
      </c>
      <c r="H3552" t="s">
        <v>528</v>
      </c>
      <c r="I3552" t="s">
        <v>897</v>
      </c>
      <c r="W3552" t="s">
        <v>5056</v>
      </c>
      <c r="X3552" t="s">
        <v>11</v>
      </c>
      <c r="AD3552">
        <v>1200000</v>
      </c>
      <c r="AE3552">
        <v>6.6</v>
      </c>
      <c r="AF3552">
        <v>2199853</v>
      </c>
      <c r="AG3552">
        <f>IFERROR(CORREL(AD3552:$AD$3757, AF3552:$AF$3757), "")</f>
        <v>0.24410495088075215</v>
      </c>
      <c r="AH3552">
        <f t="shared" si="83"/>
        <v>999853</v>
      </c>
    </row>
    <row r="3553" spans="1:34" x14ac:dyDescent="0.3">
      <c r="A3553" t="s">
        <v>8</v>
      </c>
      <c r="B3553" t="s">
        <v>5057</v>
      </c>
      <c r="G3553">
        <v>113</v>
      </c>
      <c r="H3553" t="s">
        <v>897</v>
      </c>
      <c r="I3553" t="s">
        <v>5365</v>
      </c>
      <c r="W3553" t="s">
        <v>5058</v>
      </c>
      <c r="X3553" t="s">
        <v>11</v>
      </c>
      <c r="AD3553">
        <v>1200000</v>
      </c>
      <c r="AE3553">
        <v>6</v>
      </c>
      <c r="AF3553">
        <v>2859955</v>
      </c>
      <c r="AG3553">
        <f>IFERROR(CORREL(AD3553:$AD$3757, AF3553:$AF$3757), "")</f>
        <v>0.24398370895696661</v>
      </c>
      <c r="AH3553">
        <f t="shared" si="83"/>
        <v>1659955</v>
      </c>
    </row>
    <row r="3554" spans="1:34" x14ac:dyDescent="0.3">
      <c r="A3554" t="s">
        <v>8</v>
      </c>
      <c r="B3554" t="s">
        <v>469</v>
      </c>
      <c r="G3554">
        <v>99</v>
      </c>
      <c r="H3554" t="s">
        <v>5366</v>
      </c>
      <c r="I3554" t="s">
        <v>897</v>
      </c>
      <c r="J3554" t="s">
        <v>5281</v>
      </c>
      <c r="W3554" t="s">
        <v>5059</v>
      </c>
      <c r="X3554" t="s">
        <v>11</v>
      </c>
      <c r="AD3554">
        <v>1200000</v>
      </c>
      <c r="AE3554">
        <v>8.4</v>
      </c>
      <c r="AF3554">
        <v>2812029</v>
      </c>
      <c r="AG3554">
        <f>IFERROR(CORREL(AD3554:$AD$3757, AF3554:$AF$3757), "")</f>
        <v>0.24386579219823096</v>
      </c>
      <c r="AH3554">
        <f t="shared" si="83"/>
        <v>1612029</v>
      </c>
    </row>
    <row r="3555" spans="1:34" x14ac:dyDescent="0.3">
      <c r="A3555" t="s">
        <v>8</v>
      </c>
      <c r="B3555" t="s">
        <v>2330</v>
      </c>
      <c r="G3555">
        <v>142</v>
      </c>
      <c r="H3555" t="s">
        <v>4337</v>
      </c>
      <c r="W3555" t="s">
        <v>5060</v>
      </c>
      <c r="X3555" t="s">
        <v>2612</v>
      </c>
      <c r="AD3555">
        <v>1200000</v>
      </c>
      <c r="AE3555">
        <v>8.9</v>
      </c>
      <c r="AF3555">
        <v>6100000</v>
      </c>
      <c r="AG3555">
        <f>IFERROR(CORREL(AD3555:$AD$3757, AF3555:$AF$3757), "")</f>
        <v>0.2437463100196175</v>
      </c>
      <c r="AH3555">
        <f t="shared" si="83"/>
        <v>4900000</v>
      </c>
    </row>
    <row r="3556" spans="1:34" x14ac:dyDescent="0.3">
      <c r="A3556" t="s">
        <v>8</v>
      </c>
      <c r="B3556" t="s">
        <v>5061</v>
      </c>
      <c r="G3556">
        <v>112</v>
      </c>
      <c r="H3556" t="s">
        <v>528</v>
      </c>
      <c r="I3556" t="s">
        <v>897</v>
      </c>
      <c r="W3556" t="s">
        <v>5062</v>
      </c>
      <c r="X3556" t="s">
        <v>4349</v>
      </c>
      <c r="AD3556">
        <v>4000000</v>
      </c>
      <c r="AE3556">
        <v>7.9</v>
      </c>
      <c r="AF3556">
        <v>375723</v>
      </c>
      <c r="AG3556">
        <f>IFERROR(CORREL(AD3556:$AD$3757, AF3556:$AF$3757), "")</f>
        <v>0.24365557654135067</v>
      </c>
      <c r="AH3556">
        <f t="shared" si="83"/>
        <v>-3624277</v>
      </c>
    </row>
    <row r="3557" spans="1:34" x14ac:dyDescent="0.3">
      <c r="A3557" t="s">
        <v>8</v>
      </c>
      <c r="B3557" t="s">
        <v>5063</v>
      </c>
      <c r="G3557">
        <v>108</v>
      </c>
      <c r="H3557" t="s">
        <v>528</v>
      </c>
      <c r="I3557" t="s">
        <v>897</v>
      </c>
      <c r="W3557" t="s">
        <v>5064</v>
      </c>
      <c r="X3557" t="s">
        <v>11</v>
      </c>
      <c r="AD3557">
        <v>1200000</v>
      </c>
      <c r="AE3557">
        <v>6</v>
      </c>
      <c r="AF3557">
        <v>594904</v>
      </c>
      <c r="AG3557">
        <f>IFERROR(CORREL(AD3557:$AD$3757, AF3557:$AF$3757), "")</f>
        <v>0.24358555724301958</v>
      </c>
      <c r="AH3557">
        <f t="shared" si="83"/>
        <v>-605096</v>
      </c>
    </row>
    <row r="3558" spans="1:34" x14ac:dyDescent="0.3">
      <c r="A3558" t="s">
        <v>8</v>
      </c>
      <c r="B3558" t="s">
        <v>5065</v>
      </c>
      <c r="G3558">
        <v>88</v>
      </c>
      <c r="H3558" t="s">
        <v>528</v>
      </c>
      <c r="I3558" t="s">
        <v>5368</v>
      </c>
      <c r="W3558" t="s">
        <v>5066</v>
      </c>
      <c r="X3558" t="s">
        <v>11</v>
      </c>
      <c r="AD3558">
        <v>1200000</v>
      </c>
      <c r="AE3558">
        <v>6.1</v>
      </c>
      <c r="AF3558">
        <v>58936</v>
      </c>
      <c r="AG3558">
        <f>IFERROR(CORREL(AD3558:$AD$3757, AF3558:$AF$3757), "")</f>
        <v>0.24344895933395932</v>
      </c>
      <c r="AH3558">
        <f t="shared" si="83"/>
        <v>-1141064</v>
      </c>
    </row>
    <row r="3559" spans="1:34" x14ac:dyDescent="0.3">
      <c r="A3559" t="s">
        <v>8</v>
      </c>
      <c r="B3559" t="s">
        <v>951</v>
      </c>
      <c r="G3559">
        <v>91</v>
      </c>
      <c r="H3559" t="s">
        <v>253</v>
      </c>
      <c r="I3559" t="s">
        <v>528</v>
      </c>
      <c r="J3559" t="s">
        <v>5365</v>
      </c>
      <c r="W3559" t="s">
        <v>5067</v>
      </c>
      <c r="X3559" t="s">
        <v>11</v>
      </c>
      <c r="AD3559">
        <v>2600000</v>
      </c>
      <c r="AE3559">
        <v>6.2</v>
      </c>
      <c r="AF3559">
        <v>2850263</v>
      </c>
      <c r="AG3559">
        <f>IFERROR(CORREL(AD3559:$AD$3757, AF3559:$AF$3757), "")</f>
        <v>0.24330839578101493</v>
      </c>
      <c r="AH3559">
        <f t="shared" si="83"/>
        <v>250263</v>
      </c>
    </row>
    <row r="3560" spans="1:34" x14ac:dyDescent="0.3">
      <c r="A3560" t="s">
        <v>8</v>
      </c>
      <c r="B3560" t="s">
        <v>5068</v>
      </c>
      <c r="G3560">
        <v>94</v>
      </c>
      <c r="H3560" t="s">
        <v>528</v>
      </c>
      <c r="W3560" t="s">
        <v>5069</v>
      </c>
      <c r="X3560" t="s">
        <v>11</v>
      </c>
      <c r="AD3560">
        <v>3000000</v>
      </c>
      <c r="AE3560">
        <v>6.8</v>
      </c>
      <c r="AF3560">
        <v>16101109</v>
      </c>
      <c r="AG3560">
        <f>IFERROR(CORREL(AD3560:$AD$3757, AF3560:$AF$3757), "")</f>
        <v>0.24320949159616623</v>
      </c>
      <c r="AH3560">
        <f t="shared" si="83"/>
        <v>13101109</v>
      </c>
    </row>
    <row r="3561" spans="1:34" x14ac:dyDescent="0.3">
      <c r="A3561" t="s">
        <v>8</v>
      </c>
      <c r="B3561" t="s">
        <v>5070</v>
      </c>
      <c r="G3561">
        <v>92</v>
      </c>
      <c r="H3561" t="s">
        <v>354</v>
      </c>
      <c r="I3561" t="s">
        <v>897</v>
      </c>
      <c r="J3561" t="s">
        <v>1714</v>
      </c>
      <c r="K3561" t="s">
        <v>5281</v>
      </c>
      <c r="W3561" t="s">
        <v>5071</v>
      </c>
      <c r="X3561" t="s">
        <v>11</v>
      </c>
      <c r="AD3561">
        <v>1100000</v>
      </c>
      <c r="AE3561">
        <v>5.9</v>
      </c>
      <c r="AF3561">
        <v>1400000</v>
      </c>
      <c r="AG3561">
        <f>IFERROR(CORREL(AD3561:$AD$3757, AF3561:$AF$3757), "")</f>
        <v>0.2432645188525368</v>
      </c>
      <c r="AH3561">
        <f t="shared" si="83"/>
        <v>300000</v>
      </c>
    </row>
    <row r="3562" spans="1:34" x14ac:dyDescent="0.3">
      <c r="A3562" t="s">
        <v>8</v>
      </c>
      <c r="B3562" t="s">
        <v>5072</v>
      </c>
      <c r="G3562">
        <v>110</v>
      </c>
      <c r="H3562" t="s">
        <v>5358</v>
      </c>
      <c r="I3562" t="s">
        <v>5281</v>
      </c>
      <c r="W3562" t="s">
        <v>5073</v>
      </c>
      <c r="X3562" t="s">
        <v>11</v>
      </c>
      <c r="AD3562">
        <v>1100000</v>
      </c>
      <c r="AE3562">
        <v>6.1</v>
      </c>
      <c r="AF3562">
        <v>56129</v>
      </c>
      <c r="AG3562">
        <f>IFERROR(CORREL(AD3562:$AD$3757, AF3562:$AF$3757), "")</f>
        <v>0.24312520486858075</v>
      </c>
      <c r="AH3562">
        <f t="shared" si="83"/>
        <v>-1043871</v>
      </c>
    </row>
    <row r="3563" spans="1:34" x14ac:dyDescent="0.3">
      <c r="A3563" t="s">
        <v>8</v>
      </c>
      <c r="B3563" t="s">
        <v>5074</v>
      </c>
      <c r="G3563">
        <v>102</v>
      </c>
      <c r="H3563" t="s">
        <v>354</v>
      </c>
      <c r="I3563" t="s">
        <v>5366</v>
      </c>
      <c r="J3563" t="s">
        <v>5281</v>
      </c>
      <c r="W3563" t="s">
        <v>5075</v>
      </c>
      <c r="X3563" t="s">
        <v>5076</v>
      </c>
      <c r="AD3563">
        <v>1100000</v>
      </c>
      <c r="AE3563">
        <v>7.6</v>
      </c>
      <c r="AF3563">
        <v>4105123</v>
      </c>
      <c r="AG3563">
        <f>IFERROR(CORREL(AD3563:$AD$3757, AF3563:$AF$3757), "")</f>
        <v>0.24297697683374447</v>
      </c>
      <c r="AH3563">
        <f t="shared" si="83"/>
        <v>3005123</v>
      </c>
    </row>
    <row r="3564" spans="1:34" x14ac:dyDescent="0.3">
      <c r="A3564" t="s">
        <v>8</v>
      </c>
      <c r="B3564" t="s">
        <v>1667</v>
      </c>
      <c r="G3564">
        <v>145</v>
      </c>
      <c r="H3564" t="s">
        <v>897</v>
      </c>
      <c r="I3564" t="s">
        <v>5365</v>
      </c>
      <c r="W3564" t="s">
        <v>5077</v>
      </c>
      <c r="X3564" t="s">
        <v>11</v>
      </c>
      <c r="AD3564">
        <v>960000</v>
      </c>
      <c r="AE3564">
        <v>8.1</v>
      </c>
      <c r="AF3564">
        <v>117235247</v>
      </c>
      <c r="AG3564">
        <f>IFERROR(CORREL(AD3564:$AD$3757, AF3564:$AF$3757), "")</f>
        <v>0.24285555950489521</v>
      </c>
      <c r="AH3564">
        <f t="shared" si="83"/>
        <v>116275247</v>
      </c>
    </row>
    <row r="3565" spans="1:34" x14ac:dyDescent="0.3">
      <c r="A3565" t="s">
        <v>8</v>
      </c>
      <c r="B3565" t="s">
        <v>1440</v>
      </c>
      <c r="G3565">
        <v>89</v>
      </c>
      <c r="H3565" t="s">
        <v>5357</v>
      </c>
      <c r="I3565" t="s">
        <v>1714</v>
      </c>
      <c r="W3565" t="s">
        <v>3127</v>
      </c>
      <c r="X3565" t="s">
        <v>11</v>
      </c>
      <c r="AD3565">
        <v>1000000</v>
      </c>
      <c r="AE3565">
        <v>6.8</v>
      </c>
      <c r="AF3565">
        <v>21378000</v>
      </c>
      <c r="AG3565">
        <f>IFERROR(CORREL(AD3565:$AD$3757, AF3565:$AF$3757), "")</f>
        <v>0.25111215433066048</v>
      </c>
      <c r="AH3565">
        <f t="shared" si="83"/>
        <v>20378000</v>
      </c>
    </row>
    <row r="3566" spans="1:34" x14ac:dyDescent="0.3">
      <c r="A3566" t="s">
        <v>8</v>
      </c>
      <c r="B3566" t="s">
        <v>5078</v>
      </c>
      <c r="G3566">
        <v>83</v>
      </c>
      <c r="H3566" t="s">
        <v>1714</v>
      </c>
      <c r="I3566" t="s">
        <v>5363</v>
      </c>
      <c r="J3566" t="s">
        <v>5281</v>
      </c>
      <c r="W3566" t="s">
        <v>5079</v>
      </c>
      <c r="X3566" t="s">
        <v>11</v>
      </c>
      <c r="AD3566">
        <v>1000000</v>
      </c>
      <c r="AE3566">
        <v>5.7</v>
      </c>
      <c r="AF3566">
        <v>31537320</v>
      </c>
      <c r="AG3566">
        <f>IFERROR(CORREL(AD3566:$AD$3757, AF3566:$AF$3757), "")</f>
        <v>0.25134011062073541</v>
      </c>
      <c r="AH3566">
        <f t="shared" si="83"/>
        <v>30537320</v>
      </c>
    </row>
    <row r="3567" spans="1:34" x14ac:dyDescent="0.3">
      <c r="A3567" t="s">
        <v>8</v>
      </c>
      <c r="B3567" t="s">
        <v>748</v>
      </c>
      <c r="G3567">
        <v>91</v>
      </c>
      <c r="H3567" t="s">
        <v>1714</v>
      </c>
      <c r="W3567" t="s">
        <v>5080</v>
      </c>
      <c r="X3567" t="s">
        <v>11</v>
      </c>
      <c r="AD3567">
        <v>1000000</v>
      </c>
      <c r="AE3567">
        <v>6.6</v>
      </c>
      <c r="AF3567">
        <v>17986000</v>
      </c>
      <c r="AG3567">
        <f>IFERROR(CORREL(AD3567:$AD$3757, AF3567:$AF$3757), "")</f>
        <v>0.25194394797194281</v>
      </c>
      <c r="AH3567">
        <f t="shared" si="83"/>
        <v>16986000</v>
      </c>
    </row>
    <row r="3568" spans="1:34" x14ac:dyDescent="0.3">
      <c r="A3568" t="s">
        <v>8</v>
      </c>
      <c r="B3568" t="s">
        <v>4103</v>
      </c>
      <c r="G3568">
        <v>110</v>
      </c>
      <c r="H3568" t="s">
        <v>354</v>
      </c>
      <c r="I3568" t="s">
        <v>253</v>
      </c>
      <c r="J3568" t="s">
        <v>5281</v>
      </c>
      <c r="W3568" t="s">
        <v>5081</v>
      </c>
      <c r="X3568" t="s">
        <v>11</v>
      </c>
      <c r="AD3568">
        <v>1100000</v>
      </c>
      <c r="AE3568">
        <v>7.3</v>
      </c>
      <c r="AF3568">
        <v>16067035</v>
      </c>
      <c r="AG3568">
        <f>IFERROR(CORREL(AD3568:$AD$3757, AF3568:$AF$3757), "")</f>
        <v>0.25208081592039588</v>
      </c>
      <c r="AH3568">
        <f t="shared" si="83"/>
        <v>14967035</v>
      </c>
    </row>
    <row r="3569" spans="1:34" x14ac:dyDescent="0.3">
      <c r="A3569" t="s">
        <v>8</v>
      </c>
      <c r="B3569" t="s">
        <v>5082</v>
      </c>
      <c r="G3569">
        <v>86</v>
      </c>
      <c r="H3569" t="s">
        <v>1714</v>
      </c>
      <c r="I3569" t="s">
        <v>5363</v>
      </c>
      <c r="J3569" t="s">
        <v>5358</v>
      </c>
      <c r="K3569" t="s">
        <v>5281</v>
      </c>
      <c r="W3569" t="s">
        <v>5083</v>
      </c>
      <c r="X3569" t="s">
        <v>11</v>
      </c>
      <c r="AD3569">
        <v>1000000</v>
      </c>
      <c r="AE3569">
        <v>5</v>
      </c>
      <c r="AF3569">
        <v>18112929</v>
      </c>
      <c r="AG3569">
        <f>IFERROR(CORREL(AD3569:$AD$3757, AF3569:$AF$3757), "")</f>
        <v>0.25216861111469829</v>
      </c>
      <c r="AH3569">
        <f t="shared" si="83"/>
        <v>17112929</v>
      </c>
    </row>
    <row r="3570" spans="1:34" x14ac:dyDescent="0.3">
      <c r="A3570" t="s">
        <v>8</v>
      </c>
      <c r="B3570" t="s">
        <v>5084</v>
      </c>
      <c r="G3570">
        <v>86</v>
      </c>
      <c r="H3570" t="s">
        <v>5357</v>
      </c>
      <c r="I3570" t="s">
        <v>1714</v>
      </c>
      <c r="W3570" t="s">
        <v>5085</v>
      </c>
      <c r="X3570" t="s">
        <v>11</v>
      </c>
      <c r="AD3570">
        <v>1000000</v>
      </c>
      <c r="AE3570">
        <v>7</v>
      </c>
      <c r="AF3570">
        <v>14564027</v>
      </c>
      <c r="AG3570">
        <f>IFERROR(CORREL(AD3570:$AD$3757, AF3570:$AF$3757), "")</f>
        <v>0.25231162223773901</v>
      </c>
      <c r="AH3570">
        <f t="shared" si="83"/>
        <v>13564027</v>
      </c>
    </row>
    <row r="3571" spans="1:34" x14ac:dyDescent="0.3">
      <c r="A3571" t="s">
        <v>8</v>
      </c>
      <c r="B3571" t="s">
        <v>5086</v>
      </c>
      <c r="G3571">
        <v>120</v>
      </c>
      <c r="H3571" t="s">
        <v>897</v>
      </c>
      <c r="W3571" t="s">
        <v>5087</v>
      </c>
      <c r="X3571" t="s">
        <v>11</v>
      </c>
      <c r="AD3571">
        <v>5000000</v>
      </c>
      <c r="AE3571">
        <v>3.4</v>
      </c>
      <c r="AF3571">
        <v>20773070</v>
      </c>
      <c r="AG3571">
        <f>IFERROR(CORREL(AD3571:$AD$3757, AF3571:$AF$3757), "")</f>
        <v>0.25236636644179605</v>
      </c>
      <c r="AH3571">
        <f t="shared" si="83"/>
        <v>15773070</v>
      </c>
    </row>
    <row r="3572" spans="1:34" x14ac:dyDescent="0.3">
      <c r="A3572" t="s">
        <v>8</v>
      </c>
      <c r="B3572" t="s">
        <v>2412</v>
      </c>
      <c r="G3572">
        <v>90</v>
      </c>
      <c r="H3572" t="s">
        <v>897</v>
      </c>
      <c r="I3572" t="s">
        <v>1714</v>
      </c>
      <c r="J3572" t="s">
        <v>5363</v>
      </c>
      <c r="K3572" t="s">
        <v>5281</v>
      </c>
      <c r="W3572" t="s">
        <v>5088</v>
      </c>
      <c r="X3572" t="s">
        <v>11</v>
      </c>
      <c r="AD3572">
        <v>1000000</v>
      </c>
      <c r="AE3572">
        <v>5.9</v>
      </c>
      <c r="AF3572">
        <v>10042266</v>
      </c>
      <c r="AG3572">
        <f>IFERROR(CORREL(AD3572:$AD$3757, AF3572:$AF$3757), "")</f>
        <v>0.25251386205332077</v>
      </c>
      <c r="AH3572">
        <f t="shared" si="83"/>
        <v>9042266</v>
      </c>
    </row>
    <row r="3573" spans="1:34" x14ac:dyDescent="0.3">
      <c r="A3573" t="s">
        <v>8</v>
      </c>
      <c r="B3573" t="s">
        <v>5089</v>
      </c>
      <c r="G3573">
        <v>99</v>
      </c>
      <c r="H3573" t="s">
        <v>354</v>
      </c>
      <c r="I3573" t="s">
        <v>253</v>
      </c>
      <c r="J3573" t="s">
        <v>897</v>
      </c>
      <c r="K3573" t="s">
        <v>5358</v>
      </c>
      <c r="L3573" t="s">
        <v>5281</v>
      </c>
      <c r="W3573" t="s">
        <v>5090</v>
      </c>
      <c r="X3573" t="s">
        <v>2077</v>
      </c>
      <c r="AD3573">
        <v>1000000000</v>
      </c>
      <c r="AE3573">
        <v>6</v>
      </c>
      <c r="AF3573">
        <v>10037390</v>
      </c>
      <c r="AG3573">
        <f>IFERROR(CORREL(AD3573:$AD$3757, AF3573:$AF$3757), "")</f>
        <v>0.25247680261234734</v>
      </c>
      <c r="AH3573">
        <f t="shared" si="83"/>
        <v>-989962610</v>
      </c>
    </row>
    <row r="3574" spans="1:34" x14ac:dyDescent="0.3">
      <c r="A3574" t="s">
        <v>8</v>
      </c>
      <c r="B3574" t="s">
        <v>3434</v>
      </c>
      <c r="G3574">
        <v>112</v>
      </c>
      <c r="H3574" t="s">
        <v>897</v>
      </c>
      <c r="I3574" t="s">
        <v>5359</v>
      </c>
      <c r="W3574" t="s">
        <v>5091</v>
      </c>
      <c r="X3574" t="s">
        <v>11</v>
      </c>
      <c r="AD3574">
        <v>3500000</v>
      </c>
      <c r="AE3574">
        <v>7.4</v>
      </c>
      <c r="AF3574">
        <v>9701559</v>
      </c>
      <c r="AG3574">
        <f>IFERROR(CORREL(AD3574:$AD$3757, AF3574:$AF$3757), "")</f>
        <v>0.79126910438466869</v>
      </c>
      <c r="AH3574">
        <f t="shared" si="83"/>
        <v>6201559</v>
      </c>
    </row>
    <row r="3575" spans="1:34" x14ac:dyDescent="0.3">
      <c r="A3575" t="s">
        <v>8</v>
      </c>
      <c r="B3575" t="s">
        <v>5092</v>
      </c>
      <c r="G3575">
        <v>103</v>
      </c>
      <c r="H3575" t="s">
        <v>253</v>
      </c>
      <c r="I3575" t="s">
        <v>528</v>
      </c>
      <c r="J3575" t="s">
        <v>897</v>
      </c>
      <c r="W3575" t="s">
        <v>5093</v>
      </c>
      <c r="X3575" t="s">
        <v>11</v>
      </c>
      <c r="AD3575">
        <v>1000000</v>
      </c>
      <c r="AE3575">
        <v>7.4</v>
      </c>
      <c r="AF3575">
        <v>9013113</v>
      </c>
      <c r="AG3575">
        <f>IFERROR(CORREL(AD3575:$AD$3757, AF3575:$AF$3757), "")</f>
        <v>0.79126053633971949</v>
      </c>
      <c r="AH3575">
        <f t="shared" si="83"/>
        <v>8013113</v>
      </c>
    </row>
    <row r="3576" spans="1:34" x14ac:dyDescent="0.3">
      <c r="A3576" t="s">
        <v>8</v>
      </c>
      <c r="B3576" t="s">
        <v>2921</v>
      </c>
      <c r="G3576">
        <v>83</v>
      </c>
      <c r="H3576" t="s">
        <v>1714</v>
      </c>
      <c r="W3576" t="s">
        <v>5094</v>
      </c>
      <c r="X3576" t="s">
        <v>11</v>
      </c>
      <c r="AD3576">
        <v>1000000</v>
      </c>
      <c r="AE3576">
        <v>4.2</v>
      </c>
      <c r="AF3576">
        <v>53245055</v>
      </c>
      <c r="AG3576">
        <f>IFERROR(CORREL(AD3576:$AD$3757, AF3576:$AF$3757), "")</f>
        <v>0.79125286351888746</v>
      </c>
      <c r="AH3576">
        <f t="shared" si="83"/>
        <v>52245055</v>
      </c>
    </row>
    <row r="3577" spans="1:34" x14ac:dyDescent="0.3">
      <c r="A3577" t="s">
        <v>8</v>
      </c>
      <c r="B3577" t="s">
        <v>5095</v>
      </c>
      <c r="G3577">
        <v>109</v>
      </c>
      <c r="H3577" t="s">
        <v>528</v>
      </c>
      <c r="I3577" t="s">
        <v>897</v>
      </c>
      <c r="J3577" t="s">
        <v>5368</v>
      </c>
      <c r="W3577" t="s">
        <v>5096</v>
      </c>
      <c r="X3577" t="s">
        <v>11</v>
      </c>
      <c r="AD3577">
        <v>900000</v>
      </c>
      <c r="AE3577">
        <v>6.2</v>
      </c>
      <c r="AF3577">
        <v>9000000</v>
      </c>
      <c r="AG3577">
        <f>IFERROR(CORREL(AD3577:$AD$3757, AF3577:$AF$3757), "")</f>
        <v>0.79571352454706201</v>
      </c>
      <c r="AH3577">
        <f t="shared" si="83"/>
        <v>8100000</v>
      </c>
    </row>
    <row r="3578" spans="1:34" x14ac:dyDescent="0.3">
      <c r="A3578" t="s">
        <v>8</v>
      </c>
      <c r="B3578" t="s">
        <v>4245</v>
      </c>
      <c r="G3578">
        <v>100</v>
      </c>
      <c r="H3578" t="s">
        <v>253</v>
      </c>
      <c r="I3578" t="s">
        <v>1714</v>
      </c>
      <c r="W3578" t="s">
        <v>5097</v>
      </c>
      <c r="X3578" t="s">
        <v>11</v>
      </c>
      <c r="AD3578">
        <v>6000000</v>
      </c>
      <c r="AE3578">
        <v>5.4</v>
      </c>
      <c r="AF3578">
        <v>7186670</v>
      </c>
      <c r="AG3578">
        <f>IFERROR(CORREL(AD3578:$AD$3757, AF3578:$AF$3757), "")</f>
        <v>0.79571125457379233</v>
      </c>
      <c r="AH3578">
        <f t="shared" si="83"/>
        <v>1186670</v>
      </c>
    </row>
    <row r="3579" spans="1:34" x14ac:dyDescent="0.3">
      <c r="A3579" t="s">
        <v>8</v>
      </c>
      <c r="B3579" t="s">
        <v>5098</v>
      </c>
      <c r="G3579">
        <v>95</v>
      </c>
      <c r="H3579" t="s">
        <v>5367</v>
      </c>
      <c r="I3579" t="s">
        <v>528</v>
      </c>
      <c r="J3579" t="s">
        <v>897</v>
      </c>
      <c r="K3579" t="s">
        <v>5359</v>
      </c>
      <c r="W3579" t="s">
        <v>5099</v>
      </c>
      <c r="X3579" t="s">
        <v>11</v>
      </c>
      <c r="AD3579">
        <v>1000000</v>
      </c>
      <c r="AE3579">
        <v>7.2</v>
      </c>
      <c r="AF3579">
        <v>5997134</v>
      </c>
      <c r="AG3579">
        <f>IFERROR(CORREL(AD3579:$AD$3757, AF3579:$AF$3757), "")</f>
        <v>0.79576875598222774</v>
      </c>
      <c r="AH3579">
        <f t="shared" si="83"/>
        <v>4997134</v>
      </c>
    </row>
    <row r="3580" spans="1:34" x14ac:dyDescent="0.3">
      <c r="A3580" t="s">
        <v>8</v>
      </c>
      <c r="B3580" t="s">
        <v>3504</v>
      </c>
      <c r="G3580">
        <v>104</v>
      </c>
      <c r="H3580" t="s">
        <v>528</v>
      </c>
      <c r="I3580" t="s">
        <v>897</v>
      </c>
      <c r="J3580" t="s">
        <v>5359</v>
      </c>
      <c r="W3580" t="s">
        <v>5100</v>
      </c>
      <c r="X3580" t="s">
        <v>11</v>
      </c>
      <c r="AD3580">
        <v>1000000</v>
      </c>
      <c r="AE3580">
        <v>6.7</v>
      </c>
      <c r="AF3580">
        <v>3386698</v>
      </c>
      <c r="AG3580">
        <f>IFERROR(CORREL(AD3580:$AD$3757, AF3580:$AF$3757), "")</f>
        <v>0.79572786562722209</v>
      </c>
      <c r="AH3580">
        <f t="shared" si="83"/>
        <v>2386698</v>
      </c>
    </row>
    <row r="3581" spans="1:34" x14ac:dyDescent="0.3">
      <c r="A3581" t="s">
        <v>8</v>
      </c>
      <c r="B3581" t="s">
        <v>2195</v>
      </c>
      <c r="G3581">
        <v>96</v>
      </c>
      <c r="H3581" t="s">
        <v>528</v>
      </c>
      <c r="I3581" t="s">
        <v>897</v>
      </c>
      <c r="J3581" t="s">
        <v>5359</v>
      </c>
      <c r="W3581" t="s">
        <v>4266</v>
      </c>
      <c r="X3581" t="s">
        <v>11</v>
      </c>
      <c r="AD3581">
        <v>7500000</v>
      </c>
      <c r="AE3581">
        <v>7.5</v>
      </c>
      <c r="AF3581">
        <v>143492840</v>
      </c>
      <c r="AG3581">
        <f>IFERROR(CORREL(AD3581:$AD$3757, AF3581:$AF$3757), "")</f>
        <v>0.79568232970106978</v>
      </c>
      <c r="AH3581">
        <f t="shared" si="83"/>
        <v>135992840</v>
      </c>
    </row>
    <row r="3582" spans="1:34" x14ac:dyDescent="0.3">
      <c r="A3582" t="s">
        <v>8</v>
      </c>
      <c r="B3582" t="s">
        <v>5101</v>
      </c>
      <c r="G3582">
        <v>97</v>
      </c>
      <c r="H3582" t="s">
        <v>5366</v>
      </c>
      <c r="I3582" t="s">
        <v>897</v>
      </c>
      <c r="W3582" t="s">
        <v>5102</v>
      </c>
      <c r="X3582" t="s">
        <v>11</v>
      </c>
      <c r="AD3582">
        <v>1000000</v>
      </c>
      <c r="AE3582">
        <v>7.2</v>
      </c>
      <c r="AF3582">
        <v>2508841</v>
      </c>
      <c r="AG3582">
        <f>IFERROR(CORREL(AD3582:$AD$3757, AF3582:$AF$3757), "")</f>
        <v>0.82925585834725413</v>
      </c>
      <c r="AH3582">
        <f t="shared" si="83"/>
        <v>1508841</v>
      </c>
    </row>
    <row r="3583" spans="1:34" x14ac:dyDescent="0.3">
      <c r="A3583" t="s">
        <v>8</v>
      </c>
      <c r="B3583" t="s">
        <v>5103</v>
      </c>
      <c r="G3583">
        <v>91</v>
      </c>
      <c r="H3583" t="s">
        <v>4675</v>
      </c>
      <c r="I3583" t="s">
        <v>5368</v>
      </c>
      <c r="W3583" t="s">
        <v>5104</v>
      </c>
      <c r="X3583" t="s">
        <v>11</v>
      </c>
      <c r="AD3583">
        <v>1000000</v>
      </c>
      <c r="AE3583">
        <v>7.4</v>
      </c>
      <c r="AF3583">
        <v>4946250</v>
      </c>
      <c r="AG3583">
        <f>IFERROR(CORREL(AD3583:$AD$3757, AF3583:$AF$3757), "")</f>
        <v>0.82922345477449466</v>
      </c>
      <c r="AH3583">
        <f t="shared" si="83"/>
        <v>3946250</v>
      </c>
    </row>
    <row r="3584" spans="1:34" x14ac:dyDescent="0.3">
      <c r="A3584" t="s">
        <v>8</v>
      </c>
      <c r="B3584" t="s">
        <v>4477</v>
      </c>
      <c r="G3584">
        <v>84</v>
      </c>
      <c r="H3584" t="s">
        <v>528</v>
      </c>
      <c r="I3584" t="s">
        <v>897</v>
      </c>
      <c r="W3584" t="s">
        <v>5105</v>
      </c>
      <c r="X3584" t="s">
        <v>11</v>
      </c>
      <c r="AD3584">
        <v>1000000</v>
      </c>
      <c r="AE3584">
        <v>5.6</v>
      </c>
      <c r="AF3584">
        <v>1950218</v>
      </c>
      <c r="AG3584">
        <f>IFERROR(CORREL(AD3584:$AD$3757, AF3584:$AF$3757), "")</f>
        <v>0.82918538146375309</v>
      </c>
      <c r="AH3584">
        <f t="shared" si="83"/>
        <v>950218</v>
      </c>
    </row>
    <row r="3585" spans="1:34" x14ac:dyDescent="0.3">
      <c r="A3585" t="s">
        <v>8</v>
      </c>
      <c r="B3585" t="s">
        <v>4194</v>
      </c>
      <c r="G3585">
        <v>86</v>
      </c>
      <c r="H3585" t="s">
        <v>528</v>
      </c>
      <c r="I3585" t="s">
        <v>897</v>
      </c>
      <c r="J3585" t="s">
        <v>5359</v>
      </c>
      <c r="W3585" t="s">
        <v>5106</v>
      </c>
      <c r="X3585" t="s">
        <v>11</v>
      </c>
      <c r="AD3585">
        <v>1000000</v>
      </c>
      <c r="AE3585">
        <v>6.8</v>
      </c>
      <c r="AF3585">
        <v>1277257</v>
      </c>
      <c r="AG3585">
        <f>IFERROR(CORREL(AD3585:$AD$3757, AF3585:$AF$3757), "")</f>
        <v>0.82915693675938507</v>
      </c>
      <c r="AH3585">
        <f t="shared" si="83"/>
        <v>277257</v>
      </c>
    </row>
    <row r="3586" spans="1:34" x14ac:dyDescent="0.3">
      <c r="A3586" t="s">
        <v>8</v>
      </c>
      <c r="B3586" t="s">
        <v>3486</v>
      </c>
      <c r="G3586">
        <v>91</v>
      </c>
      <c r="H3586" t="s">
        <v>528</v>
      </c>
      <c r="I3586" t="s">
        <v>897</v>
      </c>
      <c r="J3586" t="s">
        <v>5368</v>
      </c>
      <c r="W3586" t="s">
        <v>4727</v>
      </c>
      <c r="X3586" t="s">
        <v>11</v>
      </c>
      <c r="AD3586">
        <v>3500000</v>
      </c>
      <c r="AE3586">
        <v>7.2</v>
      </c>
      <c r="AF3586">
        <v>45857453</v>
      </c>
      <c r="AG3586">
        <f>IFERROR(CORREL(AD3586:$AD$3757, AF3586:$AF$3757), "")</f>
        <v>0.82913584241536809</v>
      </c>
      <c r="AH3586">
        <f t="shared" si="83"/>
        <v>42357453</v>
      </c>
    </row>
    <row r="3587" spans="1:34" x14ac:dyDescent="0.3">
      <c r="A3587" t="s">
        <v>8</v>
      </c>
      <c r="B3587" t="s">
        <v>5107</v>
      </c>
      <c r="G3587">
        <v>92</v>
      </c>
      <c r="H3587" t="s">
        <v>4675</v>
      </c>
      <c r="W3587" t="s">
        <v>5108</v>
      </c>
      <c r="X3587" t="s">
        <v>11</v>
      </c>
      <c r="AD3587">
        <v>1000000</v>
      </c>
      <c r="AE3587">
        <v>7.7</v>
      </c>
      <c r="AF3587">
        <v>1677838</v>
      </c>
      <c r="AG3587">
        <f>IFERROR(CORREL(AD3587:$AD$3757, AF3587:$AF$3757), "")</f>
        <v>0.83223707382402901</v>
      </c>
      <c r="AH3587">
        <f t="shared" ref="AH3587:AH3650" si="84" xml:space="preserve"> AF3587 - AD3587</f>
        <v>677838</v>
      </c>
    </row>
    <row r="3588" spans="1:34" x14ac:dyDescent="0.3">
      <c r="A3588" t="s">
        <v>8</v>
      </c>
      <c r="B3588" t="s">
        <v>5109</v>
      </c>
      <c r="G3588">
        <v>94</v>
      </c>
      <c r="H3588" t="s">
        <v>528</v>
      </c>
      <c r="I3588" t="s">
        <v>897</v>
      </c>
      <c r="J3588" t="s">
        <v>5359</v>
      </c>
      <c r="K3588" t="s">
        <v>5365</v>
      </c>
      <c r="W3588" t="s">
        <v>5110</v>
      </c>
      <c r="X3588" t="s">
        <v>11</v>
      </c>
      <c r="AD3588">
        <v>1000000</v>
      </c>
      <c r="AE3588">
        <v>7</v>
      </c>
      <c r="AF3588">
        <v>1744858</v>
      </c>
      <c r="AG3588">
        <f>IFERROR(CORREL(AD3588:$AD$3757, AF3588:$AF$3757), "")</f>
        <v>0.83220977557488041</v>
      </c>
      <c r="AH3588">
        <f t="shared" si="84"/>
        <v>744858</v>
      </c>
    </row>
    <row r="3589" spans="1:34" x14ac:dyDescent="0.3">
      <c r="A3589" t="s">
        <v>8</v>
      </c>
      <c r="B3589" t="s">
        <v>127</v>
      </c>
      <c r="G3589">
        <v>103</v>
      </c>
      <c r="H3589" t="s">
        <v>253</v>
      </c>
      <c r="I3589" t="s">
        <v>528</v>
      </c>
      <c r="J3589" t="s">
        <v>5361</v>
      </c>
      <c r="K3589" t="s">
        <v>5357</v>
      </c>
      <c r="L3589" t="s">
        <v>1714</v>
      </c>
      <c r="W3589" t="s">
        <v>1183</v>
      </c>
      <c r="X3589" t="s">
        <v>11</v>
      </c>
      <c r="AD3589">
        <v>58000000</v>
      </c>
      <c r="AE3589">
        <v>6.4</v>
      </c>
      <c r="AF3589">
        <v>80021740</v>
      </c>
      <c r="AG3589">
        <f>IFERROR(CORREL(AD3589:$AD$3757, AF3589:$AF$3757), "")</f>
        <v>0.832181450447811</v>
      </c>
      <c r="AH3589">
        <f t="shared" si="84"/>
        <v>22021740</v>
      </c>
    </row>
    <row r="3590" spans="1:34" x14ac:dyDescent="0.3">
      <c r="A3590" t="s">
        <v>8</v>
      </c>
      <c r="B3590" t="s">
        <v>5111</v>
      </c>
      <c r="G3590">
        <v>100</v>
      </c>
      <c r="H3590" t="s">
        <v>897</v>
      </c>
      <c r="W3590" t="s">
        <v>5112</v>
      </c>
      <c r="X3590" t="s">
        <v>11</v>
      </c>
      <c r="AD3590">
        <v>1000000</v>
      </c>
      <c r="AE3590">
        <v>7.2</v>
      </c>
      <c r="AF3590">
        <v>982214</v>
      </c>
      <c r="AG3590">
        <f>IFERROR(CORREL(AD3590:$AD$3757, AF3590:$AF$3757), "")</f>
        <v>0.82807642865701436</v>
      </c>
      <c r="AH3590">
        <f t="shared" si="84"/>
        <v>-17786</v>
      </c>
    </row>
    <row r="3591" spans="1:34" x14ac:dyDescent="0.3">
      <c r="A3591" t="s">
        <v>8</v>
      </c>
      <c r="B3591" t="s">
        <v>5113</v>
      </c>
      <c r="G3591">
        <v>119</v>
      </c>
      <c r="H3591" t="s">
        <v>5366</v>
      </c>
      <c r="I3591" t="s">
        <v>897</v>
      </c>
      <c r="J3591" t="s">
        <v>5363</v>
      </c>
      <c r="W3591" t="s">
        <v>5114</v>
      </c>
      <c r="X3591" t="s">
        <v>11</v>
      </c>
      <c r="AD3591">
        <v>1000000</v>
      </c>
      <c r="AE3591">
        <v>7.2</v>
      </c>
      <c r="AF3591">
        <v>798341</v>
      </c>
      <c r="AG3591">
        <f>IFERROR(CORREL(AD3591:$AD$3757, AF3591:$AF$3757), "")</f>
        <v>0.82806096041028687</v>
      </c>
      <c r="AH3591">
        <f t="shared" si="84"/>
        <v>-201659</v>
      </c>
    </row>
    <row r="3592" spans="1:34" x14ac:dyDescent="0.3">
      <c r="A3592" t="s">
        <v>8</v>
      </c>
      <c r="B3592" t="s">
        <v>2804</v>
      </c>
      <c r="G3592">
        <v>92</v>
      </c>
      <c r="H3592" t="s">
        <v>528</v>
      </c>
      <c r="I3592" t="s">
        <v>5358</v>
      </c>
      <c r="W3592" t="s">
        <v>5115</v>
      </c>
      <c r="X3592" t="s">
        <v>11</v>
      </c>
      <c r="AD3592">
        <v>1000000</v>
      </c>
      <c r="AE3592">
        <v>6.2</v>
      </c>
      <c r="AF3592">
        <v>582024</v>
      </c>
      <c r="AG3592">
        <f>IFERROR(CORREL(AD3592:$AD$3757, AF3592:$AF$3757), "")</f>
        <v>0.82804804120741926</v>
      </c>
      <c r="AH3592">
        <f t="shared" si="84"/>
        <v>-417976</v>
      </c>
    </row>
    <row r="3593" spans="1:34" x14ac:dyDescent="0.3">
      <c r="A3593" t="s">
        <v>8</v>
      </c>
      <c r="B3593" t="s">
        <v>1454</v>
      </c>
      <c r="G3593">
        <v>108</v>
      </c>
      <c r="H3593" t="s">
        <v>897</v>
      </c>
      <c r="I3593" t="s">
        <v>5359</v>
      </c>
      <c r="W3593" t="s">
        <v>5116</v>
      </c>
      <c r="X3593" t="s">
        <v>11</v>
      </c>
      <c r="AD3593">
        <v>2500000</v>
      </c>
      <c r="AE3593">
        <v>6.9</v>
      </c>
      <c r="AF3593">
        <v>548712</v>
      </c>
      <c r="AG3593">
        <f>IFERROR(CORREL(AD3593:$AD$3757, AF3593:$AF$3757), "")</f>
        <v>0.82803840419538366</v>
      </c>
      <c r="AH3593">
        <f t="shared" si="84"/>
        <v>-1951288</v>
      </c>
    </row>
    <row r="3594" spans="1:34" x14ac:dyDescent="0.3">
      <c r="A3594" t="s">
        <v>8</v>
      </c>
      <c r="B3594" t="s">
        <v>5117</v>
      </c>
      <c r="G3594">
        <v>97</v>
      </c>
      <c r="H3594" t="s">
        <v>528</v>
      </c>
      <c r="I3594" t="s">
        <v>897</v>
      </c>
      <c r="W3594" t="s">
        <v>5118</v>
      </c>
      <c r="X3594" t="s">
        <v>11</v>
      </c>
      <c r="AD3594">
        <v>1000000</v>
      </c>
      <c r="AE3594">
        <v>7</v>
      </c>
      <c r="AF3594">
        <v>464655</v>
      </c>
      <c r="AG3594">
        <f>IFERROR(CORREL(AD3594:$AD$3757, AF3594:$AF$3757), "")</f>
        <v>0.82810016007239085</v>
      </c>
      <c r="AH3594">
        <f t="shared" si="84"/>
        <v>-535345</v>
      </c>
    </row>
    <row r="3595" spans="1:34" x14ac:dyDescent="0.3">
      <c r="A3595" t="s">
        <v>8</v>
      </c>
      <c r="B3595" t="s">
        <v>5119</v>
      </c>
      <c r="G3595">
        <v>88</v>
      </c>
      <c r="H3595" t="s">
        <v>897</v>
      </c>
      <c r="W3595" t="s">
        <v>5120</v>
      </c>
      <c r="X3595" t="s">
        <v>11</v>
      </c>
      <c r="AD3595">
        <v>1000000</v>
      </c>
      <c r="AE3595">
        <v>6.7</v>
      </c>
      <c r="AF3595">
        <v>464126</v>
      </c>
      <c r="AG3595">
        <f>IFERROR(CORREL(AD3595:$AD$3757, AF3595:$AF$3757), "")</f>
        <v>0.82809276311705649</v>
      </c>
      <c r="AH3595">
        <f t="shared" si="84"/>
        <v>-535874</v>
      </c>
    </row>
    <row r="3596" spans="1:34" x14ac:dyDescent="0.3">
      <c r="A3596" t="s">
        <v>8</v>
      </c>
      <c r="B3596" t="s">
        <v>5121</v>
      </c>
      <c r="G3596">
        <v>88</v>
      </c>
      <c r="H3596" t="s">
        <v>528</v>
      </c>
      <c r="I3596" t="s">
        <v>897</v>
      </c>
      <c r="J3596" t="s">
        <v>5357</v>
      </c>
      <c r="K3596" t="s">
        <v>5359</v>
      </c>
      <c r="W3596" t="s">
        <v>5122</v>
      </c>
      <c r="X3596" t="s">
        <v>11</v>
      </c>
      <c r="AD3596">
        <v>1000000</v>
      </c>
      <c r="AE3596">
        <v>7.4</v>
      </c>
      <c r="AF3596">
        <v>104077</v>
      </c>
      <c r="AG3596">
        <f>IFERROR(CORREL(AD3596:$AD$3757, AF3596:$AF$3757), "")</f>
        <v>0.82808532660356426</v>
      </c>
      <c r="AH3596">
        <f t="shared" si="84"/>
        <v>-895923</v>
      </c>
    </row>
    <row r="3597" spans="1:34" x14ac:dyDescent="0.3">
      <c r="A3597" t="s">
        <v>8</v>
      </c>
      <c r="B3597" t="s">
        <v>5123</v>
      </c>
      <c r="G3597">
        <v>79</v>
      </c>
      <c r="H3597" t="s">
        <v>528</v>
      </c>
      <c r="I3597" t="s">
        <v>897</v>
      </c>
      <c r="J3597" t="s">
        <v>5359</v>
      </c>
      <c r="W3597" t="s">
        <v>5124</v>
      </c>
      <c r="X3597" t="s">
        <v>11</v>
      </c>
      <c r="AD3597">
        <v>1000000</v>
      </c>
      <c r="AE3597">
        <v>6.1</v>
      </c>
      <c r="AF3597">
        <v>279282</v>
      </c>
      <c r="AG3597">
        <f>IFERROR(CORREL(AD3597:$AD$3757, AF3597:$AF$3757), "")</f>
        <v>0.82808438084913449</v>
      </c>
      <c r="AH3597">
        <f t="shared" si="84"/>
        <v>-720718</v>
      </c>
    </row>
    <row r="3598" spans="1:34" x14ac:dyDescent="0.3">
      <c r="A3598" t="s">
        <v>8</v>
      </c>
      <c r="B3598" t="s">
        <v>46</v>
      </c>
      <c r="G3598">
        <v>135</v>
      </c>
      <c r="H3598" t="s">
        <v>897</v>
      </c>
      <c r="I3598" t="s">
        <v>5357</v>
      </c>
      <c r="J3598" t="s">
        <v>5281</v>
      </c>
      <c r="W3598" t="s">
        <v>538</v>
      </c>
      <c r="X3598" t="s">
        <v>11</v>
      </c>
      <c r="AD3598">
        <v>65000000</v>
      </c>
      <c r="AE3598">
        <v>6.7</v>
      </c>
      <c r="AF3598">
        <v>43982842</v>
      </c>
      <c r="AG3598">
        <f>IFERROR(CORREL(AD3598:$AD$3757, AF3598:$AF$3757), "")</f>
        <v>0.82808020435684471</v>
      </c>
      <c r="AH3598">
        <f t="shared" si="84"/>
        <v>-21017158</v>
      </c>
    </row>
    <row r="3599" spans="1:34" x14ac:dyDescent="0.3">
      <c r="A3599" t="s">
        <v>8</v>
      </c>
      <c r="B3599" t="s">
        <v>5125</v>
      </c>
      <c r="G3599">
        <v>96</v>
      </c>
      <c r="H3599" t="s">
        <v>5367</v>
      </c>
      <c r="I3599" t="s">
        <v>5366</v>
      </c>
      <c r="J3599" t="s">
        <v>4675</v>
      </c>
      <c r="K3599" t="s">
        <v>5364</v>
      </c>
      <c r="W3599" t="s">
        <v>5126</v>
      </c>
      <c r="X3599" t="s">
        <v>5076</v>
      </c>
      <c r="AD3599">
        <v>1000000</v>
      </c>
      <c r="AE3599">
        <v>8.1999999999999993</v>
      </c>
      <c r="AF3599">
        <v>484221</v>
      </c>
      <c r="AG3599">
        <f>IFERROR(CORREL(AD3599:$AD$3757, AF3599:$AF$3757), "")</f>
        <v>0.83017188745346682</v>
      </c>
      <c r="AH3599">
        <f t="shared" si="84"/>
        <v>-515779</v>
      </c>
    </row>
    <row r="3600" spans="1:34" x14ac:dyDescent="0.3">
      <c r="A3600" t="s">
        <v>8</v>
      </c>
      <c r="B3600" t="s">
        <v>5127</v>
      </c>
      <c r="G3600">
        <v>53</v>
      </c>
      <c r="H3600" t="s">
        <v>5366</v>
      </c>
      <c r="I3600" t="s">
        <v>4675</v>
      </c>
      <c r="J3600" t="s">
        <v>2601</v>
      </c>
      <c r="W3600" t="s">
        <v>5128</v>
      </c>
      <c r="X3600" t="s">
        <v>11</v>
      </c>
      <c r="AD3600">
        <v>1000000</v>
      </c>
      <c r="AE3600">
        <v>7.7</v>
      </c>
      <c r="AF3600">
        <v>274661</v>
      </c>
      <c r="AG3600">
        <f>IFERROR(CORREL(AD3600:$AD$3757, AF3600:$AF$3757), "")</f>
        <v>0.83017510202350042</v>
      </c>
      <c r="AH3600">
        <f t="shared" si="84"/>
        <v>-725339</v>
      </c>
    </row>
    <row r="3601" spans="1:34" x14ac:dyDescent="0.3">
      <c r="A3601" t="s">
        <v>8</v>
      </c>
      <c r="B3601" t="s">
        <v>5129</v>
      </c>
      <c r="G3601">
        <v>97</v>
      </c>
      <c r="H3601" t="s">
        <v>4675</v>
      </c>
      <c r="I3601" t="s">
        <v>5365</v>
      </c>
      <c r="W3601" t="s">
        <v>5130</v>
      </c>
      <c r="X3601" t="s">
        <v>11</v>
      </c>
      <c r="AD3601">
        <v>1000000</v>
      </c>
      <c r="AE3601">
        <v>7.3</v>
      </c>
      <c r="AF3601">
        <v>144431</v>
      </c>
      <c r="AG3601">
        <f>IFERROR(CORREL(AD3601:$AD$3757, AF3601:$AF$3757), "")</f>
        <v>0.83018253476735415</v>
      </c>
      <c r="AH3601">
        <f t="shared" si="84"/>
        <v>-855569</v>
      </c>
    </row>
    <row r="3602" spans="1:34" x14ac:dyDescent="0.3">
      <c r="A3602" t="s">
        <v>8</v>
      </c>
      <c r="B3602" t="s">
        <v>5131</v>
      </c>
      <c r="G3602">
        <v>91</v>
      </c>
      <c r="H3602" t="s">
        <v>253</v>
      </c>
      <c r="I3602" t="s">
        <v>5367</v>
      </c>
      <c r="J3602" t="s">
        <v>4675</v>
      </c>
      <c r="K3602" t="s">
        <v>897</v>
      </c>
      <c r="W3602" t="s">
        <v>5132</v>
      </c>
      <c r="X3602" t="s">
        <v>11</v>
      </c>
      <c r="AD3602">
        <v>1000000</v>
      </c>
      <c r="AE3602">
        <v>7.6</v>
      </c>
      <c r="AF3602">
        <v>287761</v>
      </c>
      <c r="AG3602">
        <f>IFERROR(CORREL(AD3602:$AD$3757, AF3602:$AF$3757), "")</f>
        <v>0.83019281371591469</v>
      </c>
      <c r="AH3602">
        <f t="shared" si="84"/>
        <v>-712239</v>
      </c>
    </row>
    <row r="3603" spans="1:34" x14ac:dyDescent="0.3">
      <c r="A3603" t="s">
        <v>8</v>
      </c>
      <c r="B3603" t="s">
        <v>5133</v>
      </c>
      <c r="G3603">
        <v>112</v>
      </c>
      <c r="H3603" t="s">
        <v>354</v>
      </c>
      <c r="I3603" t="s">
        <v>897</v>
      </c>
      <c r="W3603" t="s">
        <v>5134</v>
      </c>
      <c r="X3603" t="s">
        <v>11</v>
      </c>
      <c r="AD3603">
        <v>1000000</v>
      </c>
      <c r="AE3603">
        <v>5.6</v>
      </c>
      <c r="AF3603">
        <v>96734</v>
      </c>
      <c r="AG3603">
        <f>IFERROR(CORREL(AD3603:$AD$3757, AF3603:$AF$3757), "")</f>
        <v>0.83020033557673101</v>
      </c>
      <c r="AH3603">
        <f t="shared" si="84"/>
        <v>-903266</v>
      </c>
    </row>
    <row r="3604" spans="1:34" x14ac:dyDescent="0.3">
      <c r="A3604" t="s">
        <v>8</v>
      </c>
      <c r="B3604" t="s">
        <v>5135</v>
      </c>
      <c r="G3604">
        <v>95</v>
      </c>
      <c r="H3604" t="s">
        <v>1714</v>
      </c>
      <c r="W3604" t="s">
        <v>5137</v>
      </c>
      <c r="X3604" t="s">
        <v>11</v>
      </c>
      <c r="AD3604">
        <v>900000</v>
      </c>
      <c r="AE3604">
        <v>6.4</v>
      </c>
      <c r="AF3604">
        <v>100659</v>
      </c>
      <c r="AG3604">
        <f>IFERROR(CORREL(AD3604:$AD$3757, AF3604:$AF$3757), "")</f>
        <v>0.83021203712377833</v>
      </c>
      <c r="AH3604">
        <f t="shared" si="84"/>
        <v>-799341</v>
      </c>
    </row>
    <row r="3605" spans="1:34" x14ac:dyDescent="0.3">
      <c r="A3605" t="s">
        <v>8</v>
      </c>
      <c r="B3605" t="s">
        <v>5138</v>
      </c>
      <c r="G3605">
        <v>93</v>
      </c>
      <c r="H3605" t="s">
        <v>528</v>
      </c>
      <c r="I3605" t="s">
        <v>5366</v>
      </c>
      <c r="J3605" t="s">
        <v>5281</v>
      </c>
      <c r="W3605" t="s">
        <v>5139</v>
      </c>
      <c r="X3605" t="s">
        <v>11</v>
      </c>
      <c r="AD3605">
        <v>500000</v>
      </c>
      <c r="AE3605">
        <v>6.8</v>
      </c>
      <c r="AF3605">
        <v>48430</v>
      </c>
      <c r="AG3605">
        <f>IFERROR(CORREL(AD3605:$AD$3757, AF3605:$AF$3757), "")</f>
        <v>0.8302189453961526</v>
      </c>
      <c r="AH3605">
        <f t="shared" si="84"/>
        <v>-451570</v>
      </c>
    </row>
    <row r="3606" spans="1:34" x14ac:dyDescent="0.3">
      <c r="A3606" t="s">
        <v>8</v>
      </c>
      <c r="B3606" t="s">
        <v>1628</v>
      </c>
      <c r="G3606">
        <v>88</v>
      </c>
      <c r="H3606" t="s">
        <v>528</v>
      </c>
      <c r="I3606" t="s">
        <v>5366</v>
      </c>
      <c r="W3606" t="s">
        <v>5140</v>
      </c>
      <c r="X3606" t="s">
        <v>11</v>
      </c>
      <c r="AD3606">
        <v>1000000</v>
      </c>
      <c r="AE3606">
        <v>6.1</v>
      </c>
      <c r="AF3606">
        <v>21210</v>
      </c>
      <c r="AG3606">
        <f>IFERROR(CORREL(AD3606:$AD$3757, AF3606:$AF$3757), "")</f>
        <v>0.83020780636278391</v>
      </c>
      <c r="AH3606">
        <f t="shared" si="84"/>
        <v>-978790</v>
      </c>
    </row>
    <row r="3607" spans="1:34" x14ac:dyDescent="0.3">
      <c r="A3607" t="s">
        <v>8</v>
      </c>
      <c r="B3607" t="s">
        <v>2029</v>
      </c>
      <c r="G3607">
        <v>82</v>
      </c>
      <c r="H3607" t="s">
        <v>354</v>
      </c>
      <c r="I3607" t="s">
        <v>528</v>
      </c>
      <c r="J3607" t="s">
        <v>5357</v>
      </c>
      <c r="K3607" t="s">
        <v>5358</v>
      </c>
      <c r="W3607" t="s">
        <v>5141</v>
      </c>
      <c r="X3607" t="s">
        <v>11</v>
      </c>
      <c r="AD3607">
        <v>1000000</v>
      </c>
      <c r="AE3607">
        <v>6</v>
      </c>
      <c r="AF3607">
        <v>12996</v>
      </c>
      <c r="AG3607">
        <f>IFERROR(CORREL(AD3607:$AD$3757, AF3607:$AF$3757), "")</f>
        <v>0.83022169988666894</v>
      </c>
      <c r="AH3607">
        <f t="shared" si="84"/>
        <v>-987004</v>
      </c>
    </row>
    <row r="3608" spans="1:34" x14ac:dyDescent="0.3">
      <c r="A3608" t="s">
        <v>197</v>
      </c>
      <c r="B3608" t="s">
        <v>5142</v>
      </c>
      <c r="G3608">
        <v>78</v>
      </c>
      <c r="H3608" t="s">
        <v>5366</v>
      </c>
      <c r="I3608" t="s">
        <v>897</v>
      </c>
      <c r="J3608" t="s">
        <v>5281</v>
      </c>
      <c r="W3608" t="s">
        <v>5143</v>
      </c>
      <c r="X3608" t="s">
        <v>11</v>
      </c>
      <c r="AD3608">
        <v>1000000</v>
      </c>
      <c r="AE3608">
        <v>6.1</v>
      </c>
      <c r="AF3608">
        <v>10018</v>
      </c>
      <c r="AG3608">
        <f>IFERROR(CORREL(AD3608:$AD$3757, AF3608:$AF$3757), "")</f>
        <v>0.83023606184554821</v>
      </c>
      <c r="AH3608">
        <f t="shared" si="84"/>
        <v>-989982</v>
      </c>
    </row>
    <row r="3609" spans="1:34" x14ac:dyDescent="0.3">
      <c r="A3609" t="s">
        <v>8</v>
      </c>
      <c r="B3609" t="s">
        <v>5144</v>
      </c>
      <c r="G3609">
        <v>97</v>
      </c>
      <c r="H3609" t="s">
        <v>897</v>
      </c>
      <c r="I3609" t="s">
        <v>5358</v>
      </c>
      <c r="W3609" t="s">
        <v>5145</v>
      </c>
      <c r="X3609" t="s">
        <v>11</v>
      </c>
      <c r="AD3609">
        <v>1000000</v>
      </c>
      <c r="AE3609">
        <v>5.5</v>
      </c>
      <c r="AF3609">
        <v>62480</v>
      </c>
      <c r="AG3609">
        <f>IFERROR(CORREL(AD3609:$AD$3757, AF3609:$AF$3757), "")</f>
        <v>0.83025078635159344</v>
      </c>
      <c r="AH3609">
        <f t="shared" si="84"/>
        <v>-937520</v>
      </c>
    </row>
    <row r="3610" spans="1:34" x14ac:dyDescent="0.3">
      <c r="A3610" t="s">
        <v>8</v>
      </c>
      <c r="B3610" t="s">
        <v>5146</v>
      </c>
      <c r="G3610">
        <v>81</v>
      </c>
      <c r="H3610" t="s">
        <v>528</v>
      </c>
      <c r="I3610" t="s">
        <v>897</v>
      </c>
      <c r="J3610" t="s">
        <v>5358</v>
      </c>
      <c r="W3610" t="s">
        <v>5147</v>
      </c>
      <c r="X3610" t="s">
        <v>11</v>
      </c>
      <c r="AD3610">
        <v>1000000</v>
      </c>
      <c r="AE3610">
        <v>6.9</v>
      </c>
      <c r="AF3610">
        <v>6387</v>
      </c>
      <c r="AG3610">
        <f>IFERROR(CORREL(AD3610:$AD$3757, AF3610:$AF$3757), "")</f>
        <v>0.83026462306896176</v>
      </c>
      <c r="AH3610">
        <f t="shared" si="84"/>
        <v>-993613</v>
      </c>
    </row>
    <row r="3611" spans="1:34" x14ac:dyDescent="0.3">
      <c r="A3611" t="s">
        <v>8</v>
      </c>
      <c r="B3611" t="s">
        <v>2779</v>
      </c>
      <c r="G3611">
        <v>88</v>
      </c>
      <c r="H3611" t="s">
        <v>354</v>
      </c>
      <c r="I3611" t="s">
        <v>897</v>
      </c>
      <c r="W3611" t="s">
        <v>5148</v>
      </c>
      <c r="X3611" t="s">
        <v>11</v>
      </c>
      <c r="AD3611">
        <v>1000000</v>
      </c>
      <c r="AE3611">
        <v>4.0999999999999996</v>
      </c>
      <c r="AF3611">
        <v>721</v>
      </c>
      <c r="AG3611">
        <f>IFERROR(CORREL(AD3611:$AD$3757, AF3611:$AF$3757), "")</f>
        <v>0.83028003921521942</v>
      </c>
      <c r="AH3611">
        <f t="shared" si="84"/>
        <v>-999279</v>
      </c>
    </row>
    <row r="3612" spans="1:34" x14ac:dyDescent="0.3">
      <c r="A3612" t="s">
        <v>8</v>
      </c>
      <c r="B3612" t="s">
        <v>2017</v>
      </c>
      <c r="G3612">
        <v>96</v>
      </c>
      <c r="H3612" t="s">
        <v>528</v>
      </c>
      <c r="I3612" t="s">
        <v>897</v>
      </c>
      <c r="W3612" t="s">
        <v>5149</v>
      </c>
      <c r="X3612" t="s">
        <v>11</v>
      </c>
      <c r="AD3612">
        <v>1500000</v>
      </c>
      <c r="AE3612">
        <v>5.4</v>
      </c>
      <c r="AF3612">
        <v>703</v>
      </c>
      <c r="AG3612">
        <f>IFERROR(CORREL(AD3612:$AD$3757, AF3612:$AF$3757), "")</f>
        <v>0.83029591070821906</v>
      </c>
      <c r="AH3612">
        <f t="shared" si="84"/>
        <v>-1499297</v>
      </c>
    </row>
    <row r="3613" spans="1:34" x14ac:dyDescent="0.3">
      <c r="A3613" t="s">
        <v>8</v>
      </c>
      <c r="B3613" t="s">
        <v>1420</v>
      </c>
      <c r="G3613">
        <v>101</v>
      </c>
      <c r="H3613" t="s">
        <v>5366</v>
      </c>
      <c r="I3613" t="s">
        <v>897</v>
      </c>
      <c r="J3613" t="s">
        <v>5363</v>
      </c>
      <c r="K3613" t="s">
        <v>5281</v>
      </c>
      <c r="W3613" t="s">
        <v>3322</v>
      </c>
      <c r="X3613" t="s">
        <v>11</v>
      </c>
      <c r="AD3613">
        <v>20000000</v>
      </c>
      <c r="AE3613">
        <v>7</v>
      </c>
      <c r="AF3613">
        <v>2319187</v>
      </c>
      <c r="AG3613">
        <f>IFERROR(CORREL(AD3613:$AD$3757, AF3613:$AF$3757), "")</f>
        <v>0.83033989491111559</v>
      </c>
      <c r="AH3613">
        <f t="shared" si="84"/>
        <v>-17680813</v>
      </c>
    </row>
    <row r="3614" spans="1:34" x14ac:dyDescent="0.3">
      <c r="A3614" t="s">
        <v>197</v>
      </c>
      <c r="B3614" t="s">
        <v>5150</v>
      </c>
      <c r="G3614">
        <v>108</v>
      </c>
      <c r="H3614" t="s">
        <v>5366</v>
      </c>
      <c r="I3614" t="s">
        <v>897</v>
      </c>
      <c r="J3614" t="s">
        <v>5359</v>
      </c>
      <c r="W3614" t="s">
        <v>5151</v>
      </c>
      <c r="X3614" t="s">
        <v>11</v>
      </c>
      <c r="AD3614">
        <v>910000</v>
      </c>
      <c r="AE3614">
        <v>8.1999999999999993</v>
      </c>
      <c r="AF3614">
        <v>9600000</v>
      </c>
      <c r="AG3614">
        <f>IFERROR(CORREL(AD3614:$AD$3757, AF3614:$AF$3757), "")</f>
        <v>0.83240570603941988</v>
      </c>
      <c r="AH3614">
        <f t="shared" si="84"/>
        <v>8690000</v>
      </c>
    </row>
    <row r="3615" spans="1:34" x14ac:dyDescent="0.3">
      <c r="A3615" t="s">
        <v>8</v>
      </c>
      <c r="B3615" t="s">
        <v>5152</v>
      </c>
      <c r="G3615">
        <v>100</v>
      </c>
      <c r="H3615" t="s">
        <v>528</v>
      </c>
      <c r="W3615" t="s">
        <v>5153</v>
      </c>
      <c r="X3615" t="s">
        <v>11</v>
      </c>
      <c r="AD3615">
        <v>930000</v>
      </c>
      <c r="AE3615">
        <v>5.7</v>
      </c>
      <c r="AF3615">
        <v>20186</v>
      </c>
      <c r="AG3615">
        <f>IFERROR(CORREL(AD3615:$AD$3757, AF3615:$AF$3757), "")</f>
        <v>0.83240635721567235</v>
      </c>
      <c r="AH3615">
        <f t="shared" si="84"/>
        <v>-909814</v>
      </c>
    </row>
    <row r="3616" spans="1:34" x14ac:dyDescent="0.3">
      <c r="A3616" t="s">
        <v>8</v>
      </c>
      <c r="B3616" t="s">
        <v>5154</v>
      </c>
      <c r="G3616">
        <v>113</v>
      </c>
      <c r="H3616" t="s">
        <v>897</v>
      </c>
      <c r="W3616" t="s">
        <v>5155</v>
      </c>
      <c r="X3616" t="s">
        <v>5156</v>
      </c>
      <c r="AD3616">
        <v>590000</v>
      </c>
      <c r="AE3616">
        <v>7.9</v>
      </c>
      <c r="AF3616">
        <v>1185783</v>
      </c>
      <c r="AG3616">
        <f>IFERROR(CORREL(AD3616:$AD$3757, AF3616:$AF$3757), "")</f>
        <v>0.83242558359753815</v>
      </c>
      <c r="AH3616">
        <f t="shared" si="84"/>
        <v>595783</v>
      </c>
    </row>
    <row r="3617" spans="1:34" x14ac:dyDescent="0.3">
      <c r="A3617" t="s">
        <v>8</v>
      </c>
      <c r="B3617" t="s">
        <v>935</v>
      </c>
      <c r="G3617">
        <v>104</v>
      </c>
      <c r="H3617" t="s">
        <v>5366</v>
      </c>
      <c r="I3617" t="s">
        <v>897</v>
      </c>
      <c r="J3617" t="s">
        <v>5281</v>
      </c>
      <c r="W3617" t="s">
        <v>5157</v>
      </c>
      <c r="X3617" t="s">
        <v>11</v>
      </c>
      <c r="AD3617">
        <v>950000</v>
      </c>
      <c r="AE3617">
        <v>7.1</v>
      </c>
      <c r="AF3617">
        <v>1007962</v>
      </c>
      <c r="AG3617">
        <f>IFERROR(CORREL(AD3617:$AD$3757, AF3617:$AF$3757), "")</f>
        <v>0.8324045725695991</v>
      </c>
      <c r="AH3617">
        <f t="shared" si="84"/>
        <v>57962</v>
      </c>
    </row>
    <row r="3618" spans="1:34" x14ac:dyDescent="0.3">
      <c r="A3618" t="s">
        <v>8</v>
      </c>
      <c r="B3618" t="s">
        <v>5055</v>
      </c>
      <c r="G3618">
        <v>91</v>
      </c>
      <c r="H3618" t="s">
        <v>897</v>
      </c>
      <c r="I3618" t="s">
        <v>5281</v>
      </c>
      <c r="W3618" t="s">
        <v>5158</v>
      </c>
      <c r="X3618" t="s">
        <v>11</v>
      </c>
      <c r="AD3618">
        <v>900000</v>
      </c>
      <c r="AE3618">
        <v>6.4</v>
      </c>
      <c r="AF3618">
        <v>381186</v>
      </c>
      <c r="AG3618">
        <f>IFERROR(CORREL(AD3618:$AD$3757, AF3618:$AF$3757), "")</f>
        <v>0.83240326087095562</v>
      </c>
      <c r="AH3618">
        <f t="shared" si="84"/>
        <v>-518814</v>
      </c>
    </row>
    <row r="3619" spans="1:34" x14ac:dyDescent="0.3">
      <c r="A3619" t="s">
        <v>8</v>
      </c>
      <c r="B3619" t="s">
        <v>1899</v>
      </c>
      <c r="G3619">
        <v>85</v>
      </c>
      <c r="H3619" t="s">
        <v>5367</v>
      </c>
      <c r="I3619" t="s">
        <v>897</v>
      </c>
      <c r="J3619" t="s">
        <v>5359</v>
      </c>
      <c r="W3619" t="s">
        <v>5159</v>
      </c>
      <c r="X3619" t="s">
        <v>11</v>
      </c>
      <c r="AD3619">
        <v>900000</v>
      </c>
      <c r="AE3619">
        <v>7.5</v>
      </c>
      <c r="AF3619">
        <v>16097842</v>
      </c>
      <c r="AG3619">
        <f>IFERROR(CORREL(AD3619:$AD$3757, AF3619:$AF$3757), "")</f>
        <v>0.83241293846508979</v>
      </c>
      <c r="AH3619">
        <f t="shared" si="84"/>
        <v>15197842</v>
      </c>
    </row>
    <row r="3620" spans="1:34" x14ac:dyDescent="0.3">
      <c r="A3620" t="s">
        <v>8</v>
      </c>
      <c r="B3620" t="s">
        <v>5160</v>
      </c>
      <c r="G3620">
        <v>101</v>
      </c>
      <c r="H3620" t="s">
        <v>528</v>
      </c>
      <c r="I3620" t="s">
        <v>5357</v>
      </c>
      <c r="J3620" t="s">
        <v>5281</v>
      </c>
      <c r="W3620" t="s">
        <v>5161</v>
      </c>
      <c r="X3620" t="s">
        <v>11</v>
      </c>
      <c r="AD3620">
        <v>900000</v>
      </c>
      <c r="AE3620">
        <v>6.4</v>
      </c>
      <c r="AF3620">
        <v>6643</v>
      </c>
      <c r="AG3620">
        <f>IFERROR(CORREL(AD3620:$AD$3757, AF3620:$AF$3757), "")</f>
        <v>0.83263531311019545</v>
      </c>
      <c r="AH3620">
        <f t="shared" si="84"/>
        <v>-893357</v>
      </c>
    </row>
    <row r="3621" spans="1:34" x14ac:dyDescent="0.3">
      <c r="A3621" t="s">
        <v>8</v>
      </c>
      <c r="B3621" t="s">
        <v>3371</v>
      </c>
      <c r="G3621">
        <v>112</v>
      </c>
      <c r="H3621" t="s">
        <v>354</v>
      </c>
      <c r="I3621" t="s">
        <v>897</v>
      </c>
      <c r="J3621" t="s">
        <v>5281</v>
      </c>
      <c r="W3621" t="s">
        <v>3372</v>
      </c>
      <c r="X3621" t="s">
        <v>11</v>
      </c>
      <c r="AD3621">
        <v>15000000</v>
      </c>
      <c r="AE3621">
        <v>6.5</v>
      </c>
      <c r="AF3621">
        <v>42919096</v>
      </c>
      <c r="AG3621">
        <f>IFERROR(CORREL(AD3621:$AD$3757, AF3621:$AF$3757), "")</f>
        <v>0.83265168979405446</v>
      </c>
      <c r="AH3621">
        <f t="shared" si="84"/>
        <v>27919096</v>
      </c>
    </row>
    <row r="3622" spans="1:34" x14ac:dyDescent="0.3">
      <c r="A3622" t="s">
        <v>8</v>
      </c>
      <c r="B3622" t="s">
        <v>5162</v>
      </c>
      <c r="G3622">
        <v>107</v>
      </c>
      <c r="H3622" t="s">
        <v>528</v>
      </c>
      <c r="I3622" t="s">
        <v>897</v>
      </c>
      <c r="J3622" t="s">
        <v>5359</v>
      </c>
      <c r="W3622" t="s">
        <v>5163</v>
      </c>
      <c r="X3622" t="s">
        <v>11</v>
      </c>
      <c r="AD3622">
        <v>850000</v>
      </c>
      <c r="AE3622">
        <v>7.2</v>
      </c>
      <c r="AF3622">
        <v>819939</v>
      </c>
      <c r="AG3622">
        <f>IFERROR(CORREL(AD3622:$AD$3757, AF3622:$AF$3757), "")</f>
        <v>0.8331085196565664</v>
      </c>
      <c r="AH3622">
        <f t="shared" si="84"/>
        <v>-30061</v>
      </c>
    </row>
    <row r="3623" spans="1:34" x14ac:dyDescent="0.3">
      <c r="A3623" t="s">
        <v>8</v>
      </c>
      <c r="B3623" t="s">
        <v>5164</v>
      </c>
      <c r="G3623">
        <v>88</v>
      </c>
      <c r="H3623" t="s">
        <v>528</v>
      </c>
      <c r="W3623" t="s">
        <v>5165</v>
      </c>
      <c r="X3623" t="s">
        <v>11</v>
      </c>
      <c r="AD3623">
        <v>850000</v>
      </c>
      <c r="AE3623">
        <v>6</v>
      </c>
      <c r="AF3623">
        <v>1243961</v>
      </c>
      <c r="AG3623">
        <f>IFERROR(CORREL(AD3623:$AD$3757, AF3623:$AF$3757), "")</f>
        <v>0.83310390172864013</v>
      </c>
      <c r="AH3623">
        <f t="shared" si="84"/>
        <v>393961</v>
      </c>
    </row>
    <row r="3624" spans="1:34" x14ac:dyDescent="0.3">
      <c r="A3624" t="s">
        <v>8</v>
      </c>
      <c r="B3624" t="s">
        <v>5166</v>
      </c>
      <c r="G3624">
        <v>95</v>
      </c>
      <c r="H3624" t="s">
        <v>897</v>
      </c>
      <c r="I3624" t="s">
        <v>5357</v>
      </c>
      <c r="J3624" t="s">
        <v>5358</v>
      </c>
      <c r="W3624" t="s">
        <v>5167</v>
      </c>
      <c r="X3624" t="s">
        <v>11</v>
      </c>
      <c r="AD3624">
        <v>825000</v>
      </c>
      <c r="AE3624">
        <v>5.6</v>
      </c>
      <c r="AF3624">
        <v>15278</v>
      </c>
      <c r="AG3624">
        <f>IFERROR(CORREL(AD3624:$AD$3757, AF3624:$AF$3757), "")</f>
        <v>0.83309110705242895</v>
      </c>
      <c r="AH3624">
        <f t="shared" si="84"/>
        <v>-809722</v>
      </c>
    </row>
    <row r="3625" spans="1:34" x14ac:dyDescent="0.3">
      <c r="A3625" t="s">
        <v>8</v>
      </c>
      <c r="B3625" t="s">
        <v>5168</v>
      </c>
      <c r="G3625">
        <v>123</v>
      </c>
      <c r="H3625" t="s">
        <v>897</v>
      </c>
      <c r="I3625" t="s">
        <v>5363</v>
      </c>
      <c r="W3625" t="s">
        <v>5169</v>
      </c>
      <c r="X3625" t="s">
        <v>5170</v>
      </c>
      <c r="AD3625">
        <v>500000</v>
      </c>
      <c r="AE3625">
        <v>8.4</v>
      </c>
      <c r="AF3625">
        <v>7098492</v>
      </c>
      <c r="AG3625">
        <f>IFERROR(CORREL(AD3625:$AD$3757, AF3625:$AF$3757), "")</f>
        <v>0.83310301896813566</v>
      </c>
      <c r="AH3625">
        <f t="shared" si="84"/>
        <v>6598492</v>
      </c>
    </row>
    <row r="3626" spans="1:34" x14ac:dyDescent="0.3">
      <c r="A3626" t="s">
        <v>8</v>
      </c>
      <c r="B3626" t="s">
        <v>5171</v>
      </c>
      <c r="G3626">
        <v>88</v>
      </c>
      <c r="H3626" t="s">
        <v>528</v>
      </c>
      <c r="I3626" t="s">
        <v>897</v>
      </c>
      <c r="W3626" t="s">
        <v>5172</v>
      </c>
      <c r="X3626" t="s">
        <v>11</v>
      </c>
      <c r="AD3626">
        <v>800000</v>
      </c>
      <c r="AE3626">
        <v>7.5</v>
      </c>
      <c r="AF3626">
        <v>4771000</v>
      </c>
      <c r="AG3626">
        <f>IFERROR(CORREL(AD3626:$AD$3757, AF3626:$AF$3757), "")</f>
        <v>0.83305991616803099</v>
      </c>
      <c r="AH3626">
        <f t="shared" si="84"/>
        <v>3971000</v>
      </c>
    </row>
    <row r="3627" spans="1:34" x14ac:dyDescent="0.3">
      <c r="A3627" t="s">
        <v>8</v>
      </c>
      <c r="B3627" t="s">
        <v>4848</v>
      </c>
      <c r="G3627">
        <v>114</v>
      </c>
      <c r="H3627" t="s">
        <v>897</v>
      </c>
      <c r="I3627" t="s">
        <v>5359</v>
      </c>
      <c r="W3627" t="s">
        <v>5173</v>
      </c>
      <c r="X3627" t="s">
        <v>11</v>
      </c>
      <c r="AD3627">
        <v>800000</v>
      </c>
      <c r="AE3627">
        <v>7.2</v>
      </c>
      <c r="AF3627">
        <v>1001437</v>
      </c>
      <c r="AG3627">
        <f>IFERROR(CORREL(AD3627:$AD$3757, AF3627:$AF$3757), "")</f>
        <v>0.83300837284799978</v>
      </c>
      <c r="AH3627">
        <f t="shared" si="84"/>
        <v>201437</v>
      </c>
    </row>
    <row r="3628" spans="1:34" x14ac:dyDescent="0.3">
      <c r="A3628" t="s">
        <v>8</v>
      </c>
      <c r="B3628" t="s">
        <v>3933</v>
      </c>
      <c r="G3628">
        <v>88</v>
      </c>
      <c r="H3628" t="s">
        <v>897</v>
      </c>
      <c r="I3628" t="s">
        <v>5359</v>
      </c>
      <c r="W3628" t="s">
        <v>5174</v>
      </c>
      <c r="X3628" t="s">
        <v>11</v>
      </c>
      <c r="AD3628">
        <v>800000</v>
      </c>
      <c r="AE3628">
        <v>7.2</v>
      </c>
      <c r="AF3628">
        <v>2073984</v>
      </c>
      <c r="AG3628">
        <f>IFERROR(CORREL(AD3628:$AD$3757, AF3628:$AF$3757), "")</f>
        <v>0.83299576204386339</v>
      </c>
      <c r="AH3628">
        <f t="shared" si="84"/>
        <v>1273984</v>
      </c>
    </row>
    <row r="3629" spans="1:34" x14ac:dyDescent="0.3">
      <c r="A3629" t="s">
        <v>8</v>
      </c>
      <c r="B3629" t="s">
        <v>1155</v>
      </c>
      <c r="G3629">
        <v>104</v>
      </c>
      <c r="H3629" t="s">
        <v>897</v>
      </c>
      <c r="I3629" t="s">
        <v>5281</v>
      </c>
      <c r="W3629" t="s">
        <v>5175</v>
      </c>
      <c r="X3629" t="s">
        <v>11</v>
      </c>
      <c r="AD3629">
        <v>800000</v>
      </c>
      <c r="AE3629">
        <v>6.5</v>
      </c>
      <c r="AF3629">
        <v>144583</v>
      </c>
      <c r="AG3629">
        <f>IFERROR(CORREL(AD3629:$AD$3757, AF3629:$AF$3757), "")</f>
        <v>0.83296472681752376</v>
      </c>
      <c r="AH3629">
        <f t="shared" si="84"/>
        <v>-655417</v>
      </c>
    </row>
    <row r="3630" spans="1:34" x14ac:dyDescent="0.3">
      <c r="A3630" t="s">
        <v>8</v>
      </c>
      <c r="B3630" t="s">
        <v>1381</v>
      </c>
      <c r="G3630">
        <v>91</v>
      </c>
      <c r="H3630" t="s">
        <v>528</v>
      </c>
      <c r="I3630" t="s">
        <v>1714</v>
      </c>
      <c r="W3630" t="s">
        <v>5176</v>
      </c>
      <c r="X3630" t="s">
        <v>4487</v>
      </c>
      <c r="AD3630">
        <v>800000</v>
      </c>
      <c r="AE3630">
        <v>6.4</v>
      </c>
      <c r="AF3630">
        <v>41709</v>
      </c>
      <c r="AG3630">
        <f>IFERROR(CORREL(AD3630:$AD$3757, AF3630:$AF$3757), "")</f>
        <v>0.83297028780725479</v>
      </c>
      <c r="AH3630">
        <f t="shared" si="84"/>
        <v>-758291</v>
      </c>
    </row>
    <row r="3631" spans="1:34" x14ac:dyDescent="0.3">
      <c r="A3631" t="s">
        <v>8</v>
      </c>
      <c r="B3631" t="s">
        <v>382</v>
      </c>
      <c r="G3631">
        <v>112</v>
      </c>
      <c r="H3631" t="s">
        <v>528</v>
      </c>
      <c r="I3631" t="s">
        <v>897</v>
      </c>
      <c r="J3631" t="s">
        <v>5368</v>
      </c>
      <c r="W3631" t="s">
        <v>5177</v>
      </c>
      <c r="X3631" t="s">
        <v>11</v>
      </c>
      <c r="AD3631">
        <v>777000</v>
      </c>
      <c r="AE3631">
        <v>7.5</v>
      </c>
      <c r="AF3631">
        <v>115000000</v>
      </c>
      <c r="AG3631">
        <f>IFERROR(CORREL(AD3631:$AD$3757, AF3631:$AF$3757), "")</f>
        <v>0.83297856291981964</v>
      </c>
      <c r="AH3631">
        <f t="shared" si="84"/>
        <v>114223000</v>
      </c>
    </row>
    <row r="3632" spans="1:34" x14ac:dyDescent="0.3">
      <c r="A3632" t="s">
        <v>8</v>
      </c>
      <c r="B3632" t="s">
        <v>5178</v>
      </c>
      <c r="G3632">
        <v>86</v>
      </c>
      <c r="H3632" t="s">
        <v>354</v>
      </c>
      <c r="I3632" t="s">
        <v>253</v>
      </c>
      <c r="J3632" t="s">
        <v>5360</v>
      </c>
      <c r="K3632" t="s">
        <v>528</v>
      </c>
      <c r="L3632" t="s">
        <v>5357</v>
      </c>
      <c r="M3632" t="s">
        <v>5358</v>
      </c>
      <c r="W3632" t="s">
        <v>5179</v>
      </c>
      <c r="X3632" t="s">
        <v>11</v>
      </c>
      <c r="AD3632">
        <v>750000</v>
      </c>
      <c r="AE3632">
        <v>6.9</v>
      </c>
      <c r="AF3632">
        <v>5518918</v>
      </c>
      <c r="AG3632">
        <f>IFERROR(CORREL(AD3632:$AD$3757, AF3632:$AF$3757), "")</f>
        <v>0.86249455957666943</v>
      </c>
      <c r="AH3632">
        <f t="shared" si="84"/>
        <v>4768918</v>
      </c>
    </row>
    <row r="3633" spans="1:34" x14ac:dyDescent="0.3">
      <c r="A3633" t="s">
        <v>8</v>
      </c>
      <c r="B3633" t="s">
        <v>61</v>
      </c>
      <c r="G3633">
        <v>86</v>
      </c>
      <c r="H3633" t="s">
        <v>528</v>
      </c>
      <c r="I3633" t="s">
        <v>897</v>
      </c>
      <c r="J3633" t="s">
        <v>5359</v>
      </c>
      <c r="W3633" t="s">
        <v>5180</v>
      </c>
      <c r="X3633" t="s">
        <v>11</v>
      </c>
      <c r="AD3633">
        <v>750000</v>
      </c>
      <c r="AE3633">
        <v>7</v>
      </c>
      <c r="AF3633">
        <v>4007792</v>
      </c>
      <c r="AG3633">
        <f>IFERROR(CORREL(AD3633:$AD$3757, AF3633:$AF$3757), "")</f>
        <v>0.86244868194599089</v>
      </c>
      <c r="AH3633">
        <f t="shared" si="84"/>
        <v>3257792</v>
      </c>
    </row>
    <row r="3634" spans="1:34" x14ac:dyDescent="0.3">
      <c r="A3634" t="s">
        <v>8</v>
      </c>
      <c r="B3634" t="s">
        <v>5181</v>
      </c>
      <c r="G3634">
        <v>95</v>
      </c>
      <c r="H3634" t="s">
        <v>5366</v>
      </c>
      <c r="I3634" t="s">
        <v>1714</v>
      </c>
      <c r="J3634" t="s">
        <v>5281</v>
      </c>
      <c r="W3634" t="s">
        <v>5182</v>
      </c>
      <c r="X3634" t="s">
        <v>11</v>
      </c>
      <c r="AD3634">
        <v>500000</v>
      </c>
      <c r="AE3634">
        <v>6.3</v>
      </c>
      <c r="AF3634">
        <v>26297</v>
      </c>
      <c r="AG3634">
        <f>IFERROR(CORREL(AD3634:$AD$3757, AF3634:$AF$3757), "")</f>
        <v>0.86240299222995453</v>
      </c>
      <c r="AH3634">
        <f t="shared" si="84"/>
        <v>-473703</v>
      </c>
    </row>
    <row r="3635" spans="1:34" x14ac:dyDescent="0.3">
      <c r="A3635" t="s">
        <v>8</v>
      </c>
      <c r="B3635" t="s">
        <v>5135</v>
      </c>
      <c r="G3635">
        <v>101</v>
      </c>
      <c r="H3635" t="s">
        <v>1714</v>
      </c>
      <c r="W3635" t="s">
        <v>5183</v>
      </c>
      <c r="X3635" t="s">
        <v>11</v>
      </c>
      <c r="AD3635">
        <v>750000</v>
      </c>
      <c r="AE3635">
        <v>5.5</v>
      </c>
      <c r="AF3635">
        <v>77501</v>
      </c>
      <c r="AG3635">
        <f>IFERROR(CORREL(AD3635:$AD$3757, AF3635:$AF$3757), "")</f>
        <v>0.86240298138075777</v>
      </c>
      <c r="AH3635">
        <f t="shared" si="84"/>
        <v>-672499</v>
      </c>
    </row>
    <row r="3636" spans="1:34" x14ac:dyDescent="0.3">
      <c r="A3636" t="s">
        <v>8</v>
      </c>
      <c r="B3636" t="s">
        <v>991</v>
      </c>
      <c r="G3636">
        <v>89</v>
      </c>
      <c r="H3636" t="s">
        <v>897</v>
      </c>
      <c r="I3636" t="s">
        <v>5357</v>
      </c>
      <c r="J3636" t="s">
        <v>1714</v>
      </c>
      <c r="K3636" t="s">
        <v>5363</v>
      </c>
      <c r="L3636" t="s">
        <v>5281</v>
      </c>
      <c r="W3636" t="s">
        <v>3274</v>
      </c>
      <c r="X3636" t="s">
        <v>11</v>
      </c>
      <c r="AD3636">
        <v>16000000</v>
      </c>
      <c r="AE3636">
        <v>4.8</v>
      </c>
      <c r="AF3636">
        <v>42638165</v>
      </c>
      <c r="AG3636">
        <f>IFERROR(CORREL(AD3636:$AD$3757, AF3636:$AF$3757), "")</f>
        <v>0.86241483166919986</v>
      </c>
      <c r="AH3636">
        <f t="shared" si="84"/>
        <v>26638165</v>
      </c>
    </row>
    <row r="3637" spans="1:34" x14ac:dyDescent="0.3">
      <c r="A3637" t="s">
        <v>8</v>
      </c>
      <c r="B3637" t="s">
        <v>639</v>
      </c>
      <c r="G3637">
        <v>88</v>
      </c>
      <c r="H3637" t="s">
        <v>897</v>
      </c>
      <c r="W3637" t="s">
        <v>5184</v>
      </c>
      <c r="X3637" t="s">
        <v>11</v>
      </c>
      <c r="AD3637">
        <v>750000</v>
      </c>
      <c r="AE3637">
        <v>6.6</v>
      </c>
      <c r="AF3637">
        <v>47329</v>
      </c>
      <c r="AG3637">
        <f>IFERROR(CORREL(AD3637:$AD$3757, AF3637:$AF$3757), "")</f>
        <v>0.86294149326252578</v>
      </c>
      <c r="AH3637">
        <f t="shared" si="84"/>
        <v>-702671</v>
      </c>
    </row>
    <row r="3638" spans="1:34" x14ac:dyDescent="0.3">
      <c r="A3638" t="s">
        <v>8</v>
      </c>
      <c r="B3638" t="s">
        <v>5185</v>
      </c>
      <c r="G3638">
        <v>99</v>
      </c>
      <c r="H3638" t="s">
        <v>5366</v>
      </c>
      <c r="I3638" t="s">
        <v>897</v>
      </c>
      <c r="J3638" t="s">
        <v>1714</v>
      </c>
      <c r="K3638" t="s">
        <v>5281</v>
      </c>
      <c r="W3638" t="s">
        <v>5186</v>
      </c>
      <c r="X3638" t="s">
        <v>11</v>
      </c>
      <c r="AD3638">
        <v>900000</v>
      </c>
      <c r="AE3638">
        <v>5.2</v>
      </c>
      <c r="AF3638">
        <v>18378</v>
      </c>
      <c r="AG3638">
        <f>IFERROR(CORREL(AD3638:$AD$3757, AF3638:$AF$3757), "")</f>
        <v>0.86295352862157559</v>
      </c>
      <c r="AH3638">
        <f t="shared" si="84"/>
        <v>-881622</v>
      </c>
    </row>
    <row r="3639" spans="1:34" x14ac:dyDescent="0.3">
      <c r="A3639" t="s">
        <v>8</v>
      </c>
      <c r="B3639" t="s">
        <v>4213</v>
      </c>
      <c r="G3639">
        <v>170</v>
      </c>
      <c r="H3639" t="s">
        <v>4675</v>
      </c>
      <c r="I3639" t="s">
        <v>897</v>
      </c>
      <c r="J3639" t="s">
        <v>5365</v>
      </c>
      <c r="W3639" t="s">
        <v>5187</v>
      </c>
      <c r="X3639" t="s">
        <v>11</v>
      </c>
      <c r="AD3639">
        <v>700000</v>
      </c>
      <c r="AE3639">
        <v>8.3000000000000007</v>
      </c>
      <c r="AF3639">
        <v>7830611</v>
      </c>
      <c r="AG3639">
        <f>IFERROR(CORREL(AD3639:$AD$3757, AF3639:$AF$3757), "")</f>
        <v>0.8629747292347717</v>
      </c>
      <c r="AH3639">
        <f t="shared" si="84"/>
        <v>7130611</v>
      </c>
    </row>
    <row r="3640" spans="1:34" x14ac:dyDescent="0.3">
      <c r="A3640" t="s">
        <v>8</v>
      </c>
      <c r="B3640" t="s">
        <v>4584</v>
      </c>
      <c r="G3640">
        <v>97</v>
      </c>
      <c r="H3640" t="s">
        <v>5366</v>
      </c>
      <c r="I3640" t="s">
        <v>897</v>
      </c>
      <c r="W3640" t="s">
        <v>5188</v>
      </c>
      <c r="X3640" t="s">
        <v>11</v>
      </c>
      <c r="AD3640">
        <v>700000</v>
      </c>
      <c r="AE3640">
        <v>7.2</v>
      </c>
      <c r="AF3640">
        <v>1141829</v>
      </c>
      <c r="AG3640">
        <f>IFERROR(CORREL(AD3640:$AD$3757, AF3640:$AF$3757), "")</f>
        <v>0.86294614086503119</v>
      </c>
      <c r="AH3640">
        <f t="shared" si="84"/>
        <v>441829</v>
      </c>
    </row>
    <row r="3641" spans="1:34" x14ac:dyDescent="0.3">
      <c r="A3641" t="s">
        <v>8</v>
      </c>
      <c r="B3641" t="s">
        <v>46</v>
      </c>
      <c r="G3641">
        <v>201</v>
      </c>
      <c r="H3641" t="s">
        <v>354</v>
      </c>
      <c r="I3641" t="s">
        <v>253</v>
      </c>
      <c r="J3641" t="s">
        <v>897</v>
      </c>
      <c r="K3641" t="s">
        <v>5359</v>
      </c>
      <c r="W3641" t="s">
        <v>55</v>
      </c>
      <c r="X3641" t="s">
        <v>11</v>
      </c>
      <c r="AD3641">
        <v>207000000</v>
      </c>
      <c r="AE3641">
        <v>7.2</v>
      </c>
      <c r="AF3641">
        <v>218051260</v>
      </c>
      <c r="AG3641">
        <f>IFERROR(CORREL(AD3641:$AD$3757, AF3641:$AF$3757), "")</f>
        <v>0.86293026387813687</v>
      </c>
      <c r="AH3641">
        <f t="shared" si="84"/>
        <v>11051260</v>
      </c>
    </row>
    <row r="3642" spans="1:34" x14ac:dyDescent="0.3">
      <c r="A3642" t="s">
        <v>8</v>
      </c>
      <c r="B3642" t="s">
        <v>1368</v>
      </c>
      <c r="G3642">
        <v>108</v>
      </c>
      <c r="H3642" t="s">
        <v>1714</v>
      </c>
      <c r="W3642" t="s">
        <v>2001</v>
      </c>
      <c r="X3642" t="s">
        <v>11</v>
      </c>
      <c r="AD3642">
        <v>30000000</v>
      </c>
      <c r="AE3642">
        <v>5.3</v>
      </c>
      <c r="AF3642">
        <v>32048809</v>
      </c>
      <c r="AG3642">
        <f>IFERROR(CORREL(AD3642:$AD$3757, AF3642:$AF$3757), "")</f>
        <v>0.81192106715602597</v>
      </c>
      <c r="AH3642">
        <f t="shared" si="84"/>
        <v>2048809</v>
      </c>
    </row>
    <row r="3643" spans="1:34" x14ac:dyDescent="0.3">
      <c r="A3643" t="s">
        <v>8</v>
      </c>
      <c r="B3643" t="s">
        <v>5189</v>
      </c>
      <c r="G3643">
        <v>106</v>
      </c>
      <c r="H3643" t="s">
        <v>897</v>
      </c>
      <c r="W3643" t="s">
        <v>5190</v>
      </c>
      <c r="X3643" t="s">
        <v>11</v>
      </c>
      <c r="AD3643">
        <v>700000</v>
      </c>
      <c r="AE3643">
        <v>7.2</v>
      </c>
      <c r="AF3643">
        <v>2694973</v>
      </c>
      <c r="AG3643">
        <f>IFERROR(CORREL(AD3643:$AD$3757, AF3643:$AF$3757), "")</f>
        <v>0.811498011191496</v>
      </c>
      <c r="AH3643">
        <f t="shared" si="84"/>
        <v>1994973</v>
      </c>
    </row>
    <row r="3644" spans="1:34" x14ac:dyDescent="0.3">
      <c r="A3644" t="s">
        <v>197</v>
      </c>
      <c r="B3644" t="s">
        <v>5191</v>
      </c>
      <c r="G3644">
        <v>81</v>
      </c>
      <c r="H3644" t="s">
        <v>528</v>
      </c>
      <c r="I3644" t="s">
        <v>5362</v>
      </c>
      <c r="J3644" t="s">
        <v>5359</v>
      </c>
      <c r="W3644" t="s">
        <v>5192</v>
      </c>
      <c r="X3644" t="s">
        <v>11</v>
      </c>
      <c r="AD3644">
        <v>609000</v>
      </c>
      <c r="AE3644">
        <v>7.8</v>
      </c>
      <c r="AF3644">
        <v>3000000</v>
      </c>
      <c r="AG3644">
        <f>IFERROR(CORREL(AD3644:$AD$3757, AF3644:$AF$3757), "")</f>
        <v>0.81145459677636034</v>
      </c>
      <c r="AH3644">
        <f t="shared" si="84"/>
        <v>2391000</v>
      </c>
    </row>
    <row r="3645" spans="1:34" x14ac:dyDescent="0.3">
      <c r="A3645" t="s">
        <v>197</v>
      </c>
      <c r="B3645" t="s">
        <v>5193</v>
      </c>
      <c r="G3645">
        <v>81</v>
      </c>
      <c r="H3645" t="s">
        <v>1714</v>
      </c>
      <c r="W3645" t="s">
        <v>5194</v>
      </c>
      <c r="X3645" t="s">
        <v>11</v>
      </c>
      <c r="AD3645">
        <v>60000</v>
      </c>
      <c r="AE3645">
        <v>6.4</v>
      </c>
      <c r="AF3645">
        <v>140530114</v>
      </c>
      <c r="AG3645">
        <f>IFERROR(CORREL(AD3645:$AD$3757, AF3645:$AF$3757), "")</f>
        <v>0.81140233340963486</v>
      </c>
      <c r="AH3645">
        <f t="shared" si="84"/>
        <v>140470114</v>
      </c>
    </row>
    <row r="3646" spans="1:34" x14ac:dyDescent="0.3">
      <c r="A3646" t="s">
        <v>8</v>
      </c>
      <c r="B3646" t="s">
        <v>5195</v>
      </c>
      <c r="G3646">
        <v>215</v>
      </c>
      <c r="H3646" t="s">
        <v>4675</v>
      </c>
      <c r="I3646" t="s">
        <v>5364</v>
      </c>
      <c r="J3646" t="s">
        <v>5368</v>
      </c>
      <c r="W3646" t="s">
        <v>5196</v>
      </c>
      <c r="X3646" t="s">
        <v>11</v>
      </c>
      <c r="AD3646">
        <v>600000</v>
      </c>
      <c r="AE3646">
        <v>8.1</v>
      </c>
      <c r="AF3646">
        <v>13300000</v>
      </c>
      <c r="AG3646">
        <f>IFERROR(CORREL(AD3646:$AD$3757, AF3646:$AF$3757), "")</f>
        <v>0.88014370506860717</v>
      </c>
      <c r="AH3646">
        <f t="shared" si="84"/>
        <v>12700000</v>
      </c>
    </row>
    <row r="3647" spans="1:34" x14ac:dyDescent="0.3">
      <c r="A3647" t="s">
        <v>8</v>
      </c>
      <c r="B3647" t="s">
        <v>5197</v>
      </c>
      <c r="G3647">
        <v>106</v>
      </c>
      <c r="H3647" t="s">
        <v>354</v>
      </c>
      <c r="I3647" t="s">
        <v>5366</v>
      </c>
      <c r="J3647" t="s">
        <v>897</v>
      </c>
      <c r="W3647" t="s">
        <v>5198</v>
      </c>
      <c r="X3647" t="s">
        <v>11</v>
      </c>
      <c r="AD3647">
        <v>600000</v>
      </c>
      <c r="AE3647">
        <v>5.6</v>
      </c>
      <c r="AF3647">
        <v>171988</v>
      </c>
      <c r="AG3647">
        <f>IFERROR(CORREL(AD3647:$AD$3757, AF3647:$AF$3757), "")</f>
        <v>0.88042999115291587</v>
      </c>
      <c r="AH3647">
        <f t="shared" si="84"/>
        <v>-428012</v>
      </c>
    </row>
    <row r="3648" spans="1:34" x14ac:dyDescent="0.3">
      <c r="A3648" t="s">
        <v>8</v>
      </c>
      <c r="B3648" t="s">
        <v>5199</v>
      </c>
      <c r="G3648">
        <v>90</v>
      </c>
      <c r="H3648" t="s">
        <v>897</v>
      </c>
      <c r="W3648" t="s">
        <v>5200</v>
      </c>
      <c r="X3648" t="s">
        <v>11</v>
      </c>
      <c r="AD3648">
        <v>600000</v>
      </c>
      <c r="AE3648">
        <v>6.6</v>
      </c>
      <c r="AF3648">
        <v>13493</v>
      </c>
      <c r="AG3648">
        <f>IFERROR(CORREL(AD3648:$AD$3757, AF3648:$AF$3757), "")</f>
        <v>0.88046444499744869</v>
      </c>
      <c r="AH3648">
        <f t="shared" si="84"/>
        <v>-586507</v>
      </c>
    </row>
    <row r="3649" spans="1:34" x14ac:dyDescent="0.3">
      <c r="A3649" t="s">
        <v>197</v>
      </c>
      <c r="B3649" t="s">
        <v>1287</v>
      </c>
      <c r="G3649">
        <v>87</v>
      </c>
      <c r="H3649" t="s">
        <v>528</v>
      </c>
      <c r="I3649" t="s">
        <v>5362</v>
      </c>
      <c r="W3649" t="s">
        <v>5201</v>
      </c>
      <c r="X3649" t="s">
        <v>11</v>
      </c>
      <c r="AD3649">
        <v>560000</v>
      </c>
      <c r="AE3649">
        <v>7.7</v>
      </c>
      <c r="AF3649">
        <v>515005</v>
      </c>
      <c r="AG3649">
        <f>IFERROR(CORREL(AD3649:$AD$3757, AF3649:$AF$3757), "")</f>
        <v>0.88050543642990764</v>
      </c>
      <c r="AH3649">
        <f t="shared" si="84"/>
        <v>-44995</v>
      </c>
    </row>
    <row r="3650" spans="1:34" x14ac:dyDescent="0.3">
      <c r="A3650" t="s">
        <v>8</v>
      </c>
      <c r="B3650" t="s">
        <v>4915</v>
      </c>
      <c r="G3650">
        <v>122</v>
      </c>
      <c r="H3650" t="s">
        <v>897</v>
      </c>
      <c r="I3650" t="s">
        <v>5359</v>
      </c>
      <c r="W3650" t="s">
        <v>5202</v>
      </c>
      <c r="X3650" t="s">
        <v>11</v>
      </c>
      <c r="AD3650">
        <v>500000</v>
      </c>
      <c r="AE3650">
        <v>6.5</v>
      </c>
      <c r="AF3650">
        <v>33451479</v>
      </c>
      <c r="AG3650">
        <f>IFERROR(CORREL(AD3650:$AD$3757, AF3650:$AF$3757), "")</f>
        <v>0.88052723172067082</v>
      </c>
      <c r="AH3650">
        <f t="shared" si="84"/>
        <v>32951479</v>
      </c>
    </row>
    <row r="3651" spans="1:34" x14ac:dyDescent="0.3">
      <c r="A3651" t="s">
        <v>8</v>
      </c>
      <c r="B3651" t="s">
        <v>5203</v>
      </c>
      <c r="G3651">
        <v>86</v>
      </c>
      <c r="H3651" t="s">
        <v>253</v>
      </c>
      <c r="I3651" t="s">
        <v>5361</v>
      </c>
      <c r="J3651" t="s">
        <v>5359</v>
      </c>
      <c r="W3651" t="s">
        <v>5204</v>
      </c>
      <c r="X3651" t="s">
        <v>11</v>
      </c>
      <c r="AD3651">
        <v>500000</v>
      </c>
      <c r="AE3651">
        <v>6.1</v>
      </c>
      <c r="AF3651">
        <v>39552600</v>
      </c>
      <c r="AG3651">
        <f>IFERROR(CORREL(AD3651:$AD$3757, AF3651:$AF$3757), "")</f>
        <v>0.88402610955086536</v>
      </c>
      <c r="AH3651">
        <f t="shared" ref="AH3651:AH3714" si="85" xml:space="preserve"> AF3651 - AD3651</f>
        <v>39052600</v>
      </c>
    </row>
    <row r="3652" spans="1:34" x14ac:dyDescent="0.3">
      <c r="A3652" t="s">
        <v>8</v>
      </c>
      <c r="B3652" t="s">
        <v>4912</v>
      </c>
      <c r="G3652">
        <v>79</v>
      </c>
      <c r="H3652" t="s">
        <v>253</v>
      </c>
      <c r="I3652" t="s">
        <v>5367</v>
      </c>
      <c r="J3652" t="s">
        <v>897</v>
      </c>
      <c r="K3652" t="s">
        <v>1714</v>
      </c>
      <c r="L3652" t="s">
        <v>5281</v>
      </c>
      <c r="W3652" t="s">
        <v>5205</v>
      </c>
      <c r="X3652" t="s">
        <v>11</v>
      </c>
      <c r="AD3652">
        <v>500000</v>
      </c>
      <c r="AE3652">
        <v>5.7</v>
      </c>
      <c r="AF3652">
        <v>30500882</v>
      </c>
      <c r="AG3652">
        <f>IFERROR(CORREL(AD3652:$AD$3757, AF3652:$AF$3757), "")</f>
        <v>0.88929251760902528</v>
      </c>
      <c r="AH3652">
        <f t="shared" si="85"/>
        <v>30000882</v>
      </c>
    </row>
    <row r="3653" spans="1:34" x14ac:dyDescent="0.3">
      <c r="A3653" t="s">
        <v>8</v>
      </c>
      <c r="B3653" t="s">
        <v>5206</v>
      </c>
      <c r="G3653">
        <v>97</v>
      </c>
      <c r="H3653" t="s">
        <v>1714</v>
      </c>
      <c r="I3653" t="s">
        <v>5358</v>
      </c>
      <c r="W3653" t="s">
        <v>5207</v>
      </c>
      <c r="X3653" t="s">
        <v>11</v>
      </c>
      <c r="AD3653">
        <v>500000</v>
      </c>
      <c r="AE3653">
        <v>5.9</v>
      </c>
      <c r="AF3653">
        <v>17000000</v>
      </c>
      <c r="AG3653">
        <f>IFERROR(CORREL(AD3653:$AD$3757, AF3653:$AF$3757), "")</f>
        <v>0.89228713540989302</v>
      </c>
      <c r="AH3653">
        <f t="shared" si="85"/>
        <v>16500000</v>
      </c>
    </row>
    <row r="3654" spans="1:34" x14ac:dyDescent="0.3">
      <c r="A3654" t="s">
        <v>8</v>
      </c>
      <c r="B3654" t="s">
        <v>116</v>
      </c>
      <c r="G3654">
        <v>89</v>
      </c>
      <c r="H3654" t="s">
        <v>528</v>
      </c>
      <c r="I3654" t="s">
        <v>897</v>
      </c>
      <c r="W3654" t="s">
        <v>5208</v>
      </c>
      <c r="X3654" t="s">
        <v>11</v>
      </c>
      <c r="AD3654">
        <v>500000</v>
      </c>
      <c r="AE3654">
        <v>7.7</v>
      </c>
      <c r="AF3654">
        <v>5739376</v>
      </c>
      <c r="AG3654">
        <f>IFERROR(CORREL(AD3654:$AD$3757, AF3654:$AF$3757), "")</f>
        <v>0.89301327852125045</v>
      </c>
      <c r="AH3654">
        <f t="shared" si="85"/>
        <v>5239376</v>
      </c>
    </row>
    <row r="3655" spans="1:34" x14ac:dyDescent="0.3">
      <c r="A3655" t="s">
        <v>8</v>
      </c>
      <c r="B3655" t="s">
        <v>5209</v>
      </c>
      <c r="G3655">
        <v>120</v>
      </c>
      <c r="H3655" t="s">
        <v>897</v>
      </c>
      <c r="W3655" t="s">
        <v>5210</v>
      </c>
      <c r="X3655" t="s">
        <v>11</v>
      </c>
      <c r="AD3655">
        <v>1000000</v>
      </c>
      <c r="AE3655">
        <v>7.1</v>
      </c>
      <c r="AF3655">
        <v>3773863</v>
      </c>
      <c r="AG3655">
        <f>IFERROR(CORREL(AD3655:$AD$3757, AF3655:$AF$3757), "")</f>
        <v>0.8929929041792164</v>
      </c>
      <c r="AH3655">
        <f t="shared" si="85"/>
        <v>2773863</v>
      </c>
    </row>
    <row r="3656" spans="1:34" x14ac:dyDescent="0.3">
      <c r="A3656" t="s">
        <v>8</v>
      </c>
      <c r="B3656" t="s">
        <v>5211</v>
      </c>
      <c r="G3656">
        <v>108</v>
      </c>
      <c r="H3656" t="s">
        <v>5367</v>
      </c>
      <c r="I3656" t="s">
        <v>4675</v>
      </c>
      <c r="J3656" t="s">
        <v>5365</v>
      </c>
      <c r="W3656" t="s">
        <v>5212</v>
      </c>
      <c r="X3656" t="s">
        <v>11</v>
      </c>
      <c r="AD3656">
        <v>500000</v>
      </c>
      <c r="AE3656">
        <v>7.6</v>
      </c>
      <c r="AF3656">
        <v>2047570</v>
      </c>
      <c r="AG3656">
        <f>IFERROR(CORREL(AD3656:$AD$3757, AF3656:$AF$3757), "")</f>
        <v>0.89295934515975517</v>
      </c>
      <c r="AH3656">
        <f t="shared" si="85"/>
        <v>1547570</v>
      </c>
    </row>
    <row r="3657" spans="1:34" x14ac:dyDescent="0.3">
      <c r="A3657" t="s">
        <v>8</v>
      </c>
      <c r="B3657" t="s">
        <v>5213</v>
      </c>
      <c r="G3657">
        <v>83</v>
      </c>
      <c r="H3657" t="s">
        <v>897</v>
      </c>
      <c r="W3657" t="s">
        <v>5214</v>
      </c>
      <c r="X3657" t="s">
        <v>2954</v>
      </c>
      <c r="AD3657">
        <v>46000</v>
      </c>
      <c r="AE3657">
        <v>7.4</v>
      </c>
      <c r="AF3657">
        <v>1127331</v>
      </c>
      <c r="AG3657">
        <f>IFERROR(CORREL(AD3657:$AD$3757, AF3657:$AF$3757), "")</f>
        <v>0.89292528602283849</v>
      </c>
      <c r="AH3657">
        <f t="shared" si="85"/>
        <v>1081331</v>
      </c>
    </row>
    <row r="3658" spans="1:34" x14ac:dyDescent="0.3">
      <c r="A3658" t="s">
        <v>8</v>
      </c>
      <c r="B3658" t="s">
        <v>5215</v>
      </c>
      <c r="G3658">
        <v>93</v>
      </c>
      <c r="H3658" t="s">
        <v>4675</v>
      </c>
      <c r="W3658" t="s">
        <v>5216</v>
      </c>
      <c r="X3658" t="s">
        <v>11</v>
      </c>
      <c r="AD3658">
        <v>500000</v>
      </c>
      <c r="AE3658">
        <v>6.8</v>
      </c>
      <c r="AF3658">
        <v>906666</v>
      </c>
      <c r="AG3658">
        <f>IFERROR(CORREL(AD3658:$AD$3757, AF3658:$AF$3757), "")</f>
        <v>0.89288628027115213</v>
      </c>
      <c r="AH3658">
        <f t="shared" si="85"/>
        <v>406666</v>
      </c>
    </row>
    <row r="3659" spans="1:34" x14ac:dyDescent="0.3">
      <c r="A3659" t="s">
        <v>8</v>
      </c>
      <c r="B3659" t="s">
        <v>5217</v>
      </c>
      <c r="G3659">
        <v>86</v>
      </c>
      <c r="H3659" t="s">
        <v>897</v>
      </c>
      <c r="I3659" t="s">
        <v>5368</v>
      </c>
      <c r="W3659" t="s">
        <v>5218</v>
      </c>
      <c r="X3659" t="s">
        <v>11</v>
      </c>
      <c r="AD3659">
        <v>500000</v>
      </c>
      <c r="AE3659">
        <v>6.5</v>
      </c>
      <c r="AF3659">
        <v>1114943</v>
      </c>
      <c r="AG3659">
        <f>IFERROR(CORREL(AD3659:$AD$3757, AF3659:$AF$3757), "")</f>
        <v>0.89287107661180742</v>
      </c>
      <c r="AH3659">
        <f t="shared" si="85"/>
        <v>614943</v>
      </c>
    </row>
    <row r="3660" spans="1:34" x14ac:dyDescent="0.3">
      <c r="A3660" t="s">
        <v>8</v>
      </c>
      <c r="B3660" t="s">
        <v>3648</v>
      </c>
      <c r="G3660">
        <v>111</v>
      </c>
      <c r="H3660" t="s">
        <v>897</v>
      </c>
      <c r="W3660" t="s">
        <v>5219</v>
      </c>
      <c r="X3660" t="s">
        <v>11</v>
      </c>
      <c r="AD3660">
        <v>500000</v>
      </c>
      <c r="AE3660">
        <v>7.3</v>
      </c>
      <c r="AF3660">
        <v>985341</v>
      </c>
      <c r="AG3660">
        <f>IFERROR(CORREL(AD3660:$AD$3757, AF3660:$AF$3757), "")</f>
        <v>0.89285100344719048</v>
      </c>
      <c r="AH3660">
        <f t="shared" si="85"/>
        <v>485341</v>
      </c>
    </row>
    <row r="3661" spans="1:34" x14ac:dyDescent="0.3">
      <c r="A3661" t="s">
        <v>8</v>
      </c>
      <c r="B3661" t="s">
        <v>5220</v>
      </c>
      <c r="G3661">
        <v>90</v>
      </c>
      <c r="H3661" t="s">
        <v>5366</v>
      </c>
      <c r="I3661" t="s">
        <v>897</v>
      </c>
      <c r="W3661" t="s">
        <v>5221</v>
      </c>
      <c r="X3661" t="s">
        <v>11</v>
      </c>
      <c r="AD3661">
        <v>500000</v>
      </c>
      <c r="AE3661">
        <v>7.3</v>
      </c>
      <c r="AF3661">
        <v>603943</v>
      </c>
      <c r="AG3661">
        <f>IFERROR(CORREL(AD3661:$AD$3757, AF3661:$AF$3757), "")</f>
        <v>0.89283340156761792</v>
      </c>
      <c r="AH3661">
        <f t="shared" si="85"/>
        <v>103943</v>
      </c>
    </row>
    <row r="3662" spans="1:34" x14ac:dyDescent="0.3">
      <c r="A3662" t="s">
        <v>197</v>
      </c>
      <c r="B3662" t="s">
        <v>4595</v>
      </c>
      <c r="G3662">
        <v>86</v>
      </c>
      <c r="H3662" t="s">
        <v>5366</v>
      </c>
      <c r="I3662" t="s">
        <v>897</v>
      </c>
      <c r="J3662" t="s">
        <v>5359</v>
      </c>
      <c r="W3662" t="s">
        <v>5222</v>
      </c>
      <c r="X3662" t="s">
        <v>11</v>
      </c>
      <c r="AD3662">
        <v>500000</v>
      </c>
      <c r="AE3662">
        <v>6.5</v>
      </c>
      <c r="AF3662">
        <v>334041</v>
      </c>
      <c r="AG3662">
        <f>IFERROR(CORREL(AD3662:$AD$3757, AF3662:$AF$3757), "")</f>
        <v>0.89282482297295973</v>
      </c>
      <c r="AH3662">
        <f t="shared" si="85"/>
        <v>-165959</v>
      </c>
    </row>
    <row r="3663" spans="1:34" x14ac:dyDescent="0.3">
      <c r="A3663" t="s">
        <v>8</v>
      </c>
      <c r="B3663" t="s">
        <v>5223</v>
      </c>
      <c r="G3663">
        <v>98</v>
      </c>
      <c r="H3663" t="s">
        <v>528</v>
      </c>
      <c r="I3663" t="s">
        <v>5359</v>
      </c>
      <c r="W3663" t="s">
        <v>5224</v>
      </c>
      <c r="X3663" t="s">
        <v>11</v>
      </c>
      <c r="AD3663">
        <v>500000</v>
      </c>
      <c r="AE3663">
        <v>6</v>
      </c>
      <c r="AF3663">
        <v>295468</v>
      </c>
      <c r="AG3663">
        <f>IFERROR(CORREL(AD3663:$AD$3757, AF3663:$AF$3757), "")</f>
        <v>0.8928236074446243</v>
      </c>
      <c r="AH3663">
        <f t="shared" si="85"/>
        <v>-204532</v>
      </c>
    </row>
    <row r="3664" spans="1:34" x14ac:dyDescent="0.3">
      <c r="A3664" t="s">
        <v>8</v>
      </c>
      <c r="B3664" t="s">
        <v>5225</v>
      </c>
      <c r="G3664">
        <v>91</v>
      </c>
      <c r="H3664" t="s">
        <v>5366</v>
      </c>
      <c r="I3664" t="s">
        <v>897</v>
      </c>
      <c r="J3664" t="s">
        <v>5281</v>
      </c>
      <c r="W3664" t="s">
        <v>5226</v>
      </c>
      <c r="X3664" t="s">
        <v>11</v>
      </c>
      <c r="AD3664">
        <v>500000</v>
      </c>
      <c r="AE3664">
        <v>5.3</v>
      </c>
      <c r="AF3664">
        <v>243347</v>
      </c>
      <c r="AG3664">
        <f>IFERROR(CORREL(AD3664:$AD$3757, AF3664:$AF$3757), "")</f>
        <v>0.8928236095846328</v>
      </c>
      <c r="AH3664">
        <f t="shared" si="85"/>
        <v>-256653</v>
      </c>
    </row>
    <row r="3665" spans="1:34" x14ac:dyDescent="0.3">
      <c r="A3665" t="s">
        <v>8</v>
      </c>
      <c r="B3665" t="s">
        <v>73</v>
      </c>
      <c r="G3665">
        <v>91</v>
      </c>
      <c r="H3665" t="s">
        <v>528</v>
      </c>
      <c r="I3665" t="s">
        <v>897</v>
      </c>
      <c r="W3665" t="s">
        <v>5227</v>
      </c>
      <c r="X3665" t="s">
        <v>11</v>
      </c>
      <c r="AD3665">
        <v>500000</v>
      </c>
      <c r="AE3665">
        <v>6.6</v>
      </c>
      <c r="AF3665">
        <v>154077</v>
      </c>
      <c r="AG3665">
        <f>IFERROR(CORREL(AD3665:$AD$3757, AF3665:$AF$3757), "")</f>
        <v>0.8928253033653557</v>
      </c>
      <c r="AH3665">
        <f t="shared" si="85"/>
        <v>-345923</v>
      </c>
    </row>
    <row r="3666" spans="1:34" x14ac:dyDescent="0.3">
      <c r="A3666" t="s">
        <v>197</v>
      </c>
      <c r="B3666" t="s">
        <v>5228</v>
      </c>
      <c r="G3666">
        <v>202</v>
      </c>
      <c r="H3666" t="s">
        <v>354</v>
      </c>
      <c r="I3666" t="s">
        <v>253</v>
      </c>
      <c r="J3666" t="s">
        <v>897</v>
      </c>
      <c r="W3666" t="s">
        <v>5229</v>
      </c>
      <c r="X3666" t="s">
        <v>2077</v>
      </c>
      <c r="AD3666">
        <v>2000000</v>
      </c>
      <c r="AE3666">
        <v>8.6999999999999993</v>
      </c>
      <c r="AF3666">
        <v>269061</v>
      </c>
      <c r="AG3666">
        <f>IFERROR(CORREL(AD3666:$AD$3757, AF3666:$AF$3757), "")</f>
        <v>0.89282994782303993</v>
      </c>
      <c r="AH3666">
        <f t="shared" si="85"/>
        <v>-1730939</v>
      </c>
    </row>
    <row r="3667" spans="1:34" x14ac:dyDescent="0.3">
      <c r="A3667" t="s">
        <v>8</v>
      </c>
      <c r="B3667" t="s">
        <v>110</v>
      </c>
      <c r="G3667">
        <v>84</v>
      </c>
      <c r="H3667" t="s">
        <v>528</v>
      </c>
      <c r="W3667" t="s">
        <v>5230</v>
      </c>
      <c r="X3667" t="s">
        <v>11</v>
      </c>
      <c r="AD3667">
        <v>500000</v>
      </c>
      <c r="AE3667">
        <v>6.2</v>
      </c>
      <c r="AF3667">
        <v>52850</v>
      </c>
      <c r="AG3667">
        <f>IFERROR(CORREL(AD3667:$AD$3757, AF3667:$AF$3757), "")</f>
        <v>0.8929398525763893</v>
      </c>
      <c r="AH3667">
        <f t="shared" si="85"/>
        <v>-447150</v>
      </c>
    </row>
    <row r="3668" spans="1:34" x14ac:dyDescent="0.3">
      <c r="A3668" t="s">
        <v>8</v>
      </c>
      <c r="B3668" t="s">
        <v>5231</v>
      </c>
      <c r="G3668">
        <v>82</v>
      </c>
      <c r="H3668" t="s">
        <v>528</v>
      </c>
      <c r="I3668" t="s">
        <v>5357</v>
      </c>
      <c r="J3668" t="s">
        <v>1714</v>
      </c>
      <c r="W3668" t="s">
        <v>5232</v>
      </c>
      <c r="X3668" t="s">
        <v>11</v>
      </c>
      <c r="AD3668">
        <v>500000</v>
      </c>
      <c r="AE3668">
        <v>5.8</v>
      </c>
      <c r="AF3668">
        <v>98017</v>
      </c>
      <c r="AG3668">
        <f>IFERROR(CORREL(AD3668:$AD$3757, AF3668:$AF$3757), "")</f>
        <v>0.89294951564518932</v>
      </c>
      <c r="AH3668">
        <f t="shared" si="85"/>
        <v>-401983</v>
      </c>
    </row>
    <row r="3669" spans="1:34" x14ac:dyDescent="0.3">
      <c r="A3669" t="s">
        <v>8</v>
      </c>
      <c r="B3669" t="s">
        <v>315</v>
      </c>
      <c r="G3669">
        <v>94</v>
      </c>
      <c r="H3669" t="s">
        <v>253</v>
      </c>
      <c r="I3669" t="s">
        <v>5360</v>
      </c>
      <c r="J3669" t="s">
        <v>528</v>
      </c>
      <c r="K3669" t="s">
        <v>5361</v>
      </c>
      <c r="L3669" t="s">
        <v>5357</v>
      </c>
      <c r="M3669" t="s">
        <v>5358</v>
      </c>
      <c r="W3669" t="s">
        <v>316</v>
      </c>
      <c r="X3669" t="s">
        <v>11</v>
      </c>
      <c r="AD3669">
        <v>135000000</v>
      </c>
      <c r="AE3669">
        <v>6.7</v>
      </c>
      <c r="AF3669">
        <v>177343675</v>
      </c>
      <c r="AG3669">
        <f>IFERROR(CORREL(AD3669:$AD$3757, AF3669:$AF$3757), "")</f>
        <v>0.89295805865049249</v>
      </c>
      <c r="AH3669">
        <f t="shared" si="85"/>
        <v>42343675</v>
      </c>
    </row>
    <row r="3670" spans="1:34" x14ac:dyDescent="0.3">
      <c r="A3670" t="s">
        <v>8</v>
      </c>
      <c r="B3670" t="s">
        <v>5162</v>
      </c>
      <c r="G3670">
        <v>100</v>
      </c>
      <c r="H3670" t="s">
        <v>528</v>
      </c>
      <c r="I3670" t="s">
        <v>5359</v>
      </c>
      <c r="W3670" t="s">
        <v>5233</v>
      </c>
      <c r="X3670" t="s">
        <v>11</v>
      </c>
      <c r="AD3670">
        <v>500000</v>
      </c>
      <c r="AE3670">
        <v>5.7</v>
      </c>
      <c r="AF3670">
        <v>31937</v>
      </c>
      <c r="AG3670">
        <f>IFERROR(CORREL(AD3670:$AD$3757, AF3670:$AF$3757), "")</f>
        <v>0.85571084144139742</v>
      </c>
      <c r="AH3670">
        <f t="shared" si="85"/>
        <v>-468063</v>
      </c>
    </row>
    <row r="3671" spans="1:34" x14ac:dyDescent="0.3">
      <c r="A3671" t="s">
        <v>8</v>
      </c>
      <c r="B3671" t="s">
        <v>5234</v>
      </c>
      <c r="G3671">
        <v>112</v>
      </c>
      <c r="H3671" t="s">
        <v>897</v>
      </c>
      <c r="I3671" t="s">
        <v>5365</v>
      </c>
      <c r="W3671" t="s">
        <v>5235</v>
      </c>
      <c r="X3671" t="s">
        <v>11</v>
      </c>
      <c r="AD3671">
        <v>500000</v>
      </c>
      <c r="AE3671">
        <v>6.1</v>
      </c>
      <c r="AF3671">
        <v>13134</v>
      </c>
      <c r="AG3671">
        <f>IFERROR(CORREL(AD3671:$AD$3757, AF3671:$AF$3757), "")</f>
        <v>0.85574030234926435</v>
      </c>
      <c r="AH3671">
        <f t="shared" si="85"/>
        <v>-486866</v>
      </c>
    </row>
    <row r="3672" spans="1:34" x14ac:dyDescent="0.3">
      <c r="A3672" t="s">
        <v>8</v>
      </c>
      <c r="B3672" t="s">
        <v>5236</v>
      </c>
      <c r="G3672">
        <v>94</v>
      </c>
      <c r="H3672" t="s">
        <v>897</v>
      </c>
      <c r="I3672" t="s">
        <v>5358</v>
      </c>
      <c r="J3672" t="s">
        <v>5281</v>
      </c>
      <c r="W3672" t="s">
        <v>5237</v>
      </c>
      <c r="X3672" t="s">
        <v>11</v>
      </c>
      <c r="AD3672">
        <v>500000</v>
      </c>
      <c r="AE3672">
        <v>6.4</v>
      </c>
      <c r="AF3672">
        <v>237301</v>
      </c>
      <c r="AG3672">
        <f>IFERROR(CORREL(AD3672:$AD$3757, AF3672:$AF$3757), "")</f>
        <v>0.85577157543272053</v>
      </c>
      <c r="AH3672">
        <f t="shared" si="85"/>
        <v>-262699</v>
      </c>
    </row>
    <row r="3673" spans="1:34" x14ac:dyDescent="0.3">
      <c r="A3673" t="s">
        <v>8</v>
      </c>
      <c r="B3673" t="s">
        <v>5238</v>
      </c>
      <c r="G3673">
        <v>87</v>
      </c>
      <c r="H3673" t="s">
        <v>528</v>
      </c>
      <c r="I3673" t="s">
        <v>1714</v>
      </c>
      <c r="W3673" t="s">
        <v>5239</v>
      </c>
      <c r="X3673" t="s">
        <v>11</v>
      </c>
      <c r="AD3673">
        <v>500000</v>
      </c>
      <c r="AE3673">
        <v>4.5999999999999996</v>
      </c>
      <c r="AF3673">
        <v>1332</v>
      </c>
      <c r="AG3673">
        <f>IFERROR(CORREL(AD3673:$AD$3757, AF3673:$AF$3757), "")</f>
        <v>0.85579376386752337</v>
      </c>
      <c r="AH3673">
        <f t="shared" si="85"/>
        <v>-498668</v>
      </c>
    </row>
    <row r="3674" spans="1:34" x14ac:dyDescent="0.3">
      <c r="A3674" t="s">
        <v>8</v>
      </c>
      <c r="B3674" t="s">
        <v>3739</v>
      </c>
      <c r="G3674">
        <v>93</v>
      </c>
      <c r="H3674" t="s">
        <v>528</v>
      </c>
      <c r="I3674" t="s">
        <v>897</v>
      </c>
      <c r="W3674" t="s">
        <v>3740</v>
      </c>
      <c r="X3674" t="s">
        <v>11</v>
      </c>
      <c r="AD3674">
        <v>12000000</v>
      </c>
      <c r="AE3674">
        <v>3.3</v>
      </c>
      <c r="AF3674">
        <v>37188667</v>
      </c>
      <c r="AG3674">
        <f>IFERROR(CORREL(AD3674:$AD$3757, AF3674:$AF$3757), "")</f>
        <v>0.85582753870382655</v>
      </c>
      <c r="AH3674">
        <f t="shared" si="85"/>
        <v>25188667</v>
      </c>
    </row>
    <row r="3675" spans="1:34" x14ac:dyDescent="0.3">
      <c r="A3675" t="s">
        <v>8</v>
      </c>
      <c r="B3675" t="s">
        <v>21</v>
      </c>
      <c r="G3675">
        <v>130</v>
      </c>
      <c r="H3675" t="s">
        <v>253</v>
      </c>
      <c r="I3675" t="s">
        <v>5361</v>
      </c>
      <c r="J3675" t="s">
        <v>5357</v>
      </c>
      <c r="W3675" t="s">
        <v>78</v>
      </c>
      <c r="X3675" t="s">
        <v>11</v>
      </c>
      <c r="AD3675">
        <v>215000000</v>
      </c>
      <c r="AE3675">
        <v>6.4</v>
      </c>
      <c r="AF3675">
        <v>234903076</v>
      </c>
      <c r="AG3675">
        <f>IFERROR(CORREL(AD3675:$AD$3757, AF3675:$AF$3757), "")</f>
        <v>0.85727149783770951</v>
      </c>
      <c r="AH3675">
        <f t="shared" si="85"/>
        <v>19903076</v>
      </c>
    </row>
    <row r="3676" spans="1:34" x14ac:dyDescent="0.3">
      <c r="A3676" t="s">
        <v>8</v>
      </c>
      <c r="B3676" t="s">
        <v>5240</v>
      </c>
      <c r="G3676">
        <v>91</v>
      </c>
      <c r="H3676" t="s">
        <v>5366</v>
      </c>
      <c r="I3676" t="s">
        <v>897</v>
      </c>
      <c r="W3676" t="s">
        <v>5241</v>
      </c>
      <c r="X3676" t="s">
        <v>11</v>
      </c>
      <c r="AD3676">
        <v>450000</v>
      </c>
      <c r="AE3676">
        <v>5.9</v>
      </c>
      <c r="AF3676">
        <v>2712293</v>
      </c>
      <c r="AG3676">
        <f>IFERROR(CORREL(AD3676:$AD$3757, AF3676:$AF$3757), "")</f>
        <v>0.40491474910646319</v>
      </c>
      <c r="AH3676">
        <f t="shared" si="85"/>
        <v>2262293</v>
      </c>
    </row>
    <row r="3677" spans="1:34" x14ac:dyDescent="0.3">
      <c r="A3677" t="s">
        <v>8</v>
      </c>
      <c r="B3677" t="s">
        <v>308</v>
      </c>
      <c r="G3677">
        <v>107</v>
      </c>
      <c r="H3677" t="s">
        <v>897</v>
      </c>
      <c r="I3677" t="s">
        <v>5364</v>
      </c>
      <c r="J3677" t="s">
        <v>2601</v>
      </c>
      <c r="W3677" t="s">
        <v>5242</v>
      </c>
      <c r="X3677" t="s">
        <v>11</v>
      </c>
      <c r="AD3677">
        <v>2000000</v>
      </c>
      <c r="AE3677">
        <v>7.7</v>
      </c>
      <c r="AF3677">
        <v>768045</v>
      </c>
      <c r="AG3677">
        <f>IFERROR(CORREL(AD3677:$AD$3757, AF3677:$AF$3757), "")</f>
        <v>0.40442307623198037</v>
      </c>
      <c r="AH3677">
        <f t="shared" si="85"/>
        <v>-1231955</v>
      </c>
    </row>
    <row r="3678" spans="1:34" x14ac:dyDescent="0.3">
      <c r="A3678" t="s">
        <v>8</v>
      </c>
      <c r="B3678" t="s">
        <v>5243</v>
      </c>
      <c r="G3678">
        <v>84</v>
      </c>
      <c r="H3678" t="s">
        <v>528</v>
      </c>
      <c r="I3678" t="s">
        <v>897</v>
      </c>
      <c r="J3678" t="s">
        <v>5359</v>
      </c>
      <c r="W3678" t="s">
        <v>5244</v>
      </c>
      <c r="X3678" t="s">
        <v>11</v>
      </c>
      <c r="AD3678">
        <v>450000</v>
      </c>
      <c r="AE3678">
        <v>7.1</v>
      </c>
      <c r="AF3678">
        <v>379122</v>
      </c>
      <c r="AG3678">
        <f>IFERROR(CORREL(AD3678:$AD$3757, AF3678:$AF$3757), "")</f>
        <v>0.40460375034364898</v>
      </c>
      <c r="AH3678">
        <f t="shared" si="85"/>
        <v>-70878</v>
      </c>
    </row>
    <row r="3679" spans="1:34" x14ac:dyDescent="0.3">
      <c r="A3679" t="s">
        <v>8</v>
      </c>
      <c r="B3679" t="s">
        <v>5245</v>
      </c>
      <c r="G3679">
        <v>103</v>
      </c>
      <c r="H3679" t="s">
        <v>528</v>
      </c>
      <c r="I3679" t="s">
        <v>1714</v>
      </c>
      <c r="J3679" t="s">
        <v>5362</v>
      </c>
      <c r="W3679" t="s">
        <v>5246</v>
      </c>
      <c r="X3679" t="s">
        <v>11</v>
      </c>
      <c r="AD3679">
        <v>500000</v>
      </c>
      <c r="AE3679">
        <v>6.2</v>
      </c>
      <c r="AF3679">
        <v>23000</v>
      </c>
      <c r="AG3679">
        <f>IFERROR(CORREL(AD3679:$AD$3757, AF3679:$AF$3757), "")</f>
        <v>0.40392849751612558</v>
      </c>
      <c r="AH3679">
        <f t="shared" si="85"/>
        <v>-477000</v>
      </c>
    </row>
    <row r="3680" spans="1:34" x14ac:dyDescent="0.3">
      <c r="A3680" t="s">
        <v>197</v>
      </c>
      <c r="B3680" t="s">
        <v>5247</v>
      </c>
      <c r="G3680">
        <v>89</v>
      </c>
      <c r="H3680" t="s">
        <v>528</v>
      </c>
      <c r="I3680" t="s">
        <v>5362</v>
      </c>
      <c r="J3680" t="s">
        <v>5359</v>
      </c>
      <c r="W3680" t="s">
        <v>5248</v>
      </c>
      <c r="X3680" t="s">
        <v>11</v>
      </c>
      <c r="AD3680">
        <v>439000</v>
      </c>
      <c r="AE3680">
        <v>7.7</v>
      </c>
      <c r="AF3680">
        <v>2300000</v>
      </c>
      <c r="AG3680">
        <f>IFERROR(CORREL(AD3680:$AD$3757, AF3680:$AF$3757), "")</f>
        <v>0.40324568706980263</v>
      </c>
      <c r="AH3680">
        <f t="shared" si="85"/>
        <v>1861000</v>
      </c>
    </row>
    <row r="3681" spans="1:34" x14ac:dyDescent="0.3">
      <c r="A3681" t="s">
        <v>8</v>
      </c>
      <c r="B3681" t="s">
        <v>5249</v>
      </c>
      <c r="G3681">
        <v>98</v>
      </c>
      <c r="H3681" t="s">
        <v>528</v>
      </c>
      <c r="I3681" t="s">
        <v>897</v>
      </c>
      <c r="J3681" t="s">
        <v>5359</v>
      </c>
      <c r="W3681" t="s">
        <v>5250</v>
      </c>
      <c r="X3681" t="s">
        <v>11</v>
      </c>
      <c r="AD3681">
        <v>225000</v>
      </c>
      <c r="AE3681">
        <v>7.5</v>
      </c>
      <c r="AF3681">
        <v>2938208</v>
      </c>
      <c r="AG3681">
        <f>IFERROR(CORREL(AD3681:$AD$3757, AF3681:$AF$3757), "")</f>
        <v>0.40265593967702268</v>
      </c>
      <c r="AH3681">
        <f t="shared" si="85"/>
        <v>2713208</v>
      </c>
    </row>
    <row r="3682" spans="1:34" x14ac:dyDescent="0.3">
      <c r="A3682" t="s">
        <v>8</v>
      </c>
      <c r="B3682" t="s">
        <v>2112</v>
      </c>
      <c r="G3682">
        <v>92</v>
      </c>
      <c r="H3682" t="s">
        <v>528</v>
      </c>
      <c r="W3682" t="s">
        <v>5251</v>
      </c>
      <c r="X3682" t="s">
        <v>11</v>
      </c>
      <c r="AD3682">
        <v>400000</v>
      </c>
      <c r="AE3682">
        <v>6.9</v>
      </c>
      <c r="AF3682">
        <v>44540956</v>
      </c>
      <c r="AG3682">
        <f>IFERROR(CORREL(AD3682:$AD$3757, AF3682:$AF$3757), "")</f>
        <v>0.40204490381820041</v>
      </c>
      <c r="AH3682">
        <f t="shared" si="85"/>
        <v>44140956</v>
      </c>
    </row>
    <row r="3683" spans="1:34" x14ac:dyDescent="0.3">
      <c r="A3683" t="s">
        <v>8</v>
      </c>
      <c r="B3683" t="s">
        <v>4589</v>
      </c>
      <c r="G3683">
        <v>90</v>
      </c>
      <c r="H3683" t="s">
        <v>5366</v>
      </c>
      <c r="I3683" t="s">
        <v>897</v>
      </c>
      <c r="J3683" t="s">
        <v>5281</v>
      </c>
      <c r="W3683" t="s">
        <v>5252</v>
      </c>
      <c r="X3683" t="s">
        <v>11</v>
      </c>
      <c r="AD3683">
        <v>1066167</v>
      </c>
      <c r="AE3683">
        <v>7.1</v>
      </c>
      <c r="AF3683">
        <v>258113</v>
      </c>
      <c r="AG3683">
        <f>IFERROR(CORREL(AD3683:$AD$3757, AF3683:$AF$3757), "")</f>
        <v>0.42177696432179201</v>
      </c>
      <c r="AH3683">
        <f t="shared" si="85"/>
        <v>-808054</v>
      </c>
    </row>
    <row r="3684" spans="1:34" x14ac:dyDescent="0.3">
      <c r="A3684" t="s">
        <v>8</v>
      </c>
      <c r="B3684" t="s">
        <v>5253</v>
      </c>
      <c r="G3684">
        <v>84</v>
      </c>
      <c r="H3684" t="s">
        <v>1714</v>
      </c>
      <c r="W3684" t="s">
        <v>5254</v>
      </c>
      <c r="X3684" t="s">
        <v>11</v>
      </c>
      <c r="AD3684">
        <v>15000</v>
      </c>
      <c r="AE3684">
        <v>6.3</v>
      </c>
      <c r="AF3684">
        <v>107917283</v>
      </c>
      <c r="AG3684">
        <f>IFERROR(CORREL(AD3684:$AD$3757, AF3684:$AF$3757), "")</f>
        <v>0.42138399998856663</v>
      </c>
      <c r="AH3684">
        <f t="shared" si="85"/>
        <v>107902283</v>
      </c>
    </row>
    <row r="3685" spans="1:34" x14ac:dyDescent="0.3">
      <c r="A3685" t="s">
        <v>8</v>
      </c>
      <c r="B3685" t="s">
        <v>738</v>
      </c>
      <c r="G3685">
        <v>91</v>
      </c>
      <c r="H3685" t="s">
        <v>253</v>
      </c>
      <c r="I3685" t="s">
        <v>528</v>
      </c>
      <c r="J3685" t="s">
        <v>5357</v>
      </c>
      <c r="W3685" t="s">
        <v>5255</v>
      </c>
      <c r="X3685" t="s">
        <v>11</v>
      </c>
      <c r="AD3685">
        <v>229575</v>
      </c>
      <c r="AE3685">
        <v>8.3000000000000007</v>
      </c>
      <c r="AF3685">
        <v>1229197</v>
      </c>
      <c r="AG3685">
        <f>IFERROR(CORREL(AD3685:$AD$3757, AF3685:$AF$3757), "")</f>
        <v>0.61243458828200492</v>
      </c>
      <c r="AH3685">
        <f t="shared" si="85"/>
        <v>999622</v>
      </c>
    </row>
    <row r="3686" spans="1:34" x14ac:dyDescent="0.3">
      <c r="A3686" t="s">
        <v>8</v>
      </c>
      <c r="B3686" t="s">
        <v>4533</v>
      </c>
      <c r="G3686">
        <v>90</v>
      </c>
      <c r="H3686" t="s">
        <v>897</v>
      </c>
      <c r="W3686" t="s">
        <v>5256</v>
      </c>
      <c r="X3686" t="s">
        <v>733</v>
      </c>
      <c r="AD3686">
        <v>400000</v>
      </c>
      <c r="AE3686">
        <v>7.1</v>
      </c>
      <c r="AF3686">
        <v>1689999</v>
      </c>
      <c r="AG3686">
        <f>IFERROR(CORREL(AD3686:$AD$3757, AF3686:$AF$3757), "")</f>
        <v>0.61190577083738751</v>
      </c>
      <c r="AH3686">
        <f t="shared" si="85"/>
        <v>1289999</v>
      </c>
    </row>
    <row r="3687" spans="1:34" x14ac:dyDescent="0.3">
      <c r="A3687" t="s">
        <v>8</v>
      </c>
      <c r="B3687" t="s">
        <v>5257</v>
      </c>
      <c r="G3687">
        <v>88</v>
      </c>
      <c r="H3687" t="s">
        <v>5367</v>
      </c>
      <c r="I3687" t="s">
        <v>4675</v>
      </c>
      <c r="W3687" t="s">
        <v>5258</v>
      </c>
      <c r="X3687" t="s">
        <v>11</v>
      </c>
      <c r="AD3687">
        <v>218</v>
      </c>
      <c r="AE3687">
        <v>7.2</v>
      </c>
      <c r="AF3687">
        <v>592014</v>
      </c>
      <c r="AG3687">
        <f>IFERROR(CORREL(AD3687:$AD$3757, AF3687:$AF$3757), "")</f>
        <v>0.61143968365062951</v>
      </c>
      <c r="AH3687">
        <f t="shared" si="85"/>
        <v>591796</v>
      </c>
    </row>
    <row r="3688" spans="1:34" x14ac:dyDescent="0.3">
      <c r="A3688" t="s">
        <v>197</v>
      </c>
      <c r="B3688" t="s">
        <v>5259</v>
      </c>
      <c r="G3688">
        <v>82</v>
      </c>
      <c r="H3688" t="s">
        <v>1714</v>
      </c>
      <c r="W3688" t="s">
        <v>5260</v>
      </c>
      <c r="X3688" t="s">
        <v>2612</v>
      </c>
      <c r="AD3688">
        <v>400000</v>
      </c>
      <c r="AE3688">
        <v>6.9</v>
      </c>
      <c r="AF3688">
        <v>126387</v>
      </c>
      <c r="AG3688">
        <f>IFERROR(CORREL(AD3688:$AD$3757, AF3688:$AF$3757), "")</f>
        <v>0.61076057448675314</v>
      </c>
      <c r="AH3688">
        <f t="shared" si="85"/>
        <v>-273613</v>
      </c>
    </row>
    <row r="3689" spans="1:34" x14ac:dyDescent="0.3">
      <c r="A3689" t="s">
        <v>8</v>
      </c>
      <c r="B3689" t="s">
        <v>2171</v>
      </c>
      <c r="G3689">
        <v>101</v>
      </c>
      <c r="H3689" t="s">
        <v>528</v>
      </c>
      <c r="I3689" t="s">
        <v>5359</v>
      </c>
      <c r="W3689" t="s">
        <v>5261</v>
      </c>
      <c r="X3689" t="s">
        <v>11</v>
      </c>
      <c r="AD3689">
        <v>35000000</v>
      </c>
      <c r="AE3689">
        <v>6.1</v>
      </c>
      <c r="AF3689">
        <v>80276912</v>
      </c>
      <c r="AG3689">
        <f>IFERROR(CORREL(AD3689:$AD$3757, AF3689:$AF$3757), "")</f>
        <v>0.61026614537896673</v>
      </c>
      <c r="AH3689">
        <f t="shared" si="85"/>
        <v>45276912</v>
      </c>
    </row>
    <row r="3690" spans="1:34" x14ac:dyDescent="0.3">
      <c r="A3690" t="s">
        <v>197</v>
      </c>
      <c r="B3690" t="s">
        <v>5262</v>
      </c>
      <c r="G3690">
        <v>100</v>
      </c>
      <c r="H3690" t="s">
        <v>5362</v>
      </c>
      <c r="I3690" t="s">
        <v>5359</v>
      </c>
      <c r="W3690" t="s">
        <v>5263</v>
      </c>
      <c r="X3690" t="s">
        <v>11</v>
      </c>
      <c r="AD3690">
        <v>379000</v>
      </c>
      <c r="AE3690">
        <v>6.3</v>
      </c>
      <c r="AF3690">
        <v>2808000</v>
      </c>
      <c r="AG3690">
        <f>IFERROR(CORREL(AD3690:$AD$3757, AF3690:$AF$3757), "")</f>
        <v>0.46230964366440513</v>
      </c>
      <c r="AH3690">
        <f t="shared" si="85"/>
        <v>2429000</v>
      </c>
    </row>
    <row r="3691" spans="1:34" x14ac:dyDescent="0.3">
      <c r="A3691" t="s">
        <v>8</v>
      </c>
      <c r="B3691" t="s">
        <v>5264</v>
      </c>
      <c r="G3691">
        <v>89</v>
      </c>
      <c r="H3691" t="s">
        <v>1714</v>
      </c>
      <c r="I3691" t="s">
        <v>5281</v>
      </c>
      <c r="W3691" t="s">
        <v>5265</v>
      </c>
      <c r="X3691" t="s">
        <v>11</v>
      </c>
      <c r="AD3691">
        <v>6000000</v>
      </c>
      <c r="AE3691">
        <v>6.1</v>
      </c>
      <c r="AF3691">
        <v>12843</v>
      </c>
      <c r="AG3691">
        <f>IFERROR(CORREL(AD3691:$AD$3757, AF3691:$AF$3757), "")</f>
        <v>0.46177621836690413</v>
      </c>
      <c r="AH3691">
        <f t="shared" si="85"/>
        <v>-5987157</v>
      </c>
    </row>
    <row r="3692" spans="1:34" x14ac:dyDescent="0.3">
      <c r="A3692" t="s">
        <v>8</v>
      </c>
      <c r="B3692" t="s">
        <v>5266</v>
      </c>
      <c r="G3692">
        <v>88</v>
      </c>
      <c r="H3692" t="s">
        <v>4675</v>
      </c>
      <c r="I3692" t="s">
        <v>5365</v>
      </c>
      <c r="W3692" t="s">
        <v>5267</v>
      </c>
      <c r="X3692" t="s">
        <v>11</v>
      </c>
      <c r="AD3692">
        <v>1750211</v>
      </c>
      <c r="AE3692">
        <v>7.8</v>
      </c>
      <c r="AF3692">
        <v>1523883</v>
      </c>
      <c r="AG3692">
        <f>IFERROR(CORREL(AD3692:$AD$3757, AF3692:$AF$3757), "")</f>
        <v>0.46805210588879825</v>
      </c>
      <c r="AH3692">
        <f t="shared" si="85"/>
        <v>-226328</v>
      </c>
    </row>
    <row r="3693" spans="1:34" x14ac:dyDescent="0.3">
      <c r="A3693" t="s">
        <v>8</v>
      </c>
      <c r="B3693" t="s">
        <v>5268</v>
      </c>
      <c r="G3693">
        <v>90</v>
      </c>
      <c r="H3693" t="s">
        <v>354</v>
      </c>
      <c r="I3693" t="s">
        <v>897</v>
      </c>
      <c r="W3693" t="s">
        <v>5269</v>
      </c>
      <c r="X3693" t="s">
        <v>11</v>
      </c>
      <c r="AD3693">
        <v>350000</v>
      </c>
      <c r="AE3693">
        <v>4.7</v>
      </c>
      <c r="AF3693">
        <v>4000000</v>
      </c>
      <c r="AG3693">
        <f>IFERROR(CORREL(AD3693:$AD$3757, AF3693:$AF$3757), "")</f>
        <v>0.46836453910140935</v>
      </c>
      <c r="AH3693">
        <f t="shared" si="85"/>
        <v>3650000</v>
      </c>
    </row>
    <row r="3694" spans="1:34" x14ac:dyDescent="0.3">
      <c r="A3694" t="s">
        <v>8</v>
      </c>
      <c r="B3694" t="s">
        <v>1440</v>
      </c>
      <c r="G3694">
        <v>101</v>
      </c>
      <c r="H3694" t="s">
        <v>1714</v>
      </c>
      <c r="I3694" t="s">
        <v>5281</v>
      </c>
      <c r="W3694" t="s">
        <v>3210</v>
      </c>
      <c r="X3694" t="s">
        <v>11</v>
      </c>
      <c r="AD3694">
        <v>300000</v>
      </c>
      <c r="AE3694">
        <v>7.9</v>
      </c>
      <c r="AF3694">
        <v>47000000</v>
      </c>
      <c r="AG3694">
        <f>IFERROR(CORREL(AD3694:$AD$3757, AF3694:$AF$3757), "")</f>
        <v>0.46804142877992916</v>
      </c>
      <c r="AH3694">
        <f t="shared" si="85"/>
        <v>46700000</v>
      </c>
    </row>
    <row r="3695" spans="1:34" x14ac:dyDescent="0.3">
      <c r="A3695" t="s">
        <v>8</v>
      </c>
      <c r="B3695" t="s">
        <v>2304</v>
      </c>
      <c r="G3695">
        <v>102</v>
      </c>
      <c r="H3695" t="s">
        <v>528</v>
      </c>
      <c r="I3695" t="s">
        <v>897</v>
      </c>
      <c r="W3695" t="s">
        <v>5270</v>
      </c>
      <c r="X3695" t="s">
        <v>11</v>
      </c>
      <c r="AD3695">
        <v>312000</v>
      </c>
      <c r="AE3695">
        <v>6.7</v>
      </c>
      <c r="AF3695">
        <v>1281176</v>
      </c>
      <c r="AG3695">
        <f>IFERROR(CORREL(AD3695:$AD$3757, AF3695:$AF$3757), "")</f>
        <v>0.57950042809987501</v>
      </c>
      <c r="AH3695">
        <f t="shared" si="85"/>
        <v>969176</v>
      </c>
    </row>
    <row r="3696" spans="1:34" x14ac:dyDescent="0.3">
      <c r="A3696" t="s">
        <v>8</v>
      </c>
      <c r="B3696" t="s">
        <v>5271</v>
      </c>
      <c r="G3696">
        <v>98</v>
      </c>
      <c r="H3696" t="s">
        <v>354</v>
      </c>
      <c r="I3696" t="s">
        <v>5357</v>
      </c>
      <c r="J3696" t="s">
        <v>1714</v>
      </c>
      <c r="K3696" t="s">
        <v>5363</v>
      </c>
      <c r="L3696" t="s">
        <v>5281</v>
      </c>
      <c r="W3696" t="s">
        <v>5272</v>
      </c>
      <c r="X3696" t="s">
        <v>11</v>
      </c>
      <c r="AD3696">
        <v>8000000</v>
      </c>
      <c r="AE3696">
        <v>6.6</v>
      </c>
      <c r="AF3696">
        <v>16115878</v>
      </c>
      <c r="AG3696">
        <f>IFERROR(CORREL(AD3696:$AD$3757, AF3696:$AF$3757), "")</f>
        <v>0.57897495546191424</v>
      </c>
      <c r="AH3696">
        <f t="shared" si="85"/>
        <v>8115878</v>
      </c>
    </row>
    <row r="3697" spans="1:34" x14ac:dyDescent="0.3">
      <c r="A3697" t="s">
        <v>8</v>
      </c>
      <c r="B3697" t="s">
        <v>4452</v>
      </c>
      <c r="G3697">
        <v>91</v>
      </c>
      <c r="H3697" t="s">
        <v>528</v>
      </c>
      <c r="I3697" t="s">
        <v>5359</v>
      </c>
      <c r="W3697" t="s">
        <v>5273</v>
      </c>
      <c r="X3697" t="s">
        <v>762</v>
      </c>
      <c r="AD3697">
        <v>300000</v>
      </c>
      <c r="AE3697">
        <v>6.9</v>
      </c>
      <c r="AF3697">
        <v>1652472</v>
      </c>
      <c r="AG3697">
        <f>IFERROR(CORREL(AD3697:$AD$3757, AF3697:$AF$3757), "")</f>
        <v>0.57442321405336727</v>
      </c>
      <c r="AH3697">
        <f t="shared" si="85"/>
        <v>1352472</v>
      </c>
    </row>
    <row r="3698" spans="1:34" x14ac:dyDescent="0.3">
      <c r="A3698" t="s">
        <v>8</v>
      </c>
      <c r="B3698" t="s">
        <v>1740</v>
      </c>
      <c r="G3698">
        <v>80</v>
      </c>
      <c r="H3698" t="s">
        <v>528</v>
      </c>
      <c r="I3698" t="s">
        <v>897</v>
      </c>
      <c r="W3698" t="s">
        <v>5274</v>
      </c>
      <c r="X3698" t="s">
        <v>11</v>
      </c>
      <c r="AD3698">
        <v>300000</v>
      </c>
      <c r="AE3698">
        <v>7.1</v>
      </c>
      <c r="AF3698">
        <v>2360184</v>
      </c>
      <c r="AG3698">
        <f>IFERROR(CORREL(AD3698:$AD$3757, AF3698:$AF$3757), "")</f>
        <v>0.57389956304141165</v>
      </c>
      <c r="AH3698">
        <f t="shared" si="85"/>
        <v>2060184</v>
      </c>
    </row>
    <row r="3699" spans="1:34" x14ac:dyDescent="0.3">
      <c r="A3699" t="s">
        <v>8</v>
      </c>
      <c r="B3699" t="s">
        <v>5275</v>
      </c>
      <c r="G3699">
        <v>76</v>
      </c>
      <c r="H3699" t="s">
        <v>897</v>
      </c>
      <c r="W3699" t="s">
        <v>5276</v>
      </c>
      <c r="X3699" t="s">
        <v>11</v>
      </c>
      <c r="AD3699">
        <v>300000</v>
      </c>
      <c r="AE3699">
        <v>6.7</v>
      </c>
      <c r="AF3699">
        <v>255352</v>
      </c>
      <c r="AG3699">
        <f>IFERROR(CORREL(AD3699:$AD$3757, AF3699:$AF$3757), "")</f>
        <v>0.57339390572805071</v>
      </c>
      <c r="AH3699">
        <f t="shared" si="85"/>
        <v>-44648</v>
      </c>
    </row>
    <row r="3700" spans="1:34" x14ac:dyDescent="0.3">
      <c r="A3700" t="s">
        <v>8</v>
      </c>
      <c r="B3700" t="s">
        <v>5275</v>
      </c>
      <c r="G3700">
        <v>80</v>
      </c>
      <c r="H3700" t="s">
        <v>897</v>
      </c>
      <c r="W3700" t="s">
        <v>5277</v>
      </c>
      <c r="X3700" t="s">
        <v>11</v>
      </c>
      <c r="AD3700">
        <v>200000</v>
      </c>
      <c r="AE3700">
        <v>7.1</v>
      </c>
      <c r="AF3700">
        <v>856942</v>
      </c>
      <c r="AG3700">
        <f>IFERROR(CORREL(AD3700:$AD$3757, AF3700:$AF$3757), "")</f>
        <v>0.57297593554378301</v>
      </c>
      <c r="AH3700">
        <f t="shared" si="85"/>
        <v>656942</v>
      </c>
    </row>
    <row r="3701" spans="1:34" x14ac:dyDescent="0.3">
      <c r="A3701" t="s">
        <v>8</v>
      </c>
      <c r="B3701" t="s">
        <v>5278</v>
      </c>
      <c r="G3701">
        <v>109</v>
      </c>
      <c r="H3701" t="s">
        <v>897</v>
      </c>
      <c r="I3701" t="s">
        <v>5365</v>
      </c>
      <c r="W3701" t="s">
        <v>5279</v>
      </c>
      <c r="X3701" t="s">
        <v>11</v>
      </c>
      <c r="AD3701">
        <v>200000</v>
      </c>
      <c r="AE3701">
        <v>6.6</v>
      </c>
      <c r="AF3701">
        <v>5199</v>
      </c>
      <c r="AG3701">
        <f>IFERROR(CORREL(AD3701:$AD$3757, AF3701:$AF$3757), "")</f>
        <v>0.57236300341128976</v>
      </c>
      <c r="AH3701">
        <f t="shared" si="85"/>
        <v>-194801</v>
      </c>
    </row>
    <row r="3702" spans="1:34" x14ac:dyDescent="0.3">
      <c r="A3702" t="s">
        <v>8</v>
      </c>
      <c r="B3702" t="s">
        <v>1568</v>
      </c>
      <c r="G3702">
        <v>133</v>
      </c>
      <c r="H3702" t="s">
        <v>897</v>
      </c>
      <c r="I3702" t="s">
        <v>5357</v>
      </c>
      <c r="J3702" t="s">
        <v>5362</v>
      </c>
      <c r="K3702" t="s">
        <v>5359</v>
      </c>
      <c r="W3702" t="s">
        <v>1569</v>
      </c>
      <c r="X3702" t="s">
        <v>11</v>
      </c>
      <c r="AD3702">
        <v>45000000</v>
      </c>
      <c r="AE3702">
        <v>7.4</v>
      </c>
      <c r="AF3702">
        <v>24343673</v>
      </c>
      <c r="AG3702">
        <f>IFERROR(CORREL(AD3702:$AD$3757, AF3702:$AF$3757), "")</f>
        <v>0.57186741407666697</v>
      </c>
      <c r="AH3702">
        <f t="shared" si="85"/>
        <v>-20656327</v>
      </c>
    </row>
    <row r="3703" spans="1:34" x14ac:dyDescent="0.3">
      <c r="A3703" t="s">
        <v>8</v>
      </c>
      <c r="B3703" t="s">
        <v>5280</v>
      </c>
      <c r="G3703">
        <v>95</v>
      </c>
      <c r="H3703" t="s">
        <v>5281</v>
      </c>
      <c r="W3703" t="s">
        <v>5282</v>
      </c>
      <c r="X3703" t="s">
        <v>11</v>
      </c>
      <c r="AD3703">
        <v>300000</v>
      </c>
      <c r="AE3703">
        <v>4.8</v>
      </c>
      <c r="AF3703">
        <v>2468</v>
      </c>
      <c r="AG3703">
        <f>IFERROR(CORREL(AD3703:$AD$3757, AF3703:$AF$3757), "")</f>
        <v>0.51557985352340152</v>
      </c>
      <c r="AH3703">
        <f t="shared" si="85"/>
        <v>-297532</v>
      </c>
    </row>
    <row r="3704" spans="1:34" x14ac:dyDescent="0.3">
      <c r="A3704" t="s">
        <v>8</v>
      </c>
      <c r="B3704" t="s">
        <v>5283</v>
      </c>
      <c r="G3704">
        <v>90</v>
      </c>
      <c r="H3704" t="s">
        <v>5367</v>
      </c>
      <c r="I3704" t="s">
        <v>5366</v>
      </c>
      <c r="J3704" t="s">
        <v>897</v>
      </c>
      <c r="K3704" t="s">
        <v>5281</v>
      </c>
      <c r="W3704" t="s">
        <v>5284</v>
      </c>
      <c r="X3704" t="s">
        <v>11</v>
      </c>
      <c r="AD3704">
        <v>270000</v>
      </c>
      <c r="AE3704">
        <v>6.4</v>
      </c>
      <c r="AF3704">
        <v>318622</v>
      </c>
      <c r="AG3704">
        <f>IFERROR(CORREL(AD3704:$AD$3757, AF3704:$AF$3757), "")</f>
        <v>0.5152621262111261</v>
      </c>
      <c r="AH3704">
        <f t="shared" si="85"/>
        <v>48622</v>
      </c>
    </row>
    <row r="3705" spans="1:34" x14ac:dyDescent="0.3">
      <c r="A3705" t="s">
        <v>8</v>
      </c>
      <c r="B3705" t="s">
        <v>1910</v>
      </c>
      <c r="G3705">
        <v>113</v>
      </c>
      <c r="H3705" t="s">
        <v>528</v>
      </c>
      <c r="I3705" t="s">
        <v>897</v>
      </c>
      <c r="J3705" t="s">
        <v>5359</v>
      </c>
      <c r="W3705" t="s">
        <v>5285</v>
      </c>
      <c r="X3705" t="s">
        <v>11</v>
      </c>
      <c r="AD3705">
        <v>250000</v>
      </c>
      <c r="AE3705">
        <v>7.3</v>
      </c>
      <c r="AF3705">
        <v>12006514</v>
      </c>
      <c r="AG3705">
        <f>IFERROR(CORREL(AD3705:$AD$3757, AF3705:$AF$3757), "")</f>
        <v>0.51481326604955613</v>
      </c>
      <c r="AH3705">
        <f t="shared" si="85"/>
        <v>11756514</v>
      </c>
    </row>
    <row r="3706" spans="1:34" x14ac:dyDescent="0.3">
      <c r="A3706" t="s">
        <v>8</v>
      </c>
      <c r="B3706" t="s">
        <v>4194</v>
      </c>
      <c r="G3706">
        <v>91</v>
      </c>
      <c r="H3706" t="s">
        <v>528</v>
      </c>
      <c r="I3706" t="s">
        <v>897</v>
      </c>
      <c r="J3706" t="s">
        <v>5359</v>
      </c>
      <c r="W3706" t="s">
        <v>5286</v>
      </c>
      <c r="X3706" t="s">
        <v>11</v>
      </c>
      <c r="AD3706">
        <v>250000</v>
      </c>
      <c r="AE3706">
        <v>6.9</v>
      </c>
      <c r="AF3706">
        <v>4186931</v>
      </c>
      <c r="AG3706">
        <f>IFERROR(CORREL(AD3706:$AD$3757, AF3706:$AF$3757), "")</f>
        <v>0.52242054810009109</v>
      </c>
      <c r="AH3706">
        <f t="shared" si="85"/>
        <v>3936931</v>
      </c>
    </row>
    <row r="3707" spans="1:34" x14ac:dyDescent="0.3">
      <c r="A3707" t="s">
        <v>8</v>
      </c>
      <c r="B3707" t="s">
        <v>110</v>
      </c>
      <c r="G3707">
        <v>98</v>
      </c>
      <c r="H3707" t="s">
        <v>5366</v>
      </c>
      <c r="I3707" t="s">
        <v>897</v>
      </c>
      <c r="J3707" t="s">
        <v>5359</v>
      </c>
      <c r="W3707" t="s">
        <v>5287</v>
      </c>
      <c r="X3707" t="s">
        <v>11</v>
      </c>
      <c r="AD3707">
        <v>250000</v>
      </c>
      <c r="AE3707">
        <v>7.2</v>
      </c>
      <c r="AF3707">
        <v>3799339</v>
      </c>
      <c r="AG3707">
        <f>IFERROR(CORREL(AD3707:$AD$3757, AF3707:$AF$3757), "")</f>
        <v>0.5223119498576575</v>
      </c>
      <c r="AH3707">
        <f t="shared" si="85"/>
        <v>3549339</v>
      </c>
    </row>
    <row r="3708" spans="1:34" x14ac:dyDescent="0.3">
      <c r="A3708" t="s">
        <v>8</v>
      </c>
      <c r="B3708" t="s">
        <v>5288</v>
      </c>
      <c r="G3708">
        <v>94</v>
      </c>
      <c r="H3708" t="s">
        <v>528</v>
      </c>
      <c r="I3708" t="s">
        <v>897</v>
      </c>
      <c r="J3708" t="s">
        <v>5359</v>
      </c>
      <c r="W3708" t="s">
        <v>5289</v>
      </c>
      <c r="X3708" t="s">
        <v>11</v>
      </c>
      <c r="AD3708">
        <v>250000</v>
      </c>
      <c r="AE3708">
        <v>6.5</v>
      </c>
      <c r="AF3708">
        <v>1977544</v>
      </c>
      <c r="AG3708">
        <f>IFERROR(CORREL(AD3708:$AD$3757, AF3708:$AF$3757), "")</f>
        <v>0.52204680008710103</v>
      </c>
      <c r="AH3708">
        <f t="shared" si="85"/>
        <v>1727544</v>
      </c>
    </row>
    <row r="3709" spans="1:34" x14ac:dyDescent="0.3">
      <c r="A3709" t="s">
        <v>8</v>
      </c>
      <c r="B3709" t="s">
        <v>2391</v>
      </c>
      <c r="G3709">
        <v>96</v>
      </c>
      <c r="H3709" t="s">
        <v>528</v>
      </c>
      <c r="I3709" t="s">
        <v>897</v>
      </c>
      <c r="W3709" t="s">
        <v>5290</v>
      </c>
      <c r="X3709" t="s">
        <v>11</v>
      </c>
      <c r="AD3709">
        <v>250000</v>
      </c>
      <c r="AE3709">
        <v>6.6</v>
      </c>
      <c r="AF3709">
        <v>1050600</v>
      </c>
      <c r="AG3709">
        <f>IFERROR(CORREL(AD3709:$AD$3757, AF3709:$AF$3757), "")</f>
        <v>0.52136013945052573</v>
      </c>
      <c r="AH3709">
        <f t="shared" si="85"/>
        <v>800600</v>
      </c>
    </row>
    <row r="3710" spans="1:34" x14ac:dyDescent="0.3">
      <c r="A3710" t="s">
        <v>8</v>
      </c>
      <c r="B3710" t="s">
        <v>5291</v>
      </c>
      <c r="G3710">
        <v>100</v>
      </c>
      <c r="H3710" t="s">
        <v>528</v>
      </c>
      <c r="I3710" t="s">
        <v>897</v>
      </c>
      <c r="J3710" t="s">
        <v>5359</v>
      </c>
      <c r="W3710" t="s">
        <v>5292</v>
      </c>
      <c r="X3710" t="s">
        <v>11</v>
      </c>
      <c r="AD3710">
        <v>250000</v>
      </c>
      <c r="AE3710">
        <v>6.7</v>
      </c>
      <c r="AF3710">
        <v>902835</v>
      </c>
      <c r="AG3710">
        <f>IFERROR(CORREL(AD3710:$AD$3757, AF3710:$AF$3757), "")</f>
        <v>0.52063456087921556</v>
      </c>
      <c r="AH3710">
        <f t="shared" si="85"/>
        <v>652835</v>
      </c>
    </row>
    <row r="3711" spans="1:34" x14ac:dyDescent="0.3">
      <c r="A3711" t="s">
        <v>8</v>
      </c>
      <c r="B3711" t="s">
        <v>2300</v>
      </c>
      <c r="G3711">
        <v>90</v>
      </c>
      <c r="H3711" t="s">
        <v>5363</v>
      </c>
      <c r="I3711" t="s">
        <v>5358</v>
      </c>
      <c r="J3711" t="s">
        <v>5281</v>
      </c>
      <c r="W3711" t="s">
        <v>5293</v>
      </c>
      <c r="X3711" t="s">
        <v>11</v>
      </c>
      <c r="AD3711">
        <v>365000</v>
      </c>
      <c r="AE3711">
        <v>7.3</v>
      </c>
      <c r="AF3711">
        <v>489220</v>
      </c>
      <c r="AG3711">
        <f>IFERROR(CORREL(AD3711:$AD$3757, AF3711:$AF$3757), "")</f>
        <v>0.51988726801846086</v>
      </c>
      <c r="AH3711">
        <f t="shared" si="85"/>
        <v>124220</v>
      </c>
    </row>
    <row r="3712" spans="1:34" x14ac:dyDescent="0.3">
      <c r="A3712" t="s">
        <v>8</v>
      </c>
      <c r="B3712" t="s">
        <v>5294</v>
      </c>
      <c r="G3712">
        <v>75</v>
      </c>
      <c r="H3712" t="s">
        <v>5360</v>
      </c>
      <c r="I3712" t="s">
        <v>528</v>
      </c>
      <c r="J3712" t="s">
        <v>897</v>
      </c>
      <c r="K3712" t="s">
        <v>5357</v>
      </c>
      <c r="L3712" t="s">
        <v>5358</v>
      </c>
      <c r="W3712" t="s">
        <v>5295</v>
      </c>
      <c r="X3712" t="s">
        <v>11</v>
      </c>
      <c r="AD3712">
        <v>250000</v>
      </c>
      <c r="AE3712">
        <v>7</v>
      </c>
      <c r="AF3712">
        <v>203134</v>
      </c>
      <c r="AG3712">
        <f>IFERROR(CORREL(AD3712:$AD$3757, AF3712:$AF$3757), "")</f>
        <v>0.51932172467263993</v>
      </c>
      <c r="AH3712">
        <f t="shared" si="85"/>
        <v>-46866</v>
      </c>
    </row>
    <row r="3713" spans="1:34" x14ac:dyDescent="0.3">
      <c r="A3713" t="s">
        <v>8</v>
      </c>
      <c r="B3713" t="s">
        <v>5217</v>
      </c>
      <c r="G3713">
        <v>78</v>
      </c>
      <c r="H3713" t="s">
        <v>897</v>
      </c>
      <c r="I3713" t="s">
        <v>5363</v>
      </c>
      <c r="J3713" t="s">
        <v>5281</v>
      </c>
      <c r="W3713" t="s">
        <v>5296</v>
      </c>
      <c r="X3713" t="s">
        <v>11</v>
      </c>
      <c r="AD3713">
        <v>150000</v>
      </c>
      <c r="AE3713">
        <v>5.5</v>
      </c>
      <c r="AF3713">
        <v>191309</v>
      </c>
      <c r="AG3713">
        <f>IFERROR(CORREL(AD3713:$AD$3757, AF3713:$AF$3757), "")</f>
        <v>0.51861738121936207</v>
      </c>
      <c r="AH3713">
        <f t="shared" si="85"/>
        <v>41309</v>
      </c>
    </row>
    <row r="3714" spans="1:34" x14ac:dyDescent="0.3">
      <c r="A3714" t="s">
        <v>8</v>
      </c>
      <c r="B3714" t="s">
        <v>5297</v>
      </c>
      <c r="G3714">
        <v>90</v>
      </c>
      <c r="H3714" t="s">
        <v>897</v>
      </c>
      <c r="I3714" t="s">
        <v>5359</v>
      </c>
      <c r="W3714" t="s">
        <v>5298</v>
      </c>
      <c r="X3714" t="s">
        <v>11</v>
      </c>
      <c r="AD3714">
        <v>250000</v>
      </c>
      <c r="AE3714">
        <v>6.7</v>
      </c>
      <c r="AF3714">
        <v>3388210</v>
      </c>
      <c r="AG3714">
        <f>IFERROR(CORREL(AD3714:$AD$3757, AF3714:$AF$3757), "")</f>
        <v>0.51772332181839598</v>
      </c>
      <c r="AH3714">
        <f t="shared" si="85"/>
        <v>3138210</v>
      </c>
    </row>
    <row r="3715" spans="1:34" x14ac:dyDescent="0.3">
      <c r="A3715" t="s">
        <v>8</v>
      </c>
      <c r="B3715" t="s">
        <v>4313</v>
      </c>
      <c r="G3715">
        <v>99</v>
      </c>
      <c r="H3715" t="s">
        <v>897</v>
      </c>
      <c r="I3715" t="s">
        <v>5281</v>
      </c>
      <c r="W3715" t="s">
        <v>5299</v>
      </c>
      <c r="X3715" t="s">
        <v>11</v>
      </c>
      <c r="AD3715">
        <v>250000</v>
      </c>
      <c r="AE3715">
        <v>3.9</v>
      </c>
      <c r="AF3715">
        <v>49494</v>
      </c>
      <c r="AG3715">
        <f>IFERROR(CORREL(AD3715:$AD$3757, AF3715:$AF$3757), "")</f>
        <v>0.51705367401390723</v>
      </c>
      <c r="AH3715">
        <f t="shared" ref="AH3715:AH3757" si="86" xml:space="preserve"> AF3715 - AD3715</f>
        <v>-200506</v>
      </c>
    </row>
    <row r="3716" spans="1:34" x14ac:dyDescent="0.3">
      <c r="A3716" t="s">
        <v>8</v>
      </c>
      <c r="B3716" t="s">
        <v>5300</v>
      </c>
      <c r="G3716">
        <v>86</v>
      </c>
      <c r="H3716" t="s">
        <v>4675</v>
      </c>
      <c r="W3716" t="s">
        <v>5301</v>
      </c>
      <c r="X3716" t="s">
        <v>11</v>
      </c>
      <c r="AD3716">
        <v>225000</v>
      </c>
      <c r="AE3716">
        <v>7.5</v>
      </c>
      <c r="AF3716">
        <v>111300</v>
      </c>
      <c r="AG3716">
        <f>IFERROR(CORREL(AD3716:$AD$3757, AF3716:$AF$3757), "")</f>
        <v>0.51625532343179825</v>
      </c>
      <c r="AH3716">
        <f t="shared" si="86"/>
        <v>-113700</v>
      </c>
    </row>
    <row r="3717" spans="1:34" x14ac:dyDescent="0.3">
      <c r="A3717" t="s">
        <v>8</v>
      </c>
      <c r="B3717" t="s">
        <v>5302</v>
      </c>
      <c r="G3717">
        <v>106</v>
      </c>
      <c r="H3717" t="s">
        <v>897</v>
      </c>
      <c r="W3717" t="s">
        <v>5303</v>
      </c>
      <c r="X3717" t="s">
        <v>11</v>
      </c>
      <c r="AD3717">
        <v>225000</v>
      </c>
      <c r="AE3717">
        <v>7</v>
      </c>
      <c r="AF3717">
        <v>1027119</v>
      </c>
      <c r="AG3717">
        <f>IFERROR(CORREL(AD3717:$AD$3757, AF3717:$AF$3757), "")</f>
        <v>0.51535866991685086</v>
      </c>
      <c r="AH3717">
        <f t="shared" si="86"/>
        <v>802119</v>
      </c>
    </row>
    <row r="3718" spans="1:34" x14ac:dyDescent="0.3">
      <c r="A3718" t="s">
        <v>197</v>
      </c>
      <c r="B3718" t="s">
        <v>5304</v>
      </c>
      <c r="G3718">
        <v>80</v>
      </c>
      <c r="H3718" t="s">
        <v>253</v>
      </c>
      <c r="I3718" t="s">
        <v>1714</v>
      </c>
      <c r="J3718" t="s">
        <v>5358</v>
      </c>
      <c r="W3718" t="s">
        <v>5305</v>
      </c>
      <c r="X3718" t="s">
        <v>11</v>
      </c>
      <c r="AD3718">
        <v>210000</v>
      </c>
      <c r="AE3718">
        <v>6.7</v>
      </c>
      <c r="AF3718">
        <v>5000000</v>
      </c>
      <c r="AG3718">
        <f>IFERROR(CORREL(AD3718:$AD$3757, AF3718:$AF$3757), "")</f>
        <v>0.5142601801902722</v>
      </c>
      <c r="AH3718">
        <f t="shared" si="86"/>
        <v>4790000</v>
      </c>
    </row>
    <row r="3719" spans="1:34" x14ac:dyDescent="0.3">
      <c r="A3719" t="s">
        <v>8</v>
      </c>
      <c r="B3719" t="s">
        <v>139</v>
      </c>
      <c r="G3719">
        <v>96</v>
      </c>
      <c r="H3719" t="s">
        <v>528</v>
      </c>
      <c r="I3719" t="s">
        <v>897</v>
      </c>
      <c r="W3719" t="s">
        <v>5306</v>
      </c>
      <c r="X3719" t="s">
        <v>11</v>
      </c>
      <c r="AD3719">
        <v>200000</v>
      </c>
      <c r="AE3719">
        <v>7.4</v>
      </c>
      <c r="AF3719">
        <v>4505922</v>
      </c>
      <c r="AG3719">
        <f>IFERROR(CORREL(AD3719:$AD$3757, AF3719:$AF$3757), "")</f>
        <v>0.51404918070537153</v>
      </c>
      <c r="AH3719">
        <f t="shared" si="86"/>
        <v>4305922</v>
      </c>
    </row>
    <row r="3720" spans="1:34" x14ac:dyDescent="0.3">
      <c r="A3720" t="s">
        <v>8</v>
      </c>
      <c r="B3720" t="s">
        <v>2330</v>
      </c>
      <c r="G3720">
        <v>99</v>
      </c>
      <c r="H3720" t="s">
        <v>354</v>
      </c>
      <c r="I3720" t="s">
        <v>897</v>
      </c>
      <c r="J3720" t="s">
        <v>4337</v>
      </c>
      <c r="W3720" t="s">
        <v>5307</v>
      </c>
      <c r="X3720" t="s">
        <v>2612</v>
      </c>
      <c r="AD3720">
        <v>200000</v>
      </c>
      <c r="AE3720">
        <v>8</v>
      </c>
      <c r="AF3720">
        <v>3500000</v>
      </c>
      <c r="AG3720">
        <f>IFERROR(CORREL(AD3720:$AD$3757, AF3720:$AF$3757), "")</f>
        <v>0.51355273145308244</v>
      </c>
      <c r="AH3720">
        <f t="shared" si="86"/>
        <v>3300000</v>
      </c>
    </row>
    <row r="3721" spans="1:34" x14ac:dyDescent="0.3">
      <c r="A3721" t="s">
        <v>8</v>
      </c>
      <c r="B3721" t="s">
        <v>408</v>
      </c>
      <c r="G3721">
        <v>106</v>
      </c>
      <c r="H3721" t="s">
        <v>5366</v>
      </c>
      <c r="I3721" t="s">
        <v>897</v>
      </c>
      <c r="J3721" t="s">
        <v>5281</v>
      </c>
      <c r="W3721" t="s">
        <v>2265</v>
      </c>
      <c r="X3721" t="s">
        <v>11</v>
      </c>
      <c r="AD3721">
        <v>30000000</v>
      </c>
      <c r="AE3721">
        <v>7.1</v>
      </c>
      <c r="AF3721">
        <v>32154410</v>
      </c>
      <c r="AG3721">
        <f>IFERROR(CORREL(AD3721:$AD$3757, AF3721:$AF$3757), "")</f>
        <v>0.51257970489510607</v>
      </c>
      <c r="AH3721">
        <f t="shared" si="86"/>
        <v>2154410</v>
      </c>
    </row>
    <row r="3722" spans="1:34" x14ac:dyDescent="0.3">
      <c r="A3722" t="s">
        <v>8</v>
      </c>
      <c r="B3722" t="s">
        <v>5308</v>
      </c>
      <c r="G3722">
        <v>106</v>
      </c>
      <c r="H3722" t="s">
        <v>5366</v>
      </c>
      <c r="I3722" t="s">
        <v>4675</v>
      </c>
      <c r="W3722" t="s">
        <v>5309</v>
      </c>
      <c r="X3722" t="s">
        <v>11</v>
      </c>
      <c r="AD3722">
        <v>200000</v>
      </c>
      <c r="AE3722">
        <v>7.7</v>
      </c>
      <c r="AF3722">
        <v>1111</v>
      </c>
      <c r="AG3722">
        <f>IFERROR(CORREL(AD3722:$AD$3757, AF3722:$AF$3757), "")</f>
        <v>0.32372770275652857</v>
      </c>
      <c r="AH3722">
        <f t="shared" si="86"/>
        <v>-198889</v>
      </c>
    </row>
    <row r="3723" spans="1:34" x14ac:dyDescent="0.3">
      <c r="A3723" t="s">
        <v>8</v>
      </c>
      <c r="B3723" t="s">
        <v>5310</v>
      </c>
      <c r="G3723">
        <v>89</v>
      </c>
      <c r="H3723" t="s">
        <v>897</v>
      </c>
      <c r="I3723" t="s">
        <v>5361</v>
      </c>
      <c r="W3723" t="s">
        <v>5311</v>
      </c>
      <c r="X3723" t="s">
        <v>5170</v>
      </c>
      <c r="AD3723">
        <v>180000</v>
      </c>
      <c r="AE3723">
        <v>8.5</v>
      </c>
      <c r="AF3723">
        <v>925402</v>
      </c>
      <c r="AG3723">
        <f>IFERROR(CORREL(AD3723:$AD$3757, AF3723:$AF$3757), "")</f>
        <v>0.32201765083714695</v>
      </c>
      <c r="AH3723">
        <f t="shared" si="86"/>
        <v>745402</v>
      </c>
    </row>
    <row r="3724" spans="1:34" x14ac:dyDescent="0.3">
      <c r="A3724" t="s">
        <v>8</v>
      </c>
      <c r="B3724" t="s">
        <v>5312</v>
      </c>
      <c r="G3724">
        <v>97</v>
      </c>
      <c r="H3724" t="s">
        <v>897</v>
      </c>
      <c r="I3724" t="s">
        <v>5359</v>
      </c>
      <c r="W3724" t="s">
        <v>5313</v>
      </c>
      <c r="X3724" t="s">
        <v>11</v>
      </c>
      <c r="AD3724">
        <v>120000</v>
      </c>
      <c r="AE3724">
        <v>7.7</v>
      </c>
      <c r="AF3724">
        <v>469947</v>
      </c>
      <c r="AG3724">
        <f>IFERROR(CORREL(AD3724:$AD$3757, AF3724:$AF$3757), "")</f>
        <v>0.32019173414355545</v>
      </c>
      <c r="AH3724">
        <f t="shared" si="86"/>
        <v>349947</v>
      </c>
    </row>
    <row r="3725" spans="1:34" x14ac:dyDescent="0.3">
      <c r="A3725" t="s">
        <v>197</v>
      </c>
      <c r="B3725" t="s">
        <v>1351</v>
      </c>
      <c r="G3725">
        <v>88</v>
      </c>
      <c r="H3725" t="s">
        <v>528</v>
      </c>
      <c r="I3725" t="s">
        <v>5359</v>
      </c>
      <c r="W3725" t="s">
        <v>5314</v>
      </c>
      <c r="X3725" t="s">
        <v>11</v>
      </c>
      <c r="AD3725">
        <v>175000</v>
      </c>
      <c r="AE3725">
        <v>6.5</v>
      </c>
      <c r="AF3725">
        <v>7137502</v>
      </c>
      <c r="AG3725">
        <f>IFERROR(CORREL(AD3725:$AD$3757, AF3725:$AF$3757), "")</f>
        <v>0.31803520734902113</v>
      </c>
      <c r="AH3725">
        <f t="shared" si="86"/>
        <v>6962502</v>
      </c>
    </row>
    <row r="3726" spans="1:34" x14ac:dyDescent="0.3">
      <c r="A3726" t="s">
        <v>8</v>
      </c>
      <c r="B3726" t="s">
        <v>5315</v>
      </c>
      <c r="G3726">
        <v>92</v>
      </c>
      <c r="H3726" t="s">
        <v>897</v>
      </c>
      <c r="I3726" t="s">
        <v>5359</v>
      </c>
      <c r="J3726" t="s">
        <v>5358</v>
      </c>
      <c r="W3726" t="s">
        <v>5316</v>
      </c>
      <c r="X3726" t="s">
        <v>11</v>
      </c>
      <c r="AD3726">
        <v>100000</v>
      </c>
      <c r="AE3726">
        <v>7</v>
      </c>
      <c r="AF3726">
        <v>1316074</v>
      </c>
      <c r="AG3726">
        <f>IFERROR(CORREL(AD3726:$AD$3757, AF3726:$AF$3757), "")</f>
        <v>0.31946826951311319</v>
      </c>
      <c r="AH3726">
        <f t="shared" si="86"/>
        <v>1216074</v>
      </c>
    </row>
    <row r="3727" spans="1:34" x14ac:dyDescent="0.3">
      <c r="A3727" t="s">
        <v>8</v>
      </c>
      <c r="B3727" t="s">
        <v>5317</v>
      </c>
      <c r="G3727">
        <v>97</v>
      </c>
      <c r="H3727" t="s">
        <v>5366</v>
      </c>
      <c r="I3727" t="s">
        <v>897</v>
      </c>
      <c r="J3727" t="s">
        <v>5281</v>
      </c>
      <c r="W3727" t="s">
        <v>5318</v>
      </c>
      <c r="X3727" t="s">
        <v>11</v>
      </c>
      <c r="AD3727">
        <v>500000</v>
      </c>
      <c r="AE3727">
        <v>5.5</v>
      </c>
      <c r="AF3727">
        <v>15180000</v>
      </c>
      <c r="AG3727">
        <f>IFERROR(CORREL(AD3727:$AD$3757, AF3727:$AF$3757), "")</f>
        <v>0.31716348913527675</v>
      </c>
      <c r="AH3727">
        <f t="shared" si="86"/>
        <v>14680000</v>
      </c>
    </row>
    <row r="3728" spans="1:34" x14ac:dyDescent="0.3">
      <c r="A3728" t="s">
        <v>8</v>
      </c>
      <c r="B3728" t="s">
        <v>2213</v>
      </c>
      <c r="G3728">
        <v>78</v>
      </c>
      <c r="H3728" t="s">
        <v>528</v>
      </c>
      <c r="I3728" t="s">
        <v>897</v>
      </c>
      <c r="J3728" t="s">
        <v>5359</v>
      </c>
      <c r="W3728" t="s">
        <v>5319</v>
      </c>
      <c r="X3728" t="s">
        <v>11</v>
      </c>
      <c r="AD3728">
        <v>150000</v>
      </c>
      <c r="AE3728">
        <v>6.3</v>
      </c>
      <c r="AF3728">
        <v>2882062</v>
      </c>
      <c r="AG3728">
        <f>IFERROR(CORREL(AD3728:$AD$3757, AF3728:$AF$3757), "")</f>
        <v>0.3300438316427422</v>
      </c>
      <c r="AH3728">
        <f t="shared" si="86"/>
        <v>2732062</v>
      </c>
    </row>
    <row r="3729" spans="1:34" x14ac:dyDescent="0.3">
      <c r="A3729" t="s">
        <v>8</v>
      </c>
      <c r="B3729" t="s">
        <v>4217</v>
      </c>
      <c r="G3729">
        <v>85</v>
      </c>
      <c r="H3729" t="s">
        <v>897</v>
      </c>
      <c r="I3729" t="s">
        <v>5368</v>
      </c>
      <c r="J3729" t="s">
        <v>5359</v>
      </c>
      <c r="W3729" t="s">
        <v>5320</v>
      </c>
      <c r="X3729" t="s">
        <v>11</v>
      </c>
      <c r="AD3729">
        <v>180000</v>
      </c>
      <c r="AE3729">
        <v>7.9</v>
      </c>
      <c r="AF3729">
        <v>9437933</v>
      </c>
      <c r="AG3729">
        <f>IFERROR(CORREL(AD3729:$AD$3757, AF3729:$AF$3757), "")</f>
        <v>0.32835007639488006</v>
      </c>
      <c r="AH3729">
        <f t="shared" si="86"/>
        <v>9257933</v>
      </c>
    </row>
    <row r="3730" spans="1:34" x14ac:dyDescent="0.3">
      <c r="A3730" t="s">
        <v>8</v>
      </c>
      <c r="B3730" t="s">
        <v>5321</v>
      </c>
      <c r="G3730">
        <v>93</v>
      </c>
      <c r="H3730" t="s">
        <v>4675</v>
      </c>
      <c r="W3730" t="s">
        <v>5322</v>
      </c>
      <c r="X3730" t="s">
        <v>11</v>
      </c>
      <c r="AD3730">
        <v>160000</v>
      </c>
      <c r="AE3730">
        <v>7.4</v>
      </c>
      <c r="AF3730">
        <v>155984</v>
      </c>
      <c r="AG3730">
        <f>IFERROR(CORREL(AD3730:$AD$3757, AF3730:$AF$3757), "")</f>
        <v>0.33329764774312176</v>
      </c>
      <c r="AH3730">
        <f t="shared" si="86"/>
        <v>-4016</v>
      </c>
    </row>
    <row r="3731" spans="1:34" x14ac:dyDescent="0.3">
      <c r="A3731" t="s">
        <v>8</v>
      </c>
      <c r="B3731" t="s">
        <v>1986</v>
      </c>
      <c r="G3731">
        <v>88</v>
      </c>
      <c r="H3731" t="s">
        <v>1714</v>
      </c>
      <c r="I3731" t="s">
        <v>5281</v>
      </c>
      <c r="W3731" t="s">
        <v>4099</v>
      </c>
      <c r="X3731" t="s">
        <v>11</v>
      </c>
      <c r="AD3731">
        <v>83532</v>
      </c>
      <c r="AE3731">
        <v>7.5</v>
      </c>
      <c r="AF3731">
        <v>30859000</v>
      </c>
      <c r="AG3731">
        <f>IFERROR(CORREL(AD3731:$AD$3757, AF3731:$AF$3757), "")</f>
        <v>0.33045775673217448</v>
      </c>
      <c r="AH3731">
        <f t="shared" si="86"/>
        <v>30775468</v>
      </c>
    </row>
    <row r="3732" spans="1:34" x14ac:dyDescent="0.3">
      <c r="A3732" t="s">
        <v>8</v>
      </c>
      <c r="B3732" t="s">
        <v>1004</v>
      </c>
      <c r="G3732">
        <v>91</v>
      </c>
      <c r="H3732" t="s">
        <v>4675</v>
      </c>
      <c r="W3732" t="s">
        <v>5323</v>
      </c>
      <c r="X3732" t="s">
        <v>11</v>
      </c>
      <c r="AD3732">
        <v>160000</v>
      </c>
      <c r="AE3732">
        <v>7.5</v>
      </c>
      <c r="AF3732">
        <v>6706368</v>
      </c>
      <c r="AG3732">
        <f>IFERROR(CORREL(AD3732:$AD$3757, AF3732:$AF$3757), "")</f>
        <v>0.42772347329015525</v>
      </c>
      <c r="AH3732">
        <f t="shared" si="86"/>
        <v>6546368</v>
      </c>
    </row>
    <row r="3733" spans="1:34" x14ac:dyDescent="0.3">
      <c r="A3733" t="s">
        <v>8</v>
      </c>
      <c r="B3733" t="s">
        <v>4915</v>
      </c>
      <c r="G3733">
        <v>111</v>
      </c>
      <c r="H3733" t="s">
        <v>897</v>
      </c>
      <c r="I3733" t="s">
        <v>5365</v>
      </c>
      <c r="W3733" t="s">
        <v>5324</v>
      </c>
      <c r="X3733" t="s">
        <v>11</v>
      </c>
      <c r="AD3733">
        <v>100000</v>
      </c>
      <c r="AE3733">
        <v>6.7</v>
      </c>
      <c r="AF3733">
        <v>10174663</v>
      </c>
      <c r="AG3733">
        <f>IFERROR(CORREL(AD3733:$AD$3757, AF3733:$AF$3757), "")</f>
        <v>0.43125433900171339</v>
      </c>
      <c r="AH3733">
        <f t="shared" si="86"/>
        <v>10074663</v>
      </c>
    </row>
    <row r="3734" spans="1:34" x14ac:dyDescent="0.3">
      <c r="A3734" t="s">
        <v>8</v>
      </c>
      <c r="B3734" t="s">
        <v>5325</v>
      </c>
      <c r="G3734">
        <v>81</v>
      </c>
      <c r="H3734" t="s">
        <v>1714</v>
      </c>
      <c r="I3734" t="s">
        <v>5281</v>
      </c>
      <c r="W3734" t="s">
        <v>5326</v>
      </c>
      <c r="X3734" t="s">
        <v>11</v>
      </c>
      <c r="AD3734">
        <v>100000</v>
      </c>
      <c r="AE3734">
        <v>4.2</v>
      </c>
      <c r="AF3734">
        <v>22757819</v>
      </c>
      <c r="AG3734">
        <f>IFERROR(CORREL(AD3734:$AD$3757, AF3734:$AF$3757), "")</f>
        <v>0.44401703826848249</v>
      </c>
      <c r="AH3734">
        <f t="shared" si="86"/>
        <v>22657819</v>
      </c>
    </row>
    <row r="3735" spans="1:34" x14ac:dyDescent="0.3">
      <c r="A3735" t="s">
        <v>8</v>
      </c>
      <c r="B3735" t="s">
        <v>5327</v>
      </c>
      <c r="G3735">
        <v>81</v>
      </c>
      <c r="H3735" t="s">
        <v>528</v>
      </c>
      <c r="W3735" t="s">
        <v>5328</v>
      </c>
      <c r="X3735" t="s">
        <v>11</v>
      </c>
      <c r="AD3735">
        <v>100000</v>
      </c>
      <c r="AE3735">
        <v>7</v>
      </c>
      <c r="AF3735">
        <v>5228617</v>
      </c>
      <c r="AG3735">
        <f>IFERROR(CORREL(AD3735:$AD$3757, AF3735:$AF$3757), "")</f>
        <v>0.53791827822060378</v>
      </c>
      <c r="AH3735">
        <f t="shared" si="86"/>
        <v>5128617</v>
      </c>
    </row>
    <row r="3736" spans="1:34" x14ac:dyDescent="0.3">
      <c r="A3736" t="s">
        <v>197</v>
      </c>
      <c r="B3736" t="s">
        <v>5329</v>
      </c>
      <c r="G3736">
        <v>90</v>
      </c>
      <c r="H3736" t="s">
        <v>528</v>
      </c>
      <c r="I3736" t="s">
        <v>1714</v>
      </c>
      <c r="J3736" t="s">
        <v>5358</v>
      </c>
      <c r="W3736" t="s">
        <v>5330</v>
      </c>
      <c r="X3736" t="s">
        <v>11</v>
      </c>
      <c r="AD3736">
        <v>40000</v>
      </c>
      <c r="AE3736">
        <v>7</v>
      </c>
      <c r="AF3736">
        <v>110536</v>
      </c>
      <c r="AG3736">
        <f>IFERROR(CORREL(AD3736:$AD$3757, AF3736:$AF$3757), "")</f>
        <v>0.54208175467121844</v>
      </c>
      <c r="AH3736">
        <f t="shared" si="86"/>
        <v>70536</v>
      </c>
    </row>
    <row r="3737" spans="1:34" x14ac:dyDescent="0.3">
      <c r="A3737" t="s">
        <v>8</v>
      </c>
      <c r="B3737" t="s">
        <v>5331</v>
      </c>
      <c r="G3737">
        <v>88</v>
      </c>
      <c r="H3737" t="s">
        <v>528</v>
      </c>
      <c r="I3737" t="s">
        <v>5366</v>
      </c>
      <c r="J3737" t="s">
        <v>897</v>
      </c>
      <c r="K3737" t="s">
        <v>1714</v>
      </c>
      <c r="L3737" t="s">
        <v>5281</v>
      </c>
      <c r="W3737" t="s">
        <v>5332</v>
      </c>
      <c r="X3737" t="s">
        <v>11</v>
      </c>
      <c r="AD3737">
        <v>200000</v>
      </c>
      <c r="AE3737">
        <v>6.8</v>
      </c>
      <c r="AF3737">
        <v>59379</v>
      </c>
      <c r="AG3737">
        <f>IFERROR(CORREL(AD3737:$AD$3757, AF3737:$AF$3757), "")</f>
        <v>0.53943370731166362</v>
      </c>
      <c r="AH3737">
        <f t="shared" si="86"/>
        <v>-140621</v>
      </c>
    </row>
    <row r="3738" spans="1:34" x14ac:dyDescent="0.3">
      <c r="A3738" t="s">
        <v>8</v>
      </c>
      <c r="B3738" t="s">
        <v>3390</v>
      </c>
      <c r="G3738">
        <v>114</v>
      </c>
      <c r="H3738" t="s">
        <v>5366</v>
      </c>
      <c r="I3738" t="s">
        <v>1714</v>
      </c>
      <c r="J3738" t="s">
        <v>5281</v>
      </c>
      <c r="W3738" t="s">
        <v>3391</v>
      </c>
      <c r="X3738" t="s">
        <v>11</v>
      </c>
      <c r="AD3738">
        <v>15000000</v>
      </c>
      <c r="AE3738">
        <v>6.6</v>
      </c>
      <c r="AF3738">
        <v>32721635</v>
      </c>
      <c r="AG3738">
        <f>IFERROR(CORREL(AD3738:$AD$3757, AF3738:$AF$3757), "")</f>
        <v>0.53683363060363221</v>
      </c>
      <c r="AH3738">
        <f t="shared" si="86"/>
        <v>17721635</v>
      </c>
    </row>
    <row r="3739" spans="1:34" x14ac:dyDescent="0.3">
      <c r="A3739" t="s">
        <v>197</v>
      </c>
      <c r="B3739" t="s">
        <v>322</v>
      </c>
      <c r="G3739">
        <v>84</v>
      </c>
      <c r="H3739" t="s">
        <v>897</v>
      </c>
      <c r="I3739" t="s">
        <v>5363</v>
      </c>
      <c r="J3739" t="s">
        <v>5281</v>
      </c>
      <c r="W3739" t="s">
        <v>5333</v>
      </c>
      <c r="X3739" t="s">
        <v>11</v>
      </c>
      <c r="AD3739">
        <v>60000</v>
      </c>
      <c r="AE3739">
        <v>7.5</v>
      </c>
      <c r="AF3739">
        <v>3216970</v>
      </c>
      <c r="AG3739">
        <f>IFERROR(CORREL(AD3739:$AD$3757, AF3739:$AF$3757), "")</f>
        <v>0.50634518279554253</v>
      </c>
      <c r="AH3739">
        <f t="shared" si="86"/>
        <v>3156970</v>
      </c>
    </row>
    <row r="3740" spans="1:34" x14ac:dyDescent="0.3">
      <c r="A3740" t="s">
        <v>8</v>
      </c>
      <c r="B3740" t="s">
        <v>5334</v>
      </c>
      <c r="G3740">
        <v>87</v>
      </c>
      <c r="H3740" t="s">
        <v>5367</v>
      </c>
      <c r="I3740" t="s">
        <v>528</v>
      </c>
      <c r="J3740" t="s">
        <v>5359</v>
      </c>
      <c r="W3740" t="s">
        <v>5335</v>
      </c>
      <c r="X3740" t="s">
        <v>11</v>
      </c>
      <c r="AD3740">
        <v>60000</v>
      </c>
      <c r="AE3740">
        <v>5.3</v>
      </c>
      <c r="AF3740">
        <v>536767</v>
      </c>
      <c r="AG3740">
        <f>IFERROR(CORREL(AD3740:$AD$3757, AF3740:$AF$3757), "")</f>
        <v>0.51007118769064663</v>
      </c>
      <c r="AH3740">
        <f t="shared" si="86"/>
        <v>476767</v>
      </c>
    </row>
    <row r="3741" spans="1:34" x14ac:dyDescent="0.3">
      <c r="A3741" t="s">
        <v>8</v>
      </c>
      <c r="B3741" t="s">
        <v>3972</v>
      </c>
      <c r="G3741">
        <v>100</v>
      </c>
      <c r="H3741" t="s">
        <v>528</v>
      </c>
      <c r="I3741" t="s">
        <v>4675</v>
      </c>
      <c r="J3741" t="s">
        <v>897</v>
      </c>
      <c r="W3741" t="s">
        <v>5336</v>
      </c>
      <c r="X3741" t="s">
        <v>11</v>
      </c>
      <c r="AD3741">
        <v>65000</v>
      </c>
      <c r="AE3741">
        <v>7.3</v>
      </c>
      <c r="AF3741">
        <v>11529368</v>
      </c>
      <c r="AG3741">
        <f>IFERROR(CORREL(AD3741:$AD$3757, AF3741:$AF$3757), "")</f>
        <v>0.50760897142849304</v>
      </c>
      <c r="AH3741">
        <f t="shared" si="86"/>
        <v>11464368</v>
      </c>
    </row>
    <row r="3742" spans="1:34" x14ac:dyDescent="0.3">
      <c r="A3742" t="s">
        <v>8</v>
      </c>
      <c r="B3742" t="s">
        <v>5337</v>
      </c>
      <c r="G3742">
        <v>82</v>
      </c>
      <c r="H3742" t="s">
        <v>528</v>
      </c>
      <c r="W3742" t="s">
        <v>5338</v>
      </c>
      <c r="X3742" t="s">
        <v>11</v>
      </c>
      <c r="AD3742">
        <v>60000</v>
      </c>
      <c r="AE3742">
        <v>5.6</v>
      </c>
      <c r="AF3742">
        <v>40557</v>
      </c>
      <c r="AG3742">
        <f>IFERROR(CORREL(AD3742:$AD$3757, AF3742:$AF$3757), "")</f>
        <v>0.66367448601205326</v>
      </c>
      <c r="AH3742">
        <f t="shared" si="86"/>
        <v>-19443</v>
      </c>
    </row>
    <row r="3743" spans="1:34" x14ac:dyDescent="0.3">
      <c r="A3743" t="s">
        <v>8</v>
      </c>
      <c r="B3743" t="s">
        <v>5339</v>
      </c>
      <c r="G3743">
        <v>82</v>
      </c>
      <c r="H3743" t="s">
        <v>528</v>
      </c>
      <c r="I3743" t="s">
        <v>897</v>
      </c>
      <c r="W3743" t="s">
        <v>5340</v>
      </c>
      <c r="X3743" t="s">
        <v>11</v>
      </c>
      <c r="AD3743">
        <v>70000</v>
      </c>
      <c r="AE3743">
        <v>5.6</v>
      </c>
      <c r="AF3743">
        <v>30084</v>
      </c>
      <c r="AG3743">
        <f>IFERROR(CORREL(AD3743:$AD$3757, AF3743:$AF$3757), "")</f>
        <v>0.66290731524253832</v>
      </c>
      <c r="AH3743">
        <f t="shared" si="86"/>
        <v>-39916</v>
      </c>
    </row>
    <row r="3744" spans="1:34" x14ac:dyDescent="0.3">
      <c r="A3744" t="s">
        <v>8</v>
      </c>
      <c r="B3744" t="s">
        <v>4738</v>
      </c>
      <c r="G3744">
        <v>98</v>
      </c>
      <c r="H3744" t="s">
        <v>528</v>
      </c>
      <c r="I3744" t="s">
        <v>897</v>
      </c>
      <c r="J3744" t="s">
        <v>5359</v>
      </c>
      <c r="W3744" t="s">
        <v>5341</v>
      </c>
      <c r="X3744" t="s">
        <v>11</v>
      </c>
      <c r="AD3744">
        <v>25000</v>
      </c>
      <c r="AE3744">
        <v>6.6</v>
      </c>
      <c r="AF3744">
        <v>10246600</v>
      </c>
      <c r="AG3744">
        <f>IFERROR(CORREL(AD3744:$AD$3757, AF3744:$AF$3757), "")</f>
        <v>0.66216409775516827</v>
      </c>
      <c r="AH3744">
        <f t="shared" si="86"/>
        <v>10221600</v>
      </c>
    </row>
    <row r="3745" spans="1:34" x14ac:dyDescent="0.3">
      <c r="A3745" t="s">
        <v>8</v>
      </c>
      <c r="B3745" t="s">
        <v>5136</v>
      </c>
      <c r="G3745">
        <v>98</v>
      </c>
      <c r="H3745" t="s">
        <v>528</v>
      </c>
      <c r="I3745" t="s">
        <v>897</v>
      </c>
      <c r="J3745" t="s">
        <v>5359</v>
      </c>
      <c r="W3745" t="s">
        <v>5342</v>
      </c>
      <c r="X3745" t="s">
        <v>11</v>
      </c>
      <c r="AD3745">
        <v>65000</v>
      </c>
      <c r="AE3745">
        <v>6.3</v>
      </c>
      <c r="AF3745">
        <v>389804</v>
      </c>
      <c r="AG3745">
        <f>IFERROR(CORREL(AD3745:$AD$3757, AF3745:$AF$3757), "")</f>
        <v>0.92999233051708152</v>
      </c>
      <c r="AH3745">
        <f t="shared" si="86"/>
        <v>324804</v>
      </c>
    </row>
    <row r="3746" spans="1:34" x14ac:dyDescent="0.3">
      <c r="A3746" t="s">
        <v>8</v>
      </c>
      <c r="B3746" t="s">
        <v>1454</v>
      </c>
      <c r="G3746">
        <v>90</v>
      </c>
      <c r="H3746" t="s">
        <v>897</v>
      </c>
      <c r="W3746" t="s">
        <v>5343</v>
      </c>
      <c r="X3746" t="s">
        <v>11</v>
      </c>
      <c r="AD3746">
        <v>42000</v>
      </c>
      <c r="AE3746">
        <v>7.5</v>
      </c>
      <c r="AF3746">
        <v>241816</v>
      </c>
      <c r="AG3746">
        <f>IFERROR(CORREL(AD3746:$AD$3757, AF3746:$AF$3757), "")</f>
        <v>0.93070350240194932</v>
      </c>
      <c r="AH3746">
        <f t="shared" si="86"/>
        <v>199816</v>
      </c>
    </row>
    <row r="3747" spans="1:34" x14ac:dyDescent="0.3">
      <c r="A3747" t="s">
        <v>8</v>
      </c>
      <c r="B3747" t="s">
        <v>5344</v>
      </c>
      <c r="G3747">
        <v>90</v>
      </c>
      <c r="H3747" t="s">
        <v>528</v>
      </c>
      <c r="I3747" t="s">
        <v>5359</v>
      </c>
      <c r="W3747" t="s">
        <v>5345</v>
      </c>
      <c r="X3747" t="s">
        <v>11</v>
      </c>
      <c r="AD3747">
        <v>40000</v>
      </c>
      <c r="AE3747">
        <v>7.6</v>
      </c>
      <c r="AF3747">
        <v>277233</v>
      </c>
      <c r="AG3747">
        <f>IFERROR(CORREL(AD3747:$AD$3757, AF3747:$AF$3757), "")</f>
        <v>0.93254024629346222</v>
      </c>
      <c r="AH3747">
        <f t="shared" si="86"/>
        <v>237233</v>
      </c>
    </row>
    <row r="3748" spans="1:34" x14ac:dyDescent="0.3">
      <c r="A3748" t="s">
        <v>197</v>
      </c>
      <c r="B3748" t="s">
        <v>1910</v>
      </c>
      <c r="G3748">
        <v>102</v>
      </c>
      <c r="H3748" t="s">
        <v>528</v>
      </c>
      <c r="W3748" t="s">
        <v>5346</v>
      </c>
      <c r="X3748" t="s">
        <v>11</v>
      </c>
      <c r="AD3748">
        <v>230000</v>
      </c>
      <c r="AE3748">
        <v>7.8</v>
      </c>
      <c r="AF3748">
        <v>3151130</v>
      </c>
      <c r="AG3748">
        <f>IFERROR(CORREL(AD3748:$AD$3757, AF3748:$AF$3757), "")</f>
        <v>0.93467136408964213</v>
      </c>
      <c r="AH3748">
        <f t="shared" si="86"/>
        <v>2921130</v>
      </c>
    </row>
    <row r="3749" spans="1:34" x14ac:dyDescent="0.3">
      <c r="A3749" t="s">
        <v>8</v>
      </c>
      <c r="B3749" t="s">
        <v>2688</v>
      </c>
      <c r="G3749">
        <v>97</v>
      </c>
      <c r="H3749" t="s">
        <v>528</v>
      </c>
      <c r="I3749" t="s">
        <v>897</v>
      </c>
      <c r="W3749" t="s">
        <v>5347</v>
      </c>
      <c r="X3749" t="s">
        <v>11</v>
      </c>
      <c r="AD3749">
        <v>25000</v>
      </c>
      <c r="AE3749">
        <v>7.3</v>
      </c>
      <c r="AF3749">
        <v>2856622</v>
      </c>
      <c r="AG3749">
        <f>IFERROR(CORREL(AD3749:$AD$3757, AF3749:$AF$3757), "")</f>
        <v>0.95814987280493846</v>
      </c>
      <c r="AH3749">
        <f t="shared" si="86"/>
        <v>2831622</v>
      </c>
    </row>
    <row r="3750" spans="1:34" x14ac:dyDescent="0.3">
      <c r="A3750" t="s">
        <v>8</v>
      </c>
      <c r="B3750" t="s">
        <v>135</v>
      </c>
      <c r="G3750">
        <v>109</v>
      </c>
      <c r="H3750" t="s">
        <v>354</v>
      </c>
      <c r="I3750" t="s">
        <v>5366</v>
      </c>
      <c r="J3750" t="s">
        <v>897</v>
      </c>
      <c r="K3750" t="s">
        <v>5281</v>
      </c>
      <c r="W3750" t="s">
        <v>2052</v>
      </c>
      <c r="X3750" t="s">
        <v>11</v>
      </c>
      <c r="AD3750">
        <v>35000000</v>
      </c>
      <c r="AE3750">
        <v>5.7</v>
      </c>
      <c r="AF3750">
        <v>10499968</v>
      </c>
      <c r="AG3750">
        <f>IFERROR(CORREL(AD3750:$AD$3757, AF3750:$AF$3757), "")</f>
        <v>0.98206514957363411</v>
      </c>
      <c r="AH3750">
        <f t="shared" si="86"/>
        <v>-24500032</v>
      </c>
    </row>
    <row r="3751" spans="1:34" x14ac:dyDescent="0.3">
      <c r="A3751" t="s">
        <v>197</v>
      </c>
      <c r="B3751" t="s">
        <v>2442</v>
      </c>
      <c r="G3751">
        <v>100</v>
      </c>
      <c r="H3751" t="s">
        <v>528</v>
      </c>
      <c r="I3751" t="s">
        <v>897</v>
      </c>
      <c r="W3751" t="s">
        <v>5348</v>
      </c>
      <c r="X3751" t="s">
        <v>11</v>
      </c>
      <c r="AD3751">
        <v>23000</v>
      </c>
      <c r="AE3751">
        <v>7.1</v>
      </c>
      <c r="AF3751">
        <v>1227508</v>
      </c>
      <c r="AG3751">
        <f>IFERROR(CORREL(AD3751:$AD$3757, AF3751:$AF$3757), "")</f>
        <v>0.40329395634250526</v>
      </c>
      <c r="AH3751">
        <f t="shared" si="86"/>
        <v>1204508</v>
      </c>
    </row>
    <row r="3752" spans="1:34" x14ac:dyDescent="0.3">
      <c r="A3752" t="s">
        <v>8</v>
      </c>
      <c r="B3752" t="s">
        <v>3653</v>
      </c>
      <c r="G3752">
        <v>108</v>
      </c>
      <c r="H3752" t="s">
        <v>528</v>
      </c>
      <c r="I3752" t="s">
        <v>5366</v>
      </c>
      <c r="J3752" t="s">
        <v>1714</v>
      </c>
      <c r="W3752" t="s">
        <v>5349</v>
      </c>
      <c r="X3752" t="s">
        <v>11</v>
      </c>
      <c r="AD3752">
        <v>10000</v>
      </c>
      <c r="AE3752">
        <v>6.1</v>
      </c>
      <c r="AF3752">
        <v>180483</v>
      </c>
      <c r="AG3752">
        <f>IFERROR(CORREL(AD3752:$AD$3757, AF3752:$AF$3757), "")</f>
        <v>0.24731826780276636</v>
      </c>
      <c r="AH3752">
        <f t="shared" si="86"/>
        <v>170483</v>
      </c>
    </row>
    <row r="3753" spans="1:34" x14ac:dyDescent="0.3">
      <c r="A3753" t="s">
        <v>8</v>
      </c>
      <c r="B3753" t="s">
        <v>3665</v>
      </c>
      <c r="G3753">
        <v>110</v>
      </c>
      <c r="H3753" t="s">
        <v>897</v>
      </c>
      <c r="I3753" t="s">
        <v>5368</v>
      </c>
      <c r="J3753" t="s">
        <v>5359</v>
      </c>
      <c r="W3753" t="s">
        <v>5350</v>
      </c>
      <c r="X3753" t="s">
        <v>762</v>
      </c>
      <c r="AD3753">
        <v>4500</v>
      </c>
      <c r="AE3753">
        <v>6.9</v>
      </c>
      <c r="AF3753">
        <v>136007</v>
      </c>
      <c r="AG3753">
        <f>IFERROR(CORREL(AD3753:$AD$3757, AF3753:$AF$3757), "")</f>
        <v>0.45126947697904329</v>
      </c>
      <c r="AH3753">
        <f t="shared" si="86"/>
        <v>131507</v>
      </c>
    </row>
    <row r="3754" spans="1:34" x14ac:dyDescent="0.3">
      <c r="A3754" t="s">
        <v>8</v>
      </c>
      <c r="B3754" t="s">
        <v>5351</v>
      </c>
      <c r="G3754">
        <v>90</v>
      </c>
      <c r="H3754" t="s">
        <v>897</v>
      </c>
      <c r="W3754" t="s">
        <v>5352</v>
      </c>
      <c r="X3754" t="s">
        <v>5170</v>
      </c>
      <c r="AD3754">
        <v>10000</v>
      </c>
      <c r="AE3754">
        <v>7.5</v>
      </c>
      <c r="AF3754">
        <v>673780</v>
      </c>
      <c r="AG3754">
        <f>IFERROR(CORREL(AD3754:$AD$3757, AF3754:$AF$3757), "")</f>
        <v>0.40192015189534502</v>
      </c>
      <c r="AH3754">
        <f t="shared" si="86"/>
        <v>663780</v>
      </c>
    </row>
    <row r="3755" spans="1:34" x14ac:dyDescent="0.3">
      <c r="A3755" t="s">
        <v>8</v>
      </c>
      <c r="B3755" t="s">
        <v>5353</v>
      </c>
      <c r="G3755">
        <v>77</v>
      </c>
      <c r="H3755" t="s">
        <v>897</v>
      </c>
      <c r="I3755" t="s">
        <v>5358</v>
      </c>
      <c r="J3755" t="s">
        <v>5281</v>
      </c>
      <c r="W3755" t="s">
        <v>5354</v>
      </c>
      <c r="X3755" t="s">
        <v>11</v>
      </c>
      <c r="AD3755">
        <v>7000</v>
      </c>
      <c r="AE3755">
        <v>7</v>
      </c>
      <c r="AF3755">
        <v>424760</v>
      </c>
      <c r="AG3755">
        <f>IFERROR(CORREL(AD3755:$AD$3757, AF3755:$AF$3757), "")</f>
        <v>0.63405210000721235</v>
      </c>
      <c r="AH3755">
        <f t="shared" si="86"/>
        <v>417760</v>
      </c>
    </row>
    <row r="3756" spans="1:34" x14ac:dyDescent="0.3">
      <c r="A3756" t="s">
        <v>8</v>
      </c>
      <c r="B3756" t="s">
        <v>1299</v>
      </c>
      <c r="G3756">
        <v>81</v>
      </c>
      <c r="H3756" t="s">
        <v>354</v>
      </c>
      <c r="I3756" t="s">
        <v>5366</v>
      </c>
      <c r="J3756" t="s">
        <v>897</v>
      </c>
      <c r="K3756" t="s">
        <v>5359</v>
      </c>
      <c r="L3756" t="s">
        <v>5281</v>
      </c>
      <c r="W3756" t="s">
        <v>5355</v>
      </c>
      <c r="X3756" t="s">
        <v>733</v>
      </c>
      <c r="AD3756">
        <v>7000</v>
      </c>
      <c r="AE3756">
        <v>6.9</v>
      </c>
      <c r="AF3756">
        <v>2040920</v>
      </c>
      <c r="AG3756">
        <f>IFERROR(CORREL(AD3756:$AD$3757, AF3756:$AF$3757), "")</f>
        <v>1</v>
      </c>
      <c r="AH3756">
        <f t="shared" si="86"/>
        <v>2033920</v>
      </c>
    </row>
    <row r="3757" spans="1:34" x14ac:dyDescent="0.3">
      <c r="A3757" t="s">
        <v>8</v>
      </c>
      <c r="B3757" t="s">
        <v>5197</v>
      </c>
      <c r="G3757">
        <v>90</v>
      </c>
      <c r="H3757" t="s">
        <v>4675</v>
      </c>
      <c r="W3757" t="s">
        <v>5356</v>
      </c>
      <c r="X3757" t="s">
        <v>11</v>
      </c>
      <c r="AD3757">
        <v>1100</v>
      </c>
      <c r="AE3757">
        <v>6.6</v>
      </c>
      <c r="AF3757">
        <v>85222</v>
      </c>
      <c r="AG3757">
        <v>0</v>
      </c>
      <c r="AH3757">
        <f t="shared" si="86"/>
        <v>84122</v>
      </c>
    </row>
  </sheetData>
  <autoFilter ref="A1:AY3757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01C8-1904-43B3-B9E4-60DFA23B32E7}">
  <dimension ref="A3:B21"/>
  <sheetViews>
    <sheetView workbookViewId="0">
      <selection activeCell="A3" sqref="A3"/>
    </sheetView>
  </sheetViews>
  <sheetFormatPr defaultRowHeight="14.4" x14ac:dyDescent="0.3"/>
  <cols>
    <col min="1" max="1" width="33.33203125" bestFit="1" customWidth="1"/>
    <col min="2" max="2" width="16.33203125" bestFit="1" customWidth="1"/>
  </cols>
  <sheetData>
    <row r="3" spans="1:2" x14ac:dyDescent="0.3">
      <c r="A3" s="1" t="s">
        <v>5385</v>
      </c>
      <c r="B3" t="s">
        <v>5415</v>
      </c>
    </row>
    <row r="4" spans="1:2" x14ac:dyDescent="0.3">
      <c r="A4" s="2" t="s">
        <v>1182</v>
      </c>
      <c r="B4">
        <v>291323553</v>
      </c>
    </row>
    <row r="5" spans="1:2" x14ac:dyDescent="0.3">
      <c r="A5" s="2" t="s">
        <v>10</v>
      </c>
      <c r="B5">
        <v>523505847</v>
      </c>
    </row>
    <row r="6" spans="1:2" x14ac:dyDescent="0.3">
      <c r="A6" s="2" t="s">
        <v>1179</v>
      </c>
      <c r="B6">
        <v>305024263</v>
      </c>
    </row>
    <row r="7" spans="1:2" x14ac:dyDescent="0.3">
      <c r="A7" s="2" t="s">
        <v>786</v>
      </c>
      <c r="B7">
        <v>292049635</v>
      </c>
    </row>
    <row r="8" spans="1:2" x14ac:dyDescent="0.3">
      <c r="A8" s="2" t="s">
        <v>3896</v>
      </c>
      <c r="B8">
        <v>424449459</v>
      </c>
    </row>
    <row r="9" spans="1:2" x14ac:dyDescent="0.3">
      <c r="A9" s="2" t="s">
        <v>539</v>
      </c>
      <c r="B9">
        <v>286838870</v>
      </c>
    </row>
    <row r="10" spans="1:2" x14ac:dyDescent="0.3">
      <c r="A10" s="2" t="s">
        <v>1206</v>
      </c>
      <c r="B10">
        <v>274691196</v>
      </c>
    </row>
    <row r="11" spans="1:2" x14ac:dyDescent="0.3">
      <c r="A11" s="2" t="s">
        <v>1019</v>
      </c>
      <c r="B11">
        <v>293784000</v>
      </c>
    </row>
    <row r="12" spans="1:2" x14ac:dyDescent="0.3">
      <c r="A12" s="2" t="s">
        <v>866</v>
      </c>
      <c r="B12">
        <v>286471036</v>
      </c>
    </row>
    <row r="13" spans="1:2" x14ac:dyDescent="0.3">
      <c r="A13" s="2" t="s">
        <v>387</v>
      </c>
      <c r="B13">
        <v>359544677</v>
      </c>
    </row>
    <row r="14" spans="1:2" x14ac:dyDescent="0.3">
      <c r="A14" s="2" t="s">
        <v>3832</v>
      </c>
      <c r="B14">
        <v>449935665</v>
      </c>
    </row>
    <row r="15" spans="1:2" x14ac:dyDescent="0.3">
      <c r="A15" s="2" t="s">
        <v>2104</v>
      </c>
      <c r="B15">
        <v>276625409</v>
      </c>
    </row>
    <row r="16" spans="1:2" x14ac:dyDescent="0.3">
      <c r="A16" s="2" t="s">
        <v>124</v>
      </c>
      <c r="B16">
        <v>348316061</v>
      </c>
    </row>
    <row r="17" spans="1:2" x14ac:dyDescent="0.3">
      <c r="A17" s="2" t="s">
        <v>674</v>
      </c>
      <c r="B17">
        <v>329999255</v>
      </c>
    </row>
    <row r="18" spans="1:2" x14ac:dyDescent="0.3">
      <c r="A18" s="2" t="s">
        <v>314</v>
      </c>
      <c r="B18">
        <v>294645577</v>
      </c>
    </row>
    <row r="19" spans="1:2" x14ac:dyDescent="0.3">
      <c r="A19" s="2" t="s">
        <v>766</v>
      </c>
      <c r="B19">
        <v>377783777</v>
      </c>
    </row>
    <row r="20" spans="1:2" x14ac:dyDescent="0.3">
      <c r="A20" s="2" t="s">
        <v>56</v>
      </c>
      <c r="B20">
        <v>458672302</v>
      </c>
    </row>
    <row r="21" spans="1:2" x14ac:dyDescent="0.3">
      <c r="A21" s="2" t="s">
        <v>5387</v>
      </c>
      <c r="B21">
        <v>5873660582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69A7-4632-4A27-99D8-67F19FBB5881}">
  <dimension ref="A3:B28"/>
  <sheetViews>
    <sheetView workbookViewId="0">
      <selection activeCell="N23" sqref="N23"/>
    </sheetView>
  </sheetViews>
  <sheetFormatPr defaultRowHeight="14.4" x14ac:dyDescent="0.3"/>
  <cols>
    <col min="1" max="1" width="19" bestFit="1" customWidth="1"/>
    <col min="2" max="2" width="21.109375" bestFit="1" customWidth="1"/>
  </cols>
  <sheetData>
    <row r="3" spans="1:2" x14ac:dyDescent="0.3">
      <c r="A3" s="1" t="s">
        <v>5385</v>
      </c>
      <c r="B3" t="s">
        <v>5419</v>
      </c>
    </row>
    <row r="4" spans="1:2" x14ac:dyDescent="0.3">
      <c r="A4" s="2" t="s">
        <v>5228</v>
      </c>
      <c r="B4">
        <v>8.6999999999999993</v>
      </c>
    </row>
    <row r="5" spans="1:2" x14ac:dyDescent="0.3">
      <c r="A5" s="2" t="s">
        <v>4766</v>
      </c>
      <c r="B5">
        <v>8.1499999999999986</v>
      </c>
    </row>
    <row r="6" spans="1:2" x14ac:dyDescent="0.3">
      <c r="A6" s="2" t="s">
        <v>4437</v>
      </c>
      <c r="B6">
        <v>8.1999999999999993</v>
      </c>
    </row>
    <row r="7" spans="1:2" x14ac:dyDescent="0.3">
      <c r="A7" s="2" t="s">
        <v>2139</v>
      </c>
      <c r="B7">
        <v>8.4</v>
      </c>
    </row>
    <row r="8" spans="1:2" x14ac:dyDescent="0.3">
      <c r="A8" s="2" t="s">
        <v>2346</v>
      </c>
      <c r="B8">
        <v>8.4333333333333336</v>
      </c>
    </row>
    <row r="9" spans="1:2" x14ac:dyDescent="0.3">
      <c r="A9" s="2" t="s">
        <v>2946</v>
      </c>
      <c r="B9">
        <v>8.5</v>
      </c>
    </row>
    <row r="10" spans="1:2" x14ac:dyDescent="0.3">
      <c r="A10" s="2" t="s">
        <v>2136</v>
      </c>
      <c r="B10">
        <v>8.4</v>
      </c>
    </row>
    <row r="11" spans="1:2" x14ac:dyDescent="0.3">
      <c r="A11" s="2" t="s">
        <v>4434</v>
      </c>
      <c r="B11">
        <v>8.1999999999999993</v>
      </c>
    </row>
    <row r="12" spans="1:2" x14ac:dyDescent="0.3">
      <c r="A12" s="2" t="s">
        <v>4763</v>
      </c>
      <c r="B12">
        <v>8.1499999999999986</v>
      </c>
    </row>
    <row r="13" spans="1:2" x14ac:dyDescent="0.3">
      <c r="A13" s="2" t="s">
        <v>2121</v>
      </c>
      <c r="B13">
        <v>8.2249999999999996</v>
      </c>
    </row>
    <row r="14" spans="1:2" x14ac:dyDescent="0.3">
      <c r="A14" s="2" t="s">
        <v>119</v>
      </c>
      <c r="B14">
        <v>8.3000000000000007</v>
      </c>
    </row>
    <row r="15" spans="1:2" x14ac:dyDescent="0.3">
      <c r="A15" s="2" t="s">
        <v>4001</v>
      </c>
      <c r="B15">
        <v>8.6</v>
      </c>
    </row>
    <row r="16" spans="1:2" x14ac:dyDescent="0.3">
      <c r="A16" s="2" t="s">
        <v>4432</v>
      </c>
      <c r="B16">
        <v>8.1999999999999993</v>
      </c>
    </row>
    <row r="17" spans="1:2" x14ac:dyDescent="0.3">
      <c r="A17" s="2" t="s">
        <v>2943</v>
      </c>
      <c r="B17">
        <v>8.5</v>
      </c>
    </row>
    <row r="18" spans="1:2" x14ac:dyDescent="0.3">
      <c r="A18" s="2" t="s">
        <v>2939</v>
      </c>
      <c r="B18">
        <v>8.5</v>
      </c>
    </row>
    <row r="19" spans="1:2" x14ac:dyDescent="0.3">
      <c r="A19" s="2" t="s">
        <v>158</v>
      </c>
      <c r="B19">
        <v>8.2333333333333343</v>
      </c>
    </row>
    <row r="20" spans="1:2" x14ac:dyDescent="0.3">
      <c r="A20" s="2" t="s">
        <v>125</v>
      </c>
      <c r="B20">
        <v>8.3000000000000007</v>
      </c>
    </row>
    <row r="21" spans="1:2" x14ac:dyDescent="0.3">
      <c r="A21" s="2" t="s">
        <v>1391</v>
      </c>
      <c r="B21">
        <v>8.1333333333333329</v>
      </c>
    </row>
    <row r="22" spans="1:2" x14ac:dyDescent="0.3">
      <c r="A22" s="2" t="s">
        <v>117</v>
      </c>
      <c r="B22">
        <v>8.3000000000000007</v>
      </c>
    </row>
    <row r="23" spans="1:2" x14ac:dyDescent="0.3">
      <c r="A23" s="2" t="s">
        <v>115</v>
      </c>
      <c r="B23">
        <v>8.3000000000000007</v>
      </c>
    </row>
    <row r="24" spans="1:2" x14ac:dyDescent="0.3">
      <c r="A24" s="2" t="s">
        <v>2949</v>
      </c>
      <c r="B24">
        <v>8.5</v>
      </c>
    </row>
    <row r="25" spans="1:2" x14ac:dyDescent="0.3">
      <c r="A25" s="2" t="s">
        <v>513</v>
      </c>
      <c r="B25">
        <v>8.2000000000000011</v>
      </c>
    </row>
    <row r="26" spans="1:2" x14ac:dyDescent="0.3">
      <c r="A26" s="2" t="s">
        <v>4003</v>
      </c>
      <c r="B26">
        <v>8.6</v>
      </c>
    </row>
    <row r="27" spans="1:2" x14ac:dyDescent="0.3">
      <c r="A27" s="2" t="s">
        <v>4430</v>
      </c>
      <c r="B27">
        <v>8.1999999999999993</v>
      </c>
    </row>
    <row r="28" spans="1:2" x14ac:dyDescent="0.3">
      <c r="A28" s="2" t="s">
        <v>5387</v>
      </c>
      <c r="B28">
        <v>200.22499999999999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6"/>
  <sheetViews>
    <sheetView workbookViewId="0">
      <selection activeCell="E2" sqref="E2"/>
    </sheetView>
  </sheetViews>
  <sheetFormatPr defaultRowHeight="14.4" x14ac:dyDescent="0.3"/>
  <cols>
    <col min="1" max="1" width="12.5546875" bestFit="1" customWidth="1"/>
    <col min="2" max="2" width="19.109375" bestFit="1" customWidth="1"/>
    <col min="3" max="3" width="18.88671875" bestFit="1" customWidth="1"/>
  </cols>
  <sheetData>
    <row r="3" spans="1:2" x14ac:dyDescent="0.3">
      <c r="A3" s="1" t="s">
        <v>5385</v>
      </c>
      <c r="B3" t="s">
        <v>5414</v>
      </c>
    </row>
    <row r="4" spans="1:2" x14ac:dyDescent="0.3">
      <c r="A4" s="2" t="s">
        <v>354</v>
      </c>
      <c r="B4">
        <v>959</v>
      </c>
    </row>
    <row r="5" spans="1:2" x14ac:dyDescent="0.3">
      <c r="A5" s="2" t="s">
        <v>253</v>
      </c>
      <c r="B5">
        <v>781</v>
      </c>
    </row>
    <row r="6" spans="1:2" x14ac:dyDescent="0.3">
      <c r="A6" s="2" t="s">
        <v>5360</v>
      </c>
      <c r="B6">
        <v>196</v>
      </c>
    </row>
    <row r="7" spans="1:2" x14ac:dyDescent="0.3">
      <c r="A7" s="2" t="s">
        <v>5367</v>
      </c>
      <c r="B7">
        <v>239</v>
      </c>
    </row>
    <row r="8" spans="1:2" x14ac:dyDescent="0.3">
      <c r="A8" s="2" t="s">
        <v>528</v>
      </c>
      <c r="B8">
        <v>1461</v>
      </c>
    </row>
    <row r="9" spans="1:2" x14ac:dyDescent="0.3">
      <c r="A9" s="2" t="s">
        <v>5366</v>
      </c>
      <c r="B9">
        <v>709</v>
      </c>
    </row>
    <row r="10" spans="1:2" x14ac:dyDescent="0.3">
      <c r="A10" s="2" t="s">
        <v>4675</v>
      </c>
      <c r="B10">
        <v>45</v>
      </c>
    </row>
    <row r="11" spans="1:2" x14ac:dyDescent="0.3">
      <c r="A11" s="2" t="s">
        <v>897</v>
      </c>
      <c r="B11">
        <v>1893</v>
      </c>
    </row>
    <row r="12" spans="1:2" x14ac:dyDescent="0.3">
      <c r="A12" s="2" t="s">
        <v>5361</v>
      </c>
      <c r="B12">
        <v>442</v>
      </c>
    </row>
    <row r="13" spans="1:2" x14ac:dyDescent="0.3">
      <c r="A13" s="2" t="s">
        <v>5357</v>
      </c>
      <c r="B13">
        <v>507</v>
      </c>
    </row>
    <row r="14" spans="1:2" x14ac:dyDescent="0.3">
      <c r="A14" s="2" t="s">
        <v>5364</v>
      </c>
      <c r="B14">
        <v>149</v>
      </c>
    </row>
    <row r="15" spans="1:2" x14ac:dyDescent="0.3">
      <c r="A15" s="2" t="s">
        <v>1714</v>
      </c>
      <c r="B15">
        <v>392</v>
      </c>
    </row>
    <row r="16" spans="1:2" x14ac:dyDescent="0.3">
      <c r="A16" s="2" t="s">
        <v>5368</v>
      </c>
      <c r="B16">
        <v>247</v>
      </c>
    </row>
    <row r="17" spans="1:2" x14ac:dyDescent="0.3">
      <c r="A17" s="2" t="s">
        <v>5362</v>
      </c>
      <c r="B17">
        <v>96</v>
      </c>
    </row>
    <row r="18" spans="1:2" x14ac:dyDescent="0.3">
      <c r="A18" s="2" t="s">
        <v>5363</v>
      </c>
      <c r="B18">
        <v>384</v>
      </c>
    </row>
    <row r="19" spans="1:2" x14ac:dyDescent="0.3">
      <c r="A19" s="2" t="s">
        <v>5359</v>
      </c>
      <c r="B19">
        <v>859</v>
      </c>
    </row>
    <row r="20" spans="1:2" x14ac:dyDescent="0.3">
      <c r="A20" s="2" t="s">
        <v>5358</v>
      </c>
      <c r="B20">
        <v>496</v>
      </c>
    </row>
    <row r="21" spans="1:2" x14ac:dyDescent="0.3">
      <c r="A21" s="2" t="s">
        <v>5365</v>
      </c>
      <c r="B21">
        <v>148</v>
      </c>
    </row>
    <row r="22" spans="1:2" x14ac:dyDescent="0.3">
      <c r="A22" s="2" t="s">
        <v>5281</v>
      </c>
      <c r="B22">
        <v>1117</v>
      </c>
    </row>
    <row r="23" spans="1:2" x14ac:dyDescent="0.3">
      <c r="A23" s="2" t="s">
        <v>2601</v>
      </c>
      <c r="B23">
        <v>152</v>
      </c>
    </row>
    <row r="24" spans="1:2" x14ac:dyDescent="0.3">
      <c r="A24" s="2" t="s">
        <v>4337</v>
      </c>
      <c r="B24">
        <v>59</v>
      </c>
    </row>
    <row r="25" spans="1:2" x14ac:dyDescent="0.3">
      <c r="A25" s="2" t="s">
        <v>5386</v>
      </c>
    </row>
    <row r="26" spans="1:2" x14ac:dyDescent="0.3">
      <c r="A26" s="2" t="s">
        <v>5387</v>
      </c>
      <c r="B26">
        <v>11331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0"/>
  <sheetViews>
    <sheetView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20.5546875" bestFit="1" customWidth="1"/>
    <col min="3" max="3" width="18" bestFit="1" customWidth="1"/>
  </cols>
  <sheetData>
    <row r="3" spans="1:2" x14ac:dyDescent="0.3">
      <c r="A3" s="1" t="s">
        <v>5385</v>
      </c>
      <c r="B3" t="s">
        <v>5388</v>
      </c>
    </row>
    <row r="4" spans="1:2" x14ac:dyDescent="0.3">
      <c r="A4" s="2" t="s">
        <v>5386</v>
      </c>
    </row>
    <row r="5" spans="1:2" x14ac:dyDescent="0.3">
      <c r="A5" s="2" t="s">
        <v>5389</v>
      </c>
      <c r="B5">
        <v>7.6000000000000005</v>
      </c>
    </row>
    <row r="6" spans="1:2" x14ac:dyDescent="0.3">
      <c r="A6" s="2" t="s">
        <v>5390</v>
      </c>
      <c r="B6">
        <v>6.314814814814814</v>
      </c>
    </row>
    <row r="7" spans="1:2" x14ac:dyDescent="0.3">
      <c r="A7" s="2" t="s">
        <v>5391</v>
      </c>
      <c r="B7">
        <v>5.971092951991837</v>
      </c>
    </row>
    <row r="8" spans="1:2" x14ac:dyDescent="0.3">
      <c r="A8" s="2" t="s">
        <v>5392</v>
      </c>
      <c r="B8">
        <v>6.394004944375788</v>
      </c>
    </row>
    <row r="9" spans="1:2" x14ac:dyDescent="0.3">
      <c r="A9" s="2" t="s">
        <v>5393</v>
      </c>
      <c r="B9">
        <v>6.8443734015345221</v>
      </c>
    </row>
    <row r="10" spans="1:2" x14ac:dyDescent="0.3">
      <c r="A10" s="2" t="s">
        <v>5394</v>
      </c>
      <c r="B10">
        <v>7.2408888888888878</v>
      </c>
    </row>
    <row r="11" spans="1:2" x14ac:dyDescent="0.3">
      <c r="A11" s="2" t="s">
        <v>5395</v>
      </c>
      <c r="B11">
        <v>7.468333333333331</v>
      </c>
    </row>
    <row r="12" spans="1:2" x14ac:dyDescent="0.3">
      <c r="A12" s="2" t="s">
        <v>5396</v>
      </c>
      <c r="B12">
        <v>7.6033333333333344</v>
      </c>
    </row>
    <row r="13" spans="1:2" x14ac:dyDescent="0.3">
      <c r="A13" s="2" t="s">
        <v>5397</v>
      </c>
      <c r="B13">
        <v>7.4466666666666672</v>
      </c>
    </row>
    <row r="14" spans="1:2" x14ac:dyDescent="0.3">
      <c r="A14" s="2" t="s">
        <v>5398</v>
      </c>
      <c r="B14">
        <v>7.6857142857142851</v>
      </c>
    </row>
    <row r="15" spans="1:2" x14ac:dyDescent="0.3">
      <c r="A15" s="2" t="s">
        <v>5399</v>
      </c>
      <c r="B15">
        <v>7.8666666666666671</v>
      </c>
    </row>
    <row r="16" spans="1:2" x14ac:dyDescent="0.3">
      <c r="A16" s="2" t="s">
        <v>5400</v>
      </c>
      <c r="B16">
        <v>7.7</v>
      </c>
    </row>
    <row r="17" spans="1:2" x14ac:dyDescent="0.3">
      <c r="A17" s="2" t="s">
        <v>5401</v>
      </c>
      <c r="B17">
        <v>7.7333333333333343</v>
      </c>
    </row>
    <row r="18" spans="1:2" x14ac:dyDescent="0.3">
      <c r="A18" s="2" t="s">
        <v>5402</v>
      </c>
      <c r="B18">
        <v>6.6</v>
      </c>
    </row>
    <row r="19" spans="1:2" x14ac:dyDescent="0.3">
      <c r="A19" s="2" t="s">
        <v>5403</v>
      </c>
      <c r="B19">
        <v>7.4</v>
      </c>
    </row>
    <row r="20" spans="1:2" x14ac:dyDescent="0.3">
      <c r="A20" s="2" t="s">
        <v>5387</v>
      </c>
      <c r="B20">
        <v>6.4652822151224818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39"/>
  <sheetViews>
    <sheetView workbookViewId="0">
      <selection activeCell="C18" sqref="C18"/>
    </sheetView>
  </sheetViews>
  <sheetFormatPr defaultRowHeight="14.4" x14ac:dyDescent="0.3"/>
  <cols>
    <col min="1" max="1" width="12.5546875" bestFit="1" customWidth="1"/>
    <col min="2" max="4" width="21.88671875" bestFit="1" customWidth="1"/>
  </cols>
  <sheetData>
    <row r="3" spans="1:2" x14ac:dyDescent="0.3">
      <c r="A3" s="1" t="s">
        <v>5385</v>
      </c>
      <c r="B3" t="s">
        <v>5416</v>
      </c>
    </row>
    <row r="4" spans="1:2" x14ac:dyDescent="0.3">
      <c r="A4" s="2" t="s">
        <v>591</v>
      </c>
      <c r="B4">
        <v>2</v>
      </c>
    </row>
    <row r="5" spans="1:2" x14ac:dyDescent="0.3">
      <c r="A5" s="2" t="s">
        <v>4999</v>
      </c>
      <c r="B5">
        <v>1</v>
      </c>
    </row>
    <row r="6" spans="1:2" x14ac:dyDescent="0.3">
      <c r="A6" s="2" t="s">
        <v>2496</v>
      </c>
      <c r="B6">
        <v>1</v>
      </c>
    </row>
    <row r="7" spans="1:2" x14ac:dyDescent="0.3">
      <c r="A7" s="2" t="s">
        <v>3684</v>
      </c>
      <c r="B7">
        <v>1</v>
      </c>
    </row>
    <row r="8" spans="1:2" x14ac:dyDescent="0.3">
      <c r="A8" s="2" t="s">
        <v>1941</v>
      </c>
      <c r="B8">
        <v>7</v>
      </c>
    </row>
    <row r="9" spans="1:2" x14ac:dyDescent="0.3">
      <c r="A9" s="2" t="s">
        <v>4602</v>
      </c>
      <c r="B9">
        <v>1</v>
      </c>
    </row>
    <row r="10" spans="1:2" x14ac:dyDescent="0.3">
      <c r="A10" s="2" t="s">
        <v>4136</v>
      </c>
      <c r="B10">
        <v>3</v>
      </c>
    </row>
    <row r="11" spans="1:2" x14ac:dyDescent="0.3">
      <c r="A11" s="2" t="s">
        <v>2954</v>
      </c>
      <c r="B11">
        <v>17</v>
      </c>
    </row>
    <row r="12" spans="1:2" x14ac:dyDescent="0.3">
      <c r="A12" s="2" t="s">
        <v>2786</v>
      </c>
      <c r="B12">
        <v>3</v>
      </c>
    </row>
    <row r="13" spans="1:2" x14ac:dyDescent="0.3">
      <c r="A13" s="2" t="s">
        <v>11</v>
      </c>
      <c r="B13">
        <v>3598</v>
      </c>
    </row>
    <row r="14" spans="1:2" x14ac:dyDescent="0.3">
      <c r="A14" s="2" t="s">
        <v>1177</v>
      </c>
      <c r="B14">
        <v>1</v>
      </c>
    </row>
    <row r="15" spans="1:2" x14ac:dyDescent="0.3">
      <c r="A15" s="2" t="s">
        <v>762</v>
      </c>
      <c r="B15">
        <v>34</v>
      </c>
    </row>
    <row r="16" spans="1:2" x14ac:dyDescent="0.3">
      <c r="A16" s="2" t="s">
        <v>3056</v>
      </c>
      <c r="B16">
        <v>10</v>
      </c>
    </row>
    <row r="17" spans="1:2" x14ac:dyDescent="0.3">
      <c r="A17" s="2" t="s">
        <v>4938</v>
      </c>
      <c r="B17">
        <v>1</v>
      </c>
    </row>
    <row r="18" spans="1:2" x14ac:dyDescent="0.3">
      <c r="A18" s="2" t="s">
        <v>3889</v>
      </c>
      <c r="B18">
        <v>5</v>
      </c>
    </row>
    <row r="19" spans="1:2" x14ac:dyDescent="0.3">
      <c r="A19" s="2" t="s">
        <v>3823</v>
      </c>
      <c r="B19">
        <v>1</v>
      </c>
    </row>
    <row r="20" spans="1:2" x14ac:dyDescent="0.3">
      <c r="A20" s="2" t="s">
        <v>5076</v>
      </c>
      <c r="B20">
        <v>2</v>
      </c>
    </row>
    <row r="21" spans="1:2" x14ac:dyDescent="0.3">
      <c r="A21" s="2" t="s">
        <v>2612</v>
      </c>
      <c r="B21">
        <v>7</v>
      </c>
    </row>
    <row r="22" spans="1:2" x14ac:dyDescent="0.3">
      <c r="A22" s="2" t="s">
        <v>2077</v>
      </c>
      <c r="B22">
        <v>10</v>
      </c>
    </row>
    <row r="23" spans="1:2" x14ac:dyDescent="0.3">
      <c r="A23" s="2" t="s">
        <v>1851</v>
      </c>
      <c r="B23">
        <v>1</v>
      </c>
    </row>
    <row r="24" spans="1:2" x14ac:dyDescent="0.3">
      <c r="A24" s="2" t="s">
        <v>3713</v>
      </c>
      <c r="B24">
        <v>5</v>
      </c>
    </row>
    <row r="25" spans="1:2" x14ac:dyDescent="0.3">
      <c r="A25" s="2" t="s">
        <v>521</v>
      </c>
      <c r="B25">
        <v>15</v>
      </c>
    </row>
    <row r="26" spans="1:2" x14ac:dyDescent="0.3">
      <c r="A26" s="2" t="s">
        <v>1731</v>
      </c>
      <c r="B26">
        <v>1</v>
      </c>
    </row>
    <row r="27" spans="1:2" x14ac:dyDescent="0.3">
      <c r="A27" s="2" t="s">
        <v>3169</v>
      </c>
      <c r="B27">
        <v>1</v>
      </c>
    </row>
    <row r="28" spans="1:2" x14ac:dyDescent="0.3">
      <c r="A28" s="2" t="s">
        <v>4688</v>
      </c>
      <c r="B28">
        <v>1</v>
      </c>
    </row>
    <row r="29" spans="1:2" x14ac:dyDescent="0.3">
      <c r="A29" s="2" t="s">
        <v>4487</v>
      </c>
      <c r="B29">
        <v>4</v>
      </c>
    </row>
    <row r="30" spans="1:2" x14ac:dyDescent="0.3">
      <c r="A30" s="2" t="s">
        <v>5170</v>
      </c>
      <c r="B30">
        <v>3</v>
      </c>
    </row>
    <row r="31" spans="1:2" x14ac:dyDescent="0.3">
      <c r="A31" s="2" t="s">
        <v>4349</v>
      </c>
      <c r="B31">
        <v>5</v>
      </c>
    </row>
    <row r="32" spans="1:2" x14ac:dyDescent="0.3">
      <c r="A32" s="2" t="s">
        <v>5156</v>
      </c>
      <c r="B32">
        <v>1</v>
      </c>
    </row>
    <row r="33" spans="1:2" x14ac:dyDescent="0.3">
      <c r="A33" s="2" t="s">
        <v>4639</v>
      </c>
      <c r="B33">
        <v>1</v>
      </c>
    </row>
    <row r="34" spans="1:2" x14ac:dyDescent="0.3">
      <c r="A34" s="2" t="s">
        <v>733</v>
      </c>
      <c r="B34">
        <v>23</v>
      </c>
    </row>
    <row r="35" spans="1:2" x14ac:dyDescent="0.3">
      <c r="A35" s="2" t="s">
        <v>3521</v>
      </c>
      <c r="B35">
        <v>3</v>
      </c>
    </row>
    <row r="36" spans="1:2" x14ac:dyDescent="0.3">
      <c r="A36" s="2" t="s">
        <v>5044</v>
      </c>
      <c r="B36">
        <v>1</v>
      </c>
    </row>
    <row r="37" spans="1:2" x14ac:dyDescent="0.3">
      <c r="A37" s="2" t="s">
        <v>4820</v>
      </c>
      <c r="B37">
        <v>1</v>
      </c>
    </row>
    <row r="38" spans="1:2" x14ac:dyDescent="0.3">
      <c r="A38" s="2" t="s">
        <v>5386</v>
      </c>
    </row>
    <row r="39" spans="1:2" x14ac:dyDescent="0.3">
      <c r="A39" s="2" t="s">
        <v>5387</v>
      </c>
      <c r="B39">
        <v>3771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cleaned_dataset (1)</vt:lpstr>
      <vt:lpstr>Sheet4</vt:lpstr>
      <vt:lpstr>Sheet7</vt:lpstr>
      <vt:lpstr>Sheet8</vt:lpstr>
      <vt:lpstr>Sheet2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Aggarwal</dc:creator>
  <cp:lastModifiedBy>Rudra Aggarwal</cp:lastModifiedBy>
  <dcterms:created xsi:type="dcterms:W3CDTF">2023-08-04T22:31:12Z</dcterms:created>
  <dcterms:modified xsi:type="dcterms:W3CDTF">2023-08-08T10:24:41Z</dcterms:modified>
</cp:coreProperties>
</file>