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tering" sheetId="1" r:id="rId4"/>
    <sheet state="visible" name="Porosity" sheetId="2" r:id="rId5"/>
    <sheet state="visible" name="Compressive Strength" sheetId="3" r:id="rId6"/>
  </sheets>
  <definedNames/>
  <calcPr/>
</workbook>
</file>

<file path=xl/sharedStrings.xml><?xml version="1.0" encoding="utf-8"?>
<sst xmlns="http://schemas.openxmlformats.org/spreadsheetml/2006/main" count="192" uniqueCount="129">
  <si>
    <t>Al(%)</t>
  </si>
  <si>
    <t>NaCl (%)</t>
  </si>
  <si>
    <t>Corn (%)</t>
  </si>
  <si>
    <t>Weight before leaching (g)</t>
  </si>
  <si>
    <t>after 4 hours</t>
  </si>
  <si>
    <t>after 6 hours</t>
  </si>
  <si>
    <t>after 8 hours</t>
  </si>
  <si>
    <t>after 12 hours</t>
  </si>
  <si>
    <t>after 24 hours</t>
  </si>
  <si>
    <t>Before Sintering</t>
  </si>
  <si>
    <t>After Sintering</t>
  </si>
  <si>
    <t>Sample(Only NaCl)</t>
  </si>
  <si>
    <t>Weight (g)</t>
  </si>
  <si>
    <t>Dia mm</t>
  </si>
  <si>
    <t>Height mm</t>
  </si>
  <si>
    <t>Volume (mm)3</t>
  </si>
  <si>
    <t>Volume (cm)3</t>
  </si>
  <si>
    <t>Density (g/cc)</t>
  </si>
  <si>
    <t>Weight after Leaching (24 Hours)</t>
  </si>
  <si>
    <t>Diameter mm</t>
  </si>
  <si>
    <t>Porosity(%)</t>
  </si>
  <si>
    <t>Average Porosity</t>
  </si>
  <si>
    <t>10% (1)</t>
  </si>
  <si>
    <t>4.01</t>
  </si>
  <si>
    <t>12.10</t>
  </si>
  <si>
    <t>3.87</t>
  </si>
  <si>
    <t>14.16</t>
  </si>
  <si>
    <t>12.99</t>
  </si>
  <si>
    <t>10% (2)</t>
  </si>
  <si>
    <t>3.81</t>
  </si>
  <si>
    <t>12.43</t>
  </si>
  <si>
    <t>3.73</t>
  </si>
  <si>
    <t>14.14</t>
  </si>
  <si>
    <t>12.23</t>
  </si>
  <si>
    <t>10% (3)</t>
  </si>
  <si>
    <t>3.92</t>
  </si>
  <si>
    <t>12.2</t>
  </si>
  <si>
    <t>14.26</t>
  </si>
  <si>
    <t>12.07</t>
  </si>
  <si>
    <t>20% (1)</t>
  </si>
  <si>
    <t>4.15</t>
  </si>
  <si>
    <t>12.41</t>
  </si>
  <si>
    <t>3.77</t>
  </si>
  <si>
    <t>14.38</t>
  </si>
  <si>
    <t>12.89</t>
  </si>
  <si>
    <t>20% (2)</t>
  </si>
  <si>
    <t>4.18</t>
  </si>
  <si>
    <t>12.21</t>
  </si>
  <si>
    <t>3.91</t>
  </si>
  <si>
    <t>14.33</t>
  </si>
  <si>
    <t>12.86</t>
  </si>
  <si>
    <t>20% (3)</t>
  </si>
  <si>
    <t>4.03</t>
  </si>
  <si>
    <t>11.98</t>
  </si>
  <si>
    <t>3.71</t>
  </si>
  <si>
    <t>14.47</t>
  </si>
  <si>
    <t>11.97</t>
  </si>
  <si>
    <t>30% (1)</t>
  </si>
  <si>
    <t>3.97</t>
  </si>
  <si>
    <t>12.38</t>
  </si>
  <si>
    <t>3.37</t>
  </si>
  <si>
    <t>14.3</t>
  </si>
  <si>
    <t>12.47</t>
  </si>
  <si>
    <t>30% (2)</t>
  </si>
  <si>
    <t>4.09</t>
  </si>
  <si>
    <t>12.52</t>
  </si>
  <si>
    <t>3.62</t>
  </si>
  <si>
    <t>14.23</t>
  </si>
  <si>
    <t>12.77</t>
  </si>
  <si>
    <t>30% (3)</t>
  </si>
  <si>
    <t>4.06</t>
  </si>
  <si>
    <t>12.40</t>
  </si>
  <si>
    <t>3.61</t>
  </si>
  <si>
    <t>12.42</t>
  </si>
  <si>
    <t>40% (1)</t>
  </si>
  <si>
    <t>4.07</t>
  </si>
  <si>
    <t>12.82</t>
  </si>
  <si>
    <t>3.25</t>
  </si>
  <si>
    <t>40% (2)</t>
  </si>
  <si>
    <t>12.93</t>
  </si>
  <si>
    <t>40% (3)</t>
  </si>
  <si>
    <t>3.99</t>
  </si>
  <si>
    <t>12.30</t>
  </si>
  <si>
    <t>3.21</t>
  </si>
  <si>
    <t>14.24</t>
  </si>
  <si>
    <t>Sample with 3% Corn Flour</t>
  </si>
  <si>
    <t>4.08</t>
  </si>
  <si>
    <t>12.98</t>
  </si>
  <si>
    <t>3.86</t>
  </si>
  <si>
    <t>14.2</t>
  </si>
  <si>
    <t>12.3</t>
  </si>
  <si>
    <t>12.34</t>
  </si>
  <si>
    <t>4.04</t>
  </si>
  <si>
    <t>14.21</t>
  </si>
  <si>
    <t>13.5</t>
  </si>
  <si>
    <t>12.22</t>
  </si>
  <si>
    <t>3.82</t>
  </si>
  <si>
    <t>3.42</t>
  </si>
  <si>
    <t>12.58</t>
  </si>
  <si>
    <t>3.69</t>
  </si>
  <si>
    <t>3.09</t>
  </si>
  <si>
    <t>14.35</t>
  </si>
  <si>
    <t>12.59</t>
  </si>
  <si>
    <t>3.89</t>
  </si>
  <si>
    <t>3.58</t>
  </si>
  <si>
    <t>14.31</t>
  </si>
  <si>
    <t>13.25</t>
  </si>
  <si>
    <t>3.84</t>
  </si>
  <si>
    <t>12.01</t>
  </si>
  <si>
    <t>3.14</t>
  </si>
  <si>
    <t>14.39</t>
  </si>
  <si>
    <t>13.31</t>
  </si>
  <si>
    <t>3.68</t>
  </si>
  <si>
    <t>3.08</t>
  </si>
  <si>
    <t>12.33</t>
  </si>
  <si>
    <t>12.94</t>
  </si>
  <si>
    <t>11.85</t>
  </si>
  <si>
    <t>2.45</t>
  </si>
  <si>
    <t>14.49</t>
  </si>
  <si>
    <t>11.31</t>
  </si>
  <si>
    <t>2.68</t>
  </si>
  <si>
    <t>14.46</t>
  </si>
  <si>
    <t>11.81</t>
  </si>
  <si>
    <t>3.79</t>
  </si>
  <si>
    <t>2.91</t>
  </si>
  <si>
    <t>14.44</t>
  </si>
  <si>
    <t>13.21</t>
  </si>
  <si>
    <t>Porosity (%)</t>
  </si>
  <si>
    <t>Compressive Strength (MPa)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</si>
</sst>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FFFFFF"/>
      <name val="Lexend"/>
    </font>
    <font>
      <color theme="1"/>
      <name val="Lexend"/>
    </font>
    <font>
      <sz val="11.0"/>
      <color rgb="FF000000"/>
      <name val="Lexend"/>
    </font>
    <font>
      <color theme="1"/>
      <name val="Arial"/>
    </font>
    <font>
      <color theme="1"/>
      <name val="Arial"/>
      <scheme val="minor"/>
    </font>
    <font>
      <b/>
      <color rgb="FFFFFFFF"/>
      <name val="Lexend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1" numFmtId="49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4" numFmtId="0" xfId="0" applyAlignment="1" applyFont="1">
      <alignment vertical="center"/>
    </xf>
    <xf borderId="0" fillId="3" fontId="1" numFmtId="0" xfId="0" applyAlignment="1" applyFill="1" applyFont="1">
      <alignment horizontal="center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0" fontId="4" numFmtId="10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2" xfId="0" applyAlignment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4" numFmtId="0" xfId="0" applyFont="1"/>
    <xf borderId="0" fillId="3" fontId="1" numFmtId="0" xfId="0" applyAlignment="1" applyFont="1">
      <alignment horizontal="center" shrinkToFit="0" wrapText="1"/>
    </xf>
    <xf borderId="0" fillId="4" fontId="1" numFmtId="0" xfId="0" applyAlignment="1" applyFont="1">
      <alignment horizontal="center" shrinkToFit="0" wrapText="1"/>
    </xf>
    <xf borderId="0" fillId="0" fontId="4" numFmtId="10" xfId="0" applyFont="1" applyNumberFormat="1"/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1" numFmtId="2" xfId="0" applyAlignment="1" applyFont="1" applyNumberFormat="1">
      <alignment horizontal="center" shrinkToFit="0" wrapText="1"/>
    </xf>
    <xf borderId="0" fillId="2" fontId="1" numFmtId="10" xfId="0" applyAlignment="1" applyFont="1" applyNumberFormat="1">
      <alignment horizontal="center" shrinkToFit="0" wrapText="1"/>
    </xf>
    <xf borderId="0" fillId="2" fontId="6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75"/>
    <col customWidth="1" min="5" max="5" width="15.25"/>
    <col customWidth="1" min="6" max="6" width="20.88"/>
    <col customWidth="1" min="7" max="7" width="22.25"/>
    <col customWidth="1" min="8" max="8" width="18.63"/>
    <col customWidth="1" min="9" max="9" width="2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90.0</v>
      </c>
      <c r="B2" s="4">
        <v>10.0</v>
      </c>
      <c r="C2" s="4">
        <v>0.0</v>
      </c>
      <c r="D2" s="5">
        <v>4.1000000000000005</v>
      </c>
      <c r="E2" s="5">
        <v>4.07</v>
      </c>
      <c r="F2" s="5">
        <v>4.05</v>
      </c>
      <c r="G2" s="5">
        <v>4.05</v>
      </c>
      <c r="H2" s="5">
        <v>4.03</v>
      </c>
      <c r="I2" s="5">
        <v>3.936666666666667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87.0</v>
      </c>
      <c r="B3" s="4">
        <v>10.0</v>
      </c>
      <c r="C3" s="4">
        <v>3.0</v>
      </c>
      <c r="D3" s="6">
        <v>3.9133333333333336</v>
      </c>
      <c r="E3" s="6">
        <v>3.9</v>
      </c>
      <c r="F3" s="6">
        <v>3.88</v>
      </c>
      <c r="G3" s="6">
        <v>3.85</v>
      </c>
      <c r="H3" s="6">
        <v>3.85</v>
      </c>
      <c r="I3" s="6">
        <v>3.76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80.0</v>
      </c>
      <c r="B4" s="4">
        <v>20.0</v>
      </c>
      <c r="C4" s="4">
        <v>0.0</v>
      </c>
      <c r="D4" s="5">
        <v>4.06</v>
      </c>
      <c r="E4" s="5">
        <v>4.03</v>
      </c>
      <c r="F4" s="5">
        <v>4.02</v>
      </c>
      <c r="G4" s="5">
        <v>3.9933333333333336</v>
      </c>
      <c r="H4" s="5">
        <v>3.9566666666666666</v>
      </c>
      <c r="I4" s="5">
        <v>3.796666666666667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77.0</v>
      </c>
      <c r="B5" s="4">
        <v>20.0</v>
      </c>
      <c r="C5" s="4">
        <v>3.0</v>
      </c>
      <c r="D5" s="6">
        <v>3.8000000000000003</v>
      </c>
      <c r="E5" s="6">
        <v>3.6833333333333336</v>
      </c>
      <c r="F5" s="6">
        <v>3.6133333333333333</v>
      </c>
      <c r="G5" s="6">
        <v>3.5366666666666666</v>
      </c>
      <c r="H5" s="6">
        <v>3.4299999999999997</v>
      </c>
      <c r="I5" s="6">
        <v>3.3633333333333333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70.0</v>
      </c>
      <c r="B6" s="4">
        <v>30.0</v>
      </c>
      <c r="C6" s="4">
        <v>0.0</v>
      </c>
      <c r="D6" s="6">
        <v>4.04</v>
      </c>
      <c r="E6" s="6">
        <v>3.9033333333333338</v>
      </c>
      <c r="F6" s="6">
        <v>3.8266666666666667</v>
      </c>
      <c r="G6" s="6">
        <v>3.75</v>
      </c>
      <c r="H6" s="6">
        <v>3.65</v>
      </c>
      <c r="I6" s="6">
        <v>3.533333333333333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67.0</v>
      </c>
      <c r="B7" s="4">
        <v>30.0</v>
      </c>
      <c r="C7" s="4">
        <v>3.0</v>
      </c>
      <c r="D7" s="6">
        <v>3.81</v>
      </c>
      <c r="E7" s="6">
        <v>3.64</v>
      </c>
      <c r="F7" s="6">
        <v>3.53</v>
      </c>
      <c r="G7" s="6">
        <v>3.4499999999999997</v>
      </c>
      <c r="H7" s="6">
        <v>3.373333333333333</v>
      </c>
      <c r="I7" s="6">
        <v>3.28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60.0</v>
      </c>
      <c r="B8" s="4">
        <v>40.0</v>
      </c>
      <c r="C8" s="4">
        <v>0.0</v>
      </c>
      <c r="D8" s="6">
        <v>4.04</v>
      </c>
      <c r="E8" s="6">
        <v>3.6999999999999997</v>
      </c>
      <c r="F8" s="6">
        <v>3.59</v>
      </c>
      <c r="G8" s="6">
        <v>3.4766666666666666</v>
      </c>
      <c r="H8" s="6">
        <v>3.3866666666666667</v>
      </c>
      <c r="I8" s="6">
        <v>3.236666666666667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57.0</v>
      </c>
      <c r="B9" s="4">
        <v>40.0</v>
      </c>
      <c r="C9" s="4">
        <v>3.0</v>
      </c>
      <c r="D9" s="6">
        <v>3.6966666666666668</v>
      </c>
      <c r="E9" s="6">
        <v>3.19</v>
      </c>
      <c r="F9" s="6">
        <v>3.0499999999999994</v>
      </c>
      <c r="G9" s="6">
        <v>2.9166666666666665</v>
      </c>
      <c r="H9" s="6">
        <v>2.85</v>
      </c>
      <c r="I9" s="6">
        <v>2.68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5" max="5" width="21.0"/>
    <col customWidth="1" min="6" max="6" width="24.13"/>
    <col customWidth="1" min="7" max="7" width="21.13"/>
    <col customWidth="1" min="8" max="8" width="30.25"/>
    <col customWidth="1" min="9" max="9" width="16.13"/>
    <col customWidth="1" min="11" max="11" width="19.0"/>
    <col customWidth="1" min="12" max="12" width="18.5"/>
    <col customWidth="1" min="13" max="13" width="22.25"/>
    <col customWidth="1" min="15" max="15" width="20.5"/>
  </cols>
  <sheetData>
    <row r="1">
      <c r="A1" s="7"/>
      <c r="B1" s="7"/>
      <c r="C1" s="8" t="s">
        <v>9</v>
      </c>
      <c r="H1" s="9" t="s">
        <v>10</v>
      </c>
      <c r="N1" s="10"/>
      <c r="O1" s="7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11</v>
      </c>
      <c r="B2" s="13" t="s">
        <v>12</v>
      </c>
      <c r="C2" s="13" t="s">
        <v>13</v>
      </c>
      <c r="D2" s="13" t="s">
        <v>14</v>
      </c>
      <c r="E2" s="14" t="s">
        <v>15</v>
      </c>
      <c r="F2" s="14" t="s">
        <v>16</v>
      </c>
      <c r="G2" s="14" t="s">
        <v>17</v>
      </c>
      <c r="H2" s="13" t="s">
        <v>18</v>
      </c>
      <c r="I2" s="13" t="s">
        <v>19</v>
      </c>
      <c r="J2" s="13" t="s">
        <v>14</v>
      </c>
      <c r="K2" s="14" t="s">
        <v>15</v>
      </c>
      <c r="L2" s="14" t="s">
        <v>16</v>
      </c>
      <c r="M2" s="14" t="s">
        <v>17</v>
      </c>
      <c r="N2" s="15" t="s">
        <v>20</v>
      </c>
      <c r="O2" s="16" t="s">
        <v>21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7" t="s">
        <v>22</v>
      </c>
      <c r="B3" s="18" t="s">
        <v>23</v>
      </c>
      <c r="C3" s="19">
        <v>14.21</v>
      </c>
      <c r="D3" s="17" t="s">
        <v>24</v>
      </c>
      <c r="E3" s="20">
        <f t="shared" ref="E3:E14" si="1">(3.14*C3^2*D3)/4</f>
        <v>1917.976064</v>
      </c>
      <c r="F3" s="20">
        <f t="shared" ref="F3:F14" si="2">E3/1000</f>
        <v>1.917976064</v>
      </c>
      <c r="G3" s="20">
        <v>2.11</v>
      </c>
      <c r="H3" s="18" t="s">
        <v>25</v>
      </c>
      <c r="I3" s="17" t="s">
        <v>26</v>
      </c>
      <c r="J3" s="17" t="s">
        <v>27</v>
      </c>
      <c r="K3" s="20">
        <f t="shared" ref="K3:K14" si="3">(3.14*I3^2*J3)/4</f>
        <v>2044.585679</v>
      </c>
      <c r="L3" s="20">
        <f t="shared" ref="L3:L14" si="4">K3/1000</f>
        <v>2.044585679</v>
      </c>
      <c r="M3" s="20">
        <f t="shared" ref="M3:M14" si="5">H3/L3</f>
        <v>1.892804024</v>
      </c>
      <c r="N3" s="21">
        <f t="shared" ref="N3:N14" si="6">(G3-M3)/G3</f>
        <v>0.1029364817</v>
      </c>
      <c r="O3" s="21">
        <f>AVERAGE(N3:N5)</f>
        <v>0.04228622507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7" t="s">
        <v>28</v>
      </c>
      <c r="B4" s="18" t="s">
        <v>29</v>
      </c>
      <c r="C4" s="19">
        <v>14.07</v>
      </c>
      <c r="D4" s="17" t="s">
        <v>30</v>
      </c>
      <c r="E4" s="20">
        <f t="shared" si="1"/>
        <v>1931.65241</v>
      </c>
      <c r="F4" s="20">
        <f t="shared" si="2"/>
        <v>1.93165241</v>
      </c>
      <c r="G4" s="20">
        <f t="shared" ref="G4:G14" si="7">B4/F4</f>
        <v>1.972404549</v>
      </c>
      <c r="H4" s="18" t="s">
        <v>31</v>
      </c>
      <c r="I4" s="17" t="s">
        <v>32</v>
      </c>
      <c r="J4" s="17" t="s">
        <v>33</v>
      </c>
      <c r="K4" s="20">
        <f t="shared" si="3"/>
        <v>1919.530127</v>
      </c>
      <c r="L4" s="20">
        <f t="shared" si="4"/>
        <v>1.919530127</v>
      </c>
      <c r="M4" s="20">
        <f t="shared" si="5"/>
        <v>1.94318388</v>
      </c>
      <c r="N4" s="21">
        <f t="shared" si="6"/>
        <v>0.01481474401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7" t="s">
        <v>34</v>
      </c>
      <c r="B5" s="18" t="s">
        <v>35</v>
      </c>
      <c r="C5" s="19">
        <v>14.21</v>
      </c>
      <c r="D5" s="17" t="s">
        <v>36</v>
      </c>
      <c r="E5" s="20">
        <f t="shared" si="1"/>
        <v>1933.827106</v>
      </c>
      <c r="F5" s="20">
        <f t="shared" si="2"/>
        <v>1.933827106</v>
      </c>
      <c r="G5" s="20">
        <f t="shared" si="7"/>
        <v>2.027068495</v>
      </c>
      <c r="H5" s="18" t="s">
        <v>25</v>
      </c>
      <c r="I5" s="17" t="s">
        <v>37</v>
      </c>
      <c r="J5" s="17" t="s">
        <v>38</v>
      </c>
      <c r="K5" s="20">
        <f t="shared" si="3"/>
        <v>1926.708343</v>
      </c>
      <c r="L5" s="20">
        <f t="shared" si="4"/>
        <v>1.926708343</v>
      </c>
      <c r="M5" s="20">
        <f t="shared" si="5"/>
        <v>2.008607071</v>
      </c>
      <c r="N5" s="21">
        <f t="shared" si="6"/>
        <v>0.009107449526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2" t="s">
        <v>39</v>
      </c>
      <c r="B6" s="22" t="s">
        <v>40</v>
      </c>
      <c r="C6" s="23">
        <v>14.13</v>
      </c>
      <c r="D6" s="22" t="s">
        <v>41</v>
      </c>
      <c r="E6" s="24">
        <f t="shared" si="1"/>
        <v>1945.027571</v>
      </c>
      <c r="F6" s="24">
        <f t="shared" si="2"/>
        <v>1.945027571</v>
      </c>
      <c r="G6" s="24">
        <f t="shared" si="7"/>
        <v>2.133645847</v>
      </c>
      <c r="H6" s="22" t="s">
        <v>42</v>
      </c>
      <c r="I6" s="22" t="s">
        <v>43</v>
      </c>
      <c r="J6" s="22" t="s">
        <v>44</v>
      </c>
      <c r="K6" s="24">
        <f t="shared" si="3"/>
        <v>2092.378969</v>
      </c>
      <c r="L6" s="24">
        <f t="shared" si="4"/>
        <v>2.092378969</v>
      </c>
      <c r="M6" s="24">
        <f t="shared" si="5"/>
        <v>1.801776856</v>
      </c>
      <c r="N6" s="25">
        <f t="shared" si="6"/>
        <v>0.1555408044</v>
      </c>
      <c r="O6" s="25">
        <f>AVERAGE(N6:N8)</f>
        <v>0.1360982193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2" t="s">
        <v>45</v>
      </c>
      <c r="B7" s="22" t="s">
        <v>46</v>
      </c>
      <c r="C7" s="23">
        <v>14.07</v>
      </c>
      <c r="D7" s="22" t="s">
        <v>47</v>
      </c>
      <c r="E7" s="24">
        <f t="shared" si="1"/>
        <v>1897.463872</v>
      </c>
      <c r="F7" s="24">
        <f t="shared" si="2"/>
        <v>1.897463872</v>
      </c>
      <c r="G7" s="24">
        <f t="shared" si="7"/>
        <v>2.202940495</v>
      </c>
      <c r="H7" s="22" t="s">
        <v>48</v>
      </c>
      <c r="I7" s="22" t="s">
        <v>49</v>
      </c>
      <c r="J7" s="22" t="s">
        <v>50</v>
      </c>
      <c r="K7" s="24">
        <f t="shared" si="3"/>
        <v>2073.01768</v>
      </c>
      <c r="L7" s="24">
        <f t="shared" si="4"/>
        <v>2.07301768</v>
      </c>
      <c r="M7" s="24">
        <f t="shared" si="5"/>
        <v>1.886139244</v>
      </c>
      <c r="N7" s="25">
        <f t="shared" si="6"/>
        <v>0.1438083559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2" t="s">
        <v>51</v>
      </c>
      <c r="B8" s="22" t="s">
        <v>52</v>
      </c>
      <c r="C8" s="23">
        <v>14.23</v>
      </c>
      <c r="D8" s="22" t="s">
        <v>53</v>
      </c>
      <c r="E8" s="24">
        <f t="shared" si="1"/>
        <v>1904.303979</v>
      </c>
      <c r="F8" s="24">
        <f t="shared" si="2"/>
        <v>1.904303979</v>
      </c>
      <c r="G8" s="24">
        <f t="shared" si="7"/>
        <v>2.116258771</v>
      </c>
      <c r="H8" s="22" t="s">
        <v>54</v>
      </c>
      <c r="I8" s="22" t="s">
        <v>55</v>
      </c>
      <c r="J8" s="22" t="s">
        <v>56</v>
      </c>
      <c r="K8" s="24">
        <f t="shared" si="3"/>
        <v>1967.437158</v>
      </c>
      <c r="L8" s="24">
        <f t="shared" si="4"/>
        <v>1.967437158</v>
      </c>
      <c r="M8" s="24">
        <f t="shared" si="5"/>
        <v>1.885701907</v>
      </c>
      <c r="N8" s="25">
        <f t="shared" si="6"/>
        <v>0.1089454975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2" t="s">
        <v>57</v>
      </c>
      <c r="B9" s="22" t="s">
        <v>58</v>
      </c>
      <c r="C9" s="23">
        <v>14.01</v>
      </c>
      <c r="D9" s="22" t="s">
        <v>59</v>
      </c>
      <c r="E9" s="24">
        <f t="shared" si="1"/>
        <v>1907.508896</v>
      </c>
      <c r="F9" s="24">
        <f t="shared" si="2"/>
        <v>1.907508896</v>
      </c>
      <c r="G9" s="24">
        <f t="shared" si="7"/>
        <v>2.081248485</v>
      </c>
      <c r="H9" s="22" t="s">
        <v>60</v>
      </c>
      <c r="I9" s="22" t="s">
        <v>61</v>
      </c>
      <c r="J9" s="22" t="s">
        <v>62</v>
      </c>
      <c r="K9" s="24">
        <f t="shared" si="3"/>
        <v>2001.742386</v>
      </c>
      <c r="L9" s="24">
        <f t="shared" si="4"/>
        <v>2.001742386</v>
      </c>
      <c r="M9" s="24">
        <f t="shared" si="5"/>
        <v>1.683533318</v>
      </c>
      <c r="N9" s="25">
        <f t="shared" si="6"/>
        <v>0.1910945137</v>
      </c>
      <c r="O9" s="25">
        <f>AVERAGE(N9:N11)</f>
        <v>0.1546416419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2" t="s">
        <v>63</v>
      </c>
      <c r="B10" s="22" t="s">
        <v>64</v>
      </c>
      <c r="C10" s="23">
        <v>14.21</v>
      </c>
      <c r="D10" s="22" t="s">
        <v>65</v>
      </c>
      <c r="E10" s="24">
        <f t="shared" si="1"/>
        <v>1984.55044</v>
      </c>
      <c r="F10" s="24">
        <f t="shared" si="2"/>
        <v>1.98455044</v>
      </c>
      <c r="G10" s="24">
        <f t="shared" si="7"/>
        <v>2.060920155</v>
      </c>
      <c r="H10" s="22" t="s">
        <v>66</v>
      </c>
      <c r="I10" s="22" t="s">
        <v>67</v>
      </c>
      <c r="J10" s="22" t="s">
        <v>68</v>
      </c>
      <c r="K10" s="24">
        <f t="shared" si="3"/>
        <v>2029.879951</v>
      </c>
      <c r="L10" s="24">
        <f t="shared" si="4"/>
        <v>2.029879951</v>
      </c>
      <c r="M10" s="24">
        <f t="shared" si="5"/>
        <v>1.783356694</v>
      </c>
      <c r="N10" s="25">
        <f t="shared" si="6"/>
        <v>0.1346793859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2" t="s">
        <v>69</v>
      </c>
      <c r="B11" s="22" t="s">
        <v>70</v>
      </c>
      <c r="C11" s="23">
        <v>14.09</v>
      </c>
      <c r="D11" s="22" t="s">
        <v>71</v>
      </c>
      <c r="E11" s="24">
        <f t="shared" si="1"/>
        <v>1932.472525</v>
      </c>
      <c r="F11" s="24">
        <f t="shared" si="2"/>
        <v>1.932472525</v>
      </c>
      <c r="G11" s="24">
        <f t="shared" si="7"/>
        <v>2.100935432</v>
      </c>
      <c r="H11" s="22" t="s">
        <v>72</v>
      </c>
      <c r="I11" s="22" t="s">
        <v>61</v>
      </c>
      <c r="J11" s="22" t="s">
        <v>73</v>
      </c>
      <c r="K11" s="24">
        <f t="shared" si="3"/>
        <v>1993.716153</v>
      </c>
      <c r="L11" s="24">
        <f t="shared" si="4"/>
        <v>1.993716153</v>
      </c>
      <c r="M11" s="24">
        <f t="shared" si="5"/>
        <v>1.810689046</v>
      </c>
      <c r="N11" s="25">
        <f t="shared" si="6"/>
        <v>0.138151026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2" t="s">
        <v>74</v>
      </c>
      <c r="B12" s="22" t="s">
        <v>75</v>
      </c>
      <c r="C12" s="23">
        <v>14.07</v>
      </c>
      <c r="D12" s="22" t="s">
        <v>76</v>
      </c>
      <c r="E12" s="24">
        <f t="shared" si="1"/>
        <v>1992.259364</v>
      </c>
      <c r="F12" s="24">
        <f t="shared" si="2"/>
        <v>1.992259364</v>
      </c>
      <c r="G12" s="24">
        <f t="shared" si="7"/>
        <v>2.042906698</v>
      </c>
      <c r="H12" s="22" t="s">
        <v>77</v>
      </c>
      <c r="I12" s="22" t="s">
        <v>26</v>
      </c>
      <c r="J12" s="22" t="s">
        <v>27</v>
      </c>
      <c r="K12" s="24">
        <f t="shared" si="3"/>
        <v>2044.585679</v>
      </c>
      <c r="L12" s="24">
        <f t="shared" si="4"/>
        <v>2.044585679</v>
      </c>
      <c r="M12" s="24">
        <f t="shared" si="5"/>
        <v>1.589564103</v>
      </c>
      <c r="N12" s="25">
        <f t="shared" si="6"/>
        <v>0.2219105729</v>
      </c>
      <c r="O12" s="25">
        <f>AVERAGE(N12:N14)</f>
        <v>0.1919268414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2" t="s">
        <v>78</v>
      </c>
      <c r="B13" s="22" t="s">
        <v>70</v>
      </c>
      <c r="C13" s="23">
        <v>14.09</v>
      </c>
      <c r="D13" s="22" t="s">
        <v>79</v>
      </c>
      <c r="E13" s="24">
        <f t="shared" si="1"/>
        <v>2015.070141</v>
      </c>
      <c r="F13" s="24">
        <f t="shared" si="2"/>
        <v>2.015070141</v>
      </c>
      <c r="G13" s="24">
        <f t="shared" si="7"/>
        <v>2.014818202</v>
      </c>
      <c r="H13" s="22" t="s">
        <v>77</v>
      </c>
      <c r="I13" s="22" t="s">
        <v>67</v>
      </c>
      <c r="J13" s="22" t="s">
        <v>33</v>
      </c>
      <c r="K13" s="24">
        <f t="shared" si="3"/>
        <v>1944.043211</v>
      </c>
      <c r="L13" s="24">
        <f t="shared" si="4"/>
        <v>1.944043211</v>
      </c>
      <c r="M13" s="24">
        <f t="shared" si="5"/>
        <v>1.67177354</v>
      </c>
      <c r="N13" s="25">
        <f t="shared" si="6"/>
        <v>0.1702608516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2" t="s">
        <v>80</v>
      </c>
      <c r="B14" s="22" t="s">
        <v>81</v>
      </c>
      <c r="C14" s="23">
        <v>14.21</v>
      </c>
      <c r="D14" s="22" t="s">
        <v>82</v>
      </c>
      <c r="E14" s="24">
        <f t="shared" si="1"/>
        <v>1949.678148</v>
      </c>
      <c r="F14" s="24">
        <f t="shared" si="2"/>
        <v>1.949678148</v>
      </c>
      <c r="G14" s="24">
        <f t="shared" si="7"/>
        <v>2.046491625</v>
      </c>
      <c r="H14" s="22" t="s">
        <v>83</v>
      </c>
      <c r="I14" s="22" t="s">
        <v>84</v>
      </c>
      <c r="J14" s="22" t="s">
        <v>38</v>
      </c>
      <c r="K14" s="24">
        <f t="shared" si="3"/>
        <v>1921.307621</v>
      </c>
      <c r="L14" s="24">
        <f t="shared" si="4"/>
        <v>1.921307621</v>
      </c>
      <c r="M14" s="24">
        <f t="shared" si="5"/>
        <v>1.67073714</v>
      </c>
      <c r="N14" s="25">
        <f t="shared" si="6"/>
        <v>0.1836090997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6"/>
      <c r="B17" s="26"/>
      <c r="C17" s="27" t="s">
        <v>9</v>
      </c>
      <c r="H17" s="28" t="s">
        <v>10</v>
      </c>
      <c r="N17" s="29"/>
      <c r="O17" s="26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30" t="s">
        <v>85</v>
      </c>
      <c r="B18" s="31" t="s">
        <v>12</v>
      </c>
      <c r="C18" s="31" t="s">
        <v>13</v>
      </c>
      <c r="D18" s="31" t="s">
        <v>14</v>
      </c>
      <c r="E18" s="32" t="s">
        <v>15</v>
      </c>
      <c r="F18" s="32" t="s">
        <v>16</v>
      </c>
      <c r="G18" s="32" t="s">
        <v>17</v>
      </c>
      <c r="H18" s="31" t="s">
        <v>18</v>
      </c>
      <c r="I18" s="31" t="s">
        <v>19</v>
      </c>
      <c r="J18" s="31" t="s">
        <v>14</v>
      </c>
      <c r="K18" s="32" t="s">
        <v>15</v>
      </c>
      <c r="L18" s="32" t="s">
        <v>16</v>
      </c>
      <c r="M18" s="32" t="s">
        <v>17</v>
      </c>
      <c r="N18" s="33" t="s">
        <v>20</v>
      </c>
      <c r="O18" s="34" t="s">
        <v>21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2" t="s">
        <v>22</v>
      </c>
      <c r="B19" s="22" t="s">
        <v>86</v>
      </c>
      <c r="C19" s="23">
        <v>14.41</v>
      </c>
      <c r="D19" s="22" t="s">
        <v>87</v>
      </c>
      <c r="E19" s="24">
        <f t="shared" ref="E19:E30" si="8">(3.14*C19^2*D19)/4</f>
        <v>2115.788785</v>
      </c>
      <c r="F19" s="24">
        <f t="shared" ref="F19:F30" si="9">E19/1000</f>
        <v>2.115788785</v>
      </c>
      <c r="G19" s="24">
        <v>2.11</v>
      </c>
      <c r="H19" s="22" t="s">
        <v>88</v>
      </c>
      <c r="I19" s="22" t="s">
        <v>89</v>
      </c>
      <c r="J19" s="22" t="s">
        <v>90</v>
      </c>
      <c r="K19" s="24">
        <f t="shared" ref="K19:K30" si="10">(3.14*I19^2*J19)/4</f>
        <v>1946.93502</v>
      </c>
      <c r="L19" s="24">
        <f t="shared" ref="L19:L30" si="11">K19/1000</f>
        <v>1.94693502</v>
      </c>
      <c r="M19" s="24">
        <f t="shared" ref="M19:M30" si="12">H19/L19</f>
        <v>1.982603405</v>
      </c>
      <c r="N19" s="25">
        <f t="shared" ref="N19:N30" si="13">(G19-M19)/G19</f>
        <v>0.06037753317</v>
      </c>
      <c r="O19" s="25">
        <f>AVERAGE(N19:N21)</f>
        <v>0.07445344957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2" t="s">
        <v>28</v>
      </c>
      <c r="B20" s="22" t="s">
        <v>46</v>
      </c>
      <c r="C20" s="23">
        <v>14.11</v>
      </c>
      <c r="D20" s="22" t="s">
        <v>91</v>
      </c>
      <c r="E20" s="24">
        <f t="shared" si="8"/>
        <v>1928.585263</v>
      </c>
      <c r="F20" s="24">
        <f t="shared" si="9"/>
        <v>1.928585263</v>
      </c>
      <c r="G20" s="24">
        <f t="shared" ref="G20:G30" si="14">B20/F20</f>
        <v>2.167391859</v>
      </c>
      <c r="H20" s="22" t="s">
        <v>92</v>
      </c>
      <c r="I20" s="22" t="s">
        <v>93</v>
      </c>
      <c r="J20" s="22" t="s">
        <v>94</v>
      </c>
      <c r="K20" s="24">
        <f t="shared" si="10"/>
        <v>2139.89065</v>
      </c>
      <c r="L20" s="24">
        <f t="shared" si="11"/>
        <v>2.13989065</v>
      </c>
      <c r="M20" s="24">
        <f t="shared" si="12"/>
        <v>1.887946938</v>
      </c>
      <c r="N20" s="25">
        <f t="shared" si="13"/>
        <v>0.1289314251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2" t="s">
        <v>34</v>
      </c>
      <c r="B21" s="22" t="s">
        <v>92</v>
      </c>
      <c r="C21" s="23">
        <v>14.15</v>
      </c>
      <c r="D21" s="22" t="s">
        <v>82</v>
      </c>
      <c r="E21" s="24">
        <f t="shared" si="8"/>
        <v>1933.248349</v>
      </c>
      <c r="F21" s="24">
        <f t="shared" si="9"/>
        <v>1.933248349</v>
      </c>
      <c r="G21" s="24">
        <f t="shared" si="14"/>
        <v>2.089747033</v>
      </c>
      <c r="H21" s="22" t="s">
        <v>48</v>
      </c>
      <c r="I21" s="22" t="s">
        <v>93</v>
      </c>
      <c r="J21" s="22" t="s">
        <v>95</v>
      </c>
      <c r="K21" s="24">
        <f t="shared" si="10"/>
        <v>1936.997314</v>
      </c>
      <c r="L21" s="24">
        <f t="shared" si="11"/>
        <v>1.936997314</v>
      </c>
      <c r="M21" s="24">
        <f t="shared" si="12"/>
        <v>2.01858824</v>
      </c>
      <c r="N21" s="25">
        <f t="shared" si="13"/>
        <v>0.03405139042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7" t="s">
        <v>39</v>
      </c>
      <c r="B22" s="18" t="s">
        <v>96</v>
      </c>
      <c r="C22" s="19">
        <v>14.21</v>
      </c>
      <c r="D22" s="17" t="s">
        <v>47</v>
      </c>
      <c r="E22" s="20">
        <f t="shared" si="8"/>
        <v>1935.41221</v>
      </c>
      <c r="F22" s="20">
        <f t="shared" si="9"/>
        <v>1.93541221</v>
      </c>
      <c r="G22" s="20">
        <f t="shared" si="14"/>
        <v>1.973739744</v>
      </c>
      <c r="H22" s="18" t="s">
        <v>97</v>
      </c>
      <c r="I22" s="17" t="s">
        <v>43</v>
      </c>
      <c r="J22" s="17" t="s">
        <v>98</v>
      </c>
      <c r="K22" s="20">
        <f t="shared" si="10"/>
        <v>2042.057985</v>
      </c>
      <c r="L22" s="20">
        <f t="shared" si="11"/>
        <v>2.042057985</v>
      </c>
      <c r="M22" s="20">
        <f t="shared" si="12"/>
        <v>1.674781042</v>
      </c>
      <c r="N22" s="21">
        <f t="shared" si="13"/>
        <v>0.1514681474</v>
      </c>
      <c r="O22" s="21">
        <f>AVERAGE(N22:N24)</f>
        <v>0.1730488197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7" t="s">
        <v>45</v>
      </c>
      <c r="B23" s="18" t="s">
        <v>99</v>
      </c>
      <c r="C23" s="19">
        <v>14.25</v>
      </c>
      <c r="D23" s="17" t="s">
        <v>30</v>
      </c>
      <c r="E23" s="20">
        <f t="shared" si="8"/>
        <v>1981.392497</v>
      </c>
      <c r="F23" s="20">
        <f t="shared" si="9"/>
        <v>1.981392497</v>
      </c>
      <c r="G23" s="20">
        <f t="shared" si="14"/>
        <v>1.862326624</v>
      </c>
      <c r="H23" s="18" t="s">
        <v>100</v>
      </c>
      <c r="I23" s="17" t="s">
        <v>101</v>
      </c>
      <c r="J23" s="17" t="s">
        <v>102</v>
      </c>
      <c r="K23" s="20">
        <f t="shared" si="10"/>
        <v>2035.162956</v>
      </c>
      <c r="L23" s="20">
        <f t="shared" si="11"/>
        <v>2.035162956</v>
      </c>
      <c r="M23" s="20">
        <f t="shared" si="12"/>
        <v>1.518305938</v>
      </c>
      <c r="N23" s="21">
        <f t="shared" si="13"/>
        <v>0.1847262892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7" t="s">
        <v>51</v>
      </c>
      <c r="B24" s="18" t="s">
        <v>103</v>
      </c>
      <c r="C24" s="19">
        <v>14.18</v>
      </c>
      <c r="D24" s="17" t="s">
        <v>53</v>
      </c>
      <c r="E24" s="20">
        <f t="shared" si="8"/>
        <v>1890.945171</v>
      </c>
      <c r="F24" s="20">
        <f t="shared" si="9"/>
        <v>1.890945171</v>
      </c>
      <c r="G24" s="20">
        <f t="shared" si="14"/>
        <v>2.057172286</v>
      </c>
      <c r="H24" s="18" t="s">
        <v>104</v>
      </c>
      <c r="I24" s="17" t="s">
        <v>105</v>
      </c>
      <c r="J24" s="17" t="s">
        <v>106</v>
      </c>
      <c r="K24" s="20">
        <f t="shared" si="10"/>
        <v>2129.92741</v>
      </c>
      <c r="L24" s="20">
        <f t="shared" si="11"/>
        <v>2.12992741</v>
      </c>
      <c r="M24" s="20">
        <f t="shared" si="12"/>
        <v>1.680808455</v>
      </c>
      <c r="N24" s="21">
        <f t="shared" si="13"/>
        <v>0.1829520225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7" t="s">
        <v>57</v>
      </c>
      <c r="B25" s="18" t="s">
        <v>107</v>
      </c>
      <c r="C25" s="19">
        <v>14.08</v>
      </c>
      <c r="D25" s="17" t="s">
        <v>108</v>
      </c>
      <c r="E25" s="20">
        <f t="shared" si="8"/>
        <v>1869.037322</v>
      </c>
      <c r="F25" s="20">
        <f t="shared" si="9"/>
        <v>1.869037322</v>
      </c>
      <c r="G25" s="20">
        <f t="shared" si="14"/>
        <v>2.054533612</v>
      </c>
      <c r="H25" s="18" t="s">
        <v>109</v>
      </c>
      <c r="I25" s="17" t="s">
        <v>110</v>
      </c>
      <c r="J25" s="17" t="s">
        <v>111</v>
      </c>
      <c r="K25" s="20">
        <f t="shared" si="10"/>
        <v>2163.561776</v>
      </c>
      <c r="L25" s="20">
        <f t="shared" si="11"/>
        <v>2.163561776</v>
      </c>
      <c r="M25" s="20">
        <f t="shared" si="12"/>
        <v>1.451310536</v>
      </c>
      <c r="N25" s="21">
        <f t="shared" si="13"/>
        <v>0.2936058445</v>
      </c>
      <c r="O25" s="21">
        <f>AVERAGE(N25:N27)</f>
        <v>0.2195185116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7" t="s">
        <v>63</v>
      </c>
      <c r="B26" s="18" t="s">
        <v>112</v>
      </c>
      <c r="C26" s="19">
        <v>14.25</v>
      </c>
      <c r="D26" s="17" t="s">
        <v>47</v>
      </c>
      <c r="E26" s="20">
        <f t="shared" si="8"/>
        <v>1946.323603</v>
      </c>
      <c r="F26" s="20">
        <f t="shared" si="9"/>
        <v>1.946323603</v>
      </c>
      <c r="G26" s="20">
        <f t="shared" si="14"/>
        <v>1.890744167</v>
      </c>
      <c r="H26" s="18" t="s">
        <v>113</v>
      </c>
      <c r="I26" s="17" t="s">
        <v>49</v>
      </c>
      <c r="J26" s="17" t="s">
        <v>76</v>
      </c>
      <c r="K26" s="20">
        <f t="shared" si="10"/>
        <v>2066.569725</v>
      </c>
      <c r="L26" s="20">
        <f t="shared" si="11"/>
        <v>2.066569725</v>
      </c>
      <c r="M26" s="20">
        <f t="shared" si="12"/>
        <v>1.490392491</v>
      </c>
      <c r="N26" s="21">
        <f t="shared" si="13"/>
        <v>0.2117429122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7" t="s">
        <v>69</v>
      </c>
      <c r="B27" s="18" t="s">
        <v>48</v>
      </c>
      <c r="C27" s="19">
        <v>14.02</v>
      </c>
      <c r="D27" s="17" t="s">
        <v>114</v>
      </c>
      <c r="E27" s="20">
        <f t="shared" si="8"/>
        <v>1902.51794</v>
      </c>
      <c r="F27" s="20">
        <f t="shared" si="9"/>
        <v>1.90251794</v>
      </c>
      <c r="G27" s="20">
        <f t="shared" si="14"/>
        <v>2.05517116</v>
      </c>
      <c r="H27" s="18" t="s">
        <v>66</v>
      </c>
      <c r="I27" s="17" t="s">
        <v>105</v>
      </c>
      <c r="J27" s="17" t="s">
        <v>115</v>
      </c>
      <c r="K27" s="20">
        <f t="shared" si="10"/>
        <v>2080.095146</v>
      </c>
      <c r="L27" s="20">
        <f t="shared" si="11"/>
        <v>2.080095146</v>
      </c>
      <c r="M27" s="20">
        <f t="shared" si="12"/>
        <v>1.740305008</v>
      </c>
      <c r="N27" s="21">
        <f t="shared" si="13"/>
        <v>0.153206778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7" t="s">
        <v>74</v>
      </c>
      <c r="B28" s="18" t="s">
        <v>66</v>
      </c>
      <c r="C28" s="19">
        <v>14.21</v>
      </c>
      <c r="D28" s="17" t="s">
        <v>116</v>
      </c>
      <c r="E28" s="20">
        <f t="shared" si="8"/>
        <v>1878.348459</v>
      </c>
      <c r="F28" s="20">
        <f t="shared" si="9"/>
        <v>1.878348459</v>
      </c>
      <c r="G28" s="20">
        <f t="shared" si="14"/>
        <v>1.927224942</v>
      </c>
      <c r="H28" s="18" t="s">
        <v>117</v>
      </c>
      <c r="I28" s="17" t="s">
        <v>118</v>
      </c>
      <c r="J28" s="17" t="s">
        <v>119</v>
      </c>
      <c r="K28" s="20">
        <f t="shared" si="10"/>
        <v>1864.099254</v>
      </c>
      <c r="L28" s="20">
        <f t="shared" si="11"/>
        <v>1.864099254</v>
      </c>
      <c r="M28" s="20">
        <f t="shared" si="12"/>
        <v>1.314307698</v>
      </c>
      <c r="N28" s="21">
        <f t="shared" si="13"/>
        <v>0.3180309833</v>
      </c>
      <c r="O28" s="21">
        <f>AVERAGE(N28:N30)</f>
        <v>0.3145172563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7" t="s">
        <v>78</v>
      </c>
      <c r="B29" s="18" t="s">
        <v>112</v>
      </c>
      <c r="C29" s="19">
        <v>14.01</v>
      </c>
      <c r="D29" s="17" t="s">
        <v>47</v>
      </c>
      <c r="E29" s="20">
        <f t="shared" si="8"/>
        <v>1881.315316</v>
      </c>
      <c r="F29" s="20">
        <f t="shared" si="9"/>
        <v>1.881315316</v>
      </c>
      <c r="G29" s="20">
        <f t="shared" si="14"/>
        <v>1.956078265</v>
      </c>
      <c r="H29" s="18" t="s">
        <v>120</v>
      </c>
      <c r="I29" s="17" t="s">
        <v>121</v>
      </c>
      <c r="J29" s="17" t="s">
        <v>122</v>
      </c>
      <c r="K29" s="20">
        <f t="shared" si="10"/>
        <v>1938.45686</v>
      </c>
      <c r="L29" s="20">
        <f t="shared" si="11"/>
        <v>1.93845686</v>
      </c>
      <c r="M29" s="20">
        <f t="shared" si="12"/>
        <v>1.382543019</v>
      </c>
      <c r="N29" s="21">
        <f t="shared" si="13"/>
        <v>0.2932066962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7" t="s">
        <v>80</v>
      </c>
      <c r="B30" s="18" t="s">
        <v>123</v>
      </c>
      <c r="C30" s="19">
        <v>14.14</v>
      </c>
      <c r="D30" s="17" t="s">
        <v>53</v>
      </c>
      <c r="E30" s="20">
        <f t="shared" si="8"/>
        <v>1880.29198</v>
      </c>
      <c r="F30" s="20">
        <f t="shared" si="9"/>
        <v>1.88029198</v>
      </c>
      <c r="G30" s="20">
        <f t="shared" si="14"/>
        <v>2.0156444</v>
      </c>
      <c r="H30" s="18" t="s">
        <v>124</v>
      </c>
      <c r="I30" s="17" t="s">
        <v>125</v>
      </c>
      <c r="J30" s="17" t="s">
        <v>126</v>
      </c>
      <c r="K30" s="20">
        <f t="shared" si="10"/>
        <v>2162.254755</v>
      </c>
      <c r="L30" s="20">
        <f t="shared" si="11"/>
        <v>2.162254755</v>
      </c>
      <c r="M30" s="20">
        <f t="shared" si="12"/>
        <v>1.345817366</v>
      </c>
      <c r="N30" s="21">
        <f t="shared" si="13"/>
        <v>0.3323140894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2">
    <mergeCell ref="O12:O14"/>
    <mergeCell ref="O22:O24"/>
    <mergeCell ref="O25:O27"/>
    <mergeCell ref="O28:O30"/>
    <mergeCell ref="O19:O21"/>
    <mergeCell ref="C1:G1"/>
    <mergeCell ref="H1:M1"/>
    <mergeCell ref="O6:O8"/>
    <mergeCell ref="O9:O11"/>
    <mergeCell ref="C17:G17"/>
    <mergeCell ref="H17:M17"/>
    <mergeCell ref="O3:O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75"/>
    <col customWidth="1" min="5" max="5" width="41.13"/>
  </cols>
  <sheetData>
    <row r="1">
      <c r="A1" s="35" t="s">
        <v>0</v>
      </c>
      <c r="B1" s="35" t="s">
        <v>1</v>
      </c>
      <c r="C1" s="35" t="s">
        <v>2</v>
      </c>
      <c r="D1" s="35" t="s">
        <v>127</v>
      </c>
      <c r="E1" s="35" t="s">
        <v>128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6">
        <v>90.0</v>
      </c>
      <c r="B2" s="36">
        <v>10.0</v>
      </c>
      <c r="C2" s="36">
        <v>0.0</v>
      </c>
      <c r="D2" s="36">
        <v>4.23</v>
      </c>
      <c r="E2" s="36">
        <v>60.37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6">
        <v>87.0</v>
      </c>
      <c r="B3" s="36">
        <v>10.0</v>
      </c>
      <c r="C3" s="36">
        <v>3.0</v>
      </c>
      <c r="D3" s="36">
        <v>7.45</v>
      </c>
      <c r="E3" s="36">
        <v>39.21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6">
        <v>80.0</v>
      </c>
      <c r="B4" s="36">
        <v>20.0</v>
      </c>
      <c r="C4" s="36">
        <v>0.0</v>
      </c>
      <c r="D4" s="36">
        <v>13.61</v>
      </c>
      <c r="E4" s="36">
        <v>56.88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6">
        <v>77.0</v>
      </c>
      <c r="B5" s="36">
        <v>20.0</v>
      </c>
      <c r="C5" s="36">
        <v>3.0</v>
      </c>
      <c r="D5" s="36">
        <v>17.3</v>
      </c>
      <c r="E5" s="36">
        <v>34.24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6">
        <v>70.0</v>
      </c>
      <c r="B6" s="36">
        <v>30.0</v>
      </c>
      <c r="C6" s="36">
        <v>0.0</v>
      </c>
      <c r="D6" s="36">
        <v>15.46</v>
      </c>
      <c r="E6" s="36">
        <v>40.45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6">
        <v>67.0</v>
      </c>
      <c r="B7" s="36">
        <v>30.0</v>
      </c>
      <c r="C7" s="36">
        <v>3.0</v>
      </c>
      <c r="D7" s="36">
        <v>21.95</v>
      </c>
      <c r="E7" s="36">
        <v>25.35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6">
        <v>60.0</v>
      </c>
      <c r="B8" s="36">
        <v>40.0</v>
      </c>
      <c r="C8" s="36">
        <v>0.0</v>
      </c>
      <c r="D8" s="36">
        <v>19.19</v>
      </c>
      <c r="E8" s="36">
        <v>27.83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6">
        <v>57.0</v>
      </c>
      <c r="B9" s="36">
        <v>40.0</v>
      </c>
      <c r="C9" s="36">
        <v>3.0</v>
      </c>
      <c r="D9" s="36">
        <v>31.45</v>
      </c>
      <c r="E9" s="36">
        <v>4.45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