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60F01429-3733-45EF-AD62-6033E7CB63FC}" xr6:coauthVersionLast="47" xr6:coauthVersionMax="47" xr10:uidLastSave="{00000000-0000-0000-0000-000000000000}"/>
  <bookViews>
    <workbookView xWindow="-108" yWindow="-108" windowWidth="23256" windowHeight="12456" xr2:uid="{8538F857-EB02-424A-8A73-663DAE387135}"/>
  </bookViews>
  <sheets>
    <sheet name="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'CAL-KD'!$P$18</definedName>
    <definedName name="BD">"BD"</definedName>
    <definedName name="C." localSheetId="0">'CAL-KD'!$P$17</definedName>
    <definedName name="F." localSheetId="0">'CAL-KD'!$P$16</definedName>
    <definedName name="GCS" localSheetId="0">'CAL-KD'!$O$12</definedName>
    <definedName name="GTH" localSheetId="0">'CAL-KD'!$O$11</definedName>
    <definedName name="H" localSheetId="0">'CAL-KD'!$E$12</definedName>
    <definedName name="h.1" localSheetId="0">'CAL-KD'!$C$14</definedName>
    <definedName name="h.10" localSheetId="0">'CAL-KD'!$E$18</definedName>
    <definedName name="h.2" localSheetId="0">'CAL-KD'!$C$15</definedName>
    <definedName name="h.3" localSheetId="0">'CAL-KD'!$C$16</definedName>
    <definedName name="h.4" localSheetId="0">'CAL-KD'!$C$17</definedName>
    <definedName name="h.5" localSheetId="0">'CAL-KD'!$C$18</definedName>
    <definedName name="h.6" localSheetId="0">'CAL-KD'!$E$14</definedName>
    <definedName name="h.7" localSheetId="0">'CAL-KD'!$E$15</definedName>
    <definedName name="h.8" localSheetId="0">'CAL-KD'!$E$16</definedName>
    <definedName name="h.9" localSheetId="0">'CAL-KD'!$E$17</definedName>
    <definedName name="HS" localSheetId="0">'CAL-KD'!$H$12</definedName>
    <definedName name="HS.1" localSheetId="0">'CAL-KD'!$L$14</definedName>
    <definedName name="HS.2" localSheetId="0">'CAL-KD'!$L$15</definedName>
    <definedName name="HS.3" localSheetId="0">'CAL-KD'!$L$16</definedName>
    <definedName name="HS.4" localSheetId="0">'CAL-KD'!$L$17</definedName>
    <definedName name="HS.5" localSheetId="0">'CAL-KD'!$L$18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'CAL-KD'!$1:$61</definedName>
    <definedName name="Q" localSheetId="0">'CAL-KD'!$I$11</definedName>
    <definedName name="R." localSheetId="0">'CAL-KD'!$C$62</definedName>
    <definedName name="st" hidden="1">[6]Gra_Ord_In_2000!$BA$12:$BA$1655</definedName>
    <definedName name="W" localSheetId="0">'CAL-KD'!$E$11</definedName>
    <definedName name="w.1" localSheetId="0">'CAL-KD'!$H$14</definedName>
    <definedName name="w.10" localSheetId="0">'CAL-KD'!$J$18</definedName>
    <definedName name="w.2" localSheetId="0">'CAL-KD'!$H$15</definedName>
    <definedName name="w.3" localSheetId="0">'CAL-KD'!$H$16</definedName>
    <definedName name="w.4" localSheetId="0">'CAL-KD'!$H$17</definedName>
    <definedName name="w.5" localSheetId="0">'CAL-KD'!$H$18</definedName>
    <definedName name="w.6" localSheetId="0">'CAL-KD'!$J$14</definedName>
    <definedName name="w.7" localSheetId="0">'CAL-KD'!$J$15</definedName>
    <definedName name="w.8" localSheetId="0">'CAL-KD'!$J$16</definedName>
    <definedName name="w.9" localSheetId="0">'CAL-KD'!$J$17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'CAL-KD'!$L$12</definedName>
    <definedName name="WS.1" localSheetId="0">'CAL-KD'!$N$14</definedName>
    <definedName name="WS.2" localSheetId="0">'CAL-KD'!$N$15</definedName>
    <definedName name="WS.3" localSheetId="0">'CAL-KD'!$N$16</definedName>
    <definedName name="WS.4" localSheetId="0">'CAL-KD'!$N$17</definedName>
    <definedName name="WS.5" localSheetId="0">'CAL-KD'!$N$18</definedName>
    <definedName name="Z_8BD11290_77B3_4D27_9040_BB9D2A7264B2_.wvu.PrintArea" localSheetId="0" hidden="1">'CAL-KD'!$1:$61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U36" i="1"/>
  <c r="BU33" i="1"/>
  <c r="BU28" i="1"/>
  <c r="BU27" i="1"/>
  <c r="BE35" i="1"/>
  <c r="BF35" i="1" s="1"/>
  <c r="BE34" i="1"/>
  <c r="BE32" i="1"/>
  <c r="BF32" i="1" s="1"/>
  <c r="BE29" i="1"/>
  <c r="BF29" i="1" s="1"/>
  <c r="BE26" i="1"/>
  <c r="W24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V39" i="1"/>
  <c r="BT39" i="1"/>
  <c r="BN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T38" i="1"/>
  <c r="BN38" i="1"/>
  <c r="BF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V26" i="1" s="1"/>
  <c r="AP26" i="1"/>
  <c r="AN26" i="1"/>
  <c r="AL26" i="1"/>
  <c r="AF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V23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AF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AK3" i="1"/>
  <c r="U3" i="1"/>
  <c r="E3" i="1"/>
  <c r="AF2" i="1"/>
  <c r="AV2" i="1" s="1"/>
  <c r="BL2" i="1" s="1"/>
  <c r="CB2" i="1" s="1"/>
  <c r="AU4" i="1" l="1"/>
  <c r="CA4" i="1"/>
  <c r="AF48" i="1"/>
  <c r="AE4" i="1"/>
  <c r="AA9" i="1"/>
  <c r="AT11" i="1"/>
  <c r="AD14" i="1"/>
  <c r="BL17" i="1"/>
  <c r="AM24" i="1"/>
  <c r="BV37" i="1"/>
  <c r="AV17" i="1"/>
  <c r="AN24" i="1"/>
  <c r="AV24" i="1" s="1"/>
  <c r="AN27" i="1"/>
  <c r="AV27" i="1" s="1"/>
  <c r="BG10" i="1"/>
  <c r="BZ11" i="1"/>
  <c r="BX14" i="1"/>
  <c r="AN22" i="1"/>
  <c r="AV22" i="1" s="1"/>
  <c r="AV48" i="1" s="1"/>
  <c r="AN25" i="1"/>
  <c r="AV25" i="1" s="1"/>
  <c r="BV28" i="1"/>
  <c r="BV35" i="1"/>
  <c r="AS24" i="1"/>
  <c r="BV27" i="1"/>
  <c r="BJ12" i="1"/>
  <c r="AD11" i="1"/>
  <c r="AA10" i="1"/>
  <c r="AR14" i="1"/>
  <c r="BV36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78DA0E4-0A13-4860-8F2F-0C447DFFAE3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8C55E62-CB1F-4ED1-A9CA-D7C1E9ACE1F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7466489-BE98-433E-B8B3-65893FDA2AA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<sst xmlns="http://schemas.openxmlformats.org/spreadsheetml/2006/main" count="550" uniqueCount="200">
  <si>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</si>
  <si>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</si>
  <si>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</si>
  <si>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</si>
  <si>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</si>
  <si>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</si>
  <si>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</si>
  <si>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</si>
  <si>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</si>
  <si>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</si>
  <si>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</si>
  <si>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</si>
  <si>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</si>
  <si>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</si>
  <si>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</si>
  <si>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</si>
  <si>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</si>
  <si>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</si>
  <si>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</si>
  <si>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</si>
  <si>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</si>
  <si>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U9E-51026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</si>
  <si>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</si>
  <si>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</si>
  <si>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</si>
  <si>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</si>
  <si>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</si>
  <si>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</si>
  <si>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</si>
  <si>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</si>
  <si>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</si>
  <si>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</si>
  <si>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</si>
  <si>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</si>
  <si>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</si>
  <si>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</si>
  <si>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</si>
  <si>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</si>
  <si>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</si>
  <si>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</si>
  <si>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</si>
  <si>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</si>
  <si>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</si>
  <si>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</si>
  <si>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</si>
  <si>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</si>
  <si>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</si>
  <si>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</si>
  <si>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</si>
  <si>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</si>
  <si>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</si>
  <si>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</si>
  <si>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</si>
  <si>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</si>
  <si>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</si>
  <si>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</si>
  <si>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</si>
  <si>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</si>
  <si>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</si>
  <si>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</si>
  <si>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</si>
  <si>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</si>
  <si>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</si>
  <si>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</si>
  <si>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</si>
  <si>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</si>
  <si>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</si>
  <si>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</si>
  <si>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</si>
  <si>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</si>
  <si>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</si>
  <si>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</si>
  <si>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</si>
  <si>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</si>
  <si>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</si>
  <si>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</si>
  <si>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</si>
  <si>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</si>
  <si>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</si>
  <si>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</si>
  <si>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</si>
  <si>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</si>
  <si>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</si>
  <si>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</si>
  <si>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</si>
  <si>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</si>
  <si>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9K-87103</t>
  </si>
  <si>
    <t>BOTTOM RAIL</t>
  </si>
  <si>
    <t>9K-11090</t>
  </si>
  <si>
    <t>FOR JAMB</t>
  </si>
  <si>
    <t>JAMB(L)</t>
  </si>
  <si>
    <t>9K-87104</t>
  </si>
  <si>
    <t>STILE(L)</t>
  </si>
  <si>
    <t>9K-87137</t>
  </si>
  <si>
    <t>2K-30630</t>
  </si>
  <si>
    <t>JAMB(R)</t>
  </si>
  <si>
    <t>STILE(R)</t>
  </si>
  <si>
    <t>9K-20849</t>
  </si>
  <si>
    <t>9K-20669</t>
  </si>
  <si>
    <t>BEADING</t>
  </si>
  <si>
    <t>9K-86115</t>
  </si>
  <si>
    <t>9K-20754</t>
  </si>
  <si>
    <t>M</t>
  </si>
  <si>
    <t>9K-20856</t>
  </si>
  <si>
    <t>2K-29158</t>
  </si>
  <si>
    <t>2K-22277</t>
  </si>
  <si>
    <t>2K-29161</t>
  </si>
  <si>
    <t>EM-4008</t>
  </si>
  <si>
    <t>FOR PULLING BLOCK</t>
  </si>
  <si>
    <t>EM-4016</t>
  </si>
  <si>
    <t>FOR HANDLE</t>
  </si>
  <si>
    <t>EF-4008D7</t>
  </si>
  <si>
    <t>FOR LOCK KEEPER</t>
  </si>
  <si>
    <t>EM-4010</t>
  </si>
  <si>
    <t>EM-4008D8-SA</t>
  </si>
  <si>
    <t>BM-4025G</t>
  </si>
  <si>
    <t>S</t>
  </si>
  <si>
    <t>9K-30250</t>
  </si>
  <si>
    <t>9K-10840</t>
  </si>
  <si>
    <t>EF-4008D7-SA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</si>
  <si>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</si>
  <si>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</si>
  <si>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</si>
  <si>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</si>
  <si>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</si>
  <si>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</si>
  <si>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</si>
  <si>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</si>
  <si>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</si>
  <si>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</si>
  <si>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</si>
  <si>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</si>
  <si>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</si>
  <si>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</si>
  <si>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</si>
  <si>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</si>
  <si>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</si>
  <si>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</si>
  <si>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</si>
  <si>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</si>
  <si>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</si>
  <si>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</si>
  <si>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</si>
  <si>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</si>
  <si>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</si>
  <si>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</si>
  <si>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</si>
  <si>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</si>
  <si>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</si>
  <si>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</si>
  <si>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</si>
  <si>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</si>
  <si>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</si>
  <si>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</si>
  <si>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</si>
  <si>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</si>
  <si>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</si>
  <si>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</si>
  <si>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</si>
  <si>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</si>
  <si>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</si>
  <si>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</si>
  <si>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</si>
  <si>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AL PLATE</t>
  </si>
  <si>
    <t>BACKPLATE</t>
  </si>
  <si>
    <t>LOCK KEEPER</t>
  </si>
  <si>
    <t>PULLING BLOCK</t>
  </si>
  <si>
    <t>SEALER PAD</t>
  </si>
  <si>
    <t>AT MATERIAL</t>
  </si>
  <si>
    <t>LABEL</t>
  </si>
  <si>
    <t>P-9</t>
  </si>
  <si>
    <t>P-13</t>
  </si>
  <si>
    <t>P-14</t>
  </si>
  <si>
    <t>9K-30241</t>
  </si>
  <si>
    <t>YS</t>
  </si>
  <si>
    <t>YW</t>
  </si>
  <si>
    <t>YK</t>
  </si>
  <si>
    <t>FOR FRICTION STAY</t>
  </si>
  <si>
    <t>FOR JAMB (R), FOR JAMB (L), FOR HEAD</t>
  </si>
  <si>
    <t>FOR FRICTION STAY (AT SITE)</t>
  </si>
  <si>
    <t>FOR HEAD, SILL</t>
  </si>
  <si>
    <t>FOR AL.PLATE/BACKPLATE</t>
  </si>
  <si>
    <t>FOR BACKPLATE</t>
  </si>
  <si>
    <t>HANDLE</t>
  </si>
  <si>
    <t>TRANSMISSION ROD</t>
  </si>
  <si>
    <t>SETTING BLOCK</t>
  </si>
  <si>
    <t>WEATHER STRIP</t>
  </si>
  <si>
    <t>GASKET</t>
  </si>
  <si>
    <t>HANDLE CAP</t>
  </si>
  <si>
    <t>ARMSTOPPER</t>
  </si>
  <si>
    <t>P-11</t>
  </si>
  <si>
    <t>P-10</t>
  </si>
  <si>
    <t>9K-11113</t>
  </si>
  <si>
    <t>EM-4012</t>
  </si>
  <si>
    <t>Y</t>
  </si>
  <si>
    <t>FOR OUTSIDE</t>
  </si>
  <si>
    <t>FOR TRANSMISSION ROD</t>
  </si>
  <si>
    <t>FOR INSIDE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</si>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</sst>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3DD85983-A263-4EA2-BD2D-F2F6ED7E19DD}"/>
    <cellStyle name="Normal" xfId="0" builtinId="0"/>
    <cellStyle name="Normal 2" xfId="1" xr:uid="{3CD75225-D560-48C8-82F3-BDCE39C15F19}"/>
    <cellStyle name="Normal 5" xfId="3" xr:uid="{ACC19534-FE44-4B20-BB4C-FA5521FBF2BC}"/>
    <cellStyle name="Normal_COBA 2" xfId="4" xr:uid="{F723A312-BE00-44A0-8CFD-E252DCAFD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6F42FF-D68E-4867-A15A-BBF55A6D3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592B08F-92CE-424B-8068-47C07C365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99CC685-6A1C-4760-A979-B97D3117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0956906-0F0D-4465-91FB-5A3609F8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4659944-E7A2-4D2A-BBBA-5265A40A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FB6295C-6DAA-43FC-BB5F-392E4952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089E189-9ECD-41FF-830E-9DD6AF8FE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276810</xdr:colOff>
      <xdr:row>37</xdr:row>
      <xdr:rowOff>95250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8B73F6F-2D16-407C-8557-1E666774CF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94" r="21483"/>
        <a:stretch/>
      </xdr:blipFill>
      <xdr:spPr bwMode="auto">
        <a:xfrm>
          <a:off x="2720340" y="4107180"/>
          <a:ext cx="330195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38DF-8FD2-471D-B54B-DE01577BFB96}">
  <sheetPr codeName="Sheet47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8" sqref="S28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45513.433978587964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45513.433978587964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45513.433978587964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45513.433978587964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45513.433978587964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52CL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52CL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52CL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52CL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1000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52CL</v>
      </c>
      <c r="V9" s="36"/>
      <c r="W9" s="55"/>
      <c r="X9" s="62"/>
      <c r="Y9" s="62"/>
      <c r="Z9" s="63" t="s">
        <v>20</v>
      </c>
      <c r="AA9" s="334">
        <f>$K$9</f>
        <v>1000</v>
      </c>
      <c r="AB9" s="335"/>
      <c r="AC9" s="65"/>
      <c r="AD9" s="61"/>
      <c r="AE9" s="59" t="str">
        <f>IF($O$9&gt;0,$O$9,"")</f>
        <v>U9E-51026</v>
      </c>
      <c r="AF9" s="60"/>
      <c r="AG9" s="3"/>
      <c r="AH9" s="53" t="s">
        <v>19</v>
      </c>
      <c r="AI9" s="36"/>
      <c r="AJ9" s="37"/>
      <c r="AK9" s="54" t="str">
        <f>IF($E$9&gt;0,$E$9,"")</f>
        <v>52CL</v>
      </c>
      <c r="AL9" s="36"/>
      <c r="AM9" s="55"/>
      <c r="AN9" s="62"/>
      <c r="AO9" s="62"/>
      <c r="AP9" s="63" t="s">
        <v>20</v>
      </c>
      <c r="AQ9" s="334">
        <f>$K$9</f>
        <v>1000</v>
      </c>
      <c r="AR9" s="335"/>
      <c r="AS9" s="65"/>
      <c r="AT9" s="61"/>
      <c r="AU9" s="59" t="str">
        <f>IF($O$9&gt;0,$O$9,"")</f>
        <v>U9E-51026</v>
      </c>
      <c r="AV9" s="60"/>
      <c r="AW9" s="3"/>
      <c r="AX9" s="53" t="s">
        <v>19</v>
      </c>
      <c r="AY9" s="36"/>
      <c r="AZ9" s="37"/>
      <c r="BA9" s="54" t="str">
        <f>IF(E9&gt;0,E9,"")</f>
        <v>52CL</v>
      </c>
      <c r="BB9" s="36"/>
      <c r="BC9" s="55"/>
      <c r="BD9" s="62"/>
      <c r="BE9" s="62"/>
      <c r="BF9" s="63" t="s">
        <v>20</v>
      </c>
      <c r="BG9" s="334">
        <f>$K$9</f>
        <v>1000</v>
      </c>
      <c r="BH9" s="335"/>
      <c r="BI9" s="65"/>
      <c r="BJ9" s="61"/>
      <c r="BK9" s="59" t="str">
        <f>IF($O$9&gt;0,$O$9,"")</f>
        <v>U9E-51026</v>
      </c>
      <c r="BL9" s="60"/>
      <c r="BM9" s="3"/>
      <c r="BN9" s="53" t="s">
        <v>19</v>
      </c>
      <c r="BO9" s="36"/>
      <c r="BP9" s="37"/>
      <c r="BQ9" s="54" t="str">
        <f>IF(U9&gt;0,U9,"")</f>
        <v>52CL</v>
      </c>
      <c r="BR9" s="36"/>
      <c r="BS9" s="55"/>
      <c r="BT9" s="62"/>
      <c r="BU9" s="62"/>
      <c r="BV9" s="63" t="s">
        <v>20</v>
      </c>
      <c r="BW9" s="334">
        <f>$K$9</f>
        <v>1000</v>
      </c>
      <c r="BX9" s="335"/>
      <c r="BY9" s="65"/>
      <c r="BZ9" s="61"/>
      <c r="CA9" s="59" t="str">
        <f>IF($O$9&gt;0,$O$9,"")</f>
        <v>U9E-51026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2000</v>
      </c>
      <c r="AB10" s="335"/>
      <c r="AC10" s="65"/>
      <c r="AD10" s="61"/>
      <c r="AE10" s="59" t="str">
        <f>IF($O$10&gt;0,$O$10,"")</f>
        <v>U9E-50008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2000</v>
      </c>
      <c r="AR10" s="335"/>
      <c r="AS10" s="65"/>
      <c r="AT10" s="61"/>
      <c r="AU10" s="59" t="str">
        <f>IF($O$10&gt;0,$O$10,"")</f>
        <v>U9E-50008</v>
      </c>
      <c r="AV10" s="60"/>
      <c r="AW10" s="3"/>
      <c r="AX10" s="53" t="s">
        <v>22</v>
      </c>
      <c r="AY10" s="36"/>
      <c r="AZ10" s="37"/>
      <c r="BA10" s="54" t="str">
        <f>IF($U$10&gt;0,$U$10,"")</f>
        <v>52CL</v>
      </c>
      <c r="BB10" s="36"/>
      <c r="BC10" s="55"/>
      <c r="BD10" s="62"/>
      <c r="BE10" s="62"/>
      <c r="BF10" s="66" t="s">
        <v>23</v>
      </c>
      <c r="BG10" s="334">
        <f>$K$10</f>
        <v>2000</v>
      </c>
      <c r="BH10" s="335"/>
      <c r="BI10" s="65"/>
      <c r="BJ10" s="61"/>
      <c r="BK10" s="59" t="str">
        <f>IF($O$10&gt;0,$O$10,"")</f>
        <v>U9E-50008</v>
      </c>
      <c r="BL10" s="60"/>
      <c r="BM10" s="3"/>
      <c r="BN10" s="53" t="s">
        <v>22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23</v>
      </c>
      <c r="BW10" s="334">
        <f>$K$10</f>
        <v>2000</v>
      </c>
      <c r="BX10" s="33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H-50</f>
        <v>1950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1950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1950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1950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1950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f>(HS.1/2)+25</f>
        <v>1000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1000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1000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159</v>
      </c>
      <c r="AY22" s="199"/>
      <c r="AZ22" s="200"/>
      <c r="BA22" s="204" t="s">
        <v>170</v>
      </c>
      <c r="BB22" s="168"/>
      <c r="BC22" s="180"/>
      <c r="BD22" s="181" t="s">
        <v>174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183</v>
      </c>
      <c r="BO22" s="199"/>
      <c r="BP22" s="200"/>
      <c r="BQ22" s="204" t="s">
        <v>84</v>
      </c>
      <c r="BR22" s="168"/>
      <c r="BS22" s="180"/>
      <c r="BT22" s="181" t="s">
        <v>175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160</v>
      </c>
      <c r="AY23" s="199"/>
      <c r="AZ23" s="200"/>
      <c r="BA23" s="167" t="s">
        <v>114</v>
      </c>
      <c r="BB23" s="168"/>
      <c r="BC23" s="180"/>
      <c r="BD23" s="181" t="s">
        <v>174</v>
      </c>
      <c r="BE23" s="171">
        <v>8</v>
      </c>
      <c r="BF23" s="172">
        <f t="shared" si="7"/>
        <v>8</v>
      </c>
      <c r="BG23" s="183"/>
      <c r="BH23" s="184" t="s">
        <v>177</v>
      </c>
      <c r="BI23" s="185"/>
      <c r="BJ23" s="186"/>
      <c r="BK23" s="205"/>
      <c r="BL23" s="188"/>
      <c r="BM23" s="4"/>
      <c r="BN23" s="198" t="s">
        <v>184</v>
      </c>
      <c r="BO23" s="199"/>
      <c r="BP23" s="200"/>
      <c r="BQ23" s="167" t="s">
        <v>190</v>
      </c>
      <c r="BR23" s="168"/>
      <c r="BS23" s="180"/>
      <c r="BT23" s="181" t="s">
        <v>174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f>IF(AND(H&gt;1300,H&lt;1600),9,IF(AND(H&gt;=1600,H&lt;=2000),31,9))</f>
        <v>31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tr">
        <f>IF(H&lt;1600,CONCATENATE("a = ",(H/2)),"")</f>
        <v/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f>IF(HS.1&lt;1550,6,8)</f>
        <v>8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/>
      </c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160</v>
      </c>
      <c r="AY24" s="199"/>
      <c r="AZ24" s="200"/>
      <c r="BA24" s="167" t="s">
        <v>115</v>
      </c>
      <c r="BB24" s="168"/>
      <c r="BC24" s="180"/>
      <c r="BD24" s="181" t="s">
        <v>174</v>
      </c>
      <c r="BE24" s="171">
        <v>8</v>
      </c>
      <c r="BF24" s="172">
        <f t="shared" si="7"/>
        <v>8</v>
      </c>
      <c r="BG24" s="183"/>
      <c r="BH24" s="184" t="s">
        <v>120</v>
      </c>
      <c r="BI24" s="185"/>
      <c r="BJ24" s="186"/>
      <c r="BK24" s="187"/>
      <c r="BL24" s="188" t="s">
        <v>116</v>
      </c>
      <c r="BM24" s="4"/>
      <c r="BN24" s="198" t="s">
        <v>166</v>
      </c>
      <c r="BO24" s="199"/>
      <c r="BP24" s="200"/>
      <c r="BQ24" s="167" t="s">
        <v>94</v>
      </c>
      <c r="BR24" s="168"/>
      <c r="BS24" s="180"/>
      <c r="BT24" s="181" t="s">
        <v>176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95</v>
      </c>
      <c r="S25" s="199"/>
      <c r="T25" s="200"/>
      <c r="U25" s="167" t="s">
        <v>91</v>
      </c>
      <c r="V25" s="168" t="str">
        <f t="shared" si="0"/>
        <v>-</v>
      </c>
      <c r="W25" s="201">
        <v>12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93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161</v>
      </c>
      <c r="AY25" s="199"/>
      <c r="AZ25" s="200"/>
      <c r="BA25" s="167" t="s">
        <v>118</v>
      </c>
      <c r="BB25" s="168"/>
      <c r="BC25" s="180"/>
      <c r="BD25" s="181" t="s">
        <v>138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116</v>
      </c>
      <c r="BM25" s="4"/>
      <c r="BN25" s="198" t="s">
        <v>185</v>
      </c>
      <c r="BO25" s="199"/>
      <c r="BP25" s="200"/>
      <c r="BQ25" s="167" t="s">
        <v>98</v>
      </c>
      <c r="BR25" s="168"/>
      <c r="BS25" s="180"/>
      <c r="BT25" s="181" t="s">
        <v>176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99</v>
      </c>
      <c r="AI26" s="199"/>
      <c r="AJ26" s="203"/>
      <c r="AK26" s="167" t="s">
        <v>100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162</v>
      </c>
      <c r="AY26" s="199"/>
      <c r="AZ26" s="200"/>
      <c r="BA26" s="167" t="s">
        <v>121</v>
      </c>
      <c r="BB26" s="168"/>
      <c r="BC26" s="180"/>
      <c r="BD26" s="181" t="s">
        <v>175</v>
      </c>
      <c r="BE26" s="171">
        <f>IF(H&lt;=820,2,IF(H&lt;=1200,3,5))+IF(H&lt;=800,2,IF(H&lt;=1300,3,IF(H&lt;=1800,4,5)))+IF(W&gt;500,3,2)</f>
        <v>13</v>
      </c>
      <c r="BF26" s="172">
        <f t="shared" si="7"/>
        <v>13</v>
      </c>
      <c r="BG26" s="183"/>
      <c r="BH26" s="184" t="s">
        <v>178</v>
      </c>
      <c r="BI26" s="185"/>
      <c r="BJ26" s="186"/>
      <c r="BK26" s="187"/>
      <c r="BL26" s="188" t="s">
        <v>116</v>
      </c>
      <c r="BM26" s="4"/>
      <c r="BN26" s="198" t="s">
        <v>185</v>
      </c>
      <c r="BO26" s="199"/>
      <c r="BP26" s="200"/>
      <c r="BQ26" s="167" t="s">
        <v>103</v>
      </c>
      <c r="BR26" s="168"/>
      <c r="BS26" s="180"/>
      <c r="BT26" s="181" t="s">
        <v>176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99</v>
      </c>
      <c r="AI27" s="199"/>
      <c r="AJ27" s="203"/>
      <c r="AK27" s="167" t="s">
        <v>100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163</v>
      </c>
      <c r="AY27" s="199"/>
      <c r="AZ27" s="200"/>
      <c r="BA27" s="167" t="s">
        <v>171</v>
      </c>
      <c r="BB27" s="168"/>
      <c r="BC27" s="180"/>
      <c r="BD27" s="181" t="s">
        <v>174</v>
      </c>
      <c r="BE27" s="171">
        <v>2</v>
      </c>
      <c r="BF27" s="172">
        <f t="shared" si="7"/>
        <v>2</v>
      </c>
      <c r="BG27" s="212"/>
      <c r="BH27" s="184" t="s">
        <v>179</v>
      </c>
      <c r="BI27" s="185"/>
      <c r="BJ27" s="186"/>
      <c r="BK27" s="187"/>
      <c r="BL27" s="188" t="s">
        <v>116</v>
      </c>
      <c r="BM27" s="4"/>
      <c r="BN27" s="198" t="s">
        <v>186</v>
      </c>
      <c r="BO27" s="199"/>
      <c r="BP27" s="200"/>
      <c r="BQ27" s="167" t="s">
        <v>106</v>
      </c>
      <c r="BR27" s="168"/>
      <c r="BS27" s="180"/>
      <c r="BT27" s="181" t="s">
        <v>176</v>
      </c>
      <c r="BU27" s="171">
        <f>(HS.1*2)/1000</f>
        <v>3.9</v>
      </c>
      <c r="BV27" s="172">
        <f t="shared" si="8"/>
        <v>3.9</v>
      </c>
      <c r="BW27" s="212" t="s">
        <v>102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164</v>
      </c>
      <c r="AY28" s="199"/>
      <c r="AZ28" s="200"/>
      <c r="BA28" s="167" t="s">
        <v>172</v>
      </c>
      <c r="BB28" s="168"/>
      <c r="BC28" s="180"/>
      <c r="BD28" s="181" t="s">
        <v>174</v>
      </c>
      <c r="BE28" s="171">
        <v>2</v>
      </c>
      <c r="BF28" s="172">
        <f t="shared" si="7"/>
        <v>2</v>
      </c>
      <c r="BG28" s="183"/>
      <c r="BH28" s="184" t="s">
        <v>180</v>
      </c>
      <c r="BI28" s="185"/>
      <c r="BJ28" s="186"/>
      <c r="BK28" s="187"/>
      <c r="BL28" s="188"/>
      <c r="BM28" s="4"/>
      <c r="BN28" s="198" t="s">
        <v>187</v>
      </c>
      <c r="BO28" s="199"/>
      <c r="BP28" s="200"/>
      <c r="BQ28" s="167" t="s">
        <v>105</v>
      </c>
      <c r="BR28" s="168"/>
      <c r="BS28" s="180"/>
      <c r="BT28" s="181" t="s">
        <v>176</v>
      </c>
      <c r="BU28" s="171">
        <f>(((WS.1-66)*2)+((HS.1-84)*2))/1000</f>
        <v>5.4960000000000004</v>
      </c>
      <c r="BV28" s="172">
        <f t="shared" si="8"/>
        <v>5.4960000000000004</v>
      </c>
      <c r="BW28" s="183" t="s">
        <v>102</v>
      </c>
      <c r="BX28" s="184" t="s">
        <v>195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160</v>
      </c>
      <c r="AY29" s="199"/>
      <c r="AZ29" s="200"/>
      <c r="BA29" s="167" t="s">
        <v>114</v>
      </c>
      <c r="BB29" s="168"/>
      <c r="BC29" s="180"/>
      <c r="BD29" s="181" t="s">
        <v>174</v>
      </c>
      <c r="BE29" s="171">
        <f>IF(AND(W&lt;=1000, W&gt;700),4,IF(AND(W&lt;=700,H&gt;=500),2,0))</f>
        <v>4</v>
      </c>
      <c r="BF29" s="172">
        <f t="shared" si="7"/>
        <v>4</v>
      </c>
      <c r="BG29" s="183"/>
      <c r="BH29" s="184" t="s">
        <v>181</v>
      </c>
      <c r="BI29" s="185"/>
      <c r="BJ29" s="186"/>
      <c r="BK29" s="187"/>
      <c r="BL29" s="188" t="s">
        <v>116</v>
      </c>
      <c r="BM29" s="4"/>
      <c r="BN29" s="198" t="s">
        <v>160</v>
      </c>
      <c r="BO29" s="199"/>
      <c r="BP29" s="200"/>
      <c r="BQ29" s="167" t="s">
        <v>119</v>
      </c>
      <c r="BR29" s="168"/>
      <c r="BS29" s="180"/>
      <c r="BT29" s="181" t="s">
        <v>174</v>
      </c>
      <c r="BU29" s="171">
        <v>8</v>
      </c>
      <c r="BV29" s="172">
        <f t="shared" si="8"/>
        <v>8</v>
      </c>
      <c r="BW29" s="183"/>
      <c r="BX29" s="184" t="s">
        <v>177</v>
      </c>
      <c r="BY29" s="185"/>
      <c r="BZ29" s="186"/>
      <c r="CA29" s="187"/>
      <c r="CB29" s="188" t="s">
        <v>116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165</v>
      </c>
      <c r="AY30" s="199"/>
      <c r="AZ30" s="200"/>
      <c r="BA30" s="167" t="s">
        <v>88</v>
      </c>
      <c r="BB30" s="168"/>
      <c r="BC30" s="180"/>
      <c r="BD30" s="181" t="s">
        <v>174</v>
      </c>
      <c r="BE30" s="171">
        <v>2</v>
      </c>
      <c r="BF30" s="172">
        <f t="shared" si="7"/>
        <v>2</v>
      </c>
      <c r="BG30" s="183"/>
      <c r="BH30" s="184" t="s">
        <v>89</v>
      </c>
      <c r="BI30" s="185"/>
      <c r="BJ30" s="186"/>
      <c r="BK30" s="187"/>
      <c r="BL30" s="188"/>
      <c r="BM30" s="4"/>
      <c r="BN30" s="198" t="s">
        <v>160</v>
      </c>
      <c r="BO30" s="199"/>
      <c r="BP30" s="200"/>
      <c r="BQ30" s="167" t="s">
        <v>109</v>
      </c>
      <c r="BR30" s="168"/>
      <c r="BS30" s="180"/>
      <c r="BT30" s="181" t="s">
        <v>174</v>
      </c>
      <c r="BU30" s="171">
        <v>2</v>
      </c>
      <c r="BV30" s="172">
        <f t="shared" si="8"/>
        <v>2</v>
      </c>
      <c r="BW30" s="183"/>
      <c r="BX30" s="184" t="s">
        <v>110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166</v>
      </c>
      <c r="AY31" s="199"/>
      <c r="AZ31" s="200"/>
      <c r="BA31" s="167" t="s">
        <v>94</v>
      </c>
      <c r="BB31" s="168"/>
      <c r="BC31" s="180"/>
      <c r="BD31" s="181" t="s">
        <v>176</v>
      </c>
      <c r="BE31" s="171">
        <v>1</v>
      </c>
      <c r="BF31" s="172">
        <f t="shared" si="7"/>
        <v>1</v>
      </c>
      <c r="BG31" s="183"/>
      <c r="BH31" s="184" t="s">
        <v>89</v>
      </c>
      <c r="BI31" s="185"/>
      <c r="BJ31" s="186"/>
      <c r="BK31" s="187"/>
      <c r="BL31" s="188"/>
      <c r="BM31" s="4"/>
      <c r="BN31" s="198" t="s">
        <v>160</v>
      </c>
      <c r="BO31" s="199"/>
      <c r="BP31" s="200"/>
      <c r="BQ31" s="167" t="s">
        <v>113</v>
      </c>
      <c r="BR31" s="168"/>
      <c r="BS31" s="180"/>
      <c r="BT31" s="181" t="s">
        <v>174</v>
      </c>
      <c r="BU31" s="171">
        <v>6</v>
      </c>
      <c r="BV31" s="172">
        <f t="shared" si="8"/>
        <v>6</v>
      </c>
      <c r="BW31" s="183"/>
      <c r="BX31" s="184" t="s">
        <v>196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160</v>
      </c>
      <c r="AY32" s="199"/>
      <c r="AZ32" s="200"/>
      <c r="BA32" s="167" t="s">
        <v>114</v>
      </c>
      <c r="BB32" s="168"/>
      <c r="BC32" s="180"/>
      <c r="BD32" s="181" t="s">
        <v>174</v>
      </c>
      <c r="BE32" s="171">
        <f>IF(AND(W&lt;=1000, W&gt;700),2,IF(AND(W&lt;=700,H&gt;=500),0,0))</f>
        <v>2</v>
      </c>
      <c r="BF32" s="172">
        <f t="shared" si="7"/>
        <v>2</v>
      </c>
      <c r="BG32" s="183"/>
      <c r="BH32" s="184" t="s">
        <v>182</v>
      </c>
      <c r="BI32" s="185"/>
      <c r="BJ32" s="186"/>
      <c r="BK32" s="187"/>
      <c r="BL32" s="188"/>
      <c r="BM32" s="4"/>
      <c r="BN32" s="198" t="s">
        <v>160</v>
      </c>
      <c r="BO32" s="199"/>
      <c r="BP32" s="200"/>
      <c r="BQ32" s="167" t="s">
        <v>107</v>
      </c>
      <c r="BR32" s="168"/>
      <c r="BS32" s="180"/>
      <c r="BT32" s="181" t="s">
        <v>174</v>
      </c>
      <c r="BU32" s="171">
        <v>2</v>
      </c>
      <c r="BV32" s="172">
        <f t="shared" si="8"/>
        <v>2</v>
      </c>
      <c r="BW32" s="183"/>
      <c r="BX32" s="184" t="s">
        <v>108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167</v>
      </c>
      <c r="AY33" s="199"/>
      <c r="AZ33" s="200"/>
      <c r="BA33" s="167" t="s">
        <v>97</v>
      </c>
      <c r="BB33" s="168"/>
      <c r="BC33" s="180"/>
      <c r="BD33" s="181" t="s">
        <v>176</v>
      </c>
      <c r="BE33" s="171">
        <v>2</v>
      </c>
      <c r="BF33" s="172">
        <f t="shared" si="7"/>
        <v>2</v>
      </c>
      <c r="BG33" s="212"/>
      <c r="BH33" s="184" t="s">
        <v>89</v>
      </c>
      <c r="BI33" s="185"/>
      <c r="BJ33" s="186"/>
      <c r="BK33" s="187"/>
      <c r="BL33" s="188"/>
      <c r="BM33" s="4"/>
      <c r="BN33" s="198" t="s">
        <v>187</v>
      </c>
      <c r="BO33" s="199"/>
      <c r="BP33" s="200"/>
      <c r="BQ33" s="167" t="s">
        <v>191</v>
      </c>
      <c r="BR33" s="168"/>
      <c r="BS33" s="180"/>
      <c r="BT33" s="181" t="s">
        <v>176</v>
      </c>
      <c r="BU33" s="171">
        <f>((2*WS.1)+(2*HS.1)-216)/1000</f>
        <v>5.58</v>
      </c>
      <c r="BV33" s="172">
        <f t="shared" si="8"/>
        <v>5.58</v>
      </c>
      <c r="BW33" s="212" t="s">
        <v>102</v>
      </c>
      <c r="BX33" s="184" t="s">
        <v>197</v>
      </c>
      <c r="BY33" s="185"/>
      <c r="BZ33" s="186"/>
      <c r="CA33" s="187"/>
      <c r="CB33" s="188" t="s">
        <v>116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168</v>
      </c>
      <c r="AY34" s="199"/>
      <c r="AZ34" s="200"/>
      <c r="BA34" s="167" t="s">
        <v>101</v>
      </c>
      <c r="BB34" s="168"/>
      <c r="BC34" s="180"/>
      <c r="BD34" s="181" t="s">
        <v>176</v>
      </c>
      <c r="BE34" s="171">
        <f>((W-41)+(H-76))*2/1000</f>
        <v>5.766</v>
      </c>
      <c r="BF34" s="172">
        <f t="shared" si="7"/>
        <v>5.766</v>
      </c>
      <c r="BG34" s="212" t="s">
        <v>102</v>
      </c>
      <c r="BH34" s="184"/>
      <c r="BI34" s="185"/>
      <c r="BJ34" s="186"/>
      <c r="BK34" s="187"/>
      <c r="BL34" s="188"/>
      <c r="BM34" s="4"/>
      <c r="BN34" s="198" t="s">
        <v>188</v>
      </c>
      <c r="BO34" s="199"/>
      <c r="BP34" s="200"/>
      <c r="BQ34" s="167" t="s">
        <v>117</v>
      </c>
      <c r="BR34" s="168"/>
      <c r="BS34" s="180"/>
      <c r="BT34" s="181" t="s">
        <v>194</v>
      </c>
      <c r="BU34" s="171">
        <v>2</v>
      </c>
      <c r="BV34" s="172">
        <f t="shared" si="8"/>
        <v>2</v>
      </c>
      <c r="BW34" s="212"/>
      <c r="BX34" s="184" t="s">
        <v>110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168</v>
      </c>
      <c r="AY35" s="199"/>
      <c r="AZ35" s="200"/>
      <c r="BA35" s="167" t="s">
        <v>104</v>
      </c>
      <c r="BB35" s="168"/>
      <c r="BC35" s="180"/>
      <c r="BD35" s="181" t="s">
        <v>176</v>
      </c>
      <c r="BE35" s="171">
        <f>(W-41)/1000</f>
        <v>0.95899999999999996</v>
      </c>
      <c r="BF35" s="172">
        <f t="shared" si="7"/>
        <v>0.95899999999999996</v>
      </c>
      <c r="BG35" s="212" t="s">
        <v>102</v>
      </c>
      <c r="BH35" s="184"/>
      <c r="BI35" s="185"/>
      <c r="BJ35" s="186"/>
      <c r="BK35" s="187"/>
      <c r="BL35" s="188"/>
      <c r="BM35" s="4"/>
      <c r="BN35" s="198" t="s">
        <v>160</v>
      </c>
      <c r="BO35" s="199"/>
      <c r="BP35" s="200"/>
      <c r="BQ35" s="167" t="s">
        <v>115</v>
      </c>
      <c r="BR35" s="168"/>
      <c r="BS35" s="180"/>
      <c r="BT35" s="181" t="s">
        <v>174</v>
      </c>
      <c r="BU35" s="171">
        <v>8</v>
      </c>
      <c r="BV35" s="172">
        <f t="shared" si="8"/>
        <v>8</v>
      </c>
      <c r="BW35" s="212"/>
      <c r="BX35" s="184" t="s">
        <v>120</v>
      </c>
      <c r="BY35" s="185"/>
      <c r="BZ35" s="186"/>
      <c r="CA35" s="187"/>
      <c r="CB35" s="188" t="s">
        <v>116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169</v>
      </c>
      <c r="AY36" s="199"/>
      <c r="AZ36" s="200"/>
      <c r="BA36" s="167" t="s">
        <v>173</v>
      </c>
      <c r="BB36" s="168"/>
      <c r="BC36" s="180"/>
      <c r="BD36" s="181" t="s">
        <v>174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 t="s">
        <v>189</v>
      </c>
      <c r="BO36" s="199"/>
      <c r="BP36" s="200"/>
      <c r="BQ36" s="167" t="s">
        <v>192</v>
      </c>
      <c r="BR36" s="168"/>
      <c r="BS36" s="180"/>
      <c r="BT36" s="181" t="s">
        <v>174</v>
      </c>
      <c r="BU36" s="171">
        <f>IF(AND(WS.1&lt;=948, WS.1&gt;648),2,0)</f>
        <v>2</v>
      </c>
      <c r="BV36" s="172">
        <f t="shared" si="8"/>
        <v>2</v>
      </c>
      <c r="BW36" s="212"/>
      <c r="BX36" s="184" t="s">
        <v>198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160</v>
      </c>
      <c r="AY37" s="199"/>
      <c r="AZ37" s="200"/>
      <c r="BA37" s="167" t="s">
        <v>107</v>
      </c>
      <c r="BB37" s="168"/>
      <c r="BC37" s="180"/>
      <c r="BD37" s="181" t="s">
        <v>174</v>
      </c>
      <c r="BE37" s="171">
        <v>2</v>
      </c>
      <c r="BF37" s="172">
        <f t="shared" si="7"/>
        <v>2</v>
      </c>
      <c r="BG37" s="212"/>
      <c r="BH37" s="184" t="s">
        <v>108</v>
      </c>
      <c r="BI37" s="185"/>
      <c r="BJ37" s="186"/>
      <c r="BK37" s="187"/>
      <c r="BL37" s="188"/>
      <c r="BM37" s="4"/>
      <c r="BN37" s="198" t="s">
        <v>160</v>
      </c>
      <c r="BO37" s="199"/>
      <c r="BP37" s="200"/>
      <c r="BQ37" s="167" t="s">
        <v>193</v>
      </c>
      <c r="BR37" s="168"/>
      <c r="BS37" s="180"/>
      <c r="BT37" s="181" t="s">
        <v>174</v>
      </c>
      <c r="BU37" s="171">
        <f>IF(AND(WS.1&lt;=948, WS.1&gt;648),4,0)</f>
        <v>4</v>
      </c>
      <c r="BV37" s="172">
        <f t="shared" si="8"/>
        <v>4</v>
      </c>
      <c r="BW37" s="212"/>
      <c r="BX37" s="184" t="s">
        <v>199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160</v>
      </c>
      <c r="AY38" s="199"/>
      <c r="AZ38" s="200"/>
      <c r="BA38" s="167" t="s">
        <v>111</v>
      </c>
      <c r="BB38" s="168"/>
      <c r="BC38" s="180"/>
      <c r="BD38" s="181" t="s">
        <v>174</v>
      </c>
      <c r="BE38" s="171">
        <v>4</v>
      </c>
      <c r="BF38" s="172">
        <f t="shared" si="7"/>
        <v>4</v>
      </c>
      <c r="BG38" s="212"/>
      <c r="BH38" s="184" t="s">
        <v>112</v>
      </c>
      <c r="BI38" s="185"/>
      <c r="BJ38" s="186"/>
      <c r="BK38" s="187"/>
      <c r="BL38" s="188"/>
      <c r="BM38" s="4"/>
      <c r="BN38" s="198" t="str">
        <f t="shared" ref="BN22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22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ref="AX22:AX60" si="13">IF(BA39&gt;"",VLOOKUP(BA39,PART_NAMA,3,FALSE),"")</f>
        <v/>
      </c>
      <c r="AY39" s="199"/>
      <c r="AZ39" s="200"/>
      <c r="BA39" s="167"/>
      <c r="BB39" s="168"/>
      <c r="BC39" s="180"/>
      <c r="BD39" s="181" t="str">
        <f t="shared" ref="BD22:BD60" si="14">IF(BA39&gt;"",VLOOKUP(BA39&amp;$M$10,PART_MASTER,3,FALSE),"")</f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123</v>
      </c>
      <c r="C43" s="240"/>
      <c r="D43" s="240"/>
      <c r="E43" s="240"/>
      <c r="F43" s="241"/>
      <c r="G43" s="242"/>
      <c r="H43" s="243"/>
      <c r="I43" s="233"/>
      <c r="J43" s="244" t="s">
        <v>124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125</v>
      </c>
      <c r="C44" s="325" t="s">
        <v>126</v>
      </c>
      <c r="D44" s="326"/>
      <c r="E44" s="327"/>
      <c r="F44" s="325" t="s">
        <v>127</v>
      </c>
      <c r="G44" s="326"/>
      <c r="H44" s="327"/>
      <c r="I44" s="252"/>
      <c r="J44" s="253" t="s">
        <v>125</v>
      </c>
      <c r="K44" s="325" t="s">
        <v>126</v>
      </c>
      <c r="L44" s="326"/>
      <c r="M44" s="326"/>
      <c r="N44" s="327"/>
      <c r="O44" s="253" t="s">
        <v>128</v>
      </c>
      <c r="P44" s="254" t="s">
        <v>125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129</v>
      </c>
      <c r="D45" s="257"/>
      <c r="E45" s="257"/>
      <c r="F45" s="258"/>
      <c r="G45" s="259"/>
      <c r="H45" s="260"/>
      <c r="I45" s="261"/>
      <c r="J45" s="262">
        <v>1</v>
      </c>
      <c r="K45" s="263" t="s">
        <v>130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212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131</v>
      </c>
      <c r="D46" s="259"/>
      <c r="E46" s="259"/>
      <c r="F46" s="263"/>
      <c r="G46" s="259"/>
      <c r="H46" s="260"/>
      <c r="I46" s="261"/>
      <c r="J46" s="262">
        <v>2</v>
      </c>
      <c r="K46" s="263" t="s">
        <v>132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133</v>
      </c>
      <c r="D47" s="259"/>
      <c r="E47" s="259"/>
      <c r="F47" s="263"/>
      <c r="G47" s="259"/>
      <c r="H47" s="260"/>
      <c r="I47" s="267"/>
      <c r="J47" s="262">
        <v>3</v>
      </c>
      <c r="K47" s="263" t="s">
        <v>134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135</v>
      </c>
      <c r="D48" s="259"/>
      <c r="E48" s="259"/>
      <c r="F48" s="263"/>
      <c r="G48" s="259"/>
      <c r="H48" s="260"/>
      <c r="I48" s="267"/>
      <c r="J48" s="262">
        <v>4</v>
      </c>
      <c r="K48" s="263" t="s">
        <v>136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137</v>
      </c>
      <c r="AD48" s="272"/>
      <c r="AE48" s="273" t="s">
        <v>138</v>
      </c>
      <c r="AF48" s="274">
        <f>SUM(AF22:AF47)</f>
        <v>3.3355559999999995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137</v>
      </c>
      <c r="AT48" s="272"/>
      <c r="AU48" s="273" t="s">
        <v>138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139</v>
      </c>
      <c r="D49" s="259"/>
      <c r="E49" s="259"/>
      <c r="F49" s="263"/>
      <c r="G49" s="259"/>
      <c r="H49" s="260"/>
      <c r="I49" s="267"/>
      <c r="J49" s="262">
        <v>5</v>
      </c>
      <c r="K49" s="263" t="s">
        <v>140</v>
      </c>
      <c r="L49" s="259"/>
      <c r="M49" s="259"/>
      <c r="N49" s="264"/>
      <c r="O49" s="265"/>
      <c r="P49" s="266"/>
      <c r="Q49" s="4"/>
      <c r="R49" s="275" t="s">
        <v>141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142</v>
      </c>
      <c r="AE49" s="279" t="s">
        <v>143</v>
      </c>
      <c r="AF49" s="280">
        <f>AF48*0.986</f>
        <v>3.2888582159999995</v>
      </c>
      <c r="AG49" s="4"/>
      <c r="AH49" s="275" t="s">
        <v>141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142</v>
      </c>
      <c r="AU49" s="279" t="s">
        <v>143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144</v>
      </c>
      <c r="D50" s="259"/>
      <c r="E50" s="259"/>
      <c r="F50" s="263"/>
      <c r="G50" s="259"/>
      <c r="H50" s="260"/>
      <c r="I50" s="267"/>
      <c r="J50" s="262">
        <v>6</v>
      </c>
      <c r="K50" s="263" t="s">
        <v>145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146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146</v>
      </c>
      <c r="AV50" s="280">
        <f>AV48*0.974*0.986</f>
        <v>3.439551348912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147</v>
      </c>
      <c r="D51" s="259"/>
      <c r="E51" s="259"/>
      <c r="F51" s="263"/>
      <c r="G51" s="259"/>
      <c r="H51" s="260"/>
      <c r="I51" s="267"/>
      <c r="J51" s="262">
        <v>7</v>
      </c>
      <c r="K51" s="263" t="s">
        <v>148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150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151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152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153</v>
      </c>
      <c r="C55" s="267"/>
      <c r="D55" s="267"/>
      <c r="E55" s="267"/>
      <c r="F55" s="267"/>
      <c r="G55" s="267"/>
      <c r="H55" s="267"/>
      <c r="I55" s="267"/>
      <c r="J55" s="300" t="s">
        <v>154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3"/>
        <v/>
      </c>
      <c r="AY57" s="199"/>
      <c r="AZ57" s="200"/>
      <c r="BA57" s="167"/>
      <c r="BB57" s="168"/>
      <c r="BC57" s="180"/>
      <c r="BD57" s="181" t="str">
        <f t="shared" si="14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3"/>
        <v/>
      </c>
      <c r="AY58" s="199"/>
      <c r="AZ58" s="200"/>
      <c r="BA58" s="287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</vt:lpstr>
      <vt:lpstr>'CAL-KD'!A.</vt:lpstr>
      <vt:lpstr>'CAL-KD'!C.</vt:lpstr>
      <vt:lpstr>'CAL-KD'!F.</vt:lpstr>
      <vt:lpstr>'CAL-KD'!GCS</vt:lpstr>
      <vt:lpstr>'CAL-KD'!GTH</vt:lpstr>
      <vt:lpstr>'CAL-KD'!H</vt:lpstr>
      <vt:lpstr>'CAL-KD'!h.1</vt:lpstr>
      <vt:lpstr>'CAL-KD'!h.10</vt:lpstr>
      <vt:lpstr>'CAL-KD'!h.2</vt:lpstr>
      <vt:lpstr>'CAL-KD'!h.3</vt:lpstr>
      <vt:lpstr>'CAL-KD'!h.4</vt:lpstr>
      <vt:lpstr>'CAL-KD'!h.5</vt:lpstr>
      <vt:lpstr>'CAL-KD'!h.6</vt:lpstr>
      <vt:lpstr>'CAL-KD'!h.7</vt:lpstr>
      <vt:lpstr>'CAL-KD'!h.8</vt:lpstr>
      <vt:lpstr>'CAL-KD'!h.9</vt:lpstr>
      <vt:lpstr>'CAL-KD'!HS</vt:lpstr>
      <vt:lpstr>'CAL-KD'!HS.1</vt:lpstr>
      <vt:lpstr>'CAL-KD'!HS.2</vt:lpstr>
      <vt:lpstr>'CAL-KD'!HS.3</vt:lpstr>
      <vt:lpstr>'CAL-KD'!HS.4</vt:lpstr>
      <vt:lpstr>'CAL-KD'!HS.5</vt:lpstr>
      <vt:lpstr>'CAL-KD'!Print_Area</vt:lpstr>
      <vt:lpstr>'CAL-KD'!Q</vt:lpstr>
      <vt:lpstr>'CAL-KD'!R.</vt:lpstr>
      <vt:lpstr>'CAL-KD'!W</vt:lpstr>
      <vt:lpstr>'CAL-KD'!w.1</vt:lpstr>
      <vt:lpstr>'CAL-KD'!w.10</vt:lpstr>
      <vt:lpstr>'CAL-KD'!w.2</vt:lpstr>
      <vt:lpstr>'CAL-KD'!w.3</vt:lpstr>
      <vt:lpstr>'CAL-KD'!w.4</vt:lpstr>
      <vt:lpstr>'CAL-KD'!w.5</vt:lpstr>
      <vt:lpstr>'CAL-KD'!w.6</vt:lpstr>
      <vt:lpstr>'CAL-KD'!w.7</vt:lpstr>
      <vt:lpstr>'CAL-KD'!w.8</vt:lpstr>
      <vt:lpstr>'CAL-KD'!w.9</vt:lpstr>
      <vt:lpstr>'CAL-KD'!WS</vt:lpstr>
      <vt:lpstr>'CAL-KD'!WS.1</vt:lpstr>
      <vt:lpstr>'CAL-KD'!WS.2</vt:lpstr>
      <vt:lpstr>'CAL-KD'!WS.3</vt:lpstr>
      <vt:lpstr>'CAL-KD'!WS.4</vt:lpstr>
      <vt:lpstr>'CAL-KD'!WS.5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2024-07-29T09:13:56Z</dcterms:created>
  <dcterms:modified xsi:type="dcterms:W3CDTF">2024-08-09T03:25:00Z</dcterms:modified>
</cp:coreProperties>
</file>