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E7243866-2C31-4194-8F1B-2577A74C67A1}" xr6:coauthVersionLast="47" xr6:coauthVersionMax="47" xr10:uidLastSave="{00000000-0000-0000-0000-000000000000}"/>
  <bookViews>
    <workbookView xWindow="-108" yWindow="-108" windowWidth="23256" windowHeight="12456" xr2:uid="{1B680B2C-A174-4A0E-ABAA-E6D1FA6A19AF}"/>
  </bookViews>
  <sheets>
    <sheet name="FIX_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'FIX_TH-KD_FIX'!$P$18</definedName>
    <definedName name="BD">"BD"</definedName>
    <definedName name="C." localSheetId="0">'FIX_TH-KD_FIX'!$P$17</definedName>
    <definedName name="F." localSheetId="0">'FIX_TH-KD_FIX'!$P$16</definedName>
    <definedName name="GCS" localSheetId="0">'FIX_TH-KD_FIX'!$O$12</definedName>
    <definedName name="GTH" localSheetId="0">'FIX_TH-KD_FIX'!$O$11</definedName>
    <definedName name="H" localSheetId="0">'FIX_TH-KD_FIX'!$E$12</definedName>
    <definedName name="h.1" localSheetId="0">'FIX_TH-KD_FIX'!$C$14</definedName>
    <definedName name="h.10" localSheetId="0">'FIX_TH-KD_FIX'!$E$18</definedName>
    <definedName name="h.2" localSheetId="0">'FIX_TH-KD_FIX'!$C$15</definedName>
    <definedName name="h.3" localSheetId="0">'FIX_TH-KD_FIX'!$C$16</definedName>
    <definedName name="h.4" localSheetId="0">'FIX_TH-KD_FIX'!$C$17</definedName>
    <definedName name="h.5" localSheetId="0">'FIX_TH-KD_FIX'!$C$18</definedName>
    <definedName name="h.6" localSheetId="0">'FIX_TH-KD_FIX'!$E$14</definedName>
    <definedName name="h.7" localSheetId="0">'FIX_TH-KD_FIX'!$E$15</definedName>
    <definedName name="h.8" localSheetId="0">'FIX_TH-KD_FIX'!$E$16</definedName>
    <definedName name="h.9" localSheetId="0">'FIX_TH-KD_FIX'!$E$17</definedName>
    <definedName name="HS" localSheetId="0">'FIX_TH-KD_FIX'!$H$12</definedName>
    <definedName name="HS.1" localSheetId="0">'FIX_TH-KD_FIX'!$L$14</definedName>
    <definedName name="HS.2" localSheetId="0">'FIX_TH-KD_FIX'!$L$15</definedName>
    <definedName name="HS.3" localSheetId="0">'FIX_TH-KD_FIX'!$L$16</definedName>
    <definedName name="HS.4" localSheetId="0">'FIX_TH-KD_FIX'!$L$17</definedName>
    <definedName name="HS.5" localSheetId="0">'FIX_TH-KD_FIX'!$L$18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'FIX_TH-KD_FIX'!$1:$61</definedName>
    <definedName name="Q" localSheetId="0">'FIX_TH-KD_FIX'!$I$11</definedName>
    <definedName name="R." localSheetId="0">'FIX_TH-KD_FIX'!$C$62</definedName>
    <definedName name="st" hidden="1">[6]Gra_Ord_In_2000!$BA$12:$BA$1655</definedName>
    <definedName name="W" localSheetId="0">'FIX_TH-KD_FIX'!$E$11</definedName>
    <definedName name="w.1" localSheetId="0">'FIX_TH-KD_FIX'!$H$14</definedName>
    <definedName name="w.10" localSheetId="0">'FIX_TH-KD_FIX'!$J$18</definedName>
    <definedName name="w.2" localSheetId="0">'FIX_TH-KD_FIX'!$H$15</definedName>
    <definedName name="w.3" localSheetId="0">'FIX_TH-KD_FIX'!$H$16</definedName>
    <definedName name="w.4" localSheetId="0">'FIX_TH-KD_FIX'!$H$17</definedName>
    <definedName name="w.5" localSheetId="0">'FIX_TH-KD_FIX'!$H$18</definedName>
    <definedName name="w.6" localSheetId="0">'FIX_TH-KD_FIX'!$J$14</definedName>
    <definedName name="w.7" localSheetId="0">'FIX_TH-KD_FIX'!$J$15</definedName>
    <definedName name="w.8" localSheetId="0">'FIX_TH-KD_FIX'!$J$16</definedName>
    <definedName name="w.9" localSheetId="0">'FIX_TH-KD_FIX'!$J$17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'FIX_TH-KD_FIX'!$L$12</definedName>
    <definedName name="WS.1" localSheetId="0">'FIX_TH-KD_FIX'!$N$14</definedName>
    <definedName name="WS.2" localSheetId="0">'FIX_TH-KD_FIX'!$N$15</definedName>
    <definedName name="WS.3" localSheetId="0">'FIX_TH-KD_FIX'!$N$16</definedName>
    <definedName name="WS.4" localSheetId="0">'FIX_TH-KD_FIX'!$N$17</definedName>
    <definedName name="WS.5" localSheetId="0">'FIX_TH-KD_FIX'!$N$18</definedName>
    <definedName name="Z_8BD11290_77B3_4D27_9040_BB9D2A7264B2_.wvu.PrintArea" localSheetId="0" hidden="1">'FIX_TH-KD_FIX'!$1:$61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V34" i="1" s="1"/>
  <c r="BU26" i="1"/>
  <c r="BU25" i="1"/>
  <c r="BU24" i="1"/>
  <c r="BQ34" i="1"/>
  <c r="BQ23" i="1"/>
  <c r="BF60" i="1"/>
  <c r="BD60" i="1"/>
  <c r="AX60" i="1"/>
  <c r="BE39" i="1"/>
  <c r="BF39" i="1" s="1"/>
  <c r="BE38" i="1"/>
  <c r="BE37" i="1"/>
  <c r="BF37" i="1" s="1"/>
  <c r="BE36" i="1"/>
  <c r="BE31" i="1"/>
  <c r="BE30" i="1"/>
  <c r="BE29" i="1"/>
  <c r="BF29" i="1" s="1"/>
  <c r="BA31" i="1"/>
  <c r="BA22" i="1"/>
  <c r="AN27" i="1"/>
  <c r="AN26" i="1"/>
  <c r="AN25" i="1"/>
  <c r="AN24" i="1"/>
  <c r="AN23" i="1"/>
  <c r="AN22" i="1"/>
  <c r="X24" i="1"/>
  <c r="X23" i="1"/>
  <c r="X30" i="1"/>
  <c r="X29" i="1"/>
  <c r="X28" i="1"/>
  <c r="X32" i="1"/>
  <c r="X31" i="1"/>
  <c r="X27" i="1"/>
  <c r="X26" i="1"/>
  <c r="X25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V44" i="1"/>
  <c r="AU44" i="1"/>
  <c r="AP44" i="1"/>
  <c r="AL44" i="1"/>
  <c r="BF43" i="1"/>
  <c r="BD43" i="1"/>
  <c r="AX43" i="1"/>
  <c r="AV43" i="1"/>
  <c r="AU43" i="1"/>
  <c r="AP43" i="1"/>
  <c r="AL43" i="1"/>
  <c r="BF42" i="1"/>
  <c r="AV42" i="1"/>
  <c r="AU42" i="1"/>
  <c r="AP42" i="1"/>
  <c r="AL42" i="1"/>
  <c r="P42" i="1"/>
  <c r="O42" i="1"/>
  <c r="F42" i="1"/>
  <c r="BF41" i="1"/>
  <c r="AV41" i="1"/>
  <c r="AU41" i="1"/>
  <c r="AP41" i="1"/>
  <c r="AL41" i="1"/>
  <c r="AV40" i="1"/>
  <c r="AU40" i="1"/>
  <c r="AP40" i="1"/>
  <c r="AL40" i="1"/>
  <c r="AV39" i="1"/>
  <c r="AU39" i="1"/>
  <c r="AP39" i="1"/>
  <c r="AL39" i="1"/>
  <c r="BF38" i="1"/>
  <c r="AV38" i="1"/>
  <c r="AU38" i="1"/>
  <c r="AP38" i="1"/>
  <c r="AL38" i="1"/>
  <c r="AV37" i="1"/>
  <c r="AU37" i="1"/>
  <c r="AP37" i="1"/>
  <c r="AL37" i="1"/>
  <c r="BF36" i="1"/>
  <c r="AV36" i="1"/>
  <c r="AU36" i="1"/>
  <c r="AL36" i="1"/>
  <c r="BV35" i="1"/>
  <c r="BT35" i="1"/>
  <c r="BN35" i="1"/>
  <c r="BF35" i="1"/>
  <c r="AV35" i="1"/>
  <c r="AU35" i="1"/>
  <c r="AL35" i="1"/>
  <c r="BF34" i="1"/>
  <c r="AV34" i="1"/>
  <c r="AU34" i="1"/>
  <c r="AL34" i="1"/>
  <c r="AF34" i="1"/>
  <c r="AE34" i="1"/>
  <c r="Z34" i="1"/>
  <c r="V34" i="1"/>
  <c r="BV33" i="1"/>
  <c r="BF33" i="1"/>
  <c r="AV33" i="1"/>
  <c r="AU33" i="1"/>
  <c r="AL33" i="1"/>
  <c r="AF33" i="1"/>
  <c r="AE33" i="1"/>
  <c r="Z33" i="1"/>
  <c r="V33" i="1"/>
  <c r="BF32" i="1"/>
  <c r="AV32" i="1"/>
  <c r="AU32" i="1"/>
  <c r="AL32" i="1"/>
  <c r="AE32" i="1"/>
  <c r="Z32" i="1"/>
  <c r="V32" i="1"/>
  <c r="BV31" i="1"/>
  <c r="BF31" i="1"/>
  <c r="AV31" i="1"/>
  <c r="AU31" i="1"/>
  <c r="AL31" i="1"/>
  <c r="AE31" i="1"/>
  <c r="Z31" i="1"/>
  <c r="V31" i="1"/>
  <c r="BV30" i="1"/>
  <c r="BF30" i="1"/>
  <c r="AV30" i="1"/>
  <c r="AU30" i="1"/>
  <c r="AL30" i="1"/>
  <c r="AE30" i="1"/>
  <c r="AF30" i="1" s="1"/>
  <c r="Z30" i="1"/>
  <c r="V30" i="1"/>
  <c r="BV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BF27" i="1"/>
  <c r="AU27" i="1"/>
  <c r="AP27" i="1"/>
  <c r="AL27" i="1"/>
  <c r="AE27" i="1"/>
  <c r="AF27" i="1" s="1"/>
  <c r="Z27" i="1"/>
  <c r="V27" i="1"/>
  <c r="AU26" i="1"/>
  <c r="AP26" i="1"/>
  <c r="AL26" i="1"/>
  <c r="AE26" i="1"/>
  <c r="AF26" i="1" s="1"/>
  <c r="Z26" i="1"/>
  <c r="V26" i="1"/>
  <c r="BF25" i="1"/>
  <c r="AU25" i="1"/>
  <c r="AS25" i="1"/>
  <c r="AP25" i="1"/>
  <c r="AL25" i="1"/>
  <c r="AE25" i="1"/>
  <c r="AF25" i="1" s="1"/>
  <c r="Z25" i="1"/>
  <c r="V25" i="1"/>
  <c r="BF24" i="1"/>
  <c r="AU24" i="1"/>
  <c r="AS24" i="1"/>
  <c r="AP24" i="1"/>
  <c r="AL24" i="1"/>
  <c r="AE24" i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L16" i="1"/>
  <c r="BJ16" i="1"/>
  <c r="BH16" i="1"/>
  <c r="BF16" i="1"/>
  <c r="BD16" i="1"/>
  <c r="BA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BF2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AK3" i="1"/>
  <c r="U3" i="1"/>
  <c r="E3" i="1"/>
  <c r="BQ3" i="1" s="1"/>
  <c r="AF2" i="1"/>
  <c r="AV2" i="1" s="1"/>
  <c r="BL2" i="1" s="1"/>
  <c r="CB2" i="1" s="1"/>
  <c r="AF24" i="1" l="1"/>
  <c r="AF23" i="1"/>
  <c r="AF29" i="1"/>
  <c r="AE4" i="1"/>
  <c r="CA4" i="1"/>
  <c r="AV25" i="1"/>
  <c r="AV24" i="1"/>
  <c r="BA3" i="1"/>
  <c r="AU4" i="1"/>
  <c r="AD11" i="1"/>
  <c r="BH14" i="1"/>
  <c r="BZ14" i="1"/>
  <c r="AV23" i="1"/>
  <c r="BV32" i="1"/>
  <c r="BZ11" i="1"/>
  <c r="BX14" i="1"/>
  <c r="AV22" i="1"/>
  <c r="BJ12" i="1"/>
  <c r="BJ14" i="1"/>
  <c r="BV26" i="1"/>
  <c r="AV27" i="1"/>
  <c r="BF40" i="1"/>
  <c r="BV25" i="1"/>
  <c r="AV26" i="1"/>
  <c r="BJ11" i="1"/>
  <c r="AR14" i="1"/>
  <c r="BO16" i="1"/>
  <c r="AI16" i="1"/>
  <c r="AF32" i="1"/>
  <c r="AT14" i="1"/>
  <c r="AY16" i="1"/>
  <c r="AF31" i="1"/>
  <c r="BV24" i="1"/>
  <c r="S16" i="1"/>
  <c r="AF48" i="1" l="1"/>
  <c r="AV48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163B7A6-85A7-43BE-8BB5-AE2029AF6B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E660FD5-C437-4C0B-9536-398D910411B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E9442F2-87F0-4146-9BCD-9001F7CD718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<sst xmlns="http://schemas.openxmlformats.org/spreadsheetml/2006/main" count="565" uniqueCount="201">
  <si>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</si>
  <si>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</si>
  <si>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</si>
  <si>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</si>
  <si>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</si>
  <si>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</si>
  <si>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</si>
  <si>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</si>
  <si>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</si>
  <si>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</si>
  <si>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</si>
  <si>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</si>
  <si>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</si>
  <si>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</si>
  <si>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</si>
  <si>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FIX M</t>
  </si>
  <si>
    <t>Delivery Date</t>
  </si>
  <si>
    <t>Elevation Code</t>
  </si>
  <si>
    <t>52F/T/F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</si>
  <si>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</si>
  <si>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</si>
  <si>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</si>
  <si>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U9S-61016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</si>
  <si>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</si>
  <si>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</si>
  <si>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</si>
  <si>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</si>
  <si>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</si>
  <si>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</si>
  <si>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</si>
  <si>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</si>
  <si>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</si>
  <si>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</si>
  <si>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</si>
  <si>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</si>
  <si>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</si>
  <si>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</si>
  <si>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</si>
  <si>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</si>
  <si>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</si>
  <si>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</si>
  <si>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</si>
  <si>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</si>
  <si>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</si>
  <si>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</si>
  <si>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</si>
  <si>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</si>
  <si>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</si>
  <si>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</si>
  <si>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</si>
  <si>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</si>
  <si>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</si>
  <si>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</si>
  <si>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</si>
  <si>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</si>
  <si>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</si>
  <si>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</si>
  <si>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</si>
  <si>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</si>
  <si>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</si>
  <si>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</si>
  <si>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</si>
  <si>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</si>
  <si>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</si>
  <si>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</si>
  <si>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</si>
  <si>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</si>
  <si>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</si>
  <si>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</si>
  <si>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</si>
  <si>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</si>
  <si>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</si>
  <si>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</si>
  <si>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</si>
  <si>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</si>
  <si>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</si>
  <si>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</si>
  <si>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</si>
  <si>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</si>
  <si>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</si>
  <si>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</si>
  <si>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</si>
  <si>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</si>
  <si>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</si>
  <si>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</si>
  <si>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</si>
  <si>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</si>
  <si>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9K-87102</t>
  </si>
  <si>
    <t>BOTTOM RAIL</t>
  </si>
  <si>
    <t>9K-11090</t>
  </si>
  <si>
    <t>TRANSOM</t>
  </si>
  <si>
    <t>9K-87116</t>
  </si>
  <si>
    <t>STILE(L)</t>
  </si>
  <si>
    <t>9K-87138</t>
  </si>
  <si>
    <t>9K-20754</t>
  </si>
  <si>
    <t>9K-20669</t>
  </si>
  <si>
    <t>9K-87131</t>
  </si>
  <si>
    <t>STILE(R)</t>
  </si>
  <si>
    <t>2K-29158</t>
  </si>
  <si>
    <t>M</t>
  </si>
  <si>
    <t>2K-22277</t>
  </si>
  <si>
    <t>JAMB(L)</t>
  </si>
  <si>
    <t>9K-87104</t>
  </si>
  <si>
    <t>BEADING</t>
  </si>
  <si>
    <t>9K-86115</t>
  </si>
  <si>
    <t>2K-29161</t>
  </si>
  <si>
    <t>JAMB(R)</t>
  </si>
  <si>
    <t>9K-20856</t>
  </si>
  <si>
    <t>9K-30250</t>
  </si>
  <si>
    <t>GLASS BEAD</t>
  </si>
  <si>
    <t>9K-87119</t>
  </si>
  <si>
    <t>EM-4016</t>
  </si>
  <si>
    <t>FOR HANDLE</t>
  </si>
  <si>
    <t>GLASS BEAD(L)</t>
  </si>
  <si>
    <t>9K-20848</t>
  </si>
  <si>
    <t>EM-4010</t>
  </si>
  <si>
    <t>FOR TRANSMISSION ROD</t>
  </si>
  <si>
    <t>GLASS BEAD(R)</t>
  </si>
  <si>
    <t>9K-20849</t>
  </si>
  <si>
    <t>EF-4008D7-SA</t>
  </si>
  <si>
    <t>FOR STAY</t>
  </si>
  <si>
    <t>S</t>
  </si>
  <si>
    <t>9K-20850</t>
  </si>
  <si>
    <t>BM-4025G</t>
  </si>
  <si>
    <t>FOR JOINT FRAME</t>
  </si>
  <si>
    <t>9K-20851</t>
  </si>
  <si>
    <t>9K-11113</t>
  </si>
  <si>
    <t>EM-4008D8-SA</t>
  </si>
  <si>
    <t>EM-4012</t>
  </si>
  <si>
    <t>FOR ARMSTOPPER</t>
  </si>
  <si>
    <t>EF-4008D7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</si>
  <si>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</si>
  <si>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</si>
  <si>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</si>
  <si>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</si>
  <si>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</si>
  <si>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</si>
  <si>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</si>
  <si>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</si>
  <si>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</si>
  <si>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</si>
  <si>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</si>
  <si>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</si>
  <si>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</si>
  <si>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</si>
  <si>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</si>
  <si>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</si>
  <si>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</si>
  <si>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</si>
  <si>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</si>
  <si>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</si>
  <si>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</si>
  <si>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</si>
  <si>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</si>
  <si>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</si>
  <si>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</si>
  <si>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</si>
  <si>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</si>
  <si>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</si>
  <si>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</si>
  <si>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</si>
  <si>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</si>
  <si>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</si>
  <si>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</si>
  <si>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</si>
  <si>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</si>
  <si>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</si>
  <si>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</si>
  <si>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</si>
  <si>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</si>
  <si>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</si>
  <si>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</si>
  <si>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</si>
  <si>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</si>
  <si>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</si>
  <si>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</si>
  <si>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</si>
  <si>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</si>
  <si>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</si>
  <si>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BACKPLATE</t>
  </si>
  <si>
    <t>LOCK KEEPER</t>
  </si>
  <si>
    <t>AT MATERIAL</t>
  </si>
  <si>
    <t>SETTING BLOCK</t>
  </si>
  <si>
    <t>9K-30241</t>
  </si>
  <si>
    <t>9K-11141</t>
  </si>
  <si>
    <t>YS</t>
  </si>
  <si>
    <t>YK</t>
  </si>
  <si>
    <t>YW</t>
  </si>
  <si>
    <t>FOR LOCK KEEPER</t>
  </si>
  <si>
    <t>FOR GLASS BEAD</t>
  </si>
  <si>
    <t>FOR HEAD, FOR JAMB</t>
  </si>
  <si>
    <t>FOR INSIDE</t>
  </si>
  <si>
    <t>FOR JAMB</t>
  </si>
  <si>
    <t>FOR BACKPLATE</t>
  </si>
  <si>
    <t>FOR OUTSIDE</t>
  </si>
  <si>
    <t>HANDLE</t>
  </si>
  <si>
    <t>TRANSMISSION ROD</t>
  </si>
  <si>
    <t>WEATHER STRIP</t>
  </si>
  <si>
    <t>HANDLE CAP</t>
  </si>
  <si>
    <t>ARMSTOPPER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</si>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</sst>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AD07C429-6D84-442C-90B6-575F51AB6C3F}"/>
    <cellStyle name="Normal" xfId="0" builtinId="0"/>
    <cellStyle name="Normal 2" xfId="1" xr:uid="{7EF74E46-34A5-43F6-8793-208471638113}"/>
    <cellStyle name="Normal 5" xfId="3" xr:uid="{3847BC9F-3E33-46C7-8D95-D7055917CD60}"/>
    <cellStyle name="Normal_COBA 2" xfId="4" xr:uid="{D1DA9AFC-56B1-48AA-A02E-AC0E646E4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4876FD-6D2D-4209-BBE4-6D346CC64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0671598-DFD2-48D9-80EB-94697719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79F651A-C9DF-4679-B6FF-05F91DBAF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2F805C7A-CE50-49F5-8859-21FE1EAA2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A6E0D45-1E86-40B5-90AD-CCBE3D6D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E704504-55E0-4B75-B7E5-15D3FD9F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5BE87EA-568D-4D84-899C-847D53ACC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132251</xdr:colOff>
      <xdr:row>37</xdr:row>
      <xdr:rowOff>31432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0820B7F-8734-4904-A3DE-8FC978BC4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9" r="8571"/>
        <a:stretch/>
      </xdr:blipFill>
      <xdr:spPr bwMode="auto">
        <a:xfrm>
          <a:off x="2720341" y="3726180"/>
          <a:ext cx="2616370" cy="326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14FD-AF52-4E77-84B6-827189DA9F87}">
  <sheetPr codeName="Sheet57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R40" sqref="BR4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45516.471495370373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45516.471495370373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45516.471495370373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45516.471495370373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45516.471495370373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FIX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FIX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FIX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FIX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U9S-61016</v>
      </c>
      <c r="AF9" s="60"/>
      <c r="AG9" s="3"/>
      <c r="AH9" s="53" t="s">
        <v>20</v>
      </c>
      <c r="AI9" s="36"/>
      <c r="AJ9" s="37"/>
      <c r="AK9" s="54" t="str">
        <f>IF($E$9&gt;0,$E$9,"")</f>
        <v>52F/T/F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U9S-61016</v>
      </c>
      <c r="AV9" s="60"/>
      <c r="AW9" s="3"/>
      <c r="AX9" s="53" t="s">
        <v>20</v>
      </c>
      <c r="AY9" s="36"/>
      <c r="AZ9" s="37"/>
      <c r="BA9" s="54" t="str">
        <f>IF(E9&gt;0,E9,"")</f>
        <v>52F/T/F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U9S-61016</v>
      </c>
      <c r="BL9" s="60"/>
      <c r="BM9" s="3"/>
      <c r="BN9" s="53" t="s">
        <v>20</v>
      </c>
      <c r="BO9" s="36"/>
      <c r="BP9" s="37"/>
      <c r="BQ9" s="54" t="str">
        <f>IF(U9&gt;0,U9,"")</f>
        <v>52F/T/F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U9S-61016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52F/T/F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172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185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195</v>
      </c>
      <c r="BO22" s="199"/>
      <c r="BP22" s="200"/>
      <c r="BQ22" s="204" t="s">
        <v>85</v>
      </c>
      <c r="BR22" s="168"/>
      <c r="BS22" s="180"/>
      <c r="BT22" s="181" t="s">
        <v>186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113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173</v>
      </c>
      <c r="AY23" s="199"/>
      <c r="AZ23" s="200"/>
      <c r="BA23" s="167" t="s">
        <v>125</v>
      </c>
      <c r="BB23" s="168"/>
      <c r="BC23" s="180"/>
      <c r="BD23" s="181" t="s">
        <v>186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196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185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117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174</v>
      </c>
      <c r="AY24" s="199"/>
      <c r="AZ24" s="200"/>
      <c r="BA24" s="167" t="s">
        <v>183</v>
      </c>
      <c r="BB24" s="168"/>
      <c r="BC24" s="180"/>
      <c r="BD24" s="181" t="s">
        <v>185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7</v>
      </c>
      <c r="BM24" s="4"/>
      <c r="BN24" s="198" t="s">
        <v>182</v>
      </c>
      <c r="BO24" s="199"/>
      <c r="BP24" s="200"/>
      <c r="BQ24" s="167" t="s">
        <v>95</v>
      </c>
      <c r="BR24" s="168"/>
      <c r="BS24" s="180"/>
      <c r="BT24" s="181" t="s">
        <v>186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207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97</v>
      </c>
      <c r="AI25" s="199"/>
      <c r="AJ25" s="203"/>
      <c r="AK25" s="167" t="s">
        <v>93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175</v>
      </c>
      <c r="AY25" s="199"/>
      <c r="AZ25" s="200"/>
      <c r="BA25" s="167" t="s">
        <v>123</v>
      </c>
      <c r="BB25" s="168"/>
      <c r="BC25" s="180"/>
      <c r="BD25" s="181" t="s">
        <v>185</v>
      </c>
      <c r="BE25" s="171">
        <v>16</v>
      </c>
      <c r="BF25" s="172">
        <f t="shared" si="7"/>
        <v>16</v>
      </c>
      <c r="BG25" s="183"/>
      <c r="BH25" s="184" t="s">
        <v>132</v>
      </c>
      <c r="BI25" s="185"/>
      <c r="BJ25" s="186"/>
      <c r="BK25" s="187"/>
      <c r="BL25" s="188" t="s">
        <v>121</v>
      </c>
      <c r="BM25" s="4"/>
      <c r="BN25" s="198" t="s">
        <v>197</v>
      </c>
      <c r="BO25" s="199"/>
      <c r="BP25" s="200"/>
      <c r="BQ25" s="167" t="s">
        <v>105</v>
      </c>
      <c r="BR25" s="168"/>
      <c r="BS25" s="180"/>
      <c r="BT25" s="181" t="s">
        <v>186</v>
      </c>
      <c r="BU25" s="171">
        <f>(HS.1*2)/1000</f>
        <v>2.58</v>
      </c>
      <c r="BV25" s="172">
        <f t="shared" si="8"/>
        <v>2.58</v>
      </c>
      <c r="BW25" s="183" t="s">
        <v>99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90</v>
      </c>
      <c r="S26" s="199"/>
      <c r="T26" s="200"/>
      <c r="U26" s="167" t="s">
        <v>91</v>
      </c>
      <c r="V26" s="168" t="str">
        <f t="shared" si="0"/>
        <v>-</v>
      </c>
      <c r="W26" s="201">
        <v>4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103</v>
      </c>
      <c r="AI26" s="199"/>
      <c r="AJ26" s="203"/>
      <c r="AK26" s="167" t="s">
        <v>104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175</v>
      </c>
      <c r="AY26" s="199"/>
      <c r="AZ26" s="200"/>
      <c r="BA26" s="167" t="s">
        <v>127</v>
      </c>
      <c r="BB26" s="168"/>
      <c r="BC26" s="180"/>
      <c r="BD26" s="181" t="s">
        <v>185</v>
      </c>
      <c r="BE26" s="171">
        <v>8</v>
      </c>
      <c r="BF26" s="172">
        <f t="shared" si="7"/>
        <v>8</v>
      </c>
      <c r="BG26" s="183"/>
      <c r="BH26" s="184" t="s">
        <v>120</v>
      </c>
      <c r="BI26" s="185"/>
      <c r="BJ26" s="186"/>
      <c r="BK26" s="187"/>
      <c r="BL26" s="188"/>
      <c r="BM26" s="4"/>
      <c r="BN26" s="198" t="s">
        <v>178</v>
      </c>
      <c r="BO26" s="199"/>
      <c r="BP26" s="200"/>
      <c r="BQ26" s="167" t="s">
        <v>100</v>
      </c>
      <c r="BR26" s="168"/>
      <c r="BS26" s="180"/>
      <c r="BT26" s="181" t="s">
        <v>186</v>
      </c>
      <c r="BU26" s="171">
        <f>(((WS.1-44)+(HS.1-84))*2)/1000</f>
        <v>4.22</v>
      </c>
      <c r="BV26" s="172">
        <f t="shared" si="8"/>
        <v>4.22</v>
      </c>
      <c r="BW26" s="183" t="s">
        <v>99</v>
      </c>
      <c r="BX26" s="184" t="s">
        <v>194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90</v>
      </c>
      <c r="S27" s="199"/>
      <c r="T27" s="200"/>
      <c r="U27" s="167" t="s">
        <v>96</v>
      </c>
      <c r="V27" s="168" t="str">
        <f t="shared" si="0"/>
        <v>-</v>
      </c>
      <c r="W27" s="201">
        <v>4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103</v>
      </c>
      <c r="AI27" s="199"/>
      <c r="AJ27" s="203"/>
      <c r="AK27" s="167" t="s">
        <v>104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175</v>
      </c>
      <c r="AY27" s="199"/>
      <c r="AZ27" s="200"/>
      <c r="BA27" s="167" t="s">
        <v>130</v>
      </c>
      <c r="BB27" s="168"/>
      <c r="BC27" s="180"/>
      <c r="BD27" s="181" t="s">
        <v>185</v>
      </c>
      <c r="BE27" s="171">
        <v>4</v>
      </c>
      <c r="BF27" s="172">
        <f t="shared" si="7"/>
        <v>4</v>
      </c>
      <c r="BG27" s="212"/>
      <c r="BH27" s="184" t="s">
        <v>188</v>
      </c>
      <c r="BI27" s="185"/>
      <c r="BJ27" s="186"/>
      <c r="BK27" s="187"/>
      <c r="BL27" s="188" t="s">
        <v>7</v>
      </c>
      <c r="BM27" s="4"/>
      <c r="BN27" s="198" t="s">
        <v>198</v>
      </c>
      <c r="BO27" s="199"/>
      <c r="BP27" s="200"/>
      <c r="BQ27" s="167" t="s">
        <v>108</v>
      </c>
      <c r="BR27" s="168"/>
      <c r="BS27" s="180"/>
      <c r="BT27" s="181" t="s">
        <v>200</v>
      </c>
      <c r="BU27" s="171">
        <v>1</v>
      </c>
      <c r="BV27" s="172">
        <f t="shared" si="8"/>
        <v>1</v>
      </c>
      <c r="BW27" s="212"/>
      <c r="BX27" s="184" t="s">
        <v>112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101</v>
      </c>
      <c r="S28" s="214"/>
      <c r="T28" s="215"/>
      <c r="U28" s="167" t="s">
        <v>102</v>
      </c>
      <c r="V28" s="168" t="str">
        <f t="shared" si="0"/>
        <v>-</v>
      </c>
      <c r="W28" s="201">
        <v>29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175</v>
      </c>
      <c r="AY28" s="199"/>
      <c r="AZ28" s="200"/>
      <c r="BA28" s="167" t="s">
        <v>131</v>
      </c>
      <c r="BB28" s="168"/>
      <c r="BC28" s="180"/>
      <c r="BD28" s="181" t="s">
        <v>185</v>
      </c>
      <c r="BE28" s="171">
        <v>4</v>
      </c>
      <c r="BF28" s="172">
        <f t="shared" si="7"/>
        <v>4</v>
      </c>
      <c r="BG28" s="183"/>
      <c r="BH28" s="184" t="s">
        <v>189</v>
      </c>
      <c r="BI28" s="185"/>
      <c r="BJ28" s="186"/>
      <c r="BK28" s="187"/>
      <c r="BL28" s="188" t="s">
        <v>7</v>
      </c>
      <c r="BM28" s="4"/>
      <c r="BN28" s="198" t="s">
        <v>175</v>
      </c>
      <c r="BO28" s="199"/>
      <c r="BP28" s="200"/>
      <c r="BQ28" s="167" t="s">
        <v>123</v>
      </c>
      <c r="BR28" s="168"/>
      <c r="BS28" s="180"/>
      <c r="BT28" s="181" t="s">
        <v>185</v>
      </c>
      <c r="BU28" s="171">
        <v>8</v>
      </c>
      <c r="BV28" s="172">
        <f t="shared" si="8"/>
        <v>8</v>
      </c>
      <c r="BW28" s="183"/>
      <c r="BX28" s="184" t="s">
        <v>124</v>
      </c>
      <c r="BY28" s="185"/>
      <c r="BZ28" s="186"/>
      <c r="CA28" s="187"/>
      <c r="CB28" s="188" t="s">
        <v>121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106</v>
      </c>
      <c r="S29" s="214"/>
      <c r="T29" s="215"/>
      <c r="U29" s="217" t="s">
        <v>102</v>
      </c>
      <c r="V29" s="168" t="str">
        <f t="shared" si="0"/>
        <v>-</v>
      </c>
      <c r="W29" s="218">
        <v>30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176</v>
      </c>
      <c r="AY29" s="199"/>
      <c r="AZ29" s="200"/>
      <c r="BA29" s="167" t="s">
        <v>133</v>
      </c>
      <c r="BB29" s="168"/>
      <c r="BC29" s="180"/>
      <c r="BD29" s="181" t="s">
        <v>185</v>
      </c>
      <c r="BE29" s="171">
        <f>IF(W&lt;=1000,1,3)</f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121</v>
      </c>
      <c r="BM29" s="4"/>
      <c r="BN29" s="198" t="s">
        <v>199</v>
      </c>
      <c r="BO29" s="199"/>
      <c r="BP29" s="200"/>
      <c r="BQ29" s="167" t="s">
        <v>126</v>
      </c>
      <c r="BR29" s="168"/>
      <c r="BS29" s="180"/>
      <c r="BT29" s="181" t="s">
        <v>185</v>
      </c>
      <c r="BU29" s="171">
        <v>2</v>
      </c>
      <c r="BV29" s="172">
        <f t="shared" si="8"/>
        <v>2</v>
      </c>
      <c r="BW29" s="183"/>
      <c r="BX29" s="184"/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109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/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177</v>
      </c>
      <c r="AY30" s="199"/>
      <c r="AZ30" s="200"/>
      <c r="BA30" s="167" t="s">
        <v>134</v>
      </c>
      <c r="BB30" s="168"/>
      <c r="BC30" s="180"/>
      <c r="BD30" s="181" t="s">
        <v>187</v>
      </c>
      <c r="BE30" s="171">
        <f>IF(h.2&lt;=560,4,IF(h.2&lt;=860,6,IF(h.2&lt;1560,8,10)))</f>
        <v>8</v>
      </c>
      <c r="BF30" s="172">
        <f t="shared" si="7"/>
        <v>8</v>
      </c>
      <c r="BG30" s="183"/>
      <c r="BH30" s="184" t="s">
        <v>190</v>
      </c>
      <c r="BI30" s="185"/>
      <c r="BJ30" s="186"/>
      <c r="BK30" s="187"/>
      <c r="BL30" s="188" t="s">
        <v>121</v>
      </c>
      <c r="BM30" s="4"/>
      <c r="BN30" s="198" t="s">
        <v>175</v>
      </c>
      <c r="BO30" s="199"/>
      <c r="BP30" s="200"/>
      <c r="BQ30" s="167" t="s">
        <v>128</v>
      </c>
      <c r="BR30" s="168"/>
      <c r="BS30" s="180"/>
      <c r="BT30" s="181" t="s">
        <v>185</v>
      </c>
      <c r="BU30" s="171">
        <v>4</v>
      </c>
      <c r="BV30" s="172">
        <f t="shared" si="8"/>
        <v>4</v>
      </c>
      <c r="BW30" s="183"/>
      <c r="BX30" s="184" t="s">
        <v>129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113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207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/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178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186</v>
      </c>
      <c r="BE31" s="171">
        <f>((W*4)+((h.1+h.3)*2)-136)/1000</f>
        <v>5.1040000000000001</v>
      </c>
      <c r="BF31" s="172">
        <f t="shared" si="7"/>
        <v>5.1040000000000001</v>
      </c>
      <c r="BG31" s="183" t="s">
        <v>99</v>
      </c>
      <c r="BH31" s="184" t="s">
        <v>191</v>
      </c>
      <c r="BI31" s="185"/>
      <c r="BJ31" s="186"/>
      <c r="BK31" s="187"/>
      <c r="BL31" s="188" t="s">
        <v>121</v>
      </c>
      <c r="BM31" s="4"/>
      <c r="BN31" s="198" t="s">
        <v>175</v>
      </c>
      <c r="BO31" s="199"/>
      <c r="BP31" s="200"/>
      <c r="BQ31" s="167" t="s">
        <v>119</v>
      </c>
      <c r="BR31" s="168"/>
      <c r="BS31" s="180"/>
      <c r="BT31" s="181" t="s">
        <v>185</v>
      </c>
      <c r="BU31" s="171">
        <v>8</v>
      </c>
      <c r="BV31" s="172">
        <f t="shared" si="8"/>
        <v>8</v>
      </c>
      <c r="BW31" s="183"/>
      <c r="BX31" s="184" t="s">
        <v>120</v>
      </c>
      <c r="BY31" s="185"/>
      <c r="BZ31" s="186"/>
      <c r="CA31" s="187"/>
      <c r="CB31" s="188" t="s">
        <v>121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117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207"/>
      <c r="AO32" s="171"/>
      <c r="AP32" s="172"/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179</v>
      </c>
      <c r="AY32" s="199"/>
      <c r="AZ32" s="200"/>
      <c r="BA32" s="167" t="s">
        <v>184</v>
      </c>
      <c r="BB32" s="168"/>
      <c r="BC32" s="180"/>
      <c r="BD32" s="181" t="s">
        <v>185</v>
      </c>
      <c r="BE32" s="171">
        <v>2</v>
      </c>
      <c r="BF32" s="172">
        <f t="shared" si="7"/>
        <v>2</v>
      </c>
      <c r="BG32" s="183"/>
      <c r="BH32" s="184" t="s">
        <v>192</v>
      </c>
      <c r="BI32" s="185"/>
      <c r="BJ32" s="186"/>
      <c r="BK32" s="187"/>
      <c r="BL32" s="188"/>
      <c r="BM32" s="4"/>
      <c r="BN32" s="198" t="s">
        <v>175</v>
      </c>
      <c r="BO32" s="199"/>
      <c r="BP32" s="200"/>
      <c r="BQ32" s="167" t="s">
        <v>111</v>
      </c>
      <c r="BR32" s="168"/>
      <c r="BS32" s="180"/>
      <c r="BT32" s="181" t="s">
        <v>185</v>
      </c>
      <c r="BU32" s="171">
        <v>2</v>
      </c>
      <c r="BV32" s="172">
        <f t="shared" si="8"/>
        <v>2</v>
      </c>
      <c r="BW32" s="183"/>
      <c r="BX32" s="184" t="s">
        <v>112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/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180</v>
      </c>
      <c r="AY33" s="199"/>
      <c r="AZ33" s="200"/>
      <c r="BA33" s="167" t="s">
        <v>89</v>
      </c>
      <c r="BB33" s="168"/>
      <c r="BC33" s="180"/>
      <c r="BD33" s="181" t="s">
        <v>185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175</v>
      </c>
      <c r="BO33" s="199"/>
      <c r="BP33" s="200"/>
      <c r="BQ33" s="167" t="s">
        <v>115</v>
      </c>
      <c r="BR33" s="168"/>
      <c r="BS33" s="180"/>
      <c r="BT33" s="181" t="s">
        <v>185</v>
      </c>
      <c r="BU33" s="171">
        <v>4</v>
      </c>
      <c r="BV33" s="172">
        <f t="shared" si="8"/>
        <v>4</v>
      </c>
      <c r="BW33" s="212"/>
      <c r="BX33" s="184" t="s">
        <v>116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/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175</v>
      </c>
      <c r="AY34" s="199"/>
      <c r="AZ34" s="200"/>
      <c r="BA34" s="167" t="s">
        <v>127</v>
      </c>
      <c r="BB34" s="168"/>
      <c r="BC34" s="180"/>
      <c r="BD34" s="181" t="s">
        <v>185</v>
      </c>
      <c r="BE34" s="171">
        <v>2</v>
      </c>
      <c r="BF34" s="172">
        <f t="shared" si="7"/>
        <v>2</v>
      </c>
      <c r="BG34" s="212"/>
      <c r="BH34" s="184" t="s">
        <v>193</v>
      </c>
      <c r="BI34" s="185"/>
      <c r="BJ34" s="186"/>
      <c r="BK34" s="187"/>
      <c r="BL34" s="188"/>
      <c r="BM34" s="4"/>
      <c r="BN34" s="198" t="s">
        <v>178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186</v>
      </c>
      <c r="BU34" s="171">
        <f>((2*WS.1)+(2*HS.1)-172)/1000</f>
        <v>4.3040000000000003</v>
      </c>
      <c r="BV34" s="172">
        <f t="shared" si="8"/>
        <v>4.3040000000000003</v>
      </c>
      <c r="BW34" s="212" t="s">
        <v>99</v>
      </c>
      <c r="BX34" s="184" t="s">
        <v>191</v>
      </c>
      <c r="BY34" s="185"/>
      <c r="BZ34" s="186"/>
      <c r="CA34" s="187"/>
      <c r="CB34" s="188" t="s">
        <v>121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/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175</v>
      </c>
      <c r="AY35" s="199"/>
      <c r="AZ35" s="200"/>
      <c r="BA35" s="167" t="s">
        <v>127</v>
      </c>
      <c r="BB35" s="168"/>
      <c r="BC35" s="180"/>
      <c r="BD35" s="181" t="s">
        <v>185</v>
      </c>
      <c r="BE35" s="171">
        <v>4</v>
      </c>
      <c r="BF35" s="172">
        <f t="shared" si="7"/>
        <v>4</v>
      </c>
      <c r="BG35" s="212"/>
      <c r="BH35" s="184" t="s">
        <v>129</v>
      </c>
      <c r="BI35" s="185"/>
      <c r="BJ35" s="186"/>
      <c r="BK35" s="187"/>
      <c r="BL35" s="188" t="s">
        <v>121</v>
      </c>
      <c r="BM35" s="4"/>
      <c r="BN35" s="198" t="str">
        <f t="shared" ref="BN22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22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/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181</v>
      </c>
      <c r="AY36" s="199"/>
      <c r="AZ36" s="200"/>
      <c r="BA36" s="167" t="s">
        <v>94</v>
      </c>
      <c r="BB36" s="168"/>
      <c r="BC36" s="180"/>
      <c r="BD36" s="181" t="s">
        <v>186</v>
      </c>
      <c r="BE36" s="171">
        <f>((W-41)+(h.2-36))*2/1000</f>
        <v>4.4459999999999997</v>
      </c>
      <c r="BF36" s="172">
        <f t="shared" si="7"/>
        <v>4.4459999999999997</v>
      </c>
      <c r="BG36" s="212" t="s">
        <v>99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181</v>
      </c>
      <c r="AY37" s="199"/>
      <c r="AZ37" s="200"/>
      <c r="BA37" s="167" t="s">
        <v>98</v>
      </c>
      <c r="BB37" s="168"/>
      <c r="BC37" s="180"/>
      <c r="BD37" s="181" t="s">
        <v>186</v>
      </c>
      <c r="BE37" s="171">
        <f>(W-41)/1000</f>
        <v>0.95899999999999996</v>
      </c>
      <c r="BF37" s="172">
        <f t="shared" si="7"/>
        <v>0.95899999999999996</v>
      </c>
      <c r="BG37" s="212" t="s">
        <v>99</v>
      </c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178</v>
      </c>
      <c r="AY38" s="199"/>
      <c r="AZ38" s="200"/>
      <c r="BA38" s="167" t="s">
        <v>100</v>
      </c>
      <c r="BB38" s="168"/>
      <c r="BC38" s="180"/>
      <c r="BD38" s="181" t="s">
        <v>186</v>
      </c>
      <c r="BE38" s="171">
        <f>(((W-41)*4)+((h.1-36)*2)+((h.3-36)*2))/1000</f>
        <v>4.9320000000000004</v>
      </c>
      <c r="BF38" s="172">
        <f t="shared" si="7"/>
        <v>4.9320000000000004</v>
      </c>
      <c r="BG38" s="212" t="s">
        <v>99</v>
      </c>
      <c r="BH38" s="184" t="s">
        <v>194</v>
      </c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182</v>
      </c>
      <c r="AY39" s="199"/>
      <c r="AZ39" s="200"/>
      <c r="BA39" s="167" t="s">
        <v>107</v>
      </c>
      <c r="BB39" s="168"/>
      <c r="BC39" s="180"/>
      <c r="BD39" s="181" t="s">
        <v>186</v>
      </c>
      <c r="BE39" s="171">
        <f>IF((W*h.1)/1000000&lt;2.88,2,4)+IF((W*h.2)/1000000&lt;2.88,2,4)</f>
        <v>4</v>
      </c>
      <c r="BF39" s="172">
        <f t="shared" si="7"/>
        <v>4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173</v>
      </c>
      <c r="AY40" s="199"/>
      <c r="AZ40" s="200"/>
      <c r="BA40" s="167" t="s">
        <v>114</v>
      </c>
      <c r="BB40" s="168"/>
      <c r="BC40" s="180"/>
      <c r="BD40" s="181" t="s">
        <v>186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173</v>
      </c>
      <c r="AY41" s="199"/>
      <c r="AZ41" s="200"/>
      <c r="BA41" s="167" t="s">
        <v>118</v>
      </c>
      <c r="BB41" s="168"/>
      <c r="BC41" s="180"/>
      <c r="BD41" s="181" t="s">
        <v>186</v>
      </c>
      <c r="BE41" s="182">
        <v>1</v>
      </c>
      <c r="BF41" s="172">
        <f t="shared" si="7"/>
        <v>1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173</v>
      </c>
      <c r="AY42" s="199"/>
      <c r="AZ42" s="200"/>
      <c r="BA42" s="167" t="s">
        <v>122</v>
      </c>
      <c r="BB42" s="168"/>
      <c r="BC42" s="180"/>
      <c r="BD42" s="181" t="s">
        <v>186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136</v>
      </c>
      <c r="C43" s="240"/>
      <c r="D43" s="240"/>
      <c r="E43" s="240"/>
      <c r="F43" s="241"/>
      <c r="G43" s="242"/>
      <c r="H43" s="243"/>
      <c r="I43" s="233"/>
      <c r="J43" s="244" t="s">
        <v>137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tr">
        <f t="shared" ref="AX22:AX60" si="13">IF(BA43&gt;"",VLOOKUP(BA43,PART_NAMA,3,FALSE),"")</f>
        <v/>
      </c>
      <c r="AY43" s="199"/>
      <c r="AZ43" s="200"/>
      <c r="BA43" s="167"/>
      <c r="BB43" s="168"/>
      <c r="BC43" s="180"/>
      <c r="BD43" s="181" t="str">
        <f t="shared" ref="BD22:BD60" si="14">IF(BA43&gt;"",VLOOKUP(BA43&amp;$M$10,PART_MASTER,3,FALSE),"")</f>
        <v/>
      </c>
      <c r="BE43" s="182"/>
      <c r="BF43" s="172" t="str">
        <f t="shared" si="7"/>
        <v/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138</v>
      </c>
      <c r="C44" s="325" t="s">
        <v>139</v>
      </c>
      <c r="D44" s="326"/>
      <c r="E44" s="327"/>
      <c r="F44" s="325" t="s">
        <v>140</v>
      </c>
      <c r="G44" s="326"/>
      <c r="H44" s="327"/>
      <c r="I44" s="252"/>
      <c r="J44" s="253" t="s">
        <v>138</v>
      </c>
      <c r="K44" s="325" t="s">
        <v>139</v>
      </c>
      <c r="L44" s="326"/>
      <c r="M44" s="326"/>
      <c r="N44" s="327"/>
      <c r="O44" s="253" t="s">
        <v>141</v>
      </c>
      <c r="P44" s="254" t="s">
        <v>138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204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142</v>
      </c>
      <c r="D45" s="257"/>
      <c r="E45" s="257"/>
      <c r="F45" s="258"/>
      <c r="G45" s="259"/>
      <c r="H45" s="260"/>
      <c r="I45" s="261"/>
      <c r="J45" s="262">
        <v>1</v>
      </c>
      <c r="K45" s="263" t="s">
        <v>143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144</v>
      </c>
      <c r="D46" s="259"/>
      <c r="E46" s="259"/>
      <c r="F46" s="263"/>
      <c r="G46" s="259"/>
      <c r="H46" s="260"/>
      <c r="I46" s="261"/>
      <c r="J46" s="262">
        <v>2</v>
      </c>
      <c r="K46" s="263" t="s">
        <v>145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146</v>
      </c>
      <c r="D47" s="259"/>
      <c r="E47" s="259"/>
      <c r="F47" s="263"/>
      <c r="G47" s="259"/>
      <c r="H47" s="260"/>
      <c r="I47" s="267"/>
      <c r="J47" s="262">
        <v>3</v>
      </c>
      <c r="K47" s="263" t="s">
        <v>147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148</v>
      </c>
      <c r="D48" s="259"/>
      <c r="E48" s="259"/>
      <c r="F48" s="263"/>
      <c r="G48" s="259"/>
      <c r="H48" s="260"/>
      <c r="I48" s="267"/>
      <c r="J48" s="262">
        <v>4</v>
      </c>
      <c r="K48" s="263" t="s">
        <v>149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150</v>
      </c>
      <c r="AD48" s="272"/>
      <c r="AE48" s="273" t="s">
        <v>151</v>
      </c>
      <c r="AF48" s="274">
        <f>SUM(AF22:AF47)</f>
        <v>6.4569709999999993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150</v>
      </c>
      <c r="AT48" s="272"/>
      <c r="AU48" s="273" t="s">
        <v>151</v>
      </c>
      <c r="AV48" s="274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152</v>
      </c>
      <c r="D49" s="259"/>
      <c r="E49" s="259"/>
      <c r="F49" s="263"/>
      <c r="G49" s="259"/>
      <c r="H49" s="260"/>
      <c r="I49" s="267"/>
      <c r="J49" s="262">
        <v>5</v>
      </c>
      <c r="K49" s="263" t="s">
        <v>153</v>
      </c>
      <c r="L49" s="259"/>
      <c r="M49" s="259"/>
      <c r="N49" s="264"/>
      <c r="O49" s="265"/>
      <c r="P49" s="266"/>
      <c r="Q49" s="4"/>
      <c r="R49" s="275" t="s">
        <v>154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155</v>
      </c>
      <c r="AE49" s="279" t="s">
        <v>156</v>
      </c>
      <c r="AF49" s="280">
        <f>AF48*0.986</f>
        <v>6.3665734059999997</v>
      </c>
      <c r="AG49" s="4"/>
      <c r="AH49" s="275" t="s">
        <v>154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155</v>
      </c>
      <c r="AU49" s="279" t="s">
        <v>156</v>
      </c>
      <c r="AV49" s="280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157</v>
      </c>
      <c r="D50" s="259"/>
      <c r="E50" s="259"/>
      <c r="F50" s="263"/>
      <c r="G50" s="259"/>
      <c r="H50" s="260"/>
      <c r="I50" s="267"/>
      <c r="J50" s="262">
        <v>6</v>
      </c>
      <c r="K50" s="263" t="s">
        <v>158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159</v>
      </c>
      <c r="AF50" s="280">
        <f>AF48*0.974*0.986</f>
        <v>6.201042497443999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159</v>
      </c>
      <c r="AV50" s="280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160</v>
      </c>
      <c r="D51" s="259"/>
      <c r="E51" s="259"/>
      <c r="F51" s="263"/>
      <c r="G51" s="259"/>
      <c r="H51" s="260"/>
      <c r="I51" s="267"/>
      <c r="J51" s="262">
        <v>7</v>
      </c>
      <c r="K51" s="263" t="s">
        <v>161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162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163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164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166</v>
      </c>
      <c r="C55" s="267"/>
      <c r="D55" s="267"/>
      <c r="E55" s="267"/>
      <c r="F55" s="267"/>
      <c r="G55" s="267"/>
      <c r="H55" s="267"/>
      <c r="I55" s="267"/>
      <c r="J55" s="300" t="s">
        <v>167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168</v>
      </c>
      <c r="K56" s="305"/>
      <c r="L56" s="305"/>
      <c r="M56" s="305"/>
      <c r="N56" s="306"/>
      <c r="O56" s="307" t="s">
        <v>169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170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171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171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171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171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171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FIX_TH-KD_FIX</vt:lpstr>
      <vt:lpstr>'FIX_TH-KD_FIX'!A.</vt:lpstr>
      <vt:lpstr>'FIX_TH-KD_FIX'!C.</vt:lpstr>
      <vt:lpstr>'FIX_TH-KD_FIX'!F.</vt:lpstr>
      <vt:lpstr>'FIX_TH-KD_FIX'!GCS</vt:lpstr>
      <vt:lpstr>'FIX_TH-KD_FIX'!GTH</vt:lpstr>
      <vt:lpstr>'FIX_TH-KD_FIX'!H</vt:lpstr>
      <vt:lpstr>'FIX_TH-KD_FIX'!h.1</vt:lpstr>
      <vt:lpstr>'FIX_TH-KD_FIX'!h.10</vt:lpstr>
      <vt:lpstr>'FIX_TH-KD_FIX'!h.2</vt:lpstr>
      <vt:lpstr>'FIX_TH-KD_FIX'!h.3</vt:lpstr>
      <vt:lpstr>'FIX_TH-KD_FIX'!h.4</vt:lpstr>
      <vt:lpstr>'FIX_TH-KD_FIX'!h.5</vt:lpstr>
      <vt:lpstr>'FIX_TH-KD_FIX'!h.6</vt:lpstr>
      <vt:lpstr>'FIX_TH-KD_FIX'!h.7</vt:lpstr>
      <vt:lpstr>'FIX_TH-KD_FIX'!h.8</vt:lpstr>
      <vt:lpstr>'FIX_TH-KD_FIX'!h.9</vt:lpstr>
      <vt:lpstr>'FIX_TH-KD_FIX'!HS</vt:lpstr>
      <vt:lpstr>'FIX_TH-KD_FIX'!HS.1</vt:lpstr>
      <vt:lpstr>'FIX_TH-KD_FIX'!HS.2</vt:lpstr>
      <vt:lpstr>'FIX_TH-KD_FIX'!HS.3</vt:lpstr>
      <vt:lpstr>'FIX_TH-KD_FIX'!HS.4</vt:lpstr>
      <vt:lpstr>'FIX_TH-KD_FIX'!HS.5</vt:lpstr>
      <vt:lpstr>'FIX_TH-KD_FIX'!Print_Area</vt:lpstr>
      <vt:lpstr>'FIX_TH-KD_FIX'!Q</vt:lpstr>
      <vt:lpstr>'FIX_TH-KD_FIX'!R.</vt:lpstr>
      <vt:lpstr>'FIX_TH-KD_FIX'!W</vt:lpstr>
      <vt:lpstr>'FIX_TH-KD_FIX'!w.1</vt:lpstr>
      <vt:lpstr>'FIX_TH-KD_FIX'!w.10</vt:lpstr>
      <vt:lpstr>'FIX_TH-KD_FIX'!w.2</vt:lpstr>
      <vt:lpstr>'FIX_TH-KD_FIX'!w.3</vt:lpstr>
      <vt:lpstr>'FIX_TH-KD_FIX'!w.4</vt:lpstr>
      <vt:lpstr>'FIX_TH-KD_FIX'!w.5</vt:lpstr>
      <vt:lpstr>'FIX_TH-KD_FIX'!w.6</vt:lpstr>
      <vt:lpstr>'FIX_TH-KD_FIX'!w.7</vt:lpstr>
      <vt:lpstr>'FIX_TH-KD_FIX'!w.8</vt:lpstr>
      <vt:lpstr>'FIX_TH-KD_FIX'!w.9</vt:lpstr>
      <vt:lpstr>'FIX_TH-KD_FIX'!WS</vt:lpstr>
      <vt:lpstr>'FIX_TH-KD_FIX'!WS.1</vt:lpstr>
      <vt:lpstr>'FIX_TH-KD_FIX'!WS.2</vt:lpstr>
      <vt:lpstr>'FIX_TH-KD_FIX'!WS.3</vt:lpstr>
      <vt:lpstr>'FIX_TH-KD_FIX'!WS.4</vt:lpstr>
      <vt:lpstr>'FIX_TH-KD_FIX'!WS.5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2024-07-29T09:31:58Z</dcterms:created>
  <dcterms:modified xsi:type="dcterms:W3CDTF">2024-08-12T04:19:05Z</dcterms:modified>
</cp:coreProperties>
</file>