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5D1BDFE-9095-4E0D-9D29-662E3AEFDEE6}" xr6:coauthVersionLast="47" xr6:coauthVersionMax="47" xr10:uidLastSave="{00000000-0000-0000-0000-000000000000}"/>
  <bookViews>
    <workbookView xWindow="-108" yWindow="-108" windowWidth="23256" windowHeight="12456" xr2:uid="{5DA6D3FF-2F69-46FF-A154-1FE928F719FD}"/>
  </bookViews>
  <sheets>
    <sheet name="FIX_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'FIX_DOOR-CR'!$P$18</definedName>
    <definedName name="BD">"BD"</definedName>
    <definedName name="C." localSheetId="0">'FIX_DOOR-CR'!$P$17</definedName>
    <definedName name="F." localSheetId="0">'FIX_DOOR-CR'!$P$16</definedName>
    <definedName name="GCS" localSheetId="0">'FIX_DOOR-CR'!$O$12</definedName>
    <definedName name="GTH" localSheetId="0">'FIX_DOOR-CR'!$O$11</definedName>
    <definedName name="H" localSheetId="0">'FIX_DOOR-CR'!$E$12</definedName>
    <definedName name="h.1" localSheetId="0">'FIX_DOOR-CR'!$C$14</definedName>
    <definedName name="h.10" localSheetId="0">'FIX_DOOR-CR'!$E$18</definedName>
    <definedName name="h.2" localSheetId="0">'FIX_DOOR-CR'!$C$15</definedName>
    <definedName name="h.3" localSheetId="0">'FIX_DOOR-CR'!$C$16</definedName>
    <definedName name="h.4" localSheetId="0">'FIX_DOOR-CR'!$C$17</definedName>
    <definedName name="h.5" localSheetId="0">'FIX_DOOR-CR'!$C$18</definedName>
    <definedName name="h.6" localSheetId="0">'FIX_DOOR-CR'!$E$14</definedName>
    <definedName name="h.7" localSheetId="0">'FIX_DOOR-CR'!$E$15</definedName>
    <definedName name="h.8" localSheetId="0">'FIX_DOOR-CR'!$E$16</definedName>
    <definedName name="h.9" localSheetId="0">'FIX_DOOR-CR'!$E$17</definedName>
    <definedName name="HS" localSheetId="0">'FIX_DOOR-CR'!$H$12</definedName>
    <definedName name="HS.1" localSheetId="0">'FIX_DOOR-CR'!$L$14</definedName>
    <definedName name="HS.2" localSheetId="0">'FIX_DOOR-CR'!$L$15</definedName>
    <definedName name="HS.3" localSheetId="0">'FIX_DOOR-CR'!$L$16</definedName>
    <definedName name="HS.4" localSheetId="0">'FIX_DOOR-CR'!$L$17</definedName>
    <definedName name="HS.5" localSheetId="0">'FIX_DOOR-CR'!$L$18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'FIX_DOOR-CR'!$1:$61</definedName>
    <definedName name="Q" localSheetId="0">'FIX_DOOR-CR'!$I$11</definedName>
    <definedName name="R." localSheetId="0">'FIX_DOOR-CR'!$C$62</definedName>
    <definedName name="st" hidden="1">[6]Gra_Ord_In_2000!$BA$12:$BA$1655</definedName>
    <definedName name="W" localSheetId="0">'FIX_DOOR-CR'!$E$11</definedName>
    <definedName name="w.1" localSheetId="0">'FIX_DOOR-CR'!$H$14</definedName>
    <definedName name="w.10" localSheetId="0">'FIX_DOOR-CR'!$J$18</definedName>
    <definedName name="w.2" localSheetId="0">'FIX_DOOR-CR'!$H$15</definedName>
    <definedName name="w.3" localSheetId="0">'FIX_DOOR-CR'!$H$16</definedName>
    <definedName name="w.4" localSheetId="0">'FIX_DOOR-CR'!$H$17</definedName>
    <definedName name="w.5" localSheetId="0">'FIX_DOOR-CR'!$H$18</definedName>
    <definedName name="w.6" localSheetId="0">'FIX_DOOR-CR'!$J$14</definedName>
    <definedName name="w.7" localSheetId="0">'FIX_DOOR-CR'!$J$15</definedName>
    <definedName name="w.8" localSheetId="0">'FIX_DOOR-CR'!$J$16</definedName>
    <definedName name="w.9" localSheetId="0">'FIX_DOOR-CR'!$J$17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'FIX_DOOR-CR'!$L$12</definedName>
    <definedName name="WS.1" localSheetId="0">'FIX_DOOR-CR'!$N$14</definedName>
    <definedName name="WS.2" localSheetId="0">'FIX_DOOR-CR'!$N$15</definedName>
    <definedName name="WS.3" localSheetId="0">'FIX_DOOR-CR'!$N$16</definedName>
    <definedName name="WS.4" localSheetId="0">'FIX_DOOR-CR'!$N$17</definedName>
    <definedName name="WS.5" localSheetId="0">'FIX_DOOR-CR'!$N$18</definedName>
    <definedName name="Z_8BD11290_77B3_4D27_9040_BB9D2A7264B2_.wvu.PrintArea" localSheetId="0" hidden="1">'FIX_DOOR-CR'!$1:$61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Q30" i="1"/>
  <c r="BE28" i="1"/>
  <c r="BE34" i="1"/>
  <c r="BE33" i="1"/>
  <c r="BE27" i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E28" i="1"/>
  <c r="AF28" i="1" s="1"/>
  <c r="Z28" i="1"/>
  <c r="X28" i="1"/>
  <c r="V28" i="1"/>
  <c r="BV27" i="1"/>
  <c r="BF27" i="1"/>
  <c r="AV27" i="1"/>
  <c r="AU27" i="1"/>
  <c r="AP27" i="1"/>
  <c r="AL27" i="1"/>
  <c r="AE27" i="1"/>
  <c r="AF27" i="1" s="1"/>
  <c r="Z27" i="1"/>
  <c r="X27" i="1"/>
  <c r="V27" i="1"/>
  <c r="BV26" i="1"/>
  <c r="BF26" i="1"/>
  <c r="AV26" i="1"/>
  <c r="AU26" i="1"/>
  <c r="AP26" i="1"/>
  <c r="AL26" i="1"/>
  <c r="AE26" i="1"/>
  <c r="Z26" i="1"/>
  <c r="X26" i="1"/>
  <c r="V26" i="1"/>
  <c r="BV25" i="1"/>
  <c r="BF25" i="1"/>
  <c r="AU25" i="1"/>
  <c r="AV25" i="1" s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31" i="1" s="1"/>
  <c r="L14" i="1"/>
  <c r="AN25" i="1" s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E3" i="1"/>
  <c r="AK3" i="1" s="1"/>
  <c r="AV2" i="1"/>
  <c r="BL2" i="1" s="1"/>
  <c r="CB2" i="1" s="1"/>
  <c r="AF2" i="1"/>
  <c r="AF26" i="1" l="1"/>
  <c r="AF48" i="1"/>
  <c r="AF50" i="1" s="1"/>
  <c r="AE4" i="1"/>
  <c r="AA9" i="1"/>
  <c r="AT11" i="1"/>
  <c r="AQ10" i="1"/>
  <c r="U3" i="1"/>
  <c r="CA4" i="1"/>
  <c r="BW9" i="1"/>
  <c r="AT12" i="1"/>
  <c r="AN22" i="1"/>
  <c r="AV22" i="1" s="1"/>
  <c r="AV48" i="1" s="1"/>
  <c r="AN23" i="1"/>
  <c r="AV23" i="1" s="1"/>
  <c r="AN24" i="1"/>
  <c r="AV24" i="1" s="1"/>
  <c r="BK4" i="1"/>
  <c r="BG9" i="1"/>
  <c r="BJ14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0D19223-F4CA-4138-9787-8D288A86262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10C8425-B2B5-4C57-9C60-873C2127D29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7774EAF-1B7A-40CA-AC25-6355DDFAA31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<sst xmlns="http://schemas.openxmlformats.org/spreadsheetml/2006/main" count="513" uniqueCount="184">
  <si>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</si>
  <si>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</si>
  <si>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</si>
  <si>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</si>
  <si>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</si>
  <si>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</si>
  <si>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</si>
  <si>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</si>
  <si>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</si>
  <si>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</si>
  <si>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</si>
  <si>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</si>
  <si>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</si>
  <si>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</si>
  <si>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</si>
  <si>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DOOR-CR O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</si>
  <si>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</si>
  <si>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</si>
  <si>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</si>
  <si>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</si>
  <si>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</si>
  <si>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</si>
  <si>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U9D-81021</t>
  </si>
  <si>
    <t>Unit Code</t>
  </si>
  <si>
    <r>
      <t xml:space="preserve">H </t>
    </r>
    <r>
      <rPr>
        <sz val="10"/>
        <rFont val="Arial"/>
        <family val="2"/>
      </rPr>
      <t>item</t>
    </r>
  </si>
  <si>
    <t>U9D-80004</t>
  </si>
  <si>
    <t>52PR-O/N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</si>
  <si>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</si>
  <si>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</si>
  <si>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</si>
  <si>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</si>
  <si>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</si>
  <si>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</si>
  <si>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</si>
  <si>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</si>
  <si>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</si>
  <si>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</si>
  <si>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</si>
  <si>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</si>
  <si>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</si>
  <si>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</si>
  <si>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</si>
  <si>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</si>
  <si>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</si>
  <si>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</si>
  <si>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</si>
  <si>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</si>
  <si>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</si>
  <si>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</si>
  <si>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</si>
  <si>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</si>
  <si>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</si>
  <si>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</si>
  <si>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</si>
  <si>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</si>
  <si>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</si>
  <si>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</si>
  <si>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</si>
  <si>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</si>
  <si>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</si>
  <si>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</si>
  <si>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</si>
  <si>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</si>
  <si>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</si>
  <si>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</si>
  <si>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</si>
  <si>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</si>
  <si>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</si>
  <si>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</si>
  <si>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</si>
  <si>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</si>
  <si>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</si>
  <si>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</si>
  <si>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</si>
  <si>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</si>
  <si>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</si>
  <si>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</si>
  <si>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</si>
  <si>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</si>
  <si>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</si>
  <si>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</si>
  <si>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</si>
  <si>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</si>
  <si>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</si>
  <si>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</si>
  <si>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</si>
  <si>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</si>
  <si>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TRANSOM</t>
  </si>
  <si>
    <t>9K-87131</t>
  </si>
  <si>
    <t>BOTTOM RAIL</t>
  </si>
  <si>
    <t>9K-13470</t>
  </si>
  <si>
    <t>9K-11370</t>
  </si>
  <si>
    <t>JAMB(L)</t>
  </si>
  <si>
    <t>9K-87149</t>
  </si>
  <si>
    <t>HINGE STILE</t>
  </si>
  <si>
    <t>9K-87148</t>
  </si>
  <si>
    <t>9K-10707</t>
  </si>
  <si>
    <t>9K-30180</t>
  </si>
  <si>
    <t>JAMB(R)</t>
  </si>
  <si>
    <t>LOCK STILE</t>
  </si>
  <si>
    <t>9K-20849</t>
  </si>
  <si>
    <t>9K-20669</t>
  </si>
  <si>
    <t>GLASS BEAD</t>
  </si>
  <si>
    <t>9K-87119</t>
  </si>
  <si>
    <t>9K-20850</t>
  </si>
  <si>
    <t>9K-20623</t>
  </si>
  <si>
    <t>2K-22464</t>
  </si>
  <si>
    <t>M</t>
  </si>
  <si>
    <t>MS-4010</t>
  </si>
  <si>
    <t>2K-22277</t>
  </si>
  <si>
    <t>BM-4070G</t>
  </si>
  <si>
    <t>S</t>
  </si>
  <si>
    <t>9K-20856</t>
  </si>
  <si>
    <t>EF-4010D7</t>
  </si>
  <si>
    <t>FOR HINGE</t>
  </si>
  <si>
    <t>K-6519</t>
  </si>
  <si>
    <t>EF-4006D6</t>
  </si>
  <si>
    <t>FOR GLASS BEAD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</si>
  <si>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</si>
  <si>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</si>
  <si>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</si>
  <si>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</si>
  <si>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</si>
  <si>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</si>
  <si>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</si>
  <si>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</si>
  <si>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</si>
  <si>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</si>
  <si>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</si>
  <si>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</si>
  <si>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</si>
  <si>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</si>
  <si>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</si>
  <si>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</si>
  <si>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</si>
  <si>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</si>
  <si>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</si>
  <si>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</si>
  <si>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</si>
  <si>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</si>
  <si>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</si>
  <si>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</si>
  <si>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</si>
  <si>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</si>
  <si>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</si>
  <si>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</si>
  <si>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</si>
  <si>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</si>
  <si>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</si>
  <si>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</si>
  <si>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</si>
  <si>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</si>
  <si>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</si>
  <si>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</si>
  <si>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</si>
  <si>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</si>
  <si>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</si>
  <si>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</si>
  <si>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</si>
  <si>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GLASS BEAD(L)</t>
  </si>
  <si>
    <t>GLASS BEAD(R)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</si>
  <si>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</si>
  <si>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</si>
  <si>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</si>
  <si>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</si>
  <si>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</si>
  <si>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</si>
  <si>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</si>
  <si>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</si>
  <si>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</si>
  <si>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</si>
  <si>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</si>
  <si>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</si>
  <si>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</si>
  <si>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</si>
  <si>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</si>
  <si>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</si>
  <si>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</si>
  <si>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</si>
  <si>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</si>
  <si>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REINFORCEMENT</t>
  </si>
  <si>
    <t>DOOR CAP</t>
  </si>
  <si>
    <t>DG</t>
  </si>
  <si>
    <t>FOR CAP, FOR BACK P, FOR REINFORC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</si>
</sst>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B718B5DD-A799-4A66-A3CA-D39D3C5C1612}"/>
    <cellStyle name="Normal" xfId="0" builtinId="0"/>
    <cellStyle name="Normal 10" xfId="2" xr:uid="{931D9A9F-DCE9-46A7-A0EE-33F2BF5CCEC2}"/>
    <cellStyle name="Normal 2" xfId="1" xr:uid="{79FF64EE-1985-4E96-A724-5E37A269FFCC}"/>
    <cellStyle name="Normal 5" xfId="4" xr:uid="{11D743BE-A3C2-426A-9DB7-D33A9E23332A}"/>
    <cellStyle name="Normal_COBA 2" xfId="5" xr:uid="{2F0FD159-EE71-4311-9432-D73ABB4F8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3191FC2-80C3-414C-8787-8C77CFDF7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C184EAC-8209-473C-964F-EDD0B70D1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67D632B-A953-49C1-9CBB-4AB01028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D24B0641-0263-4001-B211-92458D4BA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989F465-3C0C-41F6-A664-97079E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CBD5494-3076-4C16-A016-F37E5725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9F553F5-9D51-473F-9B92-41BD61BA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12</xdr:col>
      <xdr:colOff>315030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C67C385-B22D-404C-BB82-F1E85908AE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97" t="-532" r="23620" b="532"/>
        <a:stretch/>
      </xdr:blipFill>
      <xdr:spPr bwMode="auto">
        <a:xfrm>
          <a:off x="2781301" y="4107180"/>
          <a:ext cx="2867729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CB5A-E7B0-485C-A18C-E0CBA52129A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0" sqref="R30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45525.619341435187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45525.619341435187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45525.619341435187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45525.619341435187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45525.619341435187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DOOR-CR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DOOR-CR O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DOOR-CR O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DOOR-CR O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U9D-81021</v>
      </c>
      <c r="AF9" s="61"/>
      <c r="AG9" s="3"/>
      <c r="AH9" s="54" t="s">
        <v>20</v>
      </c>
      <c r="AI9" s="37"/>
      <c r="AJ9" s="38"/>
      <c r="AK9" s="55" t="str">
        <f>IF($E$9&gt;0,$E$9,"")</f>
        <v>52PR/F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U9D-81021</v>
      </c>
      <c r="AV9" s="61"/>
      <c r="AW9" s="3"/>
      <c r="AX9" s="54" t="s">
        <v>20</v>
      </c>
      <c r="AY9" s="37"/>
      <c r="AZ9" s="38"/>
      <c r="BA9" s="55" t="str">
        <f>IF(E9&gt;0,E9,"")</f>
        <v>52PR/F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U9D-81021</v>
      </c>
      <c r="BL9" s="61"/>
      <c r="BM9" s="3"/>
      <c r="BN9" s="54" t="s">
        <v>20</v>
      </c>
      <c r="BO9" s="37"/>
      <c r="BP9" s="38"/>
      <c r="BQ9" s="55" t="str">
        <f>IF(U9&gt;0,U9,"")</f>
        <v>52PR/F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U9D-81021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U9D-80004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U9D-80004</v>
      </c>
      <c r="AV10" s="61"/>
      <c r="AW10" s="3"/>
      <c r="AX10" s="54" t="s">
        <v>23</v>
      </c>
      <c r="AY10" s="37"/>
      <c r="AZ10" s="38"/>
      <c r="BA10" s="55" t="str">
        <f>IF($U$10&gt;0,$U$10,"")</f>
        <v>52PR/F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U9D-80004</v>
      </c>
      <c r="BL10" s="61"/>
      <c r="BM10" s="3"/>
      <c r="BN10" s="54" t="s">
        <v>23</v>
      </c>
      <c r="BO10" s="37"/>
      <c r="BP10" s="38"/>
      <c r="BQ10" s="55" t="str">
        <f>IF($AK$10&gt;0,$AK$10,"")</f>
        <v>52PR-O/N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U9D-80004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157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157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158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158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161</v>
      </c>
      <c r="AY22" s="200"/>
      <c r="AZ22" s="201"/>
      <c r="BA22" s="205" t="s">
        <v>90</v>
      </c>
      <c r="BB22" s="169"/>
      <c r="BC22" s="181"/>
      <c r="BD22" s="182" t="s">
        <v>172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165</v>
      </c>
      <c r="BO22" s="200"/>
      <c r="BP22" s="201"/>
      <c r="BQ22" s="205" t="s">
        <v>86</v>
      </c>
      <c r="BR22" s="169"/>
      <c r="BS22" s="181"/>
      <c r="BT22" s="182" t="s">
        <v>172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162</v>
      </c>
      <c r="AY23" s="200"/>
      <c r="AZ23" s="201"/>
      <c r="BA23" s="168" t="s">
        <v>108</v>
      </c>
      <c r="BB23" s="169"/>
      <c r="BC23" s="181"/>
      <c r="BD23" s="182" t="s">
        <v>172</v>
      </c>
      <c r="BE23" s="172">
        <v>6</v>
      </c>
      <c r="BF23" s="173">
        <f t="shared" si="7"/>
        <v>6</v>
      </c>
      <c r="BG23" s="184"/>
      <c r="BH23" s="185" t="s">
        <v>175</v>
      </c>
      <c r="BI23" s="186"/>
      <c r="BJ23" s="187"/>
      <c r="BK23" s="206"/>
      <c r="BL23" s="189"/>
      <c r="BM23" s="4"/>
      <c r="BN23" s="199" t="s">
        <v>180</v>
      </c>
      <c r="BO23" s="200"/>
      <c r="BP23" s="201"/>
      <c r="BQ23" s="168" t="s">
        <v>91</v>
      </c>
      <c r="BR23" s="169"/>
      <c r="BS23" s="181"/>
      <c r="BT23" s="182" t="s">
        <v>172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7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3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162</v>
      </c>
      <c r="AY24" s="200"/>
      <c r="AZ24" s="201"/>
      <c r="BA24" s="168" t="s">
        <v>116</v>
      </c>
      <c r="BB24" s="169"/>
      <c r="BC24" s="181"/>
      <c r="BD24" s="182" t="s">
        <v>172</v>
      </c>
      <c r="BE24" s="172">
        <v>2</v>
      </c>
      <c r="BF24" s="173">
        <f t="shared" si="7"/>
        <v>2</v>
      </c>
      <c r="BG24" s="184"/>
      <c r="BH24" s="185" t="s">
        <v>117</v>
      </c>
      <c r="BI24" s="186"/>
      <c r="BJ24" s="187"/>
      <c r="BK24" s="188"/>
      <c r="BL24" s="189"/>
      <c r="BM24" s="4"/>
      <c r="BN24" s="199" t="s">
        <v>181</v>
      </c>
      <c r="BO24" s="200"/>
      <c r="BP24" s="201"/>
      <c r="BQ24" s="168" t="s">
        <v>97</v>
      </c>
      <c r="BR24" s="169"/>
      <c r="BS24" s="181"/>
      <c r="BT24" s="182" t="s">
        <v>182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20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8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162</v>
      </c>
      <c r="AY25" s="200"/>
      <c r="AZ25" s="201"/>
      <c r="BA25" s="168" t="s">
        <v>118</v>
      </c>
      <c r="BB25" s="169"/>
      <c r="BC25" s="181"/>
      <c r="BD25" s="182" t="s">
        <v>172</v>
      </c>
      <c r="BE25" s="172">
        <v>8</v>
      </c>
      <c r="BF25" s="173">
        <f t="shared" si="7"/>
        <v>8</v>
      </c>
      <c r="BG25" s="184"/>
      <c r="BH25" s="185" t="s">
        <v>176</v>
      </c>
      <c r="BI25" s="186"/>
      <c r="BJ25" s="187"/>
      <c r="BK25" s="188"/>
      <c r="BL25" s="189" t="s">
        <v>111</v>
      </c>
      <c r="BM25" s="4"/>
      <c r="BN25" s="199" t="s">
        <v>169</v>
      </c>
      <c r="BO25" s="200"/>
      <c r="BP25" s="201"/>
      <c r="BQ25" s="168" t="s">
        <v>101</v>
      </c>
      <c r="BR25" s="169"/>
      <c r="BS25" s="181"/>
      <c r="BT25" s="182" t="s">
        <v>173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159</v>
      </c>
      <c r="S26" s="200"/>
      <c r="T26" s="201"/>
      <c r="U26" s="168" t="s">
        <v>103</v>
      </c>
      <c r="V26" s="169" t="str">
        <f t="shared" si="0"/>
        <v>-</v>
      </c>
      <c r="W26" s="202">
        <v>1</v>
      </c>
      <c r="X26" s="171">
        <f>h.2-36</f>
        <v>464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6.4496000000000012E-2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162</v>
      </c>
      <c r="AY26" s="200"/>
      <c r="AZ26" s="201"/>
      <c r="BA26" s="168" t="s">
        <v>113</v>
      </c>
      <c r="BB26" s="169"/>
      <c r="BC26" s="181"/>
      <c r="BD26" s="182" t="s">
        <v>172</v>
      </c>
      <c r="BE26" s="172">
        <v>15</v>
      </c>
      <c r="BF26" s="173">
        <f t="shared" si="7"/>
        <v>15</v>
      </c>
      <c r="BG26" s="184"/>
      <c r="BH26" s="185" t="s">
        <v>114</v>
      </c>
      <c r="BI26" s="186"/>
      <c r="BJ26" s="187"/>
      <c r="BK26" s="188"/>
      <c r="BL26" s="189"/>
      <c r="BM26" s="4"/>
      <c r="BN26" s="199" t="s">
        <v>169</v>
      </c>
      <c r="BO26" s="200"/>
      <c r="BP26" s="201"/>
      <c r="BQ26" s="168" t="s">
        <v>105</v>
      </c>
      <c r="BR26" s="169"/>
      <c r="BS26" s="181"/>
      <c r="BT26" s="182" t="s">
        <v>173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160</v>
      </c>
      <c r="S27" s="200"/>
      <c r="T27" s="201"/>
      <c r="U27" s="168" t="s">
        <v>103</v>
      </c>
      <c r="V27" s="169" t="str">
        <f t="shared" si="0"/>
        <v>-</v>
      </c>
      <c r="W27" s="202">
        <v>2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173</v>
      </c>
      <c r="BE27" s="172">
        <f>((2*W)+(2*h.2)-108)/1000</f>
        <v>2.8919999999999999</v>
      </c>
      <c r="BF27" s="173">
        <f t="shared" si="7"/>
        <v>2.8919999999999999</v>
      </c>
      <c r="BG27" s="213" t="s">
        <v>107</v>
      </c>
      <c r="BH27" s="185" t="s">
        <v>177</v>
      </c>
      <c r="BI27" s="186"/>
      <c r="BJ27" s="187"/>
      <c r="BK27" s="188"/>
      <c r="BL27" s="189" t="s">
        <v>111</v>
      </c>
      <c r="BM27" s="4"/>
      <c r="BN27" s="199" t="s">
        <v>162</v>
      </c>
      <c r="BO27" s="200"/>
      <c r="BP27" s="201"/>
      <c r="BQ27" s="168" t="s">
        <v>108</v>
      </c>
      <c r="BR27" s="169"/>
      <c r="BS27" s="181"/>
      <c r="BT27" s="182" t="s">
        <v>172</v>
      </c>
      <c r="BU27" s="172">
        <v>22</v>
      </c>
      <c r="BV27" s="173">
        <f t="shared" si="8"/>
        <v>22</v>
      </c>
      <c r="BW27" s="213"/>
      <c r="BX27" s="185" t="s">
        <v>183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102</v>
      </c>
      <c r="S28" s="215"/>
      <c r="T28" s="216"/>
      <c r="U28" s="168" t="s">
        <v>103</v>
      </c>
      <c r="V28" s="169" t="str">
        <f t="shared" si="0"/>
        <v>-</v>
      </c>
      <c r="W28" s="202">
        <v>0</v>
      </c>
      <c r="X28" s="171">
        <f>W-96</f>
        <v>904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0.12565600000000002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164</v>
      </c>
      <c r="AY28" s="200"/>
      <c r="AZ28" s="201"/>
      <c r="BA28" s="168" t="s">
        <v>119</v>
      </c>
      <c r="BB28" s="169"/>
      <c r="BC28" s="181"/>
      <c r="BD28" s="182" t="s">
        <v>174</v>
      </c>
      <c r="BE28" s="172">
        <f>IF(h.1&lt;=1880,9,IF(h.1&lt;=2280,10,IF(h.1&lt;=2650,11,11)))+IF(h.1&lt;=1880,5,IF(h.1&lt;=2280,6,IF(h.1&lt;=2650,7,7)))</f>
        <v>16</v>
      </c>
      <c r="BF28" s="173">
        <f t="shared" si="7"/>
        <v>16</v>
      </c>
      <c r="BG28" s="184"/>
      <c r="BH28" s="185" t="s">
        <v>178</v>
      </c>
      <c r="BI28" s="186"/>
      <c r="BJ28" s="187"/>
      <c r="BK28" s="188"/>
      <c r="BL28" s="189" t="s">
        <v>111</v>
      </c>
      <c r="BM28" s="4"/>
      <c r="BN28" s="199" t="s">
        <v>162</v>
      </c>
      <c r="BO28" s="200"/>
      <c r="BP28" s="201"/>
      <c r="BQ28" s="168" t="s">
        <v>113</v>
      </c>
      <c r="BR28" s="169"/>
      <c r="BS28" s="181"/>
      <c r="BT28" s="182" t="s">
        <v>172</v>
      </c>
      <c r="BU28" s="172">
        <v>15</v>
      </c>
      <c r="BV28" s="173">
        <f t="shared" si="8"/>
        <v>15</v>
      </c>
      <c r="BW28" s="184"/>
      <c r="BX28" s="185" t="s">
        <v>114</v>
      </c>
      <c r="BY28" s="186"/>
      <c r="BZ28" s="187"/>
      <c r="CA28" s="188"/>
      <c r="CB28" s="189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165</v>
      </c>
      <c r="AY29" s="200"/>
      <c r="AZ29" s="201"/>
      <c r="BA29" s="168" t="s">
        <v>85</v>
      </c>
      <c r="BB29" s="169"/>
      <c r="BC29" s="181"/>
      <c r="BD29" s="182" t="s">
        <v>172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164</v>
      </c>
      <c r="BO29" s="200"/>
      <c r="BP29" s="201"/>
      <c r="BQ29" s="168" t="s">
        <v>115</v>
      </c>
      <c r="BR29" s="169"/>
      <c r="BS29" s="181"/>
      <c r="BT29" s="182" t="s">
        <v>174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166</v>
      </c>
      <c r="AY30" s="200"/>
      <c r="AZ30" s="201"/>
      <c r="BA30" s="168" t="s">
        <v>96</v>
      </c>
      <c r="BB30" s="169"/>
      <c r="BC30" s="181"/>
      <c r="BD30" s="182" t="s">
        <v>172</v>
      </c>
      <c r="BE30" s="172">
        <v>2</v>
      </c>
      <c r="BF30" s="173">
        <f t="shared" si="7"/>
        <v>2</v>
      </c>
      <c r="BG30" s="184"/>
      <c r="BH30" s="185"/>
      <c r="BI30" s="186"/>
      <c r="BJ30" s="187"/>
      <c r="BK30" s="188"/>
      <c r="BL30" s="189"/>
      <c r="BM30" s="4"/>
      <c r="BN30" s="199" t="s">
        <v>163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173</v>
      </c>
      <c r="BU30" s="172">
        <f>((2*WS.1)+(2*HS.1)-524)/1000</f>
        <v>5.3</v>
      </c>
      <c r="BV30" s="173">
        <f t="shared" si="8"/>
        <v>5.3</v>
      </c>
      <c r="BW30" s="184" t="s">
        <v>107</v>
      </c>
      <c r="BX30" s="185"/>
      <c r="BY30" s="186"/>
      <c r="BZ30" s="187"/>
      <c r="CA30" s="188"/>
      <c r="CB30" s="189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100</v>
      </c>
      <c r="BB31" s="169"/>
      <c r="BC31" s="181"/>
      <c r="BD31" s="182" t="s">
        <v>173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162</v>
      </c>
      <c r="BO31" s="200"/>
      <c r="BP31" s="201"/>
      <c r="BQ31" s="168" t="s">
        <v>110</v>
      </c>
      <c r="BR31" s="169"/>
      <c r="BS31" s="181"/>
      <c r="BT31" s="182" t="s">
        <v>172</v>
      </c>
      <c r="BU31" s="172">
        <v>8</v>
      </c>
      <c r="BV31" s="173">
        <f t="shared" si="8"/>
        <v>8</v>
      </c>
      <c r="BW31" s="184"/>
      <c r="BX31" s="185" t="s">
        <v>176</v>
      </c>
      <c r="BY31" s="186"/>
      <c r="BZ31" s="187"/>
      <c r="CA31" s="188"/>
      <c r="CB31" s="189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167</v>
      </c>
      <c r="AY32" s="200"/>
      <c r="AZ32" s="201"/>
      <c r="BA32" s="168" t="s">
        <v>104</v>
      </c>
      <c r="BB32" s="169"/>
      <c r="BC32" s="181"/>
      <c r="BD32" s="182" t="s">
        <v>173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0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1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168</v>
      </c>
      <c r="AY33" s="200"/>
      <c r="AZ33" s="201"/>
      <c r="BA33" s="168" t="s">
        <v>106</v>
      </c>
      <c r="BB33" s="169"/>
      <c r="BC33" s="181"/>
      <c r="BD33" s="182" t="s">
        <v>173</v>
      </c>
      <c r="BE33" s="172">
        <f>((W-61)+((h.1-18)*2))/1000</f>
        <v>4.9029999999999996</v>
      </c>
      <c r="BF33" s="173">
        <f t="shared" si="7"/>
        <v>4.9029999999999996</v>
      </c>
      <c r="BG33" s="213" t="s">
        <v>107</v>
      </c>
      <c r="BH33" s="185"/>
      <c r="BI33" s="186"/>
      <c r="BJ33" s="187"/>
      <c r="BK33" s="188"/>
      <c r="BL33" s="189"/>
      <c r="BM33" s="4"/>
      <c r="BN33" s="199" t="str">
        <f t="shared" si="10"/>
        <v/>
      </c>
      <c r="BO33" s="200"/>
      <c r="BP33" s="201"/>
      <c r="BQ33" s="168"/>
      <c r="BR33" s="169"/>
      <c r="BS33" s="181"/>
      <c r="BT33" s="182" t="str">
        <f t="shared" si="11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163</v>
      </c>
      <c r="AY34" s="200"/>
      <c r="AZ34" s="201"/>
      <c r="BA34" s="168" t="s">
        <v>109</v>
      </c>
      <c r="BB34" s="169"/>
      <c r="BC34" s="181"/>
      <c r="BD34" s="182" t="s">
        <v>173</v>
      </c>
      <c r="BE34" s="172">
        <f>((W-61)+((h.2-36)*2))/1000</f>
        <v>1.867</v>
      </c>
      <c r="BF34" s="173">
        <f t="shared" si="7"/>
        <v>1.867</v>
      </c>
      <c r="BG34" s="213" t="s">
        <v>107</v>
      </c>
      <c r="BH34" s="185" t="s">
        <v>179</v>
      </c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169</v>
      </c>
      <c r="AY35" s="200"/>
      <c r="AZ35" s="201"/>
      <c r="BA35" s="168" t="s">
        <v>112</v>
      </c>
      <c r="BB35" s="169"/>
      <c r="BC35" s="181"/>
      <c r="BD35" s="182" t="s">
        <v>173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170</v>
      </c>
      <c r="AY36" s="200"/>
      <c r="AZ36" s="201"/>
      <c r="BA36" s="168" t="s">
        <v>171</v>
      </c>
      <c r="BB36" s="169"/>
      <c r="BC36" s="181"/>
      <c r="BD36" s="182" t="s">
        <v>172</v>
      </c>
      <c r="BE36" s="172">
        <v>1</v>
      </c>
      <c r="BF36" s="173">
        <f t="shared" si="7"/>
        <v>1</v>
      </c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37" t="s">
        <v>124</v>
      </c>
      <c r="D44" s="338"/>
      <c r="E44" s="339"/>
      <c r="F44" s="337" t="s">
        <v>125</v>
      </c>
      <c r="G44" s="338"/>
      <c r="H44" s="339"/>
      <c r="I44" s="253"/>
      <c r="J44" s="254" t="s">
        <v>123</v>
      </c>
      <c r="K44" s="337" t="s">
        <v>124</v>
      </c>
      <c r="L44" s="338"/>
      <c r="M44" s="338"/>
      <c r="N44" s="339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8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5.2194290000000008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5.1463569940000005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5.012551712156001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147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148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149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150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151</v>
      </c>
      <c r="C55" s="269"/>
      <c r="D55" s="269"/>
      <c r="E55" s="269"/>
      <c r="F55" s="269"/>
      <c r="G55" s="269"/>
      <c r="H55" s="269"/>
      <c r="I55" s="269"/>
      <c r="J55" s="302" t="s">
        <v>152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153</v>
      </c>
      <c r="K56" s="307"/>
      <c r="L56" s="307"/>
      <c r="M56" s="307"/>
      <c r="N56" s="308"/>
      <c r="O56" s="309" t="s">
        <v>154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155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156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156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156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156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156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FIX_DOOR-CR</vt:lpstr>
      <vt:lpstr>'FIX_DOOR-CR'!A.</vt:lpstr>
      <vt:lpstr>'FIX_DOOR-CR'!C.</vt:lpstr>
      <vt:lpstr>'FIX_DOOR-CR'!F.</vt:lpstr>
      <vt:lpstr>'FIX_DOOR-CR'!GCS</vt:lpstr>
      <vt:lpstr>'FIX_DOOR-CR'!GTH</vt:lpstr>
      <vt:lpstr>'FIX_DOOR-CR'!H</vt:lpstr>
      <vt:lpstr>'FIX_DOOR-CR'!h.1</vt:lpstr>
      <vt:lpstr>'FIX_DOOR-CR'!h.10</vt:lpstr>
      <vt:lpstr>'FIX_DOOR-CR'!h.2</vt:lpstr>
      <vt:lpstr>'FIX_DOOR-CR'!h.3</vt:lpstr>
      <vt:lpstr>'FIX_DOOR-CR'!h.4</vt:lpstr>
      <vt:lpstr>'FIX_DOOR-CR'!h.5</vt:lpstr>
      <vt:lpstr>'FIX_DOOR-CR'!h.6</vt:lpstr>
      <vt:lpstr>'FIX_DOOR-CR'!h.7</vt:lpstr>
      <vt:lpstr>'FIX_DOOR-CR'!h.8</vt:lpstr>
      <vt:lpstr>'FIX_DOOR-CR'!h.9</vt:lpstr>
      <vt:lpstr>'FIX_DOOR-CR'!HS</vt:lpstr>
      <vt:lpstr>'FIX_DOOR-CR'!HS.1</vt:lpstr>
      <vt:lpstr>'FIX_DOOR-CR'!HS.2</vt:lpstr>
      <vt:lpstr>'FIX_DOOR-CR'!HS.3</vt:lpstr>
      <vt:lpstr>'FIX_DOOR-CR'!HS.4</vt:lpstr>
      <vt:lpstr>'FIX_DOOR-CR'!HS.5</vt:lpstr>
      <vt:lpstr>'FIX_DOOR-CR'!Print_Area</vt:lpstr>
      <vt:lpstr>'FIX_DOOR-CR'!Q</vt:lpstr>
      <vt:lpstr>'FIX_DOOR-CR'!R.</vt:lpstr>
      <vt:lpstr>'FIX_DOOR-CR'!W</vt:lpstr>
      <vt:lpstr>'FIX_DOOR-CR'!w.1</vt:lpstr>
      <vt:lpstr>'FIX_DOOR-CR'!w.10</vt:lpstr>
      <vt:lpstr>'FIX_DOOR-CR'!w.2</vt:lpstr>
      <vt:lpstr>'FIX_DOOR-CR'!w.3</vt:lpstr>
      <vt:lpstr>'FIX_DOOR-CR'!w.4</vt:lpstr>
      <vt:lpstr>'FIX_DOOR-CR'!w.5</vt:lpstr>
      <vt:lpstr>'FIX_DOOR-CR'!w.6</vt:lpstr>
      <vt:lpstr>'FIX_DOOR-CR'!w.7</vt:lpstr>
      <vt:lpstr>'FIX_DOOR-CR'!w.8</vt:lpstr>
      <vt:lpstr>'FIX_DOOR-CR'!w.9</vt:lpstr>
      <vt:lpstr>'FIX_DOOR-CR'!WS</vt:lpstr>
      <vt:lpstr>'FIX_DOOR-CR'!WS.1</vt:lpstr>
      <vt:lpstr>'FIX_DOOR-CR'!WS.2</vt:lpstr>
      <vt:lpstr>'FIX_DOOR-CR'!WS.3</vt:lpstr>
      <vt:lpstr>'FIX_DOOR-CR'!WS.4</vt:lpstr>
      <vt:lpstr>'FIX_DOOR-CR'!WS.5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2024-07-30T06:34:35Z</dcterms:created>
  <dcterms:modified xsi:type="dcterms:W3CDTF">2024-08-21T07:51:57Z</dcterms:modified>
</cp:coreProperties>
</file>