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EC79D7A-43BD-4707-8803-5B774B5BE2BF}" xr6:coauthVersionLast="47" xr6:coauthVersionMax="47" xr10:uidLastSave="{00000000-0000-0000-0000-000000000000}"/>
  <bookViews>
    <workbookView xWindow="-108" yWindow="-108" windowWidth="23256" windowHeight="12456" xr2:uid="{D02F6B4B-1A0F-4E2D-A489-946DE95AB60C}"/>
  </bookViews>
  <sheets>
    <sheet name="FIX_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'FIX_DOOR-CL'!$P$18</definedName>
    <definedName name="BD">"BD"</definedName>
    <definedName name="C." localSheetId="0">'FIX_DOOR-CL'!$P$17</definedName>
    <definedName name="F." localSheetId="0">'FIX_DOOR-CL'!$P$16</definedName>
    <definedName name="GCS" localSheetId="0">'FIX_DOOR-CL'!$O$12</definedName>
    <definedName name="GTH" localSheetId="0">'FIX_DOOR-CL'!$O$11</definedName>
    <definedName name="H" localSheetId="0">'FIX_DOOR-CL'!$E$12</definedName>
    <definedName name="h.1" localSheetId="0">'FIX_DOOR-CL'!$C$14</definedName>
    <definedName name="h.10" localSheetId="0">'FIX_DOOR-CL'!$E$18</definedName>
    <definedName name="h.2" localSheetId="0">'FIX_DOOR-CL'!$C$15</definedName>
    <definedName name="h.3" localSheetId="0">'FIX_DOOR-CL'!$C$16</definedName>
    <definedName name="h.4" localSheetId="0">'FIX_DOOR-CL'!$C$17</definedName>
    <definedName name="h.5" localSheetId="0">'FIX_DOOR-CL'!$C$18</definedName>
    <definedName name="h.6" localSheetId="0">'FIX_DOOR-CL'!$E$14</definedName>
    <definedName name="h.7" localSheetId="0">'FIX_DOOR-CL'!$E$15</definedName>
    <definedName name="h.8" localSheetId="0">'FIX_DOOR-CL'!$E$16</definedName>
    <definedName name="h.9" localSheetId="0">'FIX_DOOR-CL'!$E$17</definedName>
    <definedName name="HS" localSheetId="0">'FIX_DOOR-CL'!$H$12</definedName>
    <definedName name="HS.1" localSheetId="0">'FIX_DOOR-CL'!$L$14</definedName>
    <definedName name="HS.2" localSheetId="0">'FIX_DOOR-CL'!$L$15</definedName>
    <definedName name="HS.3" localSheetId="0">'FIX_DOOR-CL'!$L$16</definedName>
    <definedName name="HS.4" localSheetId="0">'FIX_DOOR-CL'!$L$17</definedName>
    <definedName name="HS.5" localSheetId="0">'FIX_DOOR-CL'!$L$18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'FIX_DOOR-CL'!$1:$61</definedName>
    <definedName name="Q" localSheetId="0">'FIX_DOOR-CL'!$I$11</definedName>
    <definedName name="R." localSheetId="0">'FIX_DOOR-CL'!$C$62</definedName>
    <definedName name="st" hidden="1">[6]Gra_Ord_In_2000!$BA$12:$BA$1655</definedName>
    <definedName name="W" localSheetId="0">'FIX_DOOR-CL'!$E$11</definedName>
    <definedName name="w.1" localSheetId="0">'FIX_DOOR-CL'!$H$14</definedName>
    <definedName name="w.10" localSheetId="0">'FIX_DOOR-CL'!$J$18</definedName>
    <definedName name="w.2" localSheetId="0">'FIX_DOOR-CL'!$H$15</definedName>
    <definedName name="w.3" localSheetId="0">'FIX_DOOR-CL'!$H$16</definedName>
    <definedName name="w.4" localSheetId="0">'FIX_DOOR-CL'!$H$17</definedName>
    <definedName name="w.5" localSheetId="0">'FIX_DOOR-CL'!$H$18</definedName>
    <definedName name="w.6" localSheetId="0">'FIX_DOOR-CL'!$J$14</definedName>
    <definedName name="w.7" localSheetId="0">'FIX_DOOR-CL'!$J$15</definedName>
    <definedName name="w.8" localSheetId="0">'FIX_DOOR-CL'!$J$16</definedName>
    <definedName name="w.9" localSheetId="0">'FIX_DOOR-CL'!$J$17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'FIX_DOOR-CL'!$L$12</definedName>
    <definedName name="WS.1" localSheetId="0">'FIX_DOOR-CL'!$N$14</definedName>
    <definedName name="WS.2" localSheetId="0">'FIX_DOOR-CL'!$N$15</definedName>
    <definedName name="WS.3" localSheetId="0">'FIX_DOOR-CL'!$N$16</definedName>
    <definedName name="WS.4" localSheetId="0">'FIX_DOOR-CL'!$N$17</definedName>
    <definedName name="WS.5" localSheetId="0">'FIX_DOOR-CL'!$N$18</definedName>
    <definedName name="Z_8BD11290_77B3_4D27_9040_BB9D2A7264B2_.wvu.PrintArea" localSheetId="0" hidden="1">'FIX_DOOR-CL'!$1:$61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Q32" i="1"/>
  <c r="BE34" i="1"/>
  <c r="BF34" i="1" s="1"/>
  <c r="BE33" i="1"/>
  <c r="BF33" i="1" s="1"/>
  <c r="BE28" i="1"/>
  <c r="BF28" i="1"/>
  <c r="BE27" i="1"/>
  <c r="BF27" i="1" s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T36" i="1"/>
  <c r="BN36" i="1"/>
  <c r="BF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AV28" i="1"/>
  <c r="AU28" i="1"/>
  <c r="AP28" i="1"/>
  <c r="AL28" i="1"/>
  <c r="AE28" i="1"/>
  <c r="AF28" i="1" s="1"/>
  <c r="Z28" i="1"/>
  <c r="X28" i="1"/>
  <c r="V28" i="1"/>
  <c r="BV27" i="1"/>
  <c r="AV27" i="1"/>
  <c r="AU27" i="1"/>
  <c r="AP27" i="1"/>
  <c r="AL27" i="1"/>
  <c r="AE27" i="1"/>
  <c r="Z27" i="1"/>
  <c r="X27" i="1"/>
  <c r="V27" i="1"/>
  <c r="BV26" i="1"/>
  <c r="BF26" i="1"/>
  <c r="AV26" i="1"/>
  <c r="AU26" i="1"/>
  <c r="AP26" i="1"/>
  <c r="AL26" i="1"/>
  <c r="AE26" i="1"/>
  <c r="Z26" i="1"/>
  <c r="AF26" i="1" s="1"/>
  <c r="X26" i="1"/>
  <c r="V26" i="1"/>
  <c r="BV25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V23" i="1"/>
  <c r="BF23" i="1"/>
  <c r="AU23" i="1"/>
  <c r="AV23" i="1" s="1"/>
  <c r="AP23" i="1"/>
  <c r="AL23" i="1"/>
  <c r="AF23" i="1"/>
  <c r="AE23" i="1"/>
  <c r="Z23" i="1"/>
  <c r="X23" i="1"/>
  <c r="V23" i="1"/>
  <c r="BV22" i="1"/>
  <c r="BF22" i="1"/>
  <c r="AU22" i="1"/>
  <c r="AP22" i="1"/>
  <c r="AL22" i="1"/>
  <c r="AF22" i="1"/>
  <c r="AE22" i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R24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AN23" i="1" s="1"/>
  <c r="L14" i="1"/>
  <c r="BX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Q9" i="1"/>
  <c r="BK9" i="1"/>
  <c r="BA9" i="1"/>
  <c r="AU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E3" i="1"/>
  <c r="U3" i="1" s="1"/>
  <c r="AF2" i="1"/>
  <c r="AV2" i="1" s="1"/>
  <c r="BL2" i="1" s="1"/>
  <c r="CB2" i="1" s="1"/>
  <c r="AF27" i="1" l="1"/>
  <c r="AU4" i="1"/>
  <c r="BK4" i="1"/>
  <c r="CA4" i="1"/>
  <c r="AF48" i="1"/>
  <c r="BL18" i="1"/>
  <c r="AN25" i="1"/>
  <c r="AV25" i="1" s="1"/>
  <c r="AK3" i="1"/>
  <c r="BZ11" i="1"/>
  <c r="BA3" i="1"/>
  <c r="AQ9" i="1"/>
  <c r="AD11" i="1"/>
  <c r="BH14" i="1"/>
  <c r="BZ14" i="1"/>
  <c r="CB18" i="1"/>
  <c r="AN24" i="1"/>
  <c r="AV24" i="1" s="1"/>
  <c r="BQ3" i="1"/>
  <c r="BJ14" i="1"/>
  <c r="AA10" i="1"/>
  <c r="AR14" i="1"/>
  <c r="AV18" i="1"/>
  <c r="BG9" i="1"/>
  <c r="AB14" i="1"/>
  <c r="BV34" i="1"/>
  <c r="AN22" i="1"/>
  <c r="AV22" i="1" s="1"/>
  <c r="AV48" i="1" s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75F44CC-0A99-4E8F-81A9-447C32550DD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A578DB6-624C-4453-9F2E-58C25E6F660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275F1A7-9003-4EE5-A030-D4BE74993A5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<sst xmlns="http://schemas.openxmlformats.org/spreadsheetml/2006/main" count="524" uniqueCount="187">
  <si>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</si>
  <si>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</si>
  <si>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</si>
  <si>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</si>
  <si>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</si>
  <si>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</si>
  <si>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</si>
  <si>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</si>
  <si>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</si>
  <si>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</si>
  <si>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</si>
  <si>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</si>
  <si>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</si>
  <si>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</si>
  <si>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</si>
  <si>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DOOR-CL OH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</si>
  <si>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</si>
  <si>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</si>
  <si>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</si>
  <si>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</si>
  <si>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</si>
  <si>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</si>
  <si>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U9D-81016</t>
  </si>
  <si>
    <t>Unit Code</t>
  </si>
  <si>
    <r>
      <t xml:space="preserve">H </t>
    </r>
    <r>
      <rPr>
        <sz val="10"/>
        <rFont val="Arial"/>
        <family val="2"/>
      </rPr>
      <t>item</t>
    </r>
  </si>
  <si>
    <t>U9D-80001</t>
  </si>
  <si>
    <t>52PL-O/H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</si>
  <si>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</si>
  <si>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</si>
  <si>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</si>
  <si>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</si>
  <si>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</si>
  <si>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</si>
  <si>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</si>
  <si>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</si>
  <si>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</si>
  <si>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</si>
  <si>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</si>
  <si>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</si>
  <si>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</si>
  <si>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</si>
  <si>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</si>
  <si>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</si>
  <si>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</si>
  <si>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</si>
  <si>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</si>
  <si>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</si>
  <si>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</si>
  <si>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</si>
  <si>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</si>
  <si>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</si>
  <si>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</si>
  <si>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</si>
  <si>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</si>
  <si>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</si>
  <si>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</si>
  <si>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</si>
  <si>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</si>
  <si>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</si>
  <si>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</si>
  <si>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</si>
  <si>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</si>
  <si>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</si>
  <si>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</si>
  <si>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</si>
  <si>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</si>
  <si>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</si>
  <si>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</si>
  <si>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</si>
  <si>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</si>
  <si>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</si>
  <si>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</si>
  <si>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</si>
  <si>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</si>
  <si>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</si>
  <si>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</si>
  <si>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</si>
  <si>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</si>
  <si>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</si>
  <si>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</si>
  <si>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</si>
  <si>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</si>
  <si>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</si>
  <si>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</si>
  <si>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</si>
  <si>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</si>
  <si>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</si>
  <si>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TRANSOM</t>
  </si>
  <si>
    <t>9K-87131</t>
  </si>
  <si>
    <t>BOTTOM RAIL</t>
  </si>
  <si>
    <t>9K-11369</t>
  </si>
  <si>
    <t>9K-11415</t>
  </si>
  <si>
    <t>JAMB(L)</t>
  </si>
  <si>
    <t>9K-87149</t>
  </si>
  <si>
    <t>LOCK STILE</t>
  </si>
  <si>
    <t>9K-87148</t>
  </si>
  <si>
    <t>9K-10707</t>
  </si>
  <si>
    <t>9K-11370</t>
  </si>
  <si>
    <t>JAMB(R)</t>
  </si>
  <si>
    <t>HINGE STILE</t>
  </si>
  <si>
    <t>9K-20849</t>
  </si>
  <si>
    <t>9K-30180</t>
  </si>
  <si>
    <t>GLASS BEAD</t>
  </si>
  <si>
    <t>9K-87119</t>
  </si>
  <si>
    <t>9K-20850</t>
  </si>
  <si>
    <t>9K-20669</t>
  </si>
  <si>
    <t>2K-22464</t>
  </si>
  <si>
    <t>M</t>
  </si>
  <si>
    <t>9K-20623</t>
  </si>
  <si>
    <t>2K-22277</t>
  </si>
  <si>
    <t>MS-4010</t>
  </si>
  <si>
    <t>9K-20856</t>
  </si>
  <si>
    <t>EF-4010D7</t>
  </si>
  <si>
    <t>9K-30241</t>
  </si>
  <si>
    <t>EF-4012D7</t>
  </si>
  <si>
    <t>BM-4070G</t>
  </si>
  <si>
    <t>S</t>
  </si>
  <si>
    <t>FOR HINGE</t>
  </si>
  <si>
    <t>K-6519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</si>
  <si>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</si>
  <si>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</si>
  <si>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</si>
  <si>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</si>
  <si>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</si>
  <si>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</si>
  <si>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</si>
  <si>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</si>
  <si>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</si>
  <si>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</si>
  <si>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</si>
  <si>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</si>
  <si>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</si>
  <si>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</si>
  <si>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</si>
  <si>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</si>
  <si>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</si>
  <si>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</si>
  <si>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</si>
  <si>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</si>
  <si>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</si>
  <si>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</si>
  <si>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</si>
  <si>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</si>
  <si>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</si>
  <si>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</si>
  <si>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</si>
  <si>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</si>
  <si>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</si>
  <si>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</si>
  <si>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</si>
  <si>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</si>
  <si>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</si>
  <si>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</si>
  <si>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</si>
  <si>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</si>
  <si>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</si>
  <si>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</si>
  <si>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</si>
  <si>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</si>
  <si>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</si>
  <si>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GLASS BEAD(L)</t>
  </si>
  <si>
    <t>GLASS BEAD(R)</t>
  </si>
  <si>
    <t>HINGE</t>
  </si>
  <si>
    <t>SCREW</t>
  </si>
  <si>
    <t>GASKET</t>
  </si>
  <si>
    <t>HOLE CAP</t>
  </si>
  <si>
    <t>BACKPLATE</t>
  </si>
  <si>
    <t>CAULKING RECEIVER</t>
  </si>
  <si>
    <t>SEALER PAD</t>
  </si>
  <si>
    <t>AT MATERIAL</t>
  </si>
  <si>
    <t>SETTING BLOCK</t>
  </si>
  <si>
    <t>LABEL</t>
  </si>
  <si>
    <t>EF-4006D6</t>
  </si>
  <si>
    <t>YS</t>
  </si>
  <si>
    <t>Y</t>
  </si>
  <si>
    <t>YK</t>
  </si>
  <si>
    <t>FOR BACK P, LOCK REC</t>
  </si>
  <si>
    <t>FOR GLASS BEAD</t>
  </si>
  <si>
    <t>FOR JOINT FRAME</t>
  </si>
  <si>
    <t>FOR JAMB(L), JAMB(R)</t>
  </si>
  <si>
    <t>FOR OUTSIDE</t>
  </si>
  <si>
    <t>HANDLE SET</t>
  </si>
  <si>
    <t>REINFORCEMENT</t>
  </si>
  <si>
    <t>DOOR CAP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</si>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</sst>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83578A20-93F5-4537-A76F-686573FDCBE3}"/>
    <cellStyle name="Normal" xfId="0" builtinId="0"/>
    <cellStyle name="Normal 10" xfId="2" xr:uid="{A90667E3-218C-44DB-9633-2B57F2C128D3}"/>
    <cellStyle name="Normal 2" xfId="1" xr:uid="{9E40C19C-35E4-4EC1-BB5D-75C3E4006D89}"/>
    <cellStyle name="Normal 5" xfId="4" xr:uid="{4CB36027-2297-4629-80EA-90C3A6157A7B}"/>
    <cellStyle name="Normal_COBA 2" xfId="5" xr:uid="{A647CEA2-D2DA-4569-87B1-C4B3131787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198666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D17BDC8-B034-497B-8F61-2BA200A6C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257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9459C23-B4EE-41AE-BCA3-96E488C9A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AAB5B76-2030-4E81-A1F1-36F0C05D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B781AF2-8DA7-4496-8C31-58DD7E30E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1F0E01D-8863-414D-AB06-1CF10ED08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80E1DD3-464F-432F-9681-C733DEF0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038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3B204DD-7195-4FB3-AE76-A9215DAB8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335153</xdr:colOff>
      <xdr:row>39</xdr:row>
      <xdr:rowOff>8572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2DCE6F2-E0A5-4A34-8833-CFB2DBDE4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" y="4107180"/>
          <a:ext cx="2308733" cy="323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B939-329E-4413-8DD1-0305DEF0E339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0" sqref="R30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66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45525.668376388887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45525.668376388887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45525.668376388887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45525.668376388887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45525.668376388887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DOOR-CL OH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DOOR-CL OH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DOOR-CL OH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DOOR-CL OH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U9D-81016</v>
      </c>
      <c r="AF9" s="61"/>
      <c r="AG9" s="3"/>
      <c r="AH9" s="54" t="s">
        <v>20</v>
      </c>
      <c r="AI9" s="37"/>
      <c r="AJ9" s="38"/>
      <c r="AK9" s="55" t="str">
        <f>IF($E$9&gt;0,$E$9,"")</f>
        <v>52PL/F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U9D-81016</v>
      </c>
      <c r="AV9" s="61"/>
      <c r="AW9" s="3"/>
      <c r="AX9" s="54" t="s">
        <v>20</v>
      </c>
      <c r="AY9" s="37"/>
      <c r="AZ9" s="38"/>
      <c r="BA9" s="55" t="str">
        <f>IF(E9&gt;0,E9,"")</f>
        <v>52PL/F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U9D-81016</v>
      </c>
      <c r="BL9" s="61"/>
      <c r="BM9" s="3"/>
      <c r="BN9" s="54" t="s">
        <v>20</v>
      </c>
      <c r="BO9" s="37"/>
      <c r="BP9" s="38"/>
      <c r="BQ9" s="55" t="str">
        <f>IF(U9&gt;0,U9,"")</f>
        <v>52PL/F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U9D-81016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U9D-80001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U9D-80001</v>
      </c>
      <c r="AV10" s="61"/>
      <c r="AW10" s="3"/>
      <c r="AX10" s="54" t="s">
        <v>23</v>
      </c>
      <c r="AY10" s="37"/>
      <c r="AZ10" s="38"/>
      <c r="BA10" s="55" t="str">
        <f>IF($U$10&gt;0,$U$10,"")</f>
        <v>52PL/F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U9D-80001</v>
      </c>
      <c r="BL10" s="61"/>
      <c r="BM10" s="3"/>
      <c r="BN10" s="54" t="s">
        <v>23</v>
      </c>
      <c r="BO10" s="37"/>
      <c r="BP10" s="38"/>
      <c r="BQ10" s="55" t="str">
        <f>IF($AK$10&gt;0,$AK$10,"")</f>
        <v>52PL-O/H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U9D-80001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158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158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159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 t="s">
        <v>159</v>
      </c>
      <c r="BQ20" s="324" t="s">
        <v>75</v>
      </c>
      <c r="BR20" s="153"/>
      <c r="BS20" s="156"/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162</v>
      </c>
      <c r="AY22" s="200"/>
      <c r="AZ22" s="201"/>
      <c r="BA22" s="205" t="s">
        <v>85</v>
      </c>
      <c r="BB22" s="169"/>
      <c r="BC22" s="181"/>
      <c r="BD22" s="182" t="s">
        <v>173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181</v>
      </c>
      <c r="BO22" s="200"/>
      <c r="BP22" s="201"/>
      <c r="BQ22" s="205" t="s">
        <v>86</v>
      </c>
      <c r="BR22" s="169"/>
      <c r="BS22" s="181"/>
      <c r="BT22" s="182" t="s">
        <v>173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163</v>
      </c>
      <c r="AY23" s="200"/>
      <c r="AZ23" s="201"/>
      <c r="BA23" s="168" t="s">
        <v>110</v>
      </c>
      <c r="BB23" s="169"/>
      <c r="BC23" s="181"/>
      <c r="BD23" s="182" t="s">
        <v>173</v>
      </c>
      <c r="BE23" s="172">
        <v>9</v>
      </c>
      <c r="BF23" s="173">
        <f t="shared" si="7"/>
        <v>9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166</v>
      </c>
      <c r="BO23" s="200"/>
      <c r="BP23" s="201"/>
      <c r="BQ23" s="168" t="s">
        <v>91</v>
      </c>
      <c r="BR23" s="169"/>
      <c r="BS23" s="181"/>
      <c r="BT23" s="182" t="s">
        <v>173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6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CONCATENATE("a-15.5= ",C.-15.5)</f>
        <v>a-15.5= 984,5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5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 t="str">
        <f>CONCATENATE("as= ",A.)</f>
        <v>as= 990</v>
      </c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163</v>
      </c>
      <c r="AY24" s="200"/>
      <c r="AZ24" s="201"/>
      <c r="BA24" s="168" t="s">
        <v>172</v>
      </c>
      <c r="BB24" s="169"/>
      <c r="BC24" s="181"/>
      <c r="BD24" s="182" t="s">
        <v>173</v>
      </c>
      <c r="BE24" s="172">
        <v>2</v>
      </c>
      <c r="BF24" s="173">
        <f t="shared" si="7"/>
        <v>2</v>
      </c>
      <c r="BG24" s="184"/>
      <c r="BH24" s="185" t="s">
        <v>177</v>
      </c>
      <c r="BI24" s="186"/>
      <c r="BJ24" s="187"/>
      <c r="BK24" s="188"/>
      <c r="BL24" s="189"/>
      <c r="BM24" s="4"/>
      <c r="BN24" s="199" t="s">
        <v>182</v>
      </c>
      <c r="BO24" s="200"/>
      <c r="BP24" s="201"/>
      <c r="BQ24" s="168" t="s">
        <v>97</v>
      </c>
      <c r="BR24" s="169"/>
      <c r="BS24" s="181"/>
      <c r="BT24" s="182" t="s">
        <v>173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5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3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163</v>
      </c>
      <c r="AY25" s="200"/>
      <c r="AZ25" s="201"/>
      <c r="BA25" s="168" t="s">
        <v>112</v>
      </c>
      <c r="BB25" s="169"/>
      <c r="BC25" s="181"/>
      <c r="BD25" s="182" t="s">
        <v>173</v>
      </c>
      <c r="BE25" s="172">
        <v>15</v>
      </c>
      <c r="BF25" s="173">
        <f t="shared" si="7"/>
        <v>15</v>
      </c>
      <c r="BG25" s="184"/>
      <c r="BH25" s="185" t="s">
        <v>117</v>
      </c>
      <c r="BI25" s="186"/>
      <c r="BJ25" s="187"/>
      <c r="BK25" s="188"/>
      <c r="BL25" s="189"/>
      <c r="BM25" s="4"/>
      <c r="BN25" s="199" t="s">
        <v>183</v>
      </c>
      <c r="BO25" s="200"/>
      <c r="BP25" s="201"/>
      <c r="BQ25" s="168" t="s">
        <v>101</v>
      </c>
      <c r="BR25" s="169"/>
      <c r="BS25" s="181"/>
      <c r="BT25" s="182" t="s">
        <v>184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160</v>
      </c>
      <c r="S26" s="200"/>
      <c r="T26" s="201"/>
      <c r="U26" s="168" t="s">
        <v>103</v>
      </c>
      <c r="V26" s="169" t="str">
        <f t="shared" si="0"/>
        <v>-</v>
      </c>
      <c r="W26" s="202">
        <v>1</v>
      </c>
      <c r="X26" s="171">
        <f>h.2-36</f>
        <v>464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6.4496000000000012E-2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163</v>
      </c>
      <c r="AY26" s="200"/>
      <c r="AZ26" s="201"/>
      <c r="BA26" s="168" t="s">
        <v>119</v>
      </c>
      <c r="BB26" s="169"/>
      <c r="BC26" s="181"/>
      <c r="BD26" s="182" t="s">
        <v>173</v>
      </c>
      <c r="BE26" s="172">
        <v>8</v>
      </c>
      <c r="BF26" s="173">
        <f t="shared" si="7"/>
        <v>8</v>
      </c>
      <c r="BG26" s="184"/>
      <c r="BH26" s="185" t="s">
        <v>178</v>
      </c>
      <c r="BI26" s="186"/>
      <c r="BJ26" s="187"/>
      <c r="BK26" s="188"/>
      <c r="BL26" s="189" t="s">
        <v>116</v>
      </c>
      <c r="BM26" s="4"/>
      <c r="BN26" s="199" t="s">
        <v>170</v>
      </c>
      <c r="BO26" s="200"/>
      <c r="BP26" s="201"/>
      <c r="BQ26" s="168" t="s">
        <v>105</v>
      </c>
      <c r="BR26" s="169"/>
      <c r="BS26" s="181"/>
      <c r="BT26" s="182" t="s">
        <v>175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161</v>
      </c>
      <c r="S27" s="200"/>
      <c r="T27" s="201"/>
      <c r="U27" s="168" t="s">
        <v>103</v>
      </c>
      <c r="V27" s="169" t="str">
        <f t="shared" si="0"/>
        <v>-</v>
      </c>
      <c r="W27" s="202">
        <v>2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173</v>
      </c>
      <c r="BE27" s="172">
        <f>((2*W)+(2*h.2)-108)/1000</f>
        <v>2.8919999999999999</v>
      </c>
      <c r="BF27" s="173">
        <f t="shared" si="7"/>
        <v>2.8919999999999999</v>
      </c>
      <c r="BG27" s="213" t="s">
        <v>107</v>
      </c>
      <c r="BH27" s="185" t="s">
        <v>178</v>
      </c>
      <c r="BI27" s="186"/>
      <c r="BJ27" s="187"/>
      <c r="BK27" s="188"/>
      <c r="BL27" s="189" t="s">
        <v>116</v>
      </c>
      <c r="BM27" s="4"/>
      <c r="BN27" s="199" t="s">
        <v>170</v>
      </c>
      <c r="BO27" s="200"/>
      <c r="BP27" s="201"/>
      <c r="BQ27" s="168" t="s">
        <v>108</v>
      </c>
      <c r="BR27" s="169"/>
      <c r="BS27" s="181"/>
      <c r="BT27" s="182" t="s">
        <v>175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102</v>
      </c>
      <c r="S28" s="215"/>
      <c r="T28" s="216"/>
      <c r="U28" s="168" t="s">
        <v>103</v>
      </c>
      <c r="V28" s="169" t="str">
        <f t="shared" si="0"/>
        <v>-</v>
      </c>
      <c r="W28" s="202">
        <v>0</v>
      </c>
      <c r="X28" s="171">
        <f>W-96</f>
        <v>904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0.12565600000000002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120</v>
      </c>
      <c r="BB28" s="169"/>
      <c r="BC28" s="181"/>
      <c r="BD28" s="182" t="s">
        <v>174</v>
      </c>
      <c r="BE28" s="172">
        <f>IF(h.1&lt;=1880,9,IF(h.1&lt;=2280,10,IF(h.1&lt;=2650,11,11)))+IF(h.1&lt;=1736,5,IF(h.1&lt;=2136,6,IF(h.1&lt;=2536,7,8)))</f>
        <v>16</v>
      </c>
      <c r="BF28" s="173">
        <f t="shared" si="7"/>
        <v>16</v>
      </c>
      <c r="BG28" s="184"/>
      <c r="BH28" s="185" t="s">
        <v>179</v>
      </c>
      <c r="BI28" s="186"/>
      <c r="BJ28" s="187"/>
      <c r="BK28" s="188"/>
      <c r="BL28" s="189" t="s">
        <v>116</v>
      </c>
      <c r="BM28" s="4"/>
      <c r="BN28" s="199" t="s">
        <v>163</v>
      </c>
      <c r="BO28" s="200"/>
      <c r="BP28" s="201"/>
      <c r="BQ28" s="168" t="s">
        <v>110</v>
      </c>
      <c r="BR28" s="169"/>
      <c r="BS28" s="181"/>
      <c r="BT28" s="182" t="s">
        <v>173</v>
      </c>
      <c r="BU28" s="172">
        <v>22</v>
      </c>
      <c r="BV28" s="173">
        <f t="shared" si="8"/>
        <v>22</v>
      </c>
      <c r="BW28" s="184"/>
      <c r="BX28" s="185" t="s">
        <v>185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90</v>
      </c>
      <c r="BB29" s="169"/>
      <c r="BC29" s="181"/>
      <c r="BD29" s="182" t="s">
        <v>173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163</v>
      </c>
      <c r="BO29" s="200"/>
      <c r="BP29" s="201"/>
      <c r="BQ29" s="168" t="s">
        <v>112</v>
      </c>
      <c r="BR29" s="169"/>
      <c r="BS29" s="181"/>
      <c r="BT29" s="182" t="s">
        <v>173</v>
      </c>
      <c r="BU29" s="172">
        <v>2</v>
      </c>
      <c r="BV29" s="173">
        <f t="shared" si="8"/>
        <v>2</v>
      </c>
      <c r="BW29" s="184"/>
      <c r="BX29" s="185" t="s">
        <v>186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167</v>
      </c>
      <c r="AY30" s="200"/>
      <c r="AZ30" s="201"/>
      <c r="BA30" s="168" t="s">
        <v>96</v>
      </c>
      <c r="BB30" s="169"/>
      <c r="BC30" s="181"/>
      <c r="BD30" s="182" t="s">
        <v>173</v>
      </c>
      <c r="BE30" s="172">
        <v>2</v>
      </c>
      <c r="BF30" s="173">
        <f t="shared" si="7"/>
        <v>2</v>
      </c>
      <c r="BG30" s="184"/>
      <c r="BH30" s="185"/>
      <c r="BI30" s="186"/>
      <c r="BJ30" s="187"/>
      <c r="BK30" s="188"/>
      <c r="BL30" s="189"/>
      <c r="BM30" s="4"/>
      <c r="BN30" s="199" t="s">
        <v>163</v>
      </c>
      <c r="BO30" s="200"/>
      <c r="BP30" s="201"/>
      <c r="BQ30" s="168" t="s">
        <v>114</v>
      </c>
      <c r="BR30" s="169"/>
      <c r="BS30" s="181"/>
      <c r="BT30" s="182" t="s">
        <v>173</v>
      </c>
      <c r="BU30" s="172">
        <v>8</v>
      </c>
      <c r="BV30" s="173">
        <f t="shared" si="8"/>
        <v>8</v>
      </c>
      <c r="BW30" s="184"/>
      <c r="BX30" s="185" t="s">
        <v>186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168</v>
      </c>
      <c r="AY31" s="200"/>
      <c r="AZ31" s="201"/>
      <c r="BA31" s="168" t="s">
        <v>100</v>
      </c>
      <c r="BB31" s="169"/>
      <c r="BC31" s="181"/>
      <c r="BD31" s="182" t="s">
        <v>175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165</v>
      </c>
      <c r="BO31" s="200"/>
      <c r="BP31" s="201"/>
      <c r="BQ31" s="168" t="s">
        <v>118</v>
      </c>
      <c r="BR31" s="169"/>
      <c r="BS31" s="181"/>
      <c r="BT31" s="182" t="s">
        <v>174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116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168</v>
      </c>
      <c r="AY32" s="200"/>
      <c r="AZ32" s="201"/>
      <c r="BA32" s="168" t="s">
        <v>104</v>
      </c>
      <c r="BB32" s="169"/>
      <c r="BC32" s="181"/>
      <c r="BD32" s="182" t="s">
        <v>175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 t="s">
        <v>164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175</v>
      </c>
      <c r="BU32" s="172">
        <f>((2*WS.1)+(2*HS.1)-524)/1000</f>
        <v>5.3</v>
      </c>
      <c r="BV32" s="173">
        <f t="shared" si="8"/>
        <v>5.3</v>
      </c>
      <c r="BW32" s="184" t="s">
        <v>107</v>
      </c>
      <c r="BX32" s="185"/>
      <c r="BY32" s="186"/>
      <c r="BZ32" s="187"/>
      <c r="CA32" s="188"/>
      <c r="CB32" s="189" t="s">
        <v>116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169</v>
      </c>
      <c r="AY33" s="200"/>
      <c r="AZ33" s="201"/>
      <c r="BA33" s="168" t="s">
        <v>106</v>
      </c>
      <c r="BB33" s="169"/>
      <c r="BC33" s="181"/>
      <c r="BD33" s="182" t="s">
        <v>175</v>
      </c>
      <c r="BE33" s="172">
        <f>((W-61)+((h.1-18)*2))/1000</f>
        <v>4.9029999999999996</v>
      </c>
      <c r="BF33" s="173">
        <f t="shared" si="7"/>
        <v>4.9029999999999996</v>
      </c>
      <c r="BG33" s="213" t="s">
        <v>107</v>
      </c>
      <c r="BH33" s="185"/>
      <c r="BI33" s="186"/>
      <c r="BJ33" s="187"/>
      <c r="BK33" s="188"/>
      <c r="BL33" s="189"/>
      <c r="BM33" s="4"/>
      <c r="BN33" s="199" t="s">
        <v>163</v>
      </c>
      <c r="BO33" s="200"/>
      <c r="BP33" s="201"/>
      <c r="BQ33" s="168" t="s">
        <v>115</v>
      </c>
      <c r="BR33" s="169"/>
      <c r="BS33" s="181"/>
      <c r="BT33" s="182" t="s">
        <v>173</v>
      </c>
      <c r="BU33" s="172">
        <v>8</v>
      </c>
      <c r="BV33" s="173">
        <f t="shared" si="8"/>
        <v>8</v>
      </c>
      <c r="BW33" s="213"/>
      <c r="BX33" s="185" t="s">
        <v>178</v>
      </c>
      <c r="BY33" s="186"/>
      <c r="BZ33" s="187"/>
      <c r="CA33" s="188"/>
      <c r="CB33" s="189" t="s">
        <v>116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164</v>
      </c>
      <c r="AY34" s="200"/>
      <c r="AZ34" s="201"/>
      <c r="BA34" s="168" t="s">
        <v>109</v>
      </c>
      <c r="BB34" s="169"/>
      <c r="BC34" s="181"/>
      <c r="BD34" s="182" t="s">
        <v>175</v>
      </c>
      <c r="BE34" s="172">
        <f>((W-61)+((h.2-36)*2))/1000</f>
        <v>1.867</v>
      </c>
      <c r="BF34" s="173">
        <f t="shared" si="7"/>
        <v>1.867</v>
      </c>
      <c r="BG34" s="213" t="s">
        <v>107</v>
      </c>
      <c r="BH34" s="185" t="s">
        <v>180</v>
      </c>
      <c r="BI34" s="186"/>
      <c r="BJ34" s="187"/>
      <c r="BK34" s="188"/>
      <c r="BL34" s="189"/>
      <c r="BM34" s="4"/>
      <c r="BN34" s="199" t="s">
        <v>163</v>
      </c>
      <c r="BO34" s="200"/>
      <c r="BP34" s="201"/>
      <c r="BQ34" s="168" t="s">
        <v>112</v>
      </c>
      <c r="BR34" s="169"/>
      <c r="BS34" s="181"/>
      <c r="BT34" s="182" t="s">
        <v>173</v>
      </c>
      <c r="BU34" s="172">
        <v>15</v>
      </c>
      <c r="BV34" s="173">
        <f t="shared" si="8"/>
        <v>15</v>
      </c>
      <c r="BW34" s="213"/>
      <c r="BX34" s="185" t="s">
        <v>117</v>
      </c>
      <c r="BY34" s="186"/>
      <c r="BZ34" s="187"/>
      <c r="CA34" s="188"/>
      <c r="CB34" s="189" t="s">
        <v>116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170</v>
      </c>
      <c r="AY35" s="200"/>
      <c r="AZ35" s="201"/>
      <c r="BA35" s="168" t="s">
        <v>111</v>
      </c>
      <c r="BB35" s="169"/>
      <c r="BC35" s="181"/>
      <c r="BD35" s="182" t="s">
        <v>175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0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1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171</v>
      </c>
      <c r="AY36" s="200"/>
      <c r="AZ36" s="201"/>
      <c r="BA36" s="168" t="s">
        <v>113</v>
      </c>
      <c r="BB36" s="169"/>
      <c r="BC36" s="181"/>
      <c r="BD36" s="182" t="s">
        <v>173</v>
      </c>
      <c r="BE36" s="172">
        <v>1</v>
      </c>
      <c r="BF36" s="173">
        <f t="shared" si="7"/>
        <v>1</v>
      </c>
      <c r="BG36" s="213"/>
      <c r="BH36" s="185"/>
      <c r="BI36" s="186"/>
      <c r="BJ36" s="187"/>
      <c r="BK36" s="188"/>
      <c r="BL36" s="189"/>
      <c r="BM36" s="4"/>
      <c r="BN36" s="199" t="str">
        <f t="shared" si="10"/>
        <v/>
      </c>
      <c r="BO36" s="200"/>
      <c r="BP36" s="201"/>
      <c r="BQ36" s="168"/>
      <c r="BR36" s="169"/>
      <c r="BS36" s="181"/>
      <c r="BT36" s="182" t="str">
        <f t="shared" si="11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121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122</v>
      </c>
      <c r="C43" s="241"/>
      <c r="D43" s="241"/>
      <c r="E43" s="241"/>
      <c r="F43" s="242"/>
      <c r="G43" s="243"/>
      <c r="H43" s="244"/>
      <c r="I43" s="234"/>
      <c r="J43" s="245" t="s">
        <v>123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124</v>
      </c>
      <c r="C44" s="327" t="s">
        <v>125</v>
      </c>
      <c r="D44" s="328"/>
      <c r="E44" s="329"/>
      <c r="F44" s="327" t="s">
        <v>126</v>
      </c>
      <c r="G44" s="328"/>
      <c r="H44" s="329"/>
      <c r="I44" s="253"/>
      <c r="J44" s="254" t="s">
        <v>124</v>
      </c>
      <c r="K44" s="327" t="s">
        <v>125</v>
      </c>
      <c r="L44" s="328"/>
      <c r="M44" s="328"/>
      <c r="N44" s="329"/>
      <c r="O44" s="254" t="s">
        <v>127</v>
      </c>
      <c r="P44" s="255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128</v>
      </c>
      <c r="D45" s="258"/>
      <c r="E45" s="258"/>
      <c r="F45" s="259"/>
      <c r="G45" s="260"/>
      <c r="H45" s="261"/>
      <c r="I45" s="262"/>
      <c r="J45" s="263">
        <v>1</v>
      </c>
      <c r="K45" s="264" t="s">
        <v>129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130</v>
      </c>
      <c r="D46" s="260"/>
      <c r="E46" s="260"/>
      <c r="F46" s="264"/>
      <c r="G46" s="260"/>
      <c r="H46" s="261"/>
      <c r="I46" s="262"/>
      <c r="J46" s="263">
        <v>2</v>
      </c>
      <c r="K46" s="264" t="s">
        <v>131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132</v>
      </c>
      <c r="D47" s="260"/>
      <c r="E47" s="260"/>
      <c r="F47" s="264"/>
      <c r="G47" s="260"/>
      <c r="H47" s="261"/>
      <c r="I47" s="268"/>
      <c r="J47" s="263">
        <v>3</v>
      </c>
      <c r="K47" s="264" t="s">
        <v>133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134</v>
      </c>
      <c r="D48" s="260"/>
      <c r="E48" s="260"/>
      <c r="F48" s="264"/>
      <c r="G48" s="260"/>
      <c r="H48" s="261"/>
      <c r="I48" s="268"/>
      <c r="J48" s="263">
        <v>4</v>
      </c>
      <c r="K48" s="264" t="s">
        <v>135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136</v>
      </c>
      <c r="AD48" s="273"/>
      <c r="AE48" s="274" t="s">
        <v>137</v>
      </c>
      <c r="AF48" s="275">
        <f>SUM(AF22:AF47)</f>
        <v>5.2194290000000008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136</v>
      </c>
      <c r="AT48" s="273"/>
      <c r="AU48" s="274" t="s">
        <v>137</v>
      </c>
      <c r="AV48" s="275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138</v>
      </c>
      <c r="D49" s="260"/>
      <c r="E49" s="260"/>
      <c r="F49" s="264"/>
      <c r="G49" s="260"/>
      <c r="H49" s="261"/>
      <c r="I49" s="268"/>
      <c r="J49" s="263">
        <v>5</v>
      </c>
      <c r="K49" s="264" t="s">
        <v>139</v>
      </c>
      <c r="L49" s="260"/>
      <c r="M49" s="260"/>
      <c r="N49" s="265"/>
      <c r="O49" s="266"/>
      <c r="P49" s="267"/>
      <c r="Q49" s="4"/>
      <c r="R49" s="276" t="s">
        <v>140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141</v>
      </c>
      <c r="AE49" s="280" t="s">
        <v>142</v>
      </c>
      <c r="AF49" s="281">
        <f>AF48*0.986</f>
        <v>5.1463569940000005</v>
      </c>
      <c r="AG49" s="4"/>
      <c r="AH49" s="276" t="s">
        <v>140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141</v>
      </c>
      <c r="AU49" s="280" t="s">
        <v>142</v>
      </c>
      <c r="AV49" s="281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143</v>
      </c>
      <c r="D50" s="260"/>
      <c r="E50" s="260"/>
      <c r="F50" s="264"/>
      <c r="G50" s="260"/>
      <c r="H50" s="261"/>
      <c r="I50" s="268"/>
      <c r="J50" s="263">
        <v>6</v>
      </c>
      <c r="K50" s="264" t="s">
        <v>144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145</v>
      </c>
      <c r="AF50" s="281">
        <f>AF48*0.974*0.986</f>
        <v>5.012551712156001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145</v>
      </c>
      <c r="AV50" s="281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146</v>
      </c>
      <c r="D51" s="260"/>
      <c r="E51" s="260"/>
      <c r="F51" s="264"/>
      <c r="G51" s="260"/>
      <c r="H51" s="261"/>
      <c r="I51" s="268"/>
      <c r="J51" s="263">
        <v>7</v>
      </c>
      <c r="K51" s="264" t="s">
        <v>147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8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150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2"/>
        <v/>
      </c>
      <c r="AY54" s="200"/>
      <c r="AZ54" s="201"/>
      <c r="BA54" s="288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8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152</v>
      </c>
      <c r="C55" s="268"/>
      <c r="D55" s="268"/>
      <c r="E55" s="268"/>
      <c r="F55" s="268"/>
      <c r="G55" s="268"/>
      <c r="H55" s="268"/>
      <c r="I55" s="268"/>
      <c r="J55" s="301" t="s">
        <v>153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2"/>
        <v/>
      </c>
      <c r="AY58" s="200"/>
      <c r="AZ58" s="201"/>
      <c r="BA58" s="288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0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FIX_DOOR-CL</vt:lpstr>
      <vt:lpstr>'FIX_DOOR-CL'!A.</vt:lpstr>
      <vt:lpstr>'FIX_DOOR-CL'!C.</vt:lpstr>
      <vt:lpstr>'FIX_DOOR-CL'!F.</vt:lpstr>
      <vt:lpstr>'FIX_DOOR-CL'!GCS</vt:lpstr>
      <vt:lpstr>'FIX_DOOR-CL'!GTH</vt:lpstr>
      <vt:lpstr>'FIX_DOOR-CL'!H</vt:lpstr>
      <vt:lpstr>'FIX_DOOR-CL'!h.1</vt:lpstr>
      <vt:lpstr>'FIX_DOOR-CL'!h.10</vt:lpstr>
      <vt:lpstr>'FIX_DOOR-CL'!h.2</vt:lpstr>
      <vt:lpstr>'FIX_DOOR-CL'!h.3</vt:lpstr>
      <vt:lpstr>'FIX_DOOR-CL'!h.4</vt:lpstr>
      <vt:lpstr>'FIX_DOOR-CL'!h.5</vt:lpstr>
      <vt:lpstr>'FIX_DOOR-CL'!h.6</vt:lpstr>
      <vt:lpstr>'FIX_DOOR-CL'!h.7</vt:lpstr>
      <vt:lpstr>'FIX_DOOR-CL'!h.8</vt:lpstr>
      <vt:lpstr>'FIX_DOOR-CL'!h.9</vt:lpstr>
      <vt:lpstr>'FIX_DOOR-CL'!HS</vt:lpstr>
      <vt:lpstr>'FIX_DOOR-CL'!HS.1</vt:lpstr>
      <vt:lpstr>'FIX_DOOR-CL'!HS.2</vt:lpstr>
      <vt:lpstr>'FIX_DOOR-CL'!HS.3</vt:lpstr>
      <vt:lpstr>'FIX_DOOR-CL'!HS.4</vt:lpstr>
      <vt:lpstr>'FIX_DOOR-CL'!HS.5</vt:lpstr>
      <vt:lpstr>'FIX_DOOR-CL'!Print_Area</vt:lpstr>
      <vt:lpstr>'FIX_DOOR-CL'!Q</vt:lpstr>
      <vt:lpstr>'FIX_DOOR-CL'!R.</vt:lpstr>
      <vt:lpstr>'FIX_DOOR-CL'!W</vt:lpstr>
      <vt:lpstr>'FIX_DOOR-CL'!w.1</vt:lpstr>
      <vt:lpstr>'FIX_DOOR-CL'!w.10</vt:lpstr>
      <vt:lpstr>'FIX_DOOR-CL'!w.2</vt:lpstr>
      <vt:lpstr>'FIX_DOOR-CL'!w.3</vt:lpstr>
      <vt:lpstr>'FIX_DOOR-CL'!w.4</vt:lpstr>
      <vt:lpstr>'FIX_DOOR-CL'!w.5</vt:lpstr>
      <vt:lpstr>'FIX_DOOR-CL'!w.6</vt:lpstr>
      <vt:lpstr>'FIX_DOOR-CL'!w.7</vt:lpstr>
      <vt:lpstr>'FIX_DOOR-CL'!w.8</vt:lpstr>
      <vt:lpstr>'FIX_DOOR-CL'!w.9</vt:lpstr>
      <vt:lpstr>'FIX_DOOR-CL'!WS</vt:lpstr>
      <vt:lpstr>'FIX_DOOR-CL'!WS.1</vt:lpstr>
      <vt:lpstr>'FIX_DOOR-CL'!WS.2</vt:lpstr>
      <vt:lpstr>'FIX_DOOR-CL'!WS.3</vt:lpstr>
      <vt:lpstr>'FIX_DOOR-CL'!WS.4</vt:lpstr>
      <vt:lpstr>'FIX_DOOR-CL'!WS.5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2024-07-30T06:48:19Z</dcterms:created>
  <dcterms:modified xsi:type="dcterms:W3CDTF">2024-08-21T09:02:32Z</dcterms:modified>
</cp:coreProperties>
</file>