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348096B-BADB-4103-8478-560EF23B3224}" xr6:coauthVersionLast="47" xr6:coauthVersionMax="47" xr10:uidLastSave="{00000000-0000-0000-0000-000000000000}"/>
  <bookViews>
    <workbookView xWindow="-108" yWindow="-108" windowWidth="23256" windowHeight="12456" xr2:uid="{A111BAA0-C1FA-4DE8-A43D-21EFF6796581}"/>
  </bookViews>
  <sheets>
    <sheet name="FIX_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'FIX_DOOR-ER'!$P$18</definedName>
    <definedName name="BD">"BD"</definedName>
    <definedName name="C." localSheetId="0">'FIX_DOOR-ER'!$P$17</definedName>
    <definedName name="F." localSheetId="0">'FIX_DOOR-ER'!$P$16</definedName>
    <definedName name="GCS" localSheetId="0">'FIX_DOOR-ER'!$O$12</definedName>
    <definedName name="GTH" localSheetId="0">'FIX_DOOR-ER'!$O$11</definedName>
    <definedName name="H" localSheetId="0">'FIX_DOOR-ER'!$E$12</definedName>
    <definedName name="h.1" localSheetId="0">'FIX_DOOR-ER'!$C$14</definedName>
    <definedName name="h.10" localSheetId="0">'FIX_DOOR-ER'!$E$18</definedName>
    <definedName name="h.2" localSheetId="0">'FIX_DOOR-ER'!$C$15</definedName>
    <definedName name="h.3" localSheetId="0">'FIX_DOOR-ER'!$C$16</definedName>
    <definedName name="h.4" localSheetId="0">'FIX_DOOR-ER'!$C$17</definedName>
    <definedName name="h.5" localSheetId="0">'FIX_DOOR-ER'!$C$18</definedName>
    <definedName name="h.6" localSheetId="0">'FIX_DOOR-ER'!$E$14</definedName>
    <definedName name="h.7" localSheetId="0">'FIX_DOOR-ER'!$E$15</definedName>
    <definedName name="h.8" localSheetId="0">'FIX_DOOR-ER'!$E$16</definedName>
    <definedName name="h.9" localSheetId="0">'FIX_DOOR-ER'!$E$17</definedName>
    <definedName name="HS" localSheetId="0">'FIX_DOOR-ER'!$H$12</definedName>
    <definedName name="HS.1" localSheetId="0">'FIX_DOOR-ER'!$L$14</definedName>
    <definedName name="HS.2" localSheetId="0">'FIX_DOOR-ER'!$L$15</definedName>
    <definedName name="HS.3" localSheetId="0">'FIX_DOOR-ER'!$L$16</definedName>
    <definedName name="HS.4" localSheetId="0">'FIX_DOOR-ER'!$L$17</definedName>
    <definedName name="HS.5" localSheetId="0">'FIX_DOOR-ER'!$L$18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'FIX_DOOR-ER'!$1:$61</definedName>
    <definedName name="Q" localSheetId="0">'FIX_DOOR-ER'!$I$11</definedName>
    <definedName name="R." localSheetId="0">'FIX_DOOR-ER'!$C$62</definedName>
    <definedName name="st" hidden="1">[6]Gra_Ord_In_2000!$BA$12:$BA$1655</definedName>
    <definedName name="W" localSheetId="0">'FIX_DOOR-ER'!$E$11</definedName>
    <definedName name="w.1" localSheetId="0">'FIX_DOOR-ER'!$H$14</definedName>
    <definedName name="w.10" localSheetId="0">'FIX_DOOR-ER'!$J$18</definedName>
    <definedName name="w.2" localSheetId="0">'FIX_DOOR-ER'!$H$15</definedName>
    <definedName name="w.3" localSheetId="0">'FIX_DOOR-ER'!$H$16</definedName>
    <definedName name="w.4" localSheetId="0">'FIX_DOOR-ER'!$H$17</definedName>
    <definedName name="w.5" localSheetId="0">'FIX_DOOR-ER'!$H$18</definedName>
    <definedName name="w.6" localSheetId="0">'FIX_DOOR-ER'!$J$14</definedName>
    <definedName name="w.7" localSheetId="0">'FIX_DOOR-ER'!$J$15</definedName>
    <definedName name="w.8" localSheetId="0">'FIX_DOOR-ER'!$J$16</definedName>
    <definedName name="w.9" localSheetId="0">'FIX_DOOR-ER'!$J$17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'FIX_DOOR-ER'!$L$12</definedName>
    <definedName name="WS.1" localSheetId="0">'FIX_DOOR-ER'!$N$14</definedName>
    <definedName name="WS.2" localSheetId="0">'FIX_DOOR-ER'!$N$15</definedName>
    <definedName name="WS.3" localSheetId="0">'FIX_DOOR-ER'!$N$16</definedName>
    <definedName name="WS.4" localSheetId="0">'FIX_DOOR-ER'!$N$17</definedName>
    <definedName name="WS.5" localSheetId="0">'FIX_DOOR-ER'!$N$18</definedName>
    <definedName name="Z_8BD11290_77B3_4D27_9040_BB9D2A7264B2_.wvu.PrintArea" localSheetId="0" hidden="1">'FIX_DOOR-ER'!$1:$61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E33" i="1"/>
  <c r="BE27" i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S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AR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K10" i="1"/>
  <c r="BA10" i="1"/>
  <c r="AU10" i="1"/>
  <c r="AQ10" i="1"/>
  <c r="AK10" i="1"/>
  <c r="BQ10" i="1" s="1"/>
  <c r="AE10" i="1"/>
  <c r="M10" i="1"/>
  <c r="K10" i="1"/>
  <c r="BW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U3" i="1" s="1"/>
  <c r="AF2" i="1"/>
  <c r="AV2" i="1" s="1"/>
  <c r="BL2" i="1" s="1"/>
  <c r="CB2" i="1" s="1"/>
  <c r="BK4" i="1" l="1"/>
  <c r="AE4" i="1"/>
  <c r="AU4" i="1"/>
  <c r="AF48" i="1"/>
  <c r="X26" i="1"/>
  <c r="AF26" i="1" s="1"/>
  <c r="BF29" i="1"/>
  <c r="BQ3" i="1"/>
  <c r="BZ14" i="1"/>
  <c r="AN22" i="1"/>
  <c r="AV22" i="1" s="1"/>
  <c r="AV48" i="1" s="1"/>
  <c r="AN23" i="1"/>
  <c r="AV23" i="1" s="1"/>
  <c r="AK3" i="1"/>
  <c r="BA3" i="1"/>
  <c r="BG10" i="1"/>
  <c r="BZ11" i="1"/>
  <c r="BX14" i="1"/>
  <c r="AA10" i="1"/>
  <c r="BJ14" i="1"/>
  <c r="AI15" i="1"/>
  <c r="CB18" i="1"/>
  <c r="BV23" i="1"/>
  <c r="AN24" i="1"/>
  <c r="AV24" i="1" s="1"/>
  <c r="AT11" i="1"/>
  <c r="AN25" i="1"/>
  <c r="AV25" i="1" s="1"/>
  <c r="AN26" i="1"/>
  <c r="AV26" i="1" s="1"/>
  <c r="BV27" i="1"/>
  <c r="BV28" i="1"/>
  <c r="AD11" i="1"/>
  <c r="BH14" i="1"/>
  <c r="BL18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39F493E-3FC7-46FE-8115-1274FBBE453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5FC802C-FC5F-4D3A-A55F-F8DDAA27C77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6363B1C-053B-4F23-BAF2-209C9DA011C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<sst xmlns="http://schemas.openxmlformats.org/spreadsheetml/2006/main" count="516" uniqueCount="191">
  <si>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</si>
  <si>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</si>
  <si>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</si>
  <si>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</si>
  <si>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</si>
  <si>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</si>
  <si>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</si>
  <si>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</si>
  <si>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</si>
  <si>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</si>
  <si>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</si>
  <si>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</si>
  <si>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</si>
  <si>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</si>
  <si>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</si>
  <si>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</si>
  <si>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</si>
  <si>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53PR/F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</si>
  <si>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</si>
  <si>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</si>
  <si>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</si>
  <si>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W8D-21005</t>
  </si>
  <si>
    <t>Unit Code</t>
  </si>
  <si>
    <r>
      <t xml:space="preserve">H </t>
    </r>
    <r>
      <rPr>
        <sz val="10"/>
        <rFont val="Arial"/>
        <family val="2"/>
      </rPr>
      <t>item</t>
    </r>
  </si>
  <si>
    <t>W8D-20003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</si>
  <si>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</si>
  <si>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</si>
  <si>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</si>
  <si>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</si>
  <si>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</si>
  <si>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</si>
  <si>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</si>
  <si>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</si>
  <si>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</si>
  <si>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</si>
  <si>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</si>
  <si>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</si>
  <si>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</si>
  <si>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</si>
  <si>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</si>
  <si>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</si>
  <si>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</si>
  <si>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</si>
  <si>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</si>
  <si>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</si>
  <si>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</si>
  <si>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</si>
  <si>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</si>
  <si>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</si>
  <si>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</si>
  <si>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</si>
  <si>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</si>
  <si>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</si>
  <si>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</si>
  <si>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</si>
  <si>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</si>
  <si>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</si>
  <si>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</si>
  <si>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</si>
  <si>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</si>
  <si>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</si>
  <si>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</si>
  <si>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</si>
  <si>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</si>
  <si>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</si>
  <si>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</si>
  <si>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</si>
  <si>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</si>
  <si>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</si>
  <si>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</si>
  <si>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</si>
  <si>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</si>
  <si>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</si>
  <si>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</si>
  <si>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</si>
  <si>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</si>
  <si>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</si>
  <si>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</si>
  <si>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</si>
  <si>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</si>
  <si>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</si>
  <si>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</si>
  <si>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</si>
  <si>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</si>
  <si>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</si>
  <si>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</si>
  <si>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</si>
  <si>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</si>
  <si>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</si>
  <si>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</si>
  <si>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</si>
  <si>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</si>
  <si>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</si>
  <si>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</si>
  <si>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</si>
  <si>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</si>
  <si>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</si>
  <si>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</si>
  <si>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</si>
  <si>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</si>
  <si>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</si>
  <si>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LEFT ATTACHMENT</t>
  </si>
  <si>
    <t>EF-4010D7</t>
  </si>
  <si>
    <t>WR-3120</t>
  </si>
  <si>
    <t>GLASS BEAD</t>
  </si>
  <si>
    <t>9K-87119</t>
  </si>
  <si>
    <t>RIGHT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</si>
  <si>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</si>
  <si>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</si>
  <si>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</si>
  <si>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</si>
  <si>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</si>
  <si>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</si>
  <si>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</si>
  <si>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</si>
  <si>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</si>
  <si>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</si>
  <si>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</si>
  <si>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</si>
  <si>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LOCK RECEIVER</t>
  </si>
  <si>
    <t>9K-11384</t>
  </si>
  <si>
    <t>FOR LOCK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</si>
  <si>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</si>
  <si>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</si>
  <si>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</si>
  <si>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</si>
  <si>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</si>
  <si>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</si>
  <si>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</si>
  <si>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</si>
  <si>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</si>
  <si>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</si>
  <si>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</si>
  <si>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</si>
  <si>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</si>
  <si>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</si>
  <si>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</si>
  <si>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</si>
  <si>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</si>
  <si>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</si>
  <si>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</si>
  <si>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</si>
  <si>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</si>
  <si>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</si>
  <si>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</si>
  <si>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</si>
  <si>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</si>
  <si>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</si>
  <si>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</si>
  <si>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</si>
  <si>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</si>
  <si>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</si>
  <si>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</si>
  <si>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</si>
  <si>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</si>
  <si>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</si>
  <si>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</si>
  <si>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</si>
  <si>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</si>
  <si>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</si>
  <si>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</si>
  <si>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</si>
  <si>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</si>
  <si>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</si>
  <si>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</si>
  <si>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</si>
  <si>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</si>
  <si>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</si>
  <si>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</si>
  <si>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</si>
  <si>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</si>
  <si>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</si>
  <si>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</si>
  <si>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</si>
  <si>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</si>
  <si>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</si>
  <si>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</si>
  <si>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</si>
  <si>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</si>
  <si>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</si>
  <si>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</si>
  <si>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</si>
  <si>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</si>
  <si>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</si>
  <si>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</si>
  <si>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</si>
  <si>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</si>
  <si>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</si>
  <si>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9K-40017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</si>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</sst>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FA2DC2F1-19BB-4C29-8EBB-EFC97FAA178C}"/>
    <cellStyle name="Normal" xfId="0" builtinId="0"/>
    <cellStyle name="Normal 10" xfId="2" xr:uid="{67DF4B50-5F13-49EE-9F6B-E1503A8C02BA}"/>
    <cellStyle name="Normal 2" xfId="1" xr:uid="{E81F1861-C579-4C29-8010-365BCEC470EE}"/>
    <cellStyle name="Normal 5" xfId="4" xr:uid="{267F8DDC-16EF-4EC3-A7FF-641997FC0E73}"/>
    <cellStyle name="Normal_COBA 2" xfId="5" xr:uid="{7274B070-E001-4B31-9156-4A7C374D2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400F865-750D-4E12-A958-06D2D368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5173307-2C88-4AA5-BC70-0BB0EA7F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E5502A0-8286-45F5-B55A-6AC9BDDE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4D035C3-9B5B-478F-9F42-3957F7FE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382DB2D-C01E-48C8-9893-73E3F8AB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D638F74-A688-41BB-B990-65257725D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49ED9E2-51A5-4CE2-9F96-30CB712D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307658</xdr:colOff>
      <xdr:row>39</xdr:row>
      <xdr:rowOff>154901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75A192C-F378-4104-B1E7-58C4CCC36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846898" cy="3385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2320-4188-43F3-8AE2-E36D91E9FD0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9" sqref="R29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45526.660842013887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45526.660842013887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45526.660842013887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45526.660842013887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45526.660842013887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53PR/F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53PR/F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53PR/F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53PR/F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38">
        <f>W</f>
        <v>1000</v>
      </c>
      <c r="L9" s="339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53PR/F</v>
      </c>
      <c r="V9" s="37"/>
      <c r="W9" s="56"/>
      <c r="X9" s="63"/>
      <c r="Y9" s="63"/>
      <c r="Z9" s="64" t="s">
        <v>20</v>
      </c>
      <c r="AA9" s="338">
        <f>$K$9</f>
        <v>1000</v>
      </c>
      <c r="AB9" s="339"/>
      <c r="AC9" s="66"/>
      <c r="AD9" s="62"/>
      <c r="AE9" s="60" t="str">
        <f>IF($O$9&gt;0,$O$9,"")</f>
        <v>W8D-21005</v>
      </c>
      <c r="AF9" s="61"/>
      <c r="AG9" s="3"/>
      <c r="AH9" s="54" t="s">
        <v>19</v>
      </c>
      <c r="AI9" s="37"/>
      <c r="AJ9" s="38"/>
      <c r="AK9" s="55" t="str">
        <f>IF($E$9&gt;0,$E$9,"")</f>
        <v>53PR/F</v>
      </c>
      <c r="AL9" s="37"/>
      <c r="AM9" s="56"/>
      <c r="AN9" s="63"/>
      <c r="AO9" s="63"/>
      <c r="AP9" s="64" t="s">
        <v>20</v>
      </c>
      <c r="AQ9" s="338">
        <f>$K$9</f>
        <v>1000</v>
      </c>
      <c r="AR9" s="339"/>
      <c r="AS9" s="66"/>
      <c r="AT9" s="62"/>
      <c r="AU9" s="60" t="str">
        <f>IF($O$9&gt;0,$O$9,"")</f>
        <v>W8D-21005</v>
      </c>
      <c r="AV9" s="61"/>
      <c r="AW9" s="3"/>
      <c r="AX9" s="54" t="s">
        <v>19</v>
      </c>
      <c r="AY9" s="37"/>
      <c r="AZ9" s="38"/>
      <c r="BA9" s="55" t="str">
        <f>IF(E9&gt;0,E9,"")</f>
        <v>53PR/F</v>
      </c>
      <c r="BB9" s="37"/>
      <c r="BC9" s="56"/>
      <c r="BD9" s="63"/>
      <c r="BE9" s="63"/>
      <c r="BF9" s="64" t="s">
        <v>20</v>
      </c>
      <c r="BG9" s="338">
        <f>$K$9</f>
        <v>1000</v>
      </c>
      <c r="BH9" s="339"/>
      <c r="BI9" s="66"/>
      <c r="BJ9" s="62"/>
      <c r="BK9" s="60" t="str">
        <f>IF($O$9&gt;0,$O$9,"")</f>
        <v>W8D-21005</v>
      </c>
      <c r="BL9" s="61"/>
      <c r="BM9" s="3"/>
      <c r="BN9" s="54" t="s">
        <v>19</v>
      </c>
      <c r="BO9" s="37"/>
      <c r="BP9" s="38"/>
      <c r="BQ9" s="55" t="str">
        <f>IF(U9&gt;0,U9,"")</f>
        <v>53PR/F</v>
      </c>
      <c r="BR9" s="37"/>
      <c r="BS9" s="56"/>
      <c r="BT9" s="63"/>
      <c r="BU9" s="63"/>
      <c r="BV9" s="64" t="s">
        <v>20</v>
      </c>
      <c r="BW9" s="338">
        <f>$K$9</f>
        <v>1000</v>
      </c>
      <c r="BX9" s="339"/>
      <c r="BY9" s="66"/>
      <c r="BZ9" s="62"/>
      <c r="CA9" s="60" t="str">
        <f>IF($O$9&gt;0,$O$9,"")</f>
        <v>W8D-21005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38">
        <f>H</f>
        <v>3000</v>
      </c>
      <c r="L10" s="340"/>
      <c r="M10" s="68">
        <f>IF(K11="",1,VLOOKUP(K11,'[7]PART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38">
        <f>$K$10</f>
        <v>3000</v>
      </c>
      <c r="AB10" s="339"/>
      <c r="AC10" s="66"/>
      <c r="AD10" s="62"/>
      <c r="AE10" s="60" t="str">
        <f>IF($O$10&gt;0,$O$10,"")</f>
        <v>W8D-20003</v>
      </c>
      <c r="AF10" s="61"/>
      <c r="AG10" s="3"/>
      <c r="AH10" s="54" t="s">
        <v>22</v>
      </c>
      <c r="AI10" s="37"/>
      <c r="AJ10" s="38"/>
      <c r="AK10" s="55" t="str">
        <f>IF($BQ$32="9K-11383","53PR-I/HC","53PR-I/NC")</f>
        <v>53PR-I/NC</v>
      </c>
      <c r="AL10" s="37"/>
      <c r="AM10" s="56"/>
      <c r="AN10" s="63"/>
      <c r="AO10" s="63"/>
      <c r="AP10" s="67" t="s">
        <v>23</v>
      </c>
      <c r="AQ10" s="338">
        <f>$K$10</f>
        <v>3000</v>
      </c>
      <c r="AR10" s="339"/>
      <c r="AS10" s="66"/>
      <c r="AT10" s="62"/>
      <c r="AU10" s="60" t="str">
        <f>IF($O$10&gt;0,$O$10,"")</f>
        <v>W8D-20003</v>
      </c>
      <c r="AV10" s="61"/>
      <c r="AW10" s="3"/>
      <c r="AX10" s="54" t="s">
        <v>22</v>
      </c>
      <c r="AY10" s="37"/>
      <c r="AZ10" s="38"/>
      <c r="BA10" s="55" t="str">
        <f>IF($U$10&gt;0,$U$10,"")</f>
        <v>53PR/F</v>
      </c>
      <c r="BB10" s="37"/>
      <c r="BC10" s="56"/>
      <c r="BD10" s="63"/>
      <c r="BE10" s="63"/>
      <c r="BF10" s="67" t="s">
        <v>23</v>
      </c>
      <c r="BG10" s="338">
        <f>$K$10</f>
        <v>3000</v>
      </c>
      <c r="BH10" s="339"/>
      <c r="BI10" s="66"/>
      <c r="BJ10" s="62"/>
      <c r="BK10" s="60" t="str">
        <f>IF($O$10&gt;0,$O$10,"")</f>
        <v>W8D-20003</v>
      </c>
      <c r="BL10" s="61"/>
      <c r="BM10" s="3"/>
      <c r="BN10" s="54" t="s">
        <v>22</v>
      </c>
      <c r="BO10" s="37"/>
      <c r="BP10" s="38"/>
      <c r="BQ10" s="55" t="str">
        <f>IF($AK$10&gt;0,$AK$10,"")</f>
        <v>53PR-I/NC</v>
      </c>
      <c r="BR10" s="37"/>
      <c r="BS10" s="56"/>
      <c r="BT10" s="63"/>
      <c r="BU10" s="63"/>
      <c r="BV10" s="67" t="s">
        <v>23</v>
      </c>
      <c r="BW10" s="338">
        <f>$K$10</f>
        <v>3000</v>
      </c>
      <c r="BX10" s="339"/>
      <c r="BY10" s="66"/>
      <c r="BZ10" s="62"/>
      <c r="CA10" s="60" t="str">
        <f>IF($O$10&gt;0,$O$10,"")</f>
        <v>W8D-20003</v>
      </c>
      <c r="CB10" s="61"/>
    </row>
    <row r="11" spans="2:80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36" t="s">
        <v>26</v>
      </c>
      <c r="I11" s="336">
        <v>1</v>
      </c>
      <c r="J11" s="336" t="s">
        <v>27</v>
      </c>
      <c r="K11" s="332" t="s">
        <v>28</v>
      </c>
      <c r="L11" s="333"/>
      <c r="M11" s="327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36" t="s">
        <v>26</v>
      </c>
      <c r="Y11" s="336">
        <f>IF($I$11&gt;0,$I$11,"")</f>
        <v>1</v>
      </c>
      <c r="Z11" s="336" t="s">
        <v>27</v>
      </c>
      <c r="AA11" s="332" t="str">
        <f>IF($K$11&gt;0,$K$11,"")</f>
        <v>TT01</v>
      </c>
      <c r="AB11" s="333"/>
      <c r="AC11" s="327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36" t="s">
        <v>26</v>
      </c>
      <c r="AO11" s="336">
        <f>IF($I$11&gt;0,$I$11,"")</f>
        <v>1</v>
      </c>
      <c r="AP11" s="336" t="s">
        <v>27</v>
      </c>
      <c r="AQ11" s="332" t="str">
        <f>IF($K$11&gt;0,$K$11,"")</f>
        <v>TT01</v>
      </c>
      <c r="AR11" s="333"/>
      <c r="AS11" s="327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  <c r="AW11" s="3"/>
      <c r="AX11" s="69" t="s">
        <v>25</v>
      </c>
      <c r="AY11" s="70"/>
      <c r="AZ11" s="71"/>
      <c r="BA11" s="25">
        <f>IF($E$11&gt;0,$E$11,"")</f>
        <v>1000</v>
      </c>
      <c r="BB11" s="25"/>
      <c r="BC11" s="73"/>
      <c r="BD11" s="336" t="s">
        <v>26</v>
      </c>
      <c r="BE11" s="336">
        <f>IF($I$11&gt;0,$I$11,"")</f>
        <v>1</v>
      </c>
      <c r="BF11" s="336" t="s">
        <v>27</v>
      </c>
      <c r="BG11" s="332" t="str">
        <f>IF($K$11&gt;0,$K$11,"")</f>
        <v>TT01</v>
      </c>
      <c r="BH11" s="333"/>
      <c r="BI11" s="327" t="s">
        <v>29</v>
      </c>
      <c r="BJ11" s="74" t="str">
        <f>IF($N$11&gt;0,$N$11,"")</f>
        <v/>
      </c>
      <c r="BK11" s="75">
        <f>IF($O$11&gt;0,$O$11,"")</f>
        <v>5</v>
      </c>
      <c r="BL11" s="76" t="s">
        <v>30</v>
      </c>
      <c r="BM11" s="3"/>
      <c r="BN11" s="69" t="s">
        <v>25</v>
      </c>
      <c r="BO11" s="70"/>
      <c r="BP11" s="71"/>
      <c r="BQ11" s="25">
        <f>IF($E$11&gt;0,$E$11,"")</f>
        <v>1000</v>
      </c>
      <c r="BR11" s="25"/>
      <c r="BS11" s="73"/>
      <c r="BT11" s="336" t="s">
        <v>26</v>
      </c>
      <c r="BU11" s="336">
        <f>IF($I$11&gt;0,$I$11,"")</f>
        <v>1</v>
      </c>
      <c r="BV11" s="336" t="s">
        <v>27</v>
      </c>
      <c r="BW11" s="332" t="str">
        <f>IF($K$11&gt;0,$K$11,"")</f>
        <v>TT01</v>
      </c>
      <c r="BX11" s="333"/>
      <c r="BY11" s="327" t="s">
        <v>29</v>
      </c>
      <c r="BZ11" s="74" t="str">
        <f>IF($N$11&gt;0,$N$11,"")</f>
        <v/>
      </c>
      <c r="CA11" s="75">
        <f>IF($O$11&gt;0,$O$11,"")</f>
        <v>5</v>
      </c>
      <c r="CB11" s="76" t="s">
        <v>30</v>
      </c>
    </row>
    <row r="12" spans="2:80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30</v>
      </c>
      <c r="AW12" s="3"/>
      <c r="AX12" s="77" t="s">
        <v>31</v>
      </c>
      <c r="AY12" s="78"/>
      <c r="AZ12" s="79"/>
      <c r="BA12" s="81">
        <f>IF($E$12&gt;0,$E$12,"")</f>
        <v>3000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30</v>
      </c>
      <c r="BM12" s="3"/>
      <c r="BN12" s="77" t="s">
        <v>31</v>
      </c>
      <c r="BO12" s="78"/>
      <c r="BP12" s="79"/>
      <c r="BQ12" s="81">
        <f>IF($E$12&gt;0,$E$12,"")</f>
        <v>3000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30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32</v>
      </c>
      <c r="C14" s="92">
        <v>2780</v>
      </c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h.1-15</f>
        <v>2765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>
        <f>IF($C$14&gt;0,$C$14,"")</f>
        <v>2780</v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2765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>
        <f>IF($C$14&gt;0,$C$14,"")</f>
        <v>2780</v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2765</v>
      </c>
      <c r="AS14" s="96" t="s">
        <v>37</v>
      </c>
      <c r="AT14" s="103">
        <f>IF($N$14&gt;0,$N$14,"")</f>
        <v>930</v>
      </c>
      <c r="AU14" s="99"/>
      <c r="AV14" s="100"/>
      <c r="AX14" s="91" t="s">
        <v>32</v>
      </c>
      <c r="AY14" s="101">
        <f>IF($C$14&gt;0,$C$14,"")</f>
        <v>2780</v>
      </c>
      <c r="AZ14" s="93" t="s">
        <v>33</v>
      </c>
      <c r="BA14" s="101" t="str">
        <f>IF($E$14&gt;0,$E$14,"")</f>
        <v/>
      </c>
      <c r="BB14" s="11" t="s">
        <v>34</v>
      </c>
      <c r="BC14" s="94"/>
      <c r="BD14" s="99" t="str">
        <f>IF($H$14&gt;0,$H$14,"")</f>
        <v/>
      </c>
      <c r="BE14" s="11" t="s">
        <v>35</v>
      </c>
      <c r="BF14" s="96" t="str">
        <f>IF($J$14&gt;0,$J$14,"")</f>
        <v/>
      </c>
      <c r="BG14" s="96" t="s">
        <v>36</v>
      </c>
      <c r="BH14" s="102">
        <f>IF($L$14&gt;0,$L$14,"")</f>
        <v>2765</v>
      </c>
      <c r="BI14" s="96" t="s">
        <v>37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32</v>
      </c>
      <c r="BO14" s="101">
        <f>IF($C$14&gt;0,$C$14,"")</f>
        <v>2780</v>
      </c>
      <c r="BP14" s="93" t="s">
        <v>33</v>
      </c>
      <c r="BQ14" s="101" t="str">
        <f>IF($E$14&gt;0,$E$14,"")</f>
        <v/>
      </c>
      <c r="BR14" s="11" t="s">
        <v>34</v>
      </c>
      <c r="BS14" s="94"/>
      <c r="BT14" s="99" t="str">
        <f>IF($H$14&gt;0,$H$14,"")</f>
        <v/>
      </c>
      <c r="BU14" s="11" t="s">
        <v>35</v>
      </c>
      <c r="BV14" s="96" t="str">
        <f>IF($J$14&gt;0,$J$14,"")</f>
        <v/>
      </c>
      <c r="BW14" s="96" t="s">
        <v>36</v>
      </c>
      <c r="BX14" s="102">
        <f>IF($L$14&gt;0,$L$14,"")</f>
        <v>2765</v>
      </c>
      <c r="BY14" s="96" t="s">
        <v>37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38</v>
      </c>
      <c r="C15" s="105">
        <f>H-h.1-40</f>
        <v>180</v>
      </c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>
        <f>IF($C$15&gt;0,$C$15,"")</f>
        <v>180</v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>
        <f>IF($C$15&gt;0,$C$15,"")</f>
        <v>180</v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  <c r="AX15" s="104" t="s">
        <v>38</v>
      </c>
      <c r="AY15" s="71">
        <f>IF($C$15&gt;0,$C$15,"")</f>
        <v>180</v>
      </c>
      <c r="AZ15" s="71" t="s">
        <v>39</v>
      </c>
      <c r="BA15" s="71" t="str">
        <f>IF($E$15&gt;0,$E$15,"")</f>
        <v/>
      </c>
      <c r="BB15" s="24" t="s">
        <v>40</v>
      </c>
      <c r="BC15" s="106"/>
      <c r="BD15" s="112" t="str">
        <f>IF($H$15&gt;0,$H$15,"")</f>
        <v/>
      </c>
      <c r="BE15" s="24" t="s">
        <v>41</v>
      </c>
      <c r="BF15" s="109" t="str">
        <f>IF($J$15&gt;0,$J$15,"")</f>
        <v/>
      </c>
      <c r="BG15" s="109" t="s">
        <v>42</v>
      </c>
      <c r="BH15" s="113" t="str">
        <f>IF($L$15&gt;0,$L$15,"")</f>
        <v/>
      </c>
      <c r="BI15" s="109" t="s">
        <v>43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38</v>
      </c>
      <c r="BO15" s="71">
        <f>IF($C$15&gt;0,$C$15,"")</f>
        <v>180</v>
      </c>
      <c r="BP15" s="71" t="s">
        <v>39</v>
      </c>
      <c r="BQ15" s="71" t="str">
        <f>IF($E$15&gt;0,$E$15,"")</f>
        <v/>
      </c>
      <c r="BR15" s="24" t="s">
        <v>40</v>
      </c>
      <c r="BS15" s="106"/>
      <c r="BT15" s="112" t="str">
        <f>IF($H$15&gt;0,$H$15,"")</f>
        <v/>
      </c>
      <c r="BU15" s="24" t="s">
        <v>41</v>
      </c>
      <c r="BV15" s="109" t="str">
        <f>IF($J$15&gt;0,$J$15,"")</f>
        <v/>
      </c>
      <c r="BW15" s="109" t="s">
        <v>42</v>
      </c>
      <c r="BX15" s="113" t="str">
        <f>IF($L$15&gt;0,$L$15,"")</f>
        <v/>
      </c>
      <c r="BY15" s="109" t="s">
        <v>43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44</v>
      </c>
      <c r="AY16" s="71" t="str">
        <f>IF($C$16&gt;0,$C$16,"")</f>
        <v/>
      </c>
      <c r="AZ16" s="71" t="s">
        <v>45</v>
      </c>
      <c r="BA16" s="71" t="str">
        <f>IF($E$16&gt;0,$E$16,"")</f>
        <v/>
      </c>
      <c r="BB16" s="24" t="s">
        <v>46</v>
      </c>
      <c r="BC16" s="106"/>
      <c r="BD16" s="71" t="str">
        <f>IF($H$16&gt;0,$H$16,"")</f>
        <v/>
      </c>
      <c r="BE16" s="24" t="s">
        <v>47</v>
      </c>
      <c r="BF16" s="116" t="str">
        <f>IF($J$16&gt;0,$J$16,"")</f>
        <v/>
      </c>
      <c r="BG16" s="109" t="s">
        <v>48</v>
      </c>
      <c r="BH16" s="113" t="str">
        <f>IF($L$16&gt;0,$L$16,"")</f>
        <v/>
      </c>
      <c r="BI16" s="109" t="s">
        <v>49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44</v>
      </c>
      <c r="BO16" s="71" t="str">
        <f>IF($C$16&gt;0,$C$16,"")</f>
        <v/>
      </c>
      <c r="BP16" s="71" t="s">
        <v>45</v>
      </c>
      <c r="BQ16" s="71" t="str">
        <f>IF($E$16&gt;0,$E$16,"")</f>
        <v/>
      </c>
      <c r="BR16" s="24" t="s">
        <v>46</v>
      </c>
      <c r="BS16" s="106"/>
      <c r="BT16" s="71" t="str">
        <f>IF($H$16&gt;0,$H$16,"")</f>
        <v/>
      </c>
      <c r="BU16" s="24" t="s">
        <v>47</v>
      </c>
      <c r="BV16" s="116" t="str">
        <f>IF($J$16&gt;0,$J$16,"")</f>
        <v/>
      </c>
      <c r="BW16" s="109" t="s">
        <v>48</v>
      </c>
      <c r="BX16" s="113" t="str">
        <f>IF($L$16&gt;0,$L$16,"")</f>
        <v/>
      </c>
      <c r="BY16" s="109" t="s">
        <v>49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 t="str">
        <f>IF($P$17&gt;0,$P$17,"")</f>
        <v/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>
        <f>C.-10</f>
        <v>-10</v>
      </c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 t="str">
        <f>IF($P$18&gt;0,$P$18,"")</f>
        <v/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167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167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6" t="s">
        <v>73</v>
      </c>
      <c r="BB20" s="153"/>
      <c r="BC20" s="156" t="s">
        <v>168</v>
      </c>
      <c r="BD20" s="149" t="s">
        <v>27</v>
      </c>
      <c r="BE20" s="150" t="s">
        <v>69</v>
      </c>
      <c r="BF20" s="151" t="s">
        <v>26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6" t="s">
        <v>73</v>
      </c>
      <c r="BR20" s="153"/>
      <c r="BS20" s="156" t="s">
        <v>168</v>
      </c>
      <c r="BT20" s="149" t="s">
        <v>27</v>
      </c>
      <c r="BU20" s="150" t="s">
        <v>69</v>
      </c>
      <c r="BV20" s="151" t="s">
        <v>26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81</v>
      </c>
      <c r="AI22" s="200"/>
      <c r="AJ22" s="204" t="s">
        <v>82</v>
      </c>
      <c r="AK22" s="168" t="s">
        <v>83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169</v>
      </c>
      <c r="AY22" s="200"/>
      <c r="AZ22" s="201"/>
      <c r="BA22" s="205" t="s">
        <v>84</v>
      </c>
      <c r="BB22" s="169"/>
      <c r="BC22" s="181"/>
      <c r="BD22" s="182" t="s">
        <v>177</v>
      </c>
      <c r="BE22" s="172">
        <v>3</v>
      </c>
      <c r="BF22" s="173">
        <f t="shared" ref="BF22:BF60" si="7">IF(BE22="","",Q*BE22)</f>
        <v>3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183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88</v>
      </c>
      <c r="AI23" s="200"/>
      <c r="AJ23" s="204" t="s">
        <v>82</v>
      </c>
      <c r="AK23" s="168" t="s">
        <v>89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119</v>
      </c>
      <c r="AY23" s="200"/>
      <c r="AZ23" s="201"/>
      <c r="BA23" s="168" t="s">
        <v>118</v>
      </c>
      <c r="BB23" s="169"/>
      <c r="BC23" s="181"/>
      <c r="BD23" s="182" t="s">
        <v>177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92</v>
      </c>
      <c r="BR23" s="169"/>
      <c r="BS23" s="181"/>
      <c r="BT23" s="182" t="s">
        <v>179</v>
      </c>
      <c r="BU23" s="172">
        <f>(WS.1-12)/1000</f>
        <v>0.91800000000000004</v>
      </c>
      <c r="BV23" s="173">
        <f t="shared" si="8"/>
        <v>0.91800000000000004</v>
      </c>
      <c r="BW23" s="184" t="s">
        <v>112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93</v>
      </c>
      <c r="S24" s="200"/>
      <c r="T24" s="201"/>
      <c r="U24" s="168" t="s">
        <v>94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95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177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98</v>
      </c>
      <c r="BR24" s="169"/>
      <c r="BS24" s="181"/>
      <c r="BT24" s="182" t="s">
        <v>178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100</v>
      </c>
      <c r="S25" s="200"/>
      <c r="T25" s="201"/>
      <c r="U25" s="168" t="s">
        <v>94</v>
      </c>
      <c r="V25" s="169" t="str">
        <f t="shared" si="0"/>
        <v>-</v>
      </c>
      <c r="W25" s="202">
        <v>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CONCATENATE("a= ",C.)</f>
        <v xml:space="preserve">a= 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101</v>
      </c>
      <c r="AI25" s="200"/>
      <c r="AJ25" s="204" t="s">
        <v>82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170</v>
      </c>
      <c r="AY25" s="200"/>
      <c r="AZ25" s="201"/>
      <c r="BA25" s="168" t="s">
        <v>126</v>
      </c>
      <c r="BB25" s="169"/>
      <c r="BC25" s="181"/>
      <c r="BD25" s="182" t="s">
        <v>178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108</v>
      </c>
      <c r="BI25" s="186"/>
      <c r="BJ25" s="187"/>
      <c r="BK25" s="188"/>
      <c r="BL25" s="189" t="s">
        <v>117</v>
      </c>
      <c r="BM25" s="4"/>
      <c r="BN25" s="199" t="s">
        <v>171</v>
      </c>
      <c r="BO25" s="200"/>
      <c r="BP25" s="201"/>
      <c r="BQ25" s="168" t="s">
        <v>103</v>
      </c>
      <c r="BR25" s="169"/>
      <c r="BS25" s="181"/>
      <c r="BT25" s="182" t="s">
        <v>178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104</v>
      </c>
      <c r="S26" s="200"/>
      <c r="T26" s="201"/>
      <c r="U26" s="168" t="s">
        <v>105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106</v>
      </c>
      <c r="AI26" s="200"/>
      <c r="AJ26" s="204" t="s">
        <v>82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171</v>
      </c>
      <c r="AY26" s="200"/>
      <c r="AZ26" s="201"/>
      <c r="BA26" s="168" t="s">
        <v>124</v>
      </c>
      <c r="BB26" s="169"/>
      <c r="BC26" s="181"/>
      <c r="BD26" s="182" t="s">
        <v>177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117</v>
      </c>
      <c r="BM26" s="4"/>
      <c r="BN26" s="199" t="s">
        <v>171</v>
      </c>
      <c r="BO26" s="200"/>
      <c r="BP26" s="201"/>
      <c r="BQ26" s="168" t="s">
        <v>109</v>
      </c>
      <c r="BR26" s="169"/>
      <c r="BS26" s="181"/>
      <c r="BT26" s="182" t="s">
        <v>178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104</v>
      </c>
      <c r="S27" s="200"/>
      <c r="T27" s="201"/>
      <c r="U27" s="168" t="s">
        <v>105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172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179</v>
      </c>
      <c r="BE27" s="172">
        <f>((W*2)+((h.2*2))-108)/1000</f>
        <v>2.2519999999999998</v>
      </c>
      <c r="BF27" s="173">
        <f t="shared" si="7"/>
        <v>2.2519999999999998</v>
      </c>
      <c r="BG27" s="213" t="s">
        <v>112</v>
      </c>
      <c r="BH27" s="185" t="s">
        <v>180</v>
      </c>
      <c r="BI27" s="186"/>
      <c r="BJ27" s="187"/>
      <c r="BK27" s="188"/>
      <c r="BL27" s="189" t="s">
        <v>117</v>
      </c>
      <c r="BM27" s="4"/>
      <c r="BN27" s="199" t="s">
        <v>186</v>
      </c>
      <c r="BO27" s="200"/>
      <c r="BP27" s="201"/>
      <c r="BQ27" s="168" t="s">
        <v>120</v>
      </c>
      <c r="BR27" s="169"/>
      <c r="BS27" s="181"/>
      <c r="BT27" s="182" t="s">
        <v>178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171</v>
      </c>
      <c r="AY28" s="200"/>
      <c r="AZ28" s="201"/>
      <c r="BA28" s="168" t="s">
        <v>90</v>
      </c>
      <c r="BB28" s="169"/>
      <c r="BC28" s="181"/>
      <c r="BD28" s="182" t="s">
        <v>177</v>
      </c>
      <c r="BE28" s="172">
        <v>8</v>
      </c>
      <c r="BF28" s="173">
        <f t="shared" si="7"/>
        <v>8</v>
      </c>
      <c r="BG28" s="184"/>
      <c r="BH28" s="185" t="s">
        <v>91</v>
      </c>
      <c r="BI28" s="186"/>
      <c r="BJ28" s="187"/>
      <c r="BK28" s="188"/>
      <c r="BL28" s="189"/>
      <c r="BM28" s="4"/>
      <c r="BN28" s="199" t="s">
        <v>187</v>
      </c>
      <c r="BO28" s="200"/>
      <c r="BP28" s="201"/>
      <c r="BQ28" s="168" t="s">
        <v>114</v>
      </c>
      <c r="BR28" s="169"/>
      <c r="BS28" s="181"/>
      <c r="BT28" s="182" t="s">
        <v>177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173</v>
      </c>
      <c r="AY29" s="200"/>
      <c r="AZ29" s="201"/>
      <c r="BA29" s="168" t="s">
        <v>97</v>
      </c>
      <c r="BB29" s="169"/>
      <c r="BC29" s="181"/>
      <c r="BD29" s="182" t="s">
        <v>177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171</v>
      </c>
      <c r="BO29" s="200"/>
      <c r="BP29" s="201"/>
      <c r="BQ29" s="168" t="s">
        <v>116</v>
      </c>
      <c r="BR29" s="169"/>
      <c r="BS29" s="181"/>
      <c r="BT29" s="182" t="s">
        <v>177</v>
      </c>
      <c r="BU29" s="172">
        <v>15</v>
      </c>
      <c r="BV29" s="173">
        <f t="shared" si="8"/>
        <v>15</v>
      </c>
      <c r="BW29" s="184"/>
      <c r="BX29" s="185" t="s">
        <v>85</v>
      </c>
      <c r="BY29" s="186"/>
      <c r="BZ29" s="187"/>
      <c r="CA29" s="188"/>
      <c r="CB29" s="189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171</v>
      </c>
      <c r="AY30" s="200"/>
      <c r="AZ30" s="201"/>
      <c r="BA30" s="168" t="s">
        <v>102</v>
      </c>
      <c r="BB30" s="169"/>
      <c r="BC30" s="181"/>
      <c r="BD30" s="182" t="s">
        <v>177</v>
      </c>
      <c r="BE30" s="172">
        <v>18</v>
      </c>
      <c r="BF30" s="173">
        <f t="shared" si="7"/>
        <v>18</v>
      </c>
      <c r="BG30" s="184"/>
      <c r="BH30" s="185" t="s">
        <v>181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174</v>
      </c>
      <c r="AY31" s="200"/>
      <c r="AZ31" s="201"/>
      <c r="BA31" s="168" t="s">
        <v>107</v>
      </c>
      <c r="BB31" s="169"/>
      <c r="BC31" s="181"/>
      <c r="BD31" s="182" t="s">
        <v>179</v>
      </c>
      <c r="BE31" s="172">
        <v>1</v>
      </c>
      <c r="BF31" s="173">
        <f t="shared" si="7"/>
        <v>1</v>
      </c>
      <c r="BG31" s="184"/>
      <c r="BH31" s="185" t="s">
        <v>108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174</v>
      </c>
      <c r="AY32" s="200"/>
      <c r="AZ32" s="201"/>
      <c r="BA32" s="168" t="s">
        <v>110</v>
      </c>
      <c r="BB32" s="169"/>
      <c r="BC32" s="181"/>
      <c r="BD32" s="182" t="s">
        <v>179</v>
      </c>
      <c r="BE32" s="172">
        <v>1</v>
      </c>
      <c r="BF32" s="173">
        <f t="shared" si="7"/>
        <v>1</v>
      </c>
      <c r="BG32" s="184"/>
      <c r="BH32" s="185" t="s">
        <v>108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175</v>
      </c>
      <c r="AY33" s="200"/>
      <c r="AZ33" s="201"/>
      <c r="BA33" s="168" t="s">
        <v>111</v>
      </c>
      <c r="BB33" s="169"/>
      <c r="BC33" s="181"/>
      <c r="BD33" s="182" t="s">
        <v>179</v>
      </c>
      <c r="BE33" s="172">
        <f>((W-61)+((H-38)*2))/1000</f>
        <v>6.8630000000000004</v>
      </c>
      <c r="BF33" s="173">
        <f t="shared" si="7"/>
        <v>6.8630000000000004</v>
      </c>
      <c r="BG33" s="213" t="s">
        <v>112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172</v>
      </c>
      <c r="AY34" s="200"/>
      <c r="AZ34" s="201"/>
      <c r="BA34" s="168" t="s">
        <v>113</v>
      </c>
      <c r="BB34" s="169"/>
      <c r="BC34" s="181"/>
      <c r="BD34" s="182" t="s">
        <v>179</v>
      </c>
      <c r="BE34" s="172">
        <f>((W-61)+((h.2-36)*2))/1000</f>
        <v>1.2270000000000001</v>
      </c>
      <c r="BF34" s="173">
        <f t="shared" si="7"/>
        <v>1.2270000000000001</v>
      </c>
      <c r="BG34" s="213" t="s">
        <v>112</v>
      </c>
      <c r="BH34" s="185" t="s">
        <v>182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176</v>
      </c>
      <c r="AY35" s="200"/>
      <c r="AZ35" s="201"/>
      <c r="BA35" s="168" t="s">
        <v>115</v>
      </c>
      <c r="BB35" s="169"/>
      <c r="BC35" s="181"/>
      <c r="BD35" s="182" t="s">
        <v>179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29" t="s">
        <v>131</v>
      </c>
      <c r="D44" s="330"/>
      <c r="E44" s="331"/>
      <c r="F44" s="329" t="s">
        <v>132</v>
      </c>
      <c r="G44" s="330"/>
      <c r="H44" s="331"/>
      <c r="I44" s="253"/>
      <c r="J44" s="254" t="s">
        <v>130</v>
      </c>
      <c r="K44" s="329" t="s">
        <v>131</v>
      </c>
      <c r="L44" s="330"/>
      <c r="M44" s="330"/>
      <c r="N44" s="331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75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5.11951</v>
      </c>
      <c r="AG48" s="4"/>
      <c r="AH48" s="270" t="s">
        <v>75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1.6479220000000001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5.0478368600000003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1.6248510920000001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4.9165931016400002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1.582604963608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2" spans="2:120" x14ac:dyDescent="0.25">
      <c r="BT62" s="278" t="s">
        <v>165</v>
      </c>
    </row>
    <row r="63" spans="2:120" x14ac:dyDescent="0.25">
      <c r="BT63" s="325"/>
    </row>
    <row r="64" spans="2:120" x14ac:dyDescent="0.25">
      <c r="BT64" s="325" t="s">
        <v>166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FIX_DOOR-ER</vt:lpstr>
      <vt:lpstr>'FIX_DOOR-ER'!A.</vt:lpstr>
      <vt:lpstr>'FIX_DOOR-ER'!C.</vt:lpstr>
      <vt:lpstr>'FIX_DOOR-ER'!F.</vt:lpstr>
      <vt:lpstr>'FIX_DOOR-ER'!GCS</vt:lpstr>
      <vt:lpstr>'FIX_DOOR-ER'!GTH</vt:lpstr>
      <vt:lpstr>'FIX_DOOR-ER'!H</vt:lpstr>
      <vt:lpstr>'FIX_DOOR-ER'!h.1</vt:lpstr>
      <vt:lpstr>'FIX_DOOR-ER'!h.10</vt:lpstr>
      <vt:lpstr>'FIX_DOOR-ER'!h.2</vt:lpstr>
      <vt:lpstr>'FIX_DOOR-ER'!h.3</vt:lpstr>
      <vt:lpstr>'FIX_DOOR-ER'!h.4</vt:lpstr>
      <vt:lpstr>'FIX_DOOR-ER'!h.5</vt:lpstr>
      <vt:lpstr>'FIX_DOOR-ER'!h.6</vt:lpstr>
      <vt:lpstr>'FIX_DOOR-ER'!h.7</vt:lpstr>
      <vt:lpstr>'FIX_DOOR-ER'!h.8</vt:lpstr>
      <vt:lpstr>'FIX_DOOR-ER'!h.9</vt:lpstr>
      <vt:lpstr>'FIX_DOOR-ER'!HS</vt:lpstr>
      <vt:lpstr>'FIX_DOOR-ER'!HS.1</vt:lpstr>
      <vt:lpstr>'FIX_DOOR-ER'!HS.2</vt:lpstr>
      <vt:lpstr>'FIX_DOOR-ER'!HS.3</vt:lpstr>
      <vt:lpstr>'FIX_DOOR-ER'!HS.4</vt:lpstr>
      <vt:lpstr>'FIX_DOOR-ER'!HS.5</vt:lpstr>
      <vt:lpstr>'FIX_DOOR-ER'!Print_Area</vt:lpstr>
      <vt:lpstr>'FIX_DOOR-ER'!Q</vt:lpstr>
      <vt:lpstr>'FIX_DOOR-ER'!R.</vt:lpstr>
      <vt:lpstr>'FIX_DOOR-ER'!W</vt:lpstr>
      <vt:lpstr>'FIX_DOOR-ER'!w.1</vt:lpstr>
      <vt:lpstr>'FIX_DOOR-ER'!w.10</vt:lpstr>
      <vt:lpstr>'FIX_DOOR-ER'!w.2</vt:lpstr>
      <vt:lpstr>'FIX_DOOR-ER'!w.3</vt:lpstr>
      <vt:lpstr>'FIX_DOOR-ER'!w.4</vt:lpstr>
      <vt:lpstr>'FIX_DOOR-ER'!w.5</vt:lpstr>
      <vt:lpstr>'FIX_DOOR-ER'!w.6</vt:lpstr>
      <vt:lpstr>'FIX_DOOR-ER'!w.7</vt:lpstr>
      <vt:lpstr>'FIX_DOOR-ER'!w.8</vt:lpstr>
      <vt:lpstr>'FIX_DOOR-ER'!w.9</vt:lpstr>
      <vt:lpstr>'FIX_DOOR-ER'!WS</vt:lpstr>
      <vt:lpstr>'FIX_DOOR-ER'!WS.1</vt:lpstr>
      <vt:lpstr>'FIX_DOOR-ER'!WS.2</vt:lpstr>
      <vt:lpstr>'FIX_DOOR-ER'!WS.3</vt:lpstr>
      <vt:lpstr>'FIX_DOOR-ER'!WS.4</vt:lpstr>
      <vt:lpstr>'FIX_DOOR-ER'!WS.5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2024-07-30T08:55:07Z</dcterms:created>
  <dcterms:modified xsi:type="dcterms:W3CDTF">2024-08-22T08:51:42Z</dcterms:modified>
</cp:coreProperties>
</file>