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4.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AppData\Roaming\Microsoft\Windows\Network Shortcuts\"/>
    </mc:Choice>
  </mc:AlternateContent>
  <bookViews>
    <workbookView xWindow="0" yWindow="0" windowWidth="23040" windowHeight="8796" firstSheet="1" activeTab="7"/>
  </bookViews>
  <sheets>
    <sheet name="Excel_jumia" sheetId="1" r:id="rId1"/>
    <sheet name="Descriptive Stats" sheetId="2" r:id="rId2"/>
    <sheet name="Ratings" sheetId="3" r:id="rId3"/>
    <sheet name="Discounts" sheetId="4" r:id="rId4"/>
    <sheet name="Top 5 product ratings" sheetId="5" r:id="rId5"/>
    <sheet name="Bottom 5 product ratings" sheetId="6" r:id="rId6"/>
    <sheet name="Sheet2" sheetId="8" r:id="rId7"/>
    <sheet name="dashboard" sheetId="9" r:id="rId8"/>
  </sheets>
  <definedNames>
    <definedName name="ExternalData_1" localSheetId="5" hidden="1">'Bottom 5 product ratings'!$A$1:$I$6</definedName>
    <definedName name="ExternalData_1" localSheetId="6" hidden="1">Sheet2!$A$1:$D$11</definedName>
    <definedName name="ExternalData_1" localSheetId="4" hidden="1">'Top 5 product ratings'!$A$1:$I$6</definedName>
    <definedName name="Slicer_Categorized_discount">#N/A</definedName>
    <definedName name="Slicer_Categorized_ratings">#N/A</definedName>
  </definedNames>
  <calcPr calcId="152511"/>
  <pivotCaches>
    <pivotCache cacheId="0" r:id="rId9"/>
    <pivotCache cacheId="1" r:id="rId10"/>
    <pivotCache cacheId="2" r:id="rId11"/>
  </pivotCaches>
  <fileRecoveryPr repairLoad="1"/>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B115" i="1" l="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51" i="1"/>
  <c r="A9" i="2" l="1"/>
  <c r="A8" i="2"/>
  <c r="A5" i="2"/>
  <c r="A4" i="2"/>
  <c r="A3" i="2"/>
  <c r="A2" i="2"/>
  <c r="F120" i="1"/>
  <c r="H115" i="1"/>
  <c r="G115" i="1"/>
  <c r="E115" i="1"/>
  <c r="C115" i="1"/>
  <c r="A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E41" i="1"/>
  <c r="D41" i="1"/>
  <c r="E40"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G2" i="1"/>
  <c r="D2" i="1"/>
  <c r="I49" i="1" a="1"/>
  <c r="F47" i="1" a="1"/>
  <c r="I45" i="1" a="1"/>
  <c r="F43" i="1" a="1"/>
  <c r="I41" i="1" a="1"/>
  <c r="F40" i="1" a="1"/>
  <c r="I39" i="1" a="1"/>
  <c r="F37" i="1" a="1"/>
  <c r="I35" i="1" a="1"/>
  <c r="F33" i="1" a="1"/>
  <c r="I31" i="1" a="1"/>
  <c r="F27" i="1" a="1"/>
  <c r="I25" i="1" a="1"/>
  <c r="F23" i="1" a="1"/>
  <c r="I21" i="1" a="1"/>
  <c r="F19" i="1" a="1"/>
  <c r="I17" i="1" a="1"/>
  <c r="F15" i="1" a="1"/>
  <c r="I13" i="1" a="1"/>
  <c r="F50" i="1" a="1"/>
  <c r="I48" i="1" a="1"/>
  <c r="F46" i="1" a="1"/>
  <c r="I44" i="1" a="1"/>
  <c r="F42" i="1" a="1"/>
  <c r="I38" i="1" a="1"/>
  <c r="F36" i="1" a="1"/>
  <c r="I34" i="1" a="1"/>
  <c r="F32" i="1" a="1"/>
  <c r="I30" i="1" a="1"/>
  <c r="I28" i="1" a="1"/>
  <c r="F26" i="1" a="1"/>
  <c r="I24" i="1" a="1"/>
  <c r="F22" i="1" a="1"/>
  <c r="I20" i="1" a="1"/>
  <c r="F18" i="1" a="1"/>
  <c r="I16" i="1" a="1"/>
  <c r="F14" i="1" a="1"/>
  <c r="F49" i="1" a="1"/>
  <c r="I47" i="1" a="1"/>
  <c r="F45" i="1" a="1"/>
  <c r="F41" i="1" a="1"/>
  <c r="F39" i="1" a="1"/>
  <c r="F35" i="1" a="1"/>
  <c r="F31" i="1" a="1"/>
  <c r="F28" i="1" a="1"/>
  <c r="F24" i="1" a="1"/>
  <c r="F20" i="1" a="1"/>
  <c r="F16" i="1" a="1"/>
  <c r="I12" i="1" a="1"/>
  <c r="F10" i="1" a="1"/>
  <c r="I8" i="1" a="1"/>
  <c r="F6" i="1" a="1"/>
  <c r="I4" i="1" a="1"/>
  <c r="F2" i="1" a="1"/>
  <c r="F48" i="1" a="1"/>
  <c r="I23" i="1" a="1"/>
  <c r="I22" i="1" a="1"/>
  <c r="F12" i="1" a="1"/>
  <c r="I6" i="1" a="1"/>
  <c r="I40" i="1" a="1"/>
  <c r="F30" i="1" a="1"/>
  <c r="F11" i="1" a="1"/>
  <c r="F3" i="1" a="1"/>
  <c r="I43" i="1" a="1"/>
  <c r="I42" i="1" a="1"/>
  <c r="I37" i="1" a="1"/>
  <c r="I36" i="1" a="1"/>
  <c r="I33" i="1" a="1"/>
  <c r="I32" i="1" a="1"/>
  <c r="I29" i="1" a="1"/>
  <c r="F25" i="1" a="1"/>
  <c r="F21" i="1" a="1"/>
  <c r="F17" i="1" a="1"/>
  <c r="F13" i="1" a="1"/>
  <c r="I11" i="1" a="1"/>
  <c r="F9" i="1" a="1"/>
  <c r="I7" i="1" a="1"/>
  <c r="F5" i="1" a="1"/>
  <c r="I3" i="1" a="1"/>
  <c r="I26" i="1" a="1"/>
  <c r="I18" i="1" a="1"/>
  <c r="I15" i="1" a="1"/>
  <c r="I10" i="1" a="1"/>
  <c r="F4" i="1" a="1"/>
  <c r="I5" i="1" a="1"/>
  <c r="I50" i="1" a="1"/>
  <c r="I46" i="1" a="1"/>
  <c r="I27" i="1" a="1"/>
  <c r="I19" i="1" a="1"/>
  <c r="I14" i="1" a="1"/>
  <c r="F8" i="1" a="1"/>
  <c r="I2" i="1" a="1"/>
  <c r="F38" i="1" a="1"/>
  <c r="F7" i="1" a="1"/>
  <c r="F44" i="1" a="1"/>
  <c r="F34" i="1" a="1"/>
  <c r="I9" i="1" a="1"/>
  <c r="I9" i="1" l="1"/>
  <c r="F34" i="1"/>
  <c r="F44" i="1"/>
  <c r="F7" i="1"/>
  <c r="F38" i="1"/>
  <c r="I2" i="1"/>
  <c r="F8" i="1"/>
  <c r="I14" i="1"/>
  <c r="I19" i="1"/>
  <c r="I27" i="1"/>
  <c r="I46" i="1"/>
  <c r="I50" i="1"/>
  <c r="I5" i="1"/>
  <c r="F4" i="1"/>
  <c r="I10" i="1"/>
  <c r="I15" i="1"/>
  <c r="I18" i="1"/>
  <c r="I26" i="1"/>
  <c r="I3" i="1"/>
  <c r="F5" i="1"/>
  <c r="I7" i="1"/>
  <c r="F9" i="1"/>
  <c r="I11" i="1"/>
  <c r="F13" i="1"/>
  <c r="F17" i="1"/>
  <c r="F21" i="1"/>
  <c r="F25" i="1"/>
  <c r="I29" i="1"/>
  <c r="I32" i="1"/>
  <c r="I33" i="1"/>
  <c r="I36" i="1"/>
  <c r="I37" i="1"/>
  <c r="I42" i="1"/>
  <c r="I43" i="1"/>
  <c r="F3" i="1"/>
  <c r="F11" i="1"/>
  <c r="F30" i="1"/>
  <c r="I40" i="1"/>
  <c r="I6" i="1"/>
  <c r="F12" i="1"/>
  <c r="I22" i="1"/>
  <c r="I23" i="1"/>
  <c r="F48" i="1"/>
  <c r="F2" i="1"/>
  <c r="I4" i="1"/>
  <c r="F6" i="1"/>
  <c r="I8" i="1"/>
  <c r="F10" i="1"/>
  <c r="I12" i="1"/>
  <c r="F16" i="1"/>
  <c r="F20" i="1"/>
  <c r="F24" i="1"/>
  <c r="F28" i="1"/>
  <c r="F31" i="1"/>
  <c r="F35" i="1"/>
  <c r="F39" i="1"/>
  <c r="F41" i="1"/>
  <c r="F45" i="1"/>
  <c r="I47" i="1"/>
  <c r="F49" i="1"/>
  <c r="F14" i="1"/>
  <c r="I16" i="1"/>
  <c r="F18" i="1"/>
  <c r="I20" i="1"/>
  <c r="F22" i="1"/>
  <c r="I24" i="1"/>
  <c r="F26" i="1"/>
  <c r="I28" i="1"/>
  <c r="I30" i="1"/>
  <c r="F32" i="1"/>
  <c r="I34" i="1"/>
  <c r="F36" i="1"/>
  <c r="I38" i="1"/>
  <c r="F42" i="1"/>
  <c r="I44" i="1"/>
  <c r="F46" i="1"/>
  <c r="I48" i="1"/>
  <c r="F50" i="1"/>
  <c r="I13" i="1"/>
  <c r="F15" i="1"/>
  <c r="I17" i="1"/>
  <c r="F19" i="1"/>
  <c r="I21" i="1"/>
  <c r="F23" i="1"/>
  <c r="I25" i="1"/>
  <c r="F27" i="1"/>
  <c r="I31" i="1"/>
  <c r="F33" i="1"/>
  <c r="I35" i="1"/>
  <c r="F37" i="1"/>
  <c r="I39" i="1"/>
  <c r="F40" i="1"/>
  <c r="I41" i="1"/>
  <c r="F43" i="1"/>
  <c r="I45" i="1"/>
  <c r="F47" i="1"/>
  <c r="I49" i="1"/>
  <c r="I115" i="1" l="1"/>
</calcChain>
</file>

<file path=xl/connections.xml><?xml version="1.0" encoding="utf-8"?>
<connections xmlns="http://schemas.openxmlformats.org/spreadsheetml/2006/main">
  <connection id="1" keepAlive="1" name="Query - Table4" description="Connection to the 'Table4' query in the workbook." type="5" refreshedVersion="8" background="1" saveData="1">
    <dbPr connection="provider=Microsoft.Mashup.OleDb.1;data source=$EmbeddedMashup(b7976b45-1893-49e6-9c99-89a095e25c1f)$;location=Table4" command="SELECT * FROM [Table4]"/>
  </connection>
  <connection id="2" keepAlive="1" name="Query - Table4 (2)" description="Connection to the 'Table4 (2)' query in the workbook." type="5" refreshedVersion="8" background="1" saveData="1">
    <dbPr connection="provider=Microsoft.Mashup.OleDb.1;data source=$EmbeddedMashup(b7976b45-1893-49e6-9c99-89a095e25c1f)$;location=&quot;Table4 (2)&quot;" command="SELECT * FROM [Table4 (2)]"/>
  </connection>
  <connection id="3" keepAlive="1" name="Query - Table4 (3)" description="Connection to the 'Table4 (3)' query in the workbook." type="5" refreshedVersion="5" background="1" saveData="1">
    <dbPr connection="provider=Microsoft.Mashup.OleDb.1;data source=$EmbeddedMashup(b7976b45-1893-49e6-9c99-89a095e25c1f)$;location=&quot;Table4 (3)&quot;;extended properties=&quot;UEsDBBQAAgAIAAB5llqRP9Y8qwAAAPoAAAASABwAQ29uZmlnL1BhY2thZ2UueG1sIKIYACigFAAAAAAAAAAAAAAAAAAAAAAAAAAAAIWPTQ6CMBSEr0K657WUgD95lIVbSUyIxi0pFRqhGCiWu7nwSF5BE8W4czczmS+ZedzumE5t411VP+jOJCQARjxlZFdqUyVktCd/SVKBu0Kei0p5r7IZ1tOgE1Jbe1lT6pwDF0LXV5QzFtBjts1lrdrC12awhZGKfKnyP0UEHt5jBIeYQ8Q5hwULkM4xZtrMOoAIQr6KgSH9iXEzNnbslVDG3+dIZ4v080M8AVBLAwQUAAIACAAAeZZa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AHmWWhdUO2ljAQAAIQMAABMAHABGb3JtdWxhcy9TZWN0aW9uMS5tIKIYACigFAAAAAAAAAAAAAAAAAAAAAAAAAAAAIVRTWvCQBC9B/IflnhJIIRKpRfxUGILpaAlEXoQD5tkqsFkV2YnfjT437v5QOMX3cvAvDdv3rxVEFMqBQub2h+ahmmoFUdIWM+a8SiDAbOfHYuNWAZkGky/UBYYg+687WPIPL9ABEHfEteRlGvbKecTnsOoHbcWx7kvBWnKwm0Eepa/4mKpd8wOG6i0a6o3Qy7Uj8Tcl1mRiwpUdrPNLUvrC2VSxGS5jDTCCPZ0dFlptQbYBtMYNPoh6GXgVdM1PM2SE1QPiiKPAGvsNVJ6FQFLUhXLQovwvCq3KuOWcEfE5wRLiemvPii5onFxqDkBbFPY3coGnFKxVP+o4iWrEj06pzADyOVWs6a0AmRNduqcagiZ/t22bV9l73Zj7R55dnzy2FkZSiQtEchdd5Fu2o/sVB94PnaKCaA3BhWDSHTvMqO7aMfbDd5x9gkbYu8pKrpyV/cm9qV3t//kmEYqHk0P/wBQSwECLQAUAAIACAAAeZZakT/WPKsAAAD6AAAAEgAAAAAAAAAAAAAAAAAAAAAAQ29uZmlnL1BhY2thZ2UueG1sUEsBAi0AFAACAAgAAHmWWg/K6aukAAAA6QAAABMAAAAAAAAAAAAAAAAA9wAAAFtDb250ZW50X1R5cGVzXS54bWxQSwECLQAUAAIACAAAeZZaF1Q7aWMBAAAhAwAAEwAAAAAAAAAAAAAAAADoAQAARm9ybXVsYXMvU2VjdGlvbjEubVBLBQYAAAAAAwADAMIAAACYAwAAAAA=&quot;" command="SELECT * FROM [Table4 (3)]"/>
  </connection>
</connections>
</file>

<file path=xl/sharedStrings.xml><?xml version="1.0" encoding="utf-8"?>
<sst xmlns="http://schemas.openxmlformats.org/spreadsheetml/2006/main" count="221" uniqueCount="140">
  <si>
    <t>Product</t>
  </si>
  <si>
    <t>Current price</t>
  </si>
  <si>
    <t>Discount</t>
  </si>
  <si>
    <t>Review</t>
  </si>
  <si>
    <t>115  Piece Set Of Multifunctional Precision Screwdrivers</t>
  </si>
  <si>
    <t>Metal Decorative Hooks Key Hangers Entryway Wall Hooks Towel Hooks - Home</t>
  </si>
  <si>
    <t>Portable Mini Cordless Car Vacuum Cleaner - Blue</t>
  </si>
  <si>
    <t>Weighing Scale Digital Bathroom Body Fat Scale USB-Black</t>
  </si>
  <si>
    <t>Portable Home Small Air Humidifier 3-Speed Fan - Green</t>
  </si>
  <si>
    <t>220V 60W Electric Soldering Iron Kits With Tools, Tips, And Multimeter</t>
  </si>
  <si>
    <t>137 Pieces Cake Decorating Tool Set Baking Supplies</t>
  </si>
  <si>
    <t>Desk Foldable Fan Adjustable Fan Strong Wind 3 Gear Usb</t>
  </si>
  <si>
    <t>LASA FOLDING TABLE SERVING STAND</t>
  </si>
  <si>
    <t>13 In 1 Home Repair Tools Box Kit Set</t>
  </si>
  <si>
    <t>Genebre 115 In 1 Screwdriver Repairing Tool Set For IPhone Cellphone Hand Tool</t>
  </si>
  <si>
    <t>100 Pcs Crochet Hook Tool Set Knitting Hook Set With Box</t>
  </si>
  <si>
    <t>40cm Gold DIY Acrylic Wall Sticker Clock</t>
  </si>
  <si>
    <t>LASA Digital Thermometer And Hydrometer</t>
  </si>
  <si>
    <t>Multifunction Laser Level With Adjustment Tripod</t>
  </si>
  <si>
    <t>Anti-Skid Absorbent Insulation Coaster  For Home Office</t>
  </si>
  <si>
    <t>Peacock  Throw Pillow Cushion Case For Home Car</t>
  </si>
  <si>
    <t>LASA Aluminum Folding Truck Hand Cart - 68kg Max</t>
  </si>
  <si>
    <t>LED Wall Digital Alarm Clock Study Home 12 / 24H Clock Calendar</t>
  </si>
  <si>
    <t>3D Waterproof EVA Plastic Shower Curtain 1.8*2Mtrs</t>
  </si>
  <si>
    <t>3PCS Single Head Knitting Crochet Sweater Needle Set</t>
  </si>
  <si>
    <t>4pcs Bathroom/Kitchen Towel Rack,Roll Paper Holder,Towel Bars,Hook</t>
  </si>
  <si>
    <t>LED Romantic Spaceship Starry Sky Projector,Children's Bedroom Night Light-Blue</t>
  </si>
  <si>
    <t>Foldable Overbed Table/Desk</t>
  </si>
  <si>
    <t>LASA 3 Tier Bamboo Shoe Bench Storage Shelf</t>
  </si>
  <si>
    <t>Electronic Digital Display Vernier Caliper</t>
  </si>
  <si>
    <t>Portable Wardrobe Nonwoven With 3 Hanging Rods And 6 Storage Shelves</t>
  </si>
  <si>
    <t>12 Litre Black Insulated Lunch Box</t>
  </si>
  <si>
    <t>52 Pieces Cake Decorating Tool Set Gift Kit Baking Supplies</t>
  </si>
  <si>
    <t>MultiFunctional Storage Rack Multi-layer Bookshelf</t>
  </si>
  <si>
    <t>Exfoliate And Exfoliate Face Towel - Black</t>
  </si>
  <si>
    <t>12 Litre Insulated Lunch Box Grey</t>
  </si>
  <si>
    <t>LED Eye Protection  Desk Lamp , Study, Reading, USB Fan - Double Pen Holder</t>
  </si>
  <si>
    <t>53Pcs/Set Yarn Knitting Crochet Hooks With Bag - Fortune Cat</t>
  </si>
  <si>
    <t>53 Pieces/Set Yarn Knitting Crochet Hooks With Bag - Pansies</t>
  </si>
  <si>
    <t>DIY File Folder, Office Drawer File Holder, Pen Holder, Desktop Storage Rack</t>
  </si>
  <si>
    <t>Classic Black Cat Cotton Hemp Pillow Case For Home Car</t>
  </si>
  <si>
    <t>Punch-free Great Load Bearing Bathroom Storage Rack Wall Shelf-White</t>
  </si>
  <si>
    <t>1/2/3 Seater Elastic Sofa Cover,Living Room/Home Decor Chair Cover-Grey</t>
  </si>
  <si>
    <t>LASA Stainless Steel Double Wall Mount Soap Dispenser - 500ml</t>
  </si>
  <si>
    <t>4M Float Switch Water Level Controller -Water Tank</t>
  </si>
  <si>
    <t>Modern Sofa Throw Pillow Cover-45x45cm-Blue&amp;Red</t>
  </si>
  <si>
    <t>Balloon Insert, Birthday Party Balloon Set, PU Leather</t>
  </si>
  <si>
    <t>Shower Cap Wide Elastic Band Cover Reusable Bashroom Cap</t>
  </si>
  <si>
    <t>Christmas Elk Fence Yard Lawn Decorations Cute For Holidays</t>
  </si>
  <si>
    <t>60W Hot Melt Glue Sprayer - Efficient And Stable Glue Dispensing</t>
  </si>
  <si>
    <t>Car Phone Charging Stand</t>
  </si>
  <si>
    <t>2pcs Solar Street Light Flood Light Outdoor</t>
  </si>
  <si>
    <t>Creative Owl Shape Keychain Black</t>
  </si>
  <si>
    <t>Brush &amp; Paintbrush Cleaning Tool Pink</t>
  </si>
  <si>
    <t>Pen Grips For Kids Pen Grip Posture Correction Tool For Kids</t>
  </si>
  <si>
    <t>Pilates Cloth Bag Waterproof Durable High Capacity Purple</t>
  </si>
  <si>
    <t>Multi-purpose Rice Drainage Basket And Fruit And Vegetable Drainage Sieve</t>
  </si>
  <si>
    <t>Cute Christmas Fence Garden Decorations For Holiday Home</t>
  </si>
  <si>
    <t>Simple Metal Dog Art Sculpture Decoration For Home Office</t>
  </si>
  <si>
    <t>Christmas Fence Garden Decorations Outdoor For Holiday Home</t>
  </si>
  <si>
    <t>Angle Measuring Tool Full Metal Multi Angle Measuring Tool</t>
  </si>
  <si>
    <t>12V 19500rpm Handheld Electric Angle Grinder Tool - UK - Yellow/Black</t>
  </si>
  <si>
    <t>5 Pieces/set Of Stainless Steel Induction Cooker Pots</t>
  </si>
  <si>
    <t>Mythco 120COB Solar Wall Ligt With Motion Sensor And Remote Control 3 Modes</t>
  </si>
  <si>
    <t>5-PCS Stainless Steel Cooking Pot Set With Steamed Slices</t>
  </si>
  <si>
    <t>120W Cordless Vacuum Cleaners Handheld Electric Vacuum Cleaner</t>
  </si>
  <si>
    <t>Intelligent  LED Body Sensor Wireless Lighting Night Light USB</t>
  </si>
  <si>
    <t>VIC Wireless Vacuum Cleaner Dual Use For Home And Car 120W High Power Powerful</t>
  </si>
  <si>
    <t>Artificial Potted Flowers Room Decorative Flowers (2 Pieces)</t>
  </si>
  <si>
    <t>380ML USB Rechargeable Portable Small Blenders And Juicers</t>
  </si>
  <si>
    <t>32PCS Portable Cordless Drill Set With Cyclic Battery Drive -26 Variable Speed</t>
  </si>
  <si>
    <t>Agapeon Toothbrush Holder And Toothpaste Dispenser</t>
  </si>
  <si>
    <t>Large Lazy Inflatable Sofa Chairs PVC Lounger Seat Bag</t>
  </si>
  <si>
    <t>Watercolour Gold Foil Textured Print Pillow Cover</t>
  </si>
  <si>
    <t>Wrought Iron Bathroom Shelf Wall Mounted Free Punch Toilet Rack</t>
  </si>
  <si>
    <t>7-piece Set Of Storage Bags, Travel Storage Bags, Shoe Bags</t>
  </si>
  <si>
    <t>Electric LED UV Mosquito Killer Lamp, Outdoor/Indoor Fly Killer Trap Light -USB</t>
  </si>
  <si>
    <t>2PCS/LOT Solar LED Outdoor Intelligent Light Controlled Wall Lamp</t>
  </si>
  <si>
    <t>3PCS Rotary Scraper Thermomix For Kitchen</t>
  </si>
  <si>
    <t>Cushion Silicone Butt Cushion Summer Ice Cushion Honeycomb Gel Cushion</t>
  </si>
  <si>
    <t>7PCS Silicone Thumb Knife Finger Protector Vegetable Harvesting Knife</t>
  </si>
  <si>
    <t>Memory Foam Neck Pillow Cover, With Pillow Core - 50*30cm</t>
  </si>
  <si>
    <t>Bedroom Simple Floor Hanging Clothes Rack Single Pole Hat Rack - White</t>
  </si>
  <si>
    <t>5m Waterproof Spherical LED String Lights Outdoor Ball Chain Lights Party Lighting Decoration Adjustable</t>
  </si>
  <si>
    <t>2 Pairs Cowhide Split Leather Work Gloves.32â„‰ Or Above Welding Gloves</t>
  </si>
  <si>
    <t>Household Pineapple Peeler Peeler</t>
  </si>
  <si>
    <t>Office Chair Lumbar Back Support Spine Posture Correction Pillow Car Cushion</t>
  </si>
  <si>
    <t>Cartoon Car Decoration Cute Individuality For Car Home Desk</t>
  </si>
  <si>
    <t>Outdoor Portable Water Bottle With Medicine Box - 600ML - Black</t>
  </si>
  <si>
    <t>Wall-Mounted Toothbrush Toothpaste Holder With Multiple Slots</t>
  </si>
  <si>
    <t>Multifunctional Hanging Storage Box Storage Bag (4 Layers)</t>
  </si>
  <si>
    <t>Wall Clock With Hidden Safe Box</t>
  </si>
  <si>
    <t>Portable Wine Table With Folding Round Table</t>
  </si>
  <si>
    <t>Sewing Machine Needle Threader Stitch Insertion Tool Automatic Quick Sewing</t>
  </si>
  <si>
    <t>6 Layers Steel Pipe Assembling Dustproof Storage Shoe Cabinet</t>
  </si>
  <si>
    <t>2PCS Ice Silk Square Cushion Cover Pillowcases - 65x65cm</t>
  </si>
  <si>
    <t>Wall Mount Automatic Toothpaste Dispenser Toothbrush Holder Toothpaste Squeezer</t>
  </si>
  <si>
    <t>Portable Soap Dispenser Kitchen Detergent Press Box Kitchen Tools</t>
  </si>
  <si>
    <t>4 Piece Coloured Stainless Steel Kitchenware Set</t>
  </si>
  <si>
    <t>Metal Wall Clock Silver Dial Crystal Jewelry Round Home Decoration Wall Clock</t>
  </si>
  <si>
    <t>Baby Early Education Shape And Color Cognitive Training Toys</t>
  </si>
  <si>
    <t>8in1 Screwdriver With LED Light</t>
  </si>
  <si>
    <t>Konka Healty Electric Kettle, 24-hour Heat Preservation,1.5L,800W, White</t>
  </si>
  <si>
    <t>9pcs Gas Mask, For Painting, Dust, Formaldehyde Grinding, Polishing</t>
  </si>
  <si>
    <t>24 Grid Wall-mounted Sundries Organiser Fabric Closet Bag Storage Rack</t>
  </si>
  <si>
    <t>1PC Refrigerator Food Seal Pocket Fridge Bags</t>
  </si>
  <si>
    <t>LED Solar Street Light-fake Camera</t>
  </si>
  <si>
    <t>Cartoon Embroidered Mini Towel Bear Cotton Wash Cloth Hand 4pcs</t>
  </si>
  <si>
    <t>Shower Nozzle Cleaning Unclogging Needle Mini Crevice Small Hole Cleaning Brush</t>
  </si>
  <si>
    <t>Thickening Multipurpose Non Stick Easy To Clean Heat Resistant Spoon Pad</t>
  </si>
  <si>
    <t>6 In 1 Bottle Can Opener Multifunctional Easy Opener</t>
  </si>
  <si>
    <t>Wall-mounted Sticker Punch-free Plug Fixer</t>
  </si>
  <si>
    <t>Black Simple Water Cup Wine Coaster Anti Slip Absorbent</t>
  </si>
  <si>
    <t>1/2/3 Seater Elastic Sofa Cover</t>
  </si>
  <si>
    <t>Ratings</t>
  </si>
  <si>
    <t>Old price</t>
  </si>
  <si>
    <t>Absolute discount amount</t>
  </si>
  <si>
    <t>Categorized ratings</t>
  </si>
  <si>
    <t>Categorized discount</t>
  </si>
  <si>
    <t>Row Labels</t>
  </si>
  <si>
    <t>High Discount</t>
  </si>
  <si>
    <t>Low Discount</t>
  </si>
  <si>
    <t>Medium Discount</t>
  </si>
  <si>
    <t>Grand Total</t>
  </si>
  <si>
    <t>Average of Ratings</t>
  </si>
  <si>
    <t>Average of Discount</t>
  </si>
  <si>
    <t>Determine the average discount percentage and rating for each product category.</t>
  </si>
  <si>
    <t>Calculate the average current price, old price, discount percentage, and rating across all products.</t>
  </si>
  <si>
    <t>Identify the most expensive and least expensive products.</t>
  </si>
  <si>
    <r>
      <t>Analyze the relationship between </t>
    </r>
    <r>
      <rPr>
        <b/>
        <sz val="12"/>
        <color theme="1"/>
        <rFont val="Times New Roman"/>
        <family val="1"/>
      </rPr>
      <t>discount percentage</t>
    </r>
    <r>
      <rPr>
        <sz val="12"/>
        <color theme="1"/>
        <rFont val="Times New Roman"/>
        <family val="1"/>
      </rPr>
      <t> and </t>
    </r>
    <r>
      <rPr>
        <b/>
        <sz val="12"/>
        <color theme="1"/>
        <rFont val="Times New Roman"/>
        <family val="1"/>
      </rPr>
      <t>number of reviews</t>
    </r>
    <r>
      <rPr>
        <sz val="12"/>
        <color theme="1"/>
        <rFont val="Times New Roman"/>
        <family val="1"/>
      </rPr>
      <t>. Do higher discounts lead to more reviews?</t>
    </r>
  </si>
  <si>
    <r>
      <t>Analyze the relationship between </t>
    </r>
    <r>
      <rPr>
        <b/>
        <sz val="12"/>
        <color theme="1"/>
        <rFont val="Times New Roman"/>
        <family val="1"/>
      </rPr>
      <t>rating</t>
    </r>
    <r>
      <rPr>
        <sz val="12"/>
        <color theme="1"/>
        <rFont val="Times New Roman"/>
        <family val="1"/>
      </rPr>
      <t> and </t>
    </r>
    <r>
      <rPr>
        <b/>
        <sz val="12"/>
        <color theme="1"/>
        <rFont val="Times New Roman"/>
        <family val="1"/>
      </rPr>
      <t>number of reviews</t>
    </r>
    <r>
      <rPr>
        <sz val="12"/>
        <color theme="1"/>
        <rFont val="Times New Roman"/>
        <family val="1"/>
      </rPr>
      <t>. Do higher-rated products have more reviews?</t>
    </r>
  </si>
  <si>
    <t>Count of Review</t>
  </si>
  <si>
    <t>No. Higher-rated products have less reviews</t>
  </si>
  <si>
    <t>Thus there is correlation between the higher discounts and more reviews</t>
  </si>
  <si>
    <t>Yes</t>
  </si>
  <si>
    <t>Excellent</t>
  </si>
  <si>
    <t>Poor</t>
  </si>
  <si>
    <t>Count of Categorized ratings</t>
  </si>
  <si>
    <t>JUMIA MARKETVIEW</t>
  </si>
  <si>
    <t>IF(E2&lt;20%, " low discount",IF(E2&lt;40%, "medium discount","high discount"))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</si>
</sst>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Times New Roman"/>
      <family val="1"/>
    </font>
    <font>
      <b/>
      <sz val="12"/>
      <color theme="1"/>
      <name val="Times New Roman"/>
      <family val="1"/>
    </font>
    <font>
      <b/>
      <u/>
      <sz val="24"/>
      <color theme="1"/>
      <name val="Aptos Narrow"/>
      <charset val="1"/>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9" fontId="0" fillId="0" borderId="0" xfId="0" applyNumberFormat="1"/>
    <xf numFmtId="0" fontId="16" fillId="0" borderId="0" xfId="0" applyFont="1"/>
    <xf numFmtId="2" fontId="0" fillId="0" borderId="0" xfId="0" applyNumberFormat="1"/>
    <xf numFmtId="164" fontId="0" fillId="0" borderId="0" xfId="0" applyNumberFormat="1"/>
    <xf numFmtId="1" fontId="16" fillId="0" borderId="0" xfId="0" applyNumberFormat="1" applyFont="1"/>
    <xf numFmtId="1"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8" fillId="0" borderId="0" xfId="0" applyFont="1" applyAlignment="1">
      <alignment horizontal="left" vertical="center" indent="2"/>
    </xf>
    <xf numFmtId="0" fontId="19" fillId="0" borderId="0" xfId="0" applyFont="1" applyAlignment="1">
      <alignment horizontal="left" vertical="center" indent="2"/>
    </xf>
    <xf numFmtId="9" fontId="0" fillId="0" borderId="0" xfId="0" applyNumberFormat="1" applyAlignment="1">
      <alignment horizontal="left"/>
    </xf>
    <xf numFmtId="0" fontId="0" fillId="0" borderId="0" xfId="0" quotePrefix="1" applyNumberFormat="1" applyAlignment="1"/>
    <xf numFmtId="0" fontId="0" fillId="0" borderId="0" xfId="0" applyNumberFormat="1" applyAlignment="1"/>
    <xf numFmtId="0" fontId="0" fillId="33" borderId="0" xfId="0" applyFill="1"/>
    <xf numFmtId="0" fontId="0" fillId="34" borderId="0" xfId="0" applyFill="1"/>
    <xf numFmtId="0" fontId="20"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1">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3" formatCode="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3" formatCode="0%"/>
    </dxf>
    <dxf>
      <numFmt numFmtId="2" formatCode="0.00"/>
    </dxf>
    <dxf>
      <numFmt numFmtId="1" formatCode="0"/>
    </dxf>
    <dxf>
      <numFmt numFmtId="13" formatCode="0%"/>
    </dxf>
    <dxf>
      <numFmt numFmtId="13" formatCode="0%"/>
    </dxf>
    <dxf>
      <numFmt numFmtId="1" formatCode="0"/>
    </dxf>
    <dxf>
      <numFmt numFmtId="1" formatCode="0"/>
    </dxf>
    <dxf>
      <numFmt numFmtId="1" formatCode="0"/>
    </dxf>
    <dxf>
      <font>
        <b/>
        <i val="0"/>
        <strike val="0"/>
        <condense val="0"/>
        <extend val="0"/>
        <outline val="0"/>
        <shadow val="0"/>
        <u val="none"/>
        <vertAlign val="baseline"/>
        <sz val="11"/>
        <color theme="1"/>
        <name val="Aptos Narrow"/>
        <scheme val="minor"/>
      </font>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40"/>
      <tableStyleElement type="headerRow" dxfId="39"/>
      <tableStyleElement type="firstRowStripe" dxfId="38"/>
    </tableStyle>
    <tableStyle name="TableStyleQueryResult" pivot="0" count="3">
      <tableStyleElement type="wholeTable" dxfId="37"/>
      <tableStyleElement type="headerRow" dxfId="36"/>
      <tableStyleElement type="firstRowStripe" dxfId="3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Ratings!$E$3</c:f>
              <c:strCache>
                <c:ptCount val="1"/>
                <c:pt idx="0">
                  <c:v>Count of Review</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layout>
                <c:manualLayout>
                  <c:x val="0.16012292213473325"/>
                  <c:y val="9.199547973170020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Ratings!$D$4:$D$27</c:f>
              <c:numCache>
                <c:formatCode>General</c:formatCode>
                <c:ptCount val="24"/>
                <c:pt idx="0">
                  <c:v>0</c:v>
                </c:pt>
                <c:pt idx="1">
                  <c:v>1.9619469026548668</c:v>
                </c:pt>
                <c:pt idx="2">
                  <c:v>2</c:v>
                </c:pt>
                <c:pt idx="3">
                  <c:v>2.1</c:v>
                </c:pt>
                <c:pt idx="4">
                  <c:v>2.2000000000000002</c:v>
                </c:pt>
                <c:pt idx="5">
                  <c:v>2.2999999999999998</c:v>
                </c:pt>
                <c:pt idx="6">
                  <c:v>2.5</c:v>
                </c:pt>
                <c:pt idx="7">
                  <c:v>2.6</c:v>
                </c:pt>
                <c:pt idx="8">
                  <c:v>2.7</c:v>
                </c:pt>
                <c:pt idx="9">
                  <c:v>2.8</c:v>
                </c:pt>
                <c:pt idx="10">
                  <c:v>2.9</c:v>
                </c:pt>
                <c:pt idx="11">
                  <c:v>3</c:v>
                </c:pt>
                <c:pt idx="12">
                  <c:v>3.3</c:v>
                </c:pt>
                <c:pt idx="13">
                  <c:v>3.8</c:v>
                </c:pt>
                <c:pt idx="14">
                  <c:v>4</c:v>
                </c:pt>
                <c:pt idx="15">
                  <c:v>4.0999999999999996</c:v>
                </c:pt>
                <c:pt idx="16">
                  <c:v>4.2</c:v>
                </c:pt>
                <c:pt idx="17">
                  <c:v>4.3</c:v>
                </c:pt>
                <c:pt idx="18">
                  <c:v>4.4000000000000004</c:v>
                </c:pt>
                <c:pt idx="19">
                  <c:v>4.5</c:v>
                </c:pt>
                <c:pt idx="20">
                  <c:v>4.5999999999999996</c:v>
                </c:pt>
                <c:pt idx="21">
                  <c:v>4.7</c:v>
                </c:pt>
                <c:pt idx="22">
                  <c:v>4.8</c:v>
                </c:pt>
                <c:pt idx="23">
                  <c:v>5</c:v>
                </c:pt>
              </c:numCache>
            </c:numRef>
          </c:xVal>
          <c:yVal>
            <c:numRef>
              <c:f>Ratings!$E$4:$E$27</c:f>
              <c:numCache>
                <c:formatCode>General</c:formatCode>
                <c:ptCount val="24"/>
                <c:pt idx="0">
                  <c:v>56</c:v>
                </c:pt>
                <c:pt idx="2">
                  <c:v>1</c:v>
                </c:pt>
                <c:pt idx="3">
                  <c:v>2</c:v>
                </c:pt>
                <c:pt idx="4">
                  <c:v>2</c:v>
                </c:pt>
                <c:pt idx="5">
                  <c:v>2</c:v>
                </c:pt>
                <c:pt idx="6">
                  <c:v>1</c:v>
                </c:pt>
                <c:pt idx="7">
                  <c:v>1</c:v>
                </c:pt>
                <c:pt idx="8">
                  <c:v>1</c:v>
                </c:pt>
                <c:pt idx="9">
                  <c:v>1</c:v>
                </c:pt>
                <c:pt idx="10">
                  <c:v>1</c:v>
                </c:pt>
                <c:pt idx="11">
                  <c:v>5</c:v>
                </c:pt>
                <c:pt idx="12">
                  <c:v>1</c:v>
                </c:pt>
                <c:pt idx="13">
                  <c:v>3</c:v>
                </c:pt>
                <c:pt idx="14">
                  <c:v>4</c:v>
                </c:pt>
                <c:pt idx="15">
                  <c:v>3</c:v>
                </c:pt>
                <c:pt idx="16">
                  <c:v>1</c:v>
                </c:pt>
                <c:pt idx="17">
                  <c:v>4</c:v>
                </c:pt>
                <c:pt idx="18">
                  <c:v>1</c:v>
                </c:pt>
                <c:pt idx="19">
                  <c:v>4</c:v>
                </c:pt>
                <c:pt idx="20">
                  <c:v>5</c:v>
                </c:pt>
                <c:pt idx="21">
                  <c:v>4</c:v>
                </c:pt>
                <c:pt idx="22">
                  <c:v>3</c:v>
                </c:pt>
                <c:pt idx="23">
                  <c:v>7</c:v>
                </c:pt>
              </c:numCache>
            </c:numRef>
          </c:yVal>
          <c:smooth val="0"/>
          <c:extLst xmlns:c16r2="http://schemas.microsoft.com/office/drawing/2015/06/chart">
            <c:ext xmlns:c16="http://schemas.microsoft.com/office/drawing/2014/chart" uri="{C3380CC4-5D6E-409C-BE32-E72D297353CC}">
              <c16:uniqueId val="{00000002-EF7D-44DB-8D37-CB04A38F55D9}"/>
            </c:ext>
          </c:extLst>
        </c:ser>
        <c:dLbls>
          <c:showLegendKey val="0"/>
          <c:showVal val="0"/>
          <c:showCatName val="0"/>
          <c:showSerName val="0"/>
          <c:showPercent val="0"/>
          <c:showBubbleSize val="0"/>
        </c:dLbls>
        <c:axId val="307187416"/>
        <c:axId val="307187800"/>
      </c:scatterChart>
      <c:valAx>
        <c:axId val="307187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187800"/>
        <c:crosses val="autoZero"/>
        <c:crossBetween val="midCat"/>
      </c:valAx>
      <c:valAx>
        <c:axId val="307187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187416"/>
        <c:crosses val="autoZero"/>
        <c:crossBetween val="midCat"/>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Discount vs count of  reviews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scatterChart>
        <c:scatterStyle val="lineMarker"/>
        <c:varyColors val="0"/>
        <c:ser>
          <c:idx val="0"/>
          <c:order val="0"/>
          <c:spPr>
            <a:ln w="25400" cap="rnd">
              <a:noFill/>
              <a:round/>
            </a:ln>
            <a:effectLst/>
          </c:spPr>
          <c:marker>
            <c:symbol val="diamond"/>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rendlineLbl>
          </c:trendline>
          <c:xVal>
            <c:numRef>
              <c:f>Discounts!$I$2:$I$50</c:f>
              <c:numCache>
                <c:formatCode>General</c:formatCode>
                <c:ptCount val="49"/>
                <c:pt idx="0">
                  <c:v>0.01</c:v>
                </c:pt>
                <c:pt idx="1">
                  <c:v>0.02</c:v>
                </c:pt>
                <c:pt idx="2">
                  <c:v>0.03</c:v>
                </c:pt>
                <c:pt idx="3">
                  <c:v>0.04</c:v>
                </c:pt>
                <c:pt idx="4">
                  <c:v>0.08</c:v>
                </c:pt>
                <c:pt idx="5">
                  <c:v>0.09</c:v>
                </c:pt>
                <c:pt idx="6">
                  <c:v>0.11</c:v>
                </c:pt>
                <c:pt idx="7">
                  <c:v>0.13</c:v>
                </c:pt>
                <c:pt idx="8">
                  <c:v>0.14000000000000001</c:v>
                </c:pt>
                <c:pt idx="9">
                  <c:v>0.18</c:v>
                </c:pt>
                <c:pt idx="10">
                  <c:v>0.19</c:v>
                </c:pt>
                <c:pt idx="11">
                  <c:v>0.2</c:v>
                </c:pt>
                <c:pt idx="12">
                  <c:v>0.21</c:v>
                </c:pt>
                <c:pt idx="13">
                  <c:v>0.22</c:v>
                </c:pt>
                <c:pt idx="14">
                  <c:v>0.23</c:v>
                </c:pt>
                <c:pt idx="15">
                  <c:v>0.24</c:v>
                </c:pt>
                <c:pt idx="16">
                  <c:v>0.25</c:v>
                </c:pt>
                <c:pt idx="17">
                  <c:v>0.26</c:v>
                </c:pt>
                <c:pt idx="18">
                  <c:v>0.26363636363636361</c:v>
                </c:pt>
                <c:pt idx="19">
                  <c:v>0.27</c:v>
                </c:pt>
                <c:pt idx="20">
                  <c:v>0.28999999999999998</c:v>
                </c:pt>
                <c:pt idx="21">
                  <c:v>0.3</c:v>
                </c:pt>
                <c:pt idx="22">
                  <c:v>0.32</c:v>
                </c:pt>
                <c:pt idx="23">
                  <c:v>0.33</c:v>
                </c:pt>
                <c:pt idx="24">
                  <c:v>0.34</c:v>
                </c:pt>
                <c:pt idx="25">
                  <c:v>0.35</c:v>
                </c:pt>
                <c:pt idx="26">
                  <c:v>0.36</c:v>
                </c:pt>
                <c:pt idx="27">
                  <c:v>0.36685740144810941</c:v>
                </c:pt>
                <c:pt idx="28">
                  <c:v>0.37</c:v>
                </c:pt>
                <c:pt idx="29">
                  <c:v>0.38</c:v>
                </c:pt>
                <c:pt idx="30">
                  <c:v>0.38124999999999998</c:v>
                </c:pt>
                <c:pt idx="31">
                  <c:v>0.39</c:v>
                </c:pt>
                <c:pt idx="32">
                  <c:v>0.4</c:v>
                </c:pt>
                <c:pt idx="33">
                  <c:v>0.41</c:v>
                </c:pt>
                <c:pt idx="34">
                  <c:v>0.42</c:v>
                </c:pt>
                <c:pt idx="35">
                  <c:v>0.43</c:v>
                </c:pt>
                <c:pt idx="36">
                  <c:v>0.45</c:v>
                </c:pt>
                <c:pt idx="37">
                  <c:v>0.46</c:v>
                </c:pt>
                <c:pt idx="38">
                  <c:v>0.47</c:v>
                </c:pt>
                <c:pt idx="39">
                  <c:v>0.48</c:v>
                </c:pt>
                <c:pt idx="40">
                  <c:v>0.49</c:v>
                </c:pt>
                <c:pt idx="41">
                  <c:v>0.5</c:v>
                </c:pt>
                <c:pt idx="42">
                  <c:v>0.51</c:v>
                </c:pt>
                <c:pt idx="43">
                  <c:v>0.52</c:v>
                </c:pt>
                <c:pt idx="44">
                  <c:v>0.53</c:v>
                </c:pt>
                <c:pt idx="45">
                  <c:v>0.54</c:v>
                </c:pt>
                <c:pt idx="46">
                  <c:v>0.55000000000000004</c:v>
                </c:pt>
                <c:pt idx="47">
                  <c:v>0.61</c:v>
                </c:pt>
                <c:pt idx="48">
                  <c:v>0.64</c:v>
                </c:pt>
              </c:numCache>
            </c:numRef>
          </c:xVal>
          <c:yVal>
            <c:numRef>
              <c:f>Discounts!$J$2:$J$50</c:f>
              <c:numCache>
                <c:formatCode>General</c:formatCode>
                <c:ptCount val="49"/>
                <c:pt idx="0">
                  <c:v>1</c:v>
                </c:pt>
                <c:pt idx="1">
                  <c:v>6</c:v>
                </c:pt>
                <c:pt idx="2">
                  <c:v>1</c:v>
                </c:pt>
                <c:pt idx="3">
                  <c:v>2</c:v>
                </c:pt>
                <c:pt idx="4">
                  <c:v>1</c:v>
                </c:pt>
                <c:pt idx="5">
                  <c:v>1</c:v>
                </c:pt>
                <c:pt idx="6">
                  <c:v>1</c:v>
                </c:pt>
                <c:pt idx="7">
                  <c:v>1</c:v>
                </c:pt>
                <c:pt idx="8">
                  <c:v>2</c:v>
                </c:pt>
                <c:pt idx="9">
                  <c:v>1</c:v>
                </c:pt>
                <c:pt idx="10">
                  <c:v>1</c:v>
                </c:pt>
                <c:pt idx="11">
                  <c:v>1</c:v>
                </c:pt>
                <c:pt idx="12">
                  <c:v>1</c:v>
                </c:pt>
                <c:pt idx="13">
                  <c:v>2</c:v>
                </c:pt>
                <c:pt idx="14">
                  <c:v>1</c:v>
                </c:pt>
                <c:pt idx="15">
                  <c:v>2</c:v>
                </c:pt>
                <c:pt idx="16">
                  <c:v>1</c:v>
                </c:pt>
                <c:pt idx="17">
                  <c:v>1</c:v>
                </c:pt>
                <c:pt idx="18">
                  <c:v>1</c:v>
                </c:pt>
                <c:pt idx="19">
                  <c:v>3</c:v>
                </c:pt>
                <c:pt idx="20">
                  <c:v>1</c:v>
                </c:pt>
                <c:pt idx="21">
                  <c:v>1</c:v>
                </c:pt>
                <c:pt idx="22">
                  <c:v>1</c:v>
                </c:pt>
                <c:pt idx="23">
                  <c:v>2</c:v>
                </c:pt>
                <c:pt idx="24">
                  <c:v>4</c:v>
                </c:pt>
                <c:pt idx="25">
                  <c:v>2</c:v>
                </c:pt>
                <c:pt idx="26">
                  <c:v>1</c:v>
                </c:pt>
                <c:pt idx="28">
                  <c:v>2</c:v>
                </c:pt>
                <c:pt idx="29">
                  <c:v>3</c:v>
                </c:pt>
                <c:pt idx="30">
                  <c:v>1</c:v>
                </c:pt>
                <c:pt idx="31">
                  <c:v>1</c:v>
                </c:pt>
                <c:pt idx="32">
                  <c:v>1</c:v>
                </c:pt>
                <c:pt idx="33">
                  <c:v>3</c:v>
                </c:pt>
                <c:pt idx="34">
                  <c:v>4</c:v>
                </c:pt>
                <c:pt idx="35">
                  <c:v>4</c:v>
                </c:pt>
                <c:pt idx="36">
                  <c:v>4</c:v>
                </c:pt>
                <c:pt idx="37">
                  <c:v>3</c:v>
                </c:pt>
                <c:pt idx="38">
                  <c:v>7</c:v>
                </c:pt>
                <c:pt idx="39">
                  <c:v>4</c:v>
                </c:pt>
                <c:pt idx="40">
                  <c:v>14</c:v>
                </c:pt>
                <c:pt idx="41">
                  <c:v>7</c:v>
                </c:pt>
                <c:pt idx="42">
                  <c:v>1</c:v>
                </c:pt>
                <c:pt idx="43">
                  <c:v>2</c:v>
                </c:pt>
                <c:pt idx="44">
                  <c:v>2</c:v>
                </c:pt>
                <c:pt idx="45">
                  <c:v>2</c:v>
                </c:pt>
                <c:pt idx="46">
                  <c:v>3</c:v>
                </c:pt>
                <c:pt idx="47">
                  <c:v>1</c:v>
                </c:pt>
                <c:pt idx="48">
                  <c:v>1</c:v>
                </c:pt>
              </c:numCache>
            </c:numRef>
          </c:yVal>
          <c:smooth val="0"/>
          <c:extLst xmlns:c16r2="http://schemas.microsoft.com/office/drawing/2015/06/chart">
            <c:ext xmlns:c16="http://schemas.microsoft.com/office/drawing/2014/chart" uri="{C3380CC4-5D6E-409C-BE32-E72D297353CC}">
              <c16:uniqueId val="{00000002-CC55-479D-9E59-5808BADC5F6B}"/>
            </c:ext>
          </c:extLst>
        </c:ser>
        <c:dLbls>
          <c:showLegendKey val="0"/>
          <c:showVal val="0"/>
          <c:showCatName val="0"/>
          <c:showSerName val="0"/>
          <c:showPercent val="0"/>
          <c:showBubbleSize val="0"/>
        </c:dLbls>
        <c:axId val="306870512"/>
        <c:axId val="306870896"/>
      </c:scatterChart>
      <c:valAx>
        <c:axId val="30687051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06870896"/>
        <c:crosses val="autoZero"/>
        <c:crossBetween val="midCat"/>
      </c:valAx>
      <c:valAx>
        <c:axId val="30687089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06870512"/>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10 products</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Sheet2!$B$1</c:f>
              <c:strCache>
                <c:ptCount val="1"/>
                <c:pt idx="0">
                  <c:v>Discount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Sheet2!$A$2:$A$11</c:f>
              <c:strCache>
                <c:ptCount val="10"/>
                <c:pt idx="0">
                  <c:v>LASA Aluminum Folding Truck Hand Cart - 68kg Max</c:v>
                </c:pt>
                <c:pt idx="1">
                  <c:v>Classic Black Cat Cotton Hemp Pillow Case For Home Car</c:v>
                </c:pt>
                <c:pt idx="2">
                  <c:v>Anti-Skid Absorbent Insulation Coaster  For Home Office</c:v>
                </c:pt>
                <c:pt idx="3">
                  <c:v>Peacock  Throw Pillow Cushion Case For Home Car</c:v>
                </c:pt>
                <c:pt idx="4">
                  <c:v>Bedroom Simple Floor Hanging Clothes Rack Single Pole Hat Rack - White</c:v>
                </c:pt>
                <c:pt idx="5">
                  <c:v>DIY File Folder, Office Drawer File Holder, Pen Holder, Desktop Storage Rack</c:v>
                </c:pt>
                <c:pt idx="6">
                  <c:v>Konka Healty Electric Kettle, 24-hour Heat Preservation,1.5L,800W, White</c:v>
                </c:pt>
                <c:pt idx="7">
                  <c:v>40cm Gold DIY Acrylic Wall Sticker Clock</c:v>
                </c:pt>
                <c:pt idx="8">
                  <c:v>LASA FOLDING TABLE SERVING STAND</c:v>
                </c:pt>
                <c:pt idx="9">
                  <c:v>Portable Home Small Air Humidifier 3-Speed Fan - Green</c:v>
                </c:pt>
              </c:strCache>
            </c:strRef>
          </c:cat>
          <c:val>
            <c:numRef>
              <c:f>Sheet2!$B$2:$B$11</c:f>
              <c:numCache>
                <c:formatCode>General</c:formatCode>
                <c:ptCount val="10"/>
                <c:pt idx="0">
                  <c:v>0.49</c:v>
                </c:pt>
                <c:pt idx="1">
                  <c:v>0.53</c:v>
                </c:pt>
                <c:pt idx="2">
                  <c:v>0.51</c:v>
                </c:pt>
                <c:pt idx="3">
                  <c:v>0.46</c:v>
                </c:pt>
                <c:pt idx="4">
                  <c:v>0.49</c:v>
                </c:pt>
                <c:pt idx="5">
                  <c:v>0.4</c:v>
                </c:pt>
                <c:pt idx="6">
                  <c:v>0.21</c:v>
                </c:pt>
                <c:pt idx="7">
                  <c:v>0.47</c:v>
                </c:pt>
                <c:pt idx="8">
                  <c:v>0.55000000000000004</c:v>
                </c:pt>
                <c:pt idx="9">
                  <c:v>0.26</c:v>
                </c:pt>
              </c:numCache>
            </c:numRef>
          </c:val>
        </c:ser>
        <c:ser>
          <c:idx val="1"/>
          <c:order val="1"/>
          <c:tx>
            <c:strRef>
              <c:f>Sheet2!$C$1</c:f>
              <c:strCache>
                <c:ptCount val="1"/>
                <c:pt idx="0">
                  <c:v>Review</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Sheet2!$A$2:$A$11</c:f>
              <c:strCache>
                <c:ptCount val="10"/>
                <c:pt idx="0">
                  <c:v>LASA Aluminum Folding Truck Hand Cart - 68kg Max</c:v>
                </c:pt>
                <c:pt idx="1">
                  <c:v>Classic Black Cat Cotton Hemp Pillow Case For Home Car</c:v>
                </c:pt>
                <c:pt idx="2">
                  <c:v>Anti-Skid Absorbent Insulation Coaster  For Home Office</c:v>
                </c:pt>
                <c:pt idx="3">
                  <c:v>Peacock  Throw Pillow Cushion Case For Home Car</c:v>
                </c:pt>
                <c:pt idx="4">
                  <c:v>Bedroom Simple Floor Hanging Clothes Rack Single Pole Hat Rack - White</c:v>
                </c:pt>
                <c:pt idx="5">
                  <c:v>DIY File Folder, Office Drawer File Holder, Pen Holder, Desktop Storage Rack</c:v>
                </c:pt>
                <c:pt idx="6">
                  <c:v>Konka Healty Electric Kettle, 24-hour Heat Preservation,1.5L,800W, White</c:v>
                </c:pt>
                <c:pt idx="7">
                  <c:v>40cm Gold DIY Acrylic Wall Sticker Clock</c:v>
                </c:pt>
                <c:pt idx="8">
                  <c:v>LASA FOLDING TABLE SERVING STAND</c:v>
                </c:pt>
                <c:pt idx="9">
                  <c:v>Portable Home Small Air Humidifier 3-Speed Fan - Green</c:v>
                </c:pt>
              </c:strCache>
            </c:strRef>
          </c:cat>
          <c:val>
            <c:numRef>
              <c:f>Sheet2!$C$2:$C$11</c:f>
              <c:numCache>
                <c:formatCode>General</c:formatCode>
                <c:ptCount val="10"/>
                <c:pt idx="0">
                  <c:v>3</c:v>
                </c:pt>
                <c:pt idx="1">
                  <c:v>2</c:v>
                </c:pt>
                <c:pt idx="2">
                  <c:v>2</c:v>
                </c:pt>
                <c:pt idx="3">
                  <c:v>2</c:v>
                </c:pt>
                <c:pt idx="4">
                  <c:v>1</c:v>
                </c:pt>
                <c:pt idx="5">
                  <c:v>1</c:v>
                </c:pt>
                <c:pt idx="6">
                  <c:v>1</c:v>
                </c:pt>
                <c:pt idx="7">
                  <c:v>12</c:v>
                </c:pt>
                <c:pt idx="8">
                  <c:v>5</c:v>
                </c:pt>
                <c:pt idx="9">
                  <c:v>5</c:v>
                </c:pt>
              </c:numCache>
            </c:numRef>
          </c:val>
        </c:ser>
        <c:ser>
          <c:idx val="2"/>
          <c:order val="2"/>
          <c:tx>
            <c:strRef>
              <c:f>Sheet2!$D$1</c:f>
              <c:strCache>
                <c:ptCount val="1"/>
                <c:pt idx="0">
                  <c:v>Ratings</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Sheet2!$A$2:$A$11</c:f>
              <c:strCache>
                <c:ptCount val="10"/>
                <c:pt idx="0">
                  <c:v>LASA Aluminum Folding Truck Hand Cart - 68kg Max</c:v>
                </c:pt>
                <c:pt idx="1">
                  <c:v>Classic Black Cat Cotton Hemp Pillow Case For Home Car</c:v>
                </c:pt>
                <c:pt idx="2">
                  <c:v>Anti-Skid Absorbent Insulation Coaster  For Home Office</c:v>
                </c:pt>
                <c:pt idx="3">
                  <c:v>Peacock  Throw Pillow Cushion Case For Home Car</c:v>
                </c:pt>
                <c:pt idx="4">
                  <c:v>Bedroom Simple Floor Hanging Clothes Rack Single Pole Hat Rack - White</c:v>
                </c:pt>
                <c:pt idx="5">
                  <c:v>DIY File Folder, Office Drawer File Holder, Pen Holder, Desktop Storage Rack</c:v>
                </c:pt>
                <c:pt idx="6">
                  <c:v>Konka Healty Electric Kettle, 24-hour Heat Preservation,1.5L,800W, White</c:v>
                </c:pt>
                <c:pt idx="7">
                  <c:v>40cm Gold DIY Acrylic Wall Sticker Clock</c:v>
                </c:pt>
                <c:pt idx="8">
                  <c:v>LASA FOLDING TABLE SERVING STAND</c:v>
                </c:pt>
                <c:pt idx="9">
                  <c:v>Portable Home Small Air Humidifier 3-Speed Fan - Green</c:v>
                </c:pt>
              </c:strCache>
            </c:strRef>
          </c:cat>
          <c:val>
            <c:numRef>
              <c:f>Sheet2!$D$2:$D$11</c:f>
              <c:numCache>
                <c:formatCode>General</c:formatCode>
                <c:ptCount val="10"/>
                <c:pt idx="0">
                  <c:v>5</c:v>
                </c:pt>
                <c:pt idx="1">
                  <c:v>5</c:v>
                </c:pt>
                <c:pt idx="2">
                  <c:v>5</c:v>
                </c:pt>
                <c:pt idx="3">
                  <c:v>5</c:v>
                </c:pt>
                <c:pt idx="4">
                  <c:v>5</c:v>
                </c:pt>
                <c:pt idx="5">
                  <c:v>5</c:v>
                </c:pt>
                <c:pt idx="6">
                  <c:v>5</c:v>
                </c:pt>
                <c:pt idx="7">
                  <c:v>4.8</c:v>
                </c:pt>
                <c:pt idx="8">
                  <c:v>4.8</c:v>
                </c:pt>
                <c:pt idx="9">
                  <c:v>4.8</c:v>
                </c:pt>
              </c:numCache>
            </c:numRef>
          </c:val>
        </c:ser>
        <c:dLbls>
          <c:dLblPos val="inEnd"/>
          <c:showLegendKey val="0"/>
          <c:showVal val="1"/>
          <c:showCatName val="0"/>
          <c:showSerName val="0"/>
          <c:showPercent val="0"/>
          <c:showBubbleSize val="0"/>
        </c:dLbls>
        <c:gapWidth val="65"/>
        <c:axId val="306507104"/>
        <c:axId val="306507488"/>
      </c:barChart>
      <c:catAx>
        <c:axId val="30650710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06507488"/>
        <c:crosses val="autoZero"/>
        <c:auto val="1"/>
        <c:lblAlgn val="ctr"/>
        <c:lblOffset val="100"/>
        <c:noMultiLvlLbl val="0"/>
      </c:catAx>
      <c:valAx>
        <c:axId val="30650748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06507104"/>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Copy of Excel_jumia(1) (Recovered).xlsx]Sheet2!PivotTable1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 category</a:t>
            </a:r>
          </a:p>
        </c:rich>
      </c:tx>
      <c:layout>
        <c:manualLayout>
          <c:xMode val="edge"/>
          <c:yMode val="edge"/>
          <c:x val="0.42777777777777776"/>
          <c:y val="0.13323855351414407"/>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Sheet2!$B$19</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Sheet2!$A$20:$A$23</c:f>
              <c:strCache>
                <c:ptCount val="3"/>
                <c:pt idx="0">
                  <c:v>High Discount</c:v>
                </c:pt>
                <c:pt idx="1">
                  <c:v>Low Discount</c:v>
                </c:pt>
                <c:pt idx="2">
                  <c:v>Medium Discount</c:v>
                </c:pt>
              </c:strCache>
            </c:strRef>
          </c:cat>
          <c:val>
            <c:numRef>
              <c:f>Sheet2!$B$20:$B$23</c:f>
              <c:numCache>
                <c:formatCode>General</c:formatCode>
                <c:ptCount val="3"/>
                <c:pt idx="0">
                  <c:v>62</c:v>
                </c:pt>
                <c:pt idx="1">
                  <c:v>18</c:v>
                </c:pt>
                <c:pt idx="2">
                  <c:v>33</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products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47416207349081363"/>
          <c:y val="0.18576407115777194"/>
          <c:w val="0.4802823709536308"/>
          <c:h val="0.62074183435403907"/>
        </c:manualLayout>
      </c:layout>
      <c:barChart>
        <c:barDir val="bar"/>
        <c:grouping val="clustered"/>
        <c:varyColors val="0"/>
        <c:ser>
          <c:idx val="0"/>
          <c:order val="0"/>
          <c:tx>
            <c:strRef>
              <c:f>Sheet2!$B$1</c:f>
              <c:strCache>
                <c:ptCount val="1"/>
                <c:pt idx="0">
                  <c:v>Discount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Sheet2!$A$2:$A$11</c:f>
              <c:strCache>
                <c:ptCount val="10"/>
                <c:pt idx="0">
                  <c:v>LASA Aluminum Folding Truck Hand Cart - 68kg Max</c:v>
                </c:pt>
                <c:pt idx="1">
                  <c:v>Classic Black Cat Cotton Hemp Pillow Case For Home Car</c:v>
                </c:pt>
                <c:pt idx="2">
                  <c:v>Anti-Skid Absorbent Insulation Coaster  For Home Office</c:v>
                </c:pt>
                <c:pt idx="3">
                  <c:v>Peacock  Throw Pillow Cushion Case For Home Car</c:v>
                </c:pt>
                <c:pt idx="4">
                  <c:v>Bedroom Simple Floor Hanging Clothes Rack Single Pole Hat Rack - White</c:v>
                </c:pt>
                <c:pt idx="5">
                  <c:v>DIY File Folder, Office Drawer File Holder, Pen Holder, Desktop Storage Rack</c:v>
                </c:pt>
                <c:pt idx="6">
                  <c:v>Konka Healty Electric Kettle, 24-hour Heat Preservation,1.5L,800W, White</c:v>
                </c:pt>
                <c:pt idx="7">
                  <c:v>40cm Gold DIY Acrylic Wall Sticker Clock</c:v>
                </c:pt>
                <c:pt idx="8">
                  <c:v>LASA FOLDING TABLE SERVING STAND</c:v>
                </c:pt>
                <c:pt idx="9">
                  <c:v>Portable Home Small Air Humidifier 3-Speed Fan - Green</c:v>
                </c:pt>
              </c:strCache>
            </c:strRef>
          </c:cat>
          <c:val>
            <c:numRef>
              <c:f>Sheet2!$B$2:$B$11</c:f>
              <c:numCache>
                <c:formatCode>General</c:formatCode>
                <c:ptCount val="10"/>
                <c:pt idx="0">
                  <c:v>0.49</c:v>
                </c:pt>
                <c:pt idx="1">
                  <c:v>0.53</c:v>
                </c:pt>
                <c:pt idx="2">
                  <c:v>0.51</c:v>
                </c:pt>
                <c:pt idx="3">
                  <c:v>0.46</c:v>
                </c:pt>
                <c:pt idx="4">
                  <c:v>0.49</c:v>
                </c:pt>
                <c:pt idx="5">
                  <c:v>0.4</c:v>
                </c:pt>
                <c:pt idx="6">
                  <c:v>0.21</c:v>
                </c:pt>
                <c:pt idx="7">
                  <c:v>0.47</c:v>
                </c:pt>
                <c:pt idx="8">
                  <c:v>0.55000000000000004</c:v>
                </c:pt>
                <c:pt idx="9">
                  <c:v>0.26</c:v>
                </c:pt>
              </c:numCache>
            </c:numRef>
          </c:val>
        </c:ser>
        <c:ser>
          <c:idx val="1"/>
          <c:order val="1"/>
          <c:tx>
            <c:strRef>
              <c:f>Sheet2!$C$1</c:f>
              <c:strCache>
                <c:ptCount val="1"/>
                <c:pt idx="0">
                  <c:v>Review</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Sheet2!$A$2:$A$11</c:f>
              <c:strCache>
                <c:ptCount val="10"/>
                <c:pt idx="0">
                  <c:v>LASA Aluminum Folding Truck Hand Cart - 68kg Max</c:v>
                </c:pt>
                <c:pt idx="1">
                  <c:v>Classic Black Cat Cotton Hemp Pillow Case For Home Car</c:v>
                </c:pt>
                <c:pt idx="2">
                  <c:v>Anti-Skid Absorbent Insulation Coaster  For Home Office</c:v>
                </c:pt>
                <c:pt idx="3">
                  <c:v>Peacock  Throw Pillow Cushion Case For Home Car</c:v>
                </c:pt>
                <c:pt idx="4">
                  <c:v>Bedroom Simple Floor Hanging Clothes Rack Single Pole Hat Rack - White</c:v>
                </c:pt>
                <c:pt idx="5">
                  <c:v>DIY File Folder, Office Drawer File Holder, Pen Holder, Desktop Storage Rack</c:v>
                </c:pt>
                <c:pt idx="6">
                  <c:v>Konka Healty Electric Kettle, 24-hour Heat Preservation,1.5L,800W, White</c:v>
                </c:pt>
                <c:pt idx="7">
                  <c:v>40cm Gold DIY Acrylic Wall Sticker Clock</c:v>
                </c:pt>
                <c:pt idx="8">
                  <c:v>LASA FOLDING TABLE SERVING STAND</c:v>
                </c:pt>
                <c:pt idx="9">
                  <c:v>Portable Home Small Air Humidifier 3-Speed Fan - Green</c:v>
                </c:pt>
              </c:strCache>
            </c:strRef>
          </c:cat>
          <c:val>
            <c:numRef>
              <c:f>Sheet2!$C$2:$C$11</c:f>
              <c:numCache>
                <c:formatCode>General</c:formatCode>
                <c:ptCount val="10"/>
                <c:pt idx="0">
                  <c:v>3</c:v>
                </c:pt>
                <c:pt idx="1">
                  <c:v>2</c:v>
                </c:pt>
                <c:pt idx="2">
                  <c:v>2</c:v>
                </c:pt>
                <c:pt idx="3">
                  <c:v>2</c:v>
                </c:pt>
                <c:pt idx="4">
                  <c:v>1</c:v>
                </c:pt>
                <c:pt idx="5">
                  <c:v>1</c:v>
                </c:pt>
                <c:pt idx="6">
                  <c:v>1</c:v>
                </c:pt>
                <c:pt idx="7">
                  <c:v>12</c:v>
                </c:pt>
                <c:pt idx="8">
                  <c:v>5</c:v>
                </c:pt>
                <c:pt idx="9">
                  <c:v>5</c:v>
                </c:pt>
              </c:numCache>
            </c:numRef>
          </c:val>
        </c:ser>
        <c:ser>
          <c:idx val="2"/>
          <c:order val="2"/>
          <c:tx>
            <c:strRef>
              <c:f>Sheet2!$D$1</c:f>
              <c:strCache>
                <c:ptCount val="1"/>
                <c:pt idx="0">
                  <c:v>Ratings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Sheet2!$A$2:$A$11</c:f>
              <c:strCache>
                <c:ptCount val="10"/>
                <c:pt idx="0">
                  <c:v>LASA Aluminum Folding Truck Hand Cart - 68kg Max</c:v>
                </c:pt>
                <c:pt idx="1">
                  <c:v>Classic Black Cat Cotton Hemp Pillow Case For Home Car</c:v>
                </c:pt>
                <c:pt idx="2">
                  <c:v>Anti-Skid Absorbent Insulation Coaster  For Home Office</c:v>
                </c:pt>
                <c:pt idx="3">
                  <c:v>Peacock  Throw Pillow Cushion Case For Home Car</c:v>
                </c:pt>
                <c:pt idx="4">
                  <c:v>Bedroom Simple Floor Hanging Clothes Rack Single Pole Hat Rack - White</c:v>
                </c:pt>
                <c:pt idx="5">
                  <c:v>DIY File Folder, Office Drawer File Holder, Pen Holder, Desktop Storage Rack</c:v>
                </c:pt>
                <c:pt idx="6">
                  <c:v>Konka Healty Electric Kettle, 24-hour Heat Preservation,1.5L,800W, White</c:v>
                </c:pt>
                <c:pt idx="7">
                  <c:v>40cm Gold DIY Acrylic Wall Sticker Clock</c:v>
                </c:pt>
                <c:pt idx="8">
                  <c:v>LASA FOLDING TABLE SERVING STAND</c:v>
                </c:pt>
                <c:pt idx="9">
                  <c:v>Portable Home Small Air Humidifier 3-Speed Fan - Green</c:v>
                </c:pt>
              </c:strCache>
            </c:strRef>
          </c:cat>
          <c:val>
            <c:numRef>
              <c:f>Sheet2!$D$2:$D$11</c:f>
              <c:numCache>
                <c:formatCode>General</c:formatCode>
                <c:ptCount val="10"/>
                <c:pt idx="0">
                  <c:v>5</c:v>
                </c:pt>
                <c:pt idx="1">
                  <c:v>5</c:v>
                </c:pt>
                <c:pt idx="2">
                  <c:v>5</c:v>
                </c:pt>
                <c:pt idx="3">
                  <c:v>5</c:v>
                </c:pt>
                <c:pt idx="4">
                  <c:v>5</c:v>
                </c:pt>
                <c:pt idx="5">
                  <c:v>5</c:v>
                </c:pt>
                <c:pt idx="6">
                  <c:v>5</c:v>
                </c:pt>
                <c:pt idx="7">
                  <c:v>4.8</c:v>
                </c:pt>
                <c:pt idx="8">
                  <c:v>4.8</c:v>
                </c:pt>
                <c:pt idx="9">
                  <c:v>4.8</c:v>
                </c:pt>
              </c:numCache>
            </c:numRef>
          </c:val>
        </c:ser>
        <c:dLbls>
          <c:showLegendKey val="0"/>
          <c:showVal val="0"/>
          <c:showCatName val="0"/>
          <c:showSerName val="0"/>
          <c:showPercent val="0"/>
          <c:showBubbleSize val="0"/>
        </c:dLbls>
        <c:gapWidth val="115"/>
        <c:overlap val="-20"/>
        <c:axId val="157983904"/>
        <c:axId val="157984688"/>
      </c:barChart>
      <c:catAx>
        <c:axId val="15798390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984688"/>
        <c:crosses val="autoZero"/>
        <c:auto val="1"/>
        <c:lblAlgn val="ctr"/>
        <c:lblOffset val="100"/>
        <c:noMultiLvlLbl val="0"/>
      </c:catAx>
      <c:valAx>
        <c:axId val="15798468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983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Copy of Excel_jumia(1) (Recovered).xlsx]Sheet2!PivotTable1</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 category</a:t>
            </a:r>
          </a:p>
        </c:rich>
      </c:tx>
      <c:layout>
        <c:manualLayout>
          <c:xMode val="edge"/>
          <c:yMode val="edge"/>
          <c:x val="0.42777777777777776"/>
          <c:y val="0.13323855351414407"/>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2"/>
          </a:solidFill>
          <a:ln>
            <a:noFill/>
          </a:ln>
          <a:effectLst>
            <a:outerShdw blurRad="254000" sx="102000" sy="102000" algn="ctr" rotWithShape="0">
              <a:prstClr val="black">
                <a:alpha val="20000"/>
              </a:prstClr>
            </a:outerShdw>
          </a:effectLst>
          <a:sp3d/>
        </c:spPr>
      </c:pivotFmt>
      <c:pivotFmt>
        <c:idx val="3"/>
        <c:spPr>
          <a:solidFill>
            <a:schemeClr val="accent3"/>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8108974358974353E-2"/>
          <c:y val="0.32059500817114844"/>
          <c:w val="0.55448717948717952"/>
          <c:h val="0.62699409036134635"/>
        </c:manualLayout>
      </c:layout>
      <c:pie3DChart>
        <c:varyColors val="1"/>
        <c:ser>
          <c:idx val="0"/>
          <c:order val="0"/>
          <c:tx>
            <c:strRef>
              <c:f>Sheet2!$B$19</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Sheet2!$A$20:$A$23</c:f>
              <c:strCache>
                <c:ptCount val="3"/>
                <c:pt idx="0">
                  <c:v>High Discount</c:v>
                </c:pt>
                <c:pt idx="1">
                  <c:v>Low Discount</c:v>
                </c:pt>
                <c:pt idx="2">
                  <c:v>Medium Discount</c:v>
                </c:pt>
              </c:strCache>
            </c:strRef>
          </c:cat>
          <c:val>
            <c:numRef>
              <c:f>Sheet2!$B$20:$B$23</c:f>
              <c:numCache>
                <c:formatCode>General</c:formatCode>
                <c:ptCount val="3"/>
                <c:pt idx="0">
                  <c:v>62</c:v>
                </c:pt>
                <c:pt idx="1">
                  <c:v>18</c:v>
                </c:pt>
                <c:pt idx="2">
                  <c:v>33</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Discount vs count of  reviews</a:t>
            </a:r>
          </a:p>
        </c:rich>
      </c:tx>
      <c:layout>
        <c:manualLayout>
          <c:xMode val="edge"/>
          <c:yMode val="edge"/>
          <c:x val="0.1976795974827471"/>
          <c:y val="2.464197678712214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prstDash val="sysDash"/>
              </a:ln>
              <a:effectLst/>
            </c:spPr>
            <c:trendlineType val="linear"/>
            <c:dispRSqr val="0"/>
            <c:dispEq val="0"/>
          </c:trendline>
          <c:trendline>
            <c:spPr>
              <a:ln w="19050" cap="rnd">
                <a:solidFill>
                  <a:schemeClr val="accent1"/>
                </a:solidFill>
                <a:prstDash val="sysDash"/>
              </a:ln>
              <a:effectLst/>
            </c:spPr>
            <c:trendlineType val="linear"/>
            <c:dispRSqr val="1"/>
            <c:dispEq val="0"/>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Discounts!$I$2:$I$50</c:f>
              <c:numCache>
                <c:formatCode>General</c:formatCode>
                <c:ptCount val="49"/>
                <c:pt idx="0">
                  <c:v>0.01</c:v>
                </c:pt>
                <c:pt idx="1">
                  <c:v>0.02</c:v>
                </c:pt>
                <c:pt idx="2">
                  <c:v>0.03</c:v>
                </c:pt>
                <c:pt idx="3">
                  <c:v>0.04</c:v>
                </c:pt>
                <c:pt idx="4">
                  <c:v>0.08</c:v>
                </c:pt>
                <c:pt idx="5">
                  <c:v>0.09</c:v>
                </c:pt>
                <c:pt idx="6">
                  <c:v>0.11</c:v>
                </c:pt>
                <c:pt idx="7">
                  <c:v>0.13</c:v>
                </c:pt>
                <c:pt idx="8">
                  <c:v>0.14000000000000001</c:v>
                </c:pt>
                <c:pt idx="9">
                  <c:v>0.18</c:v>
                </c:pt>
                <c:pt idx="10">
                  <c:v>0.19</c:v>
                </c:pt>
                <c:pt idx="11">
                  <c:v>0.2</c:v>
                </c:pt>
                <c:pt idx="12">
                  <c:v>0.21</c:v>
                </c:pt>
                <c:pt idx="13">
                  <c:v>0.22</c:v>
                </c:pt>
                <c:pt idx="14">
                  <c:v>0.23</c:v>
                </c:pt>
                <c:pt idx="15">
                  <c:v>0.24</c:v>
                </c:pt>
                <c:pt idx="16">
                  <c:v>0.25</c:v>
                </c:pt>
                <c:pt idx="17">
                  <c:v>0.26</c:v>
                </c:pt>
                <c:pt idx="18">
                  <c:v>0.26363636363636361</c:v>
                </c:pt>
                <c:pt idx="19">
                  <c:v>0.27</c:v>
                </c:pt>
                <c:pt idx="20">
                  <c:v>0.28999999999999998</c:v>
                </c:pt>
                <c:pt idx="21">
                  <c:v>0.3</c:v>
                </c:pt>
                <c:pt idx="22">
                  <c:v>0.32</c:v>
                </c:pt>
                <c:pt idx="23">
                  <c:v>0.33</c:v>
                </c:pt>
                <c:pt idx="24">
                  <c:v>0.34</c:v>
                </c:pt>
                <c:pt idx="25">
                  <c:v>0.35</c:v>
                </c:pt>
                <c:pt idx="26">
                  <c:v>0.36</c:v>
                </c:pt>
                <c:pt idx="27">
                  <c:v>0.36685740144810941</c:v>
                </c:pt>
                <c:pt idx="28">
                  <c:v>0.37</c:v>
                </c:pt>
                <c:pt idx="29">
                  <c:v>0.38</c:v>
                </c:pt>
                <c:pt idx="30">
                  <c:v>0.38124999999999998</c:v>
                </c:pt>
                <c:pt idx="31">
                  <c:v>0.39</c:v>
                </c:pt>
                <c:pt idx="32">
                  <c:v>0.4</c:v>
                </c:pt>
                <c:pt idx="33">
                  <c:v>0.41</c:v>
                </c:pt>
                <c:pt idx="34">
                  <c:v>0.42</c:v>
                </c:pt>
                <c:pt idx="35">
                  <c:v>0.43</c:v>
                </c:pt>
                <c:pt idx="36">
                  <c:v>0.45</c:v>
                </c:pt>
                <c:pt idx="37">
                  <c:v>0.46</c:v>
                </c:pt>
                <c:pt idx="38">
                  <c:v>0.47</c:v>
                </c:pt>
                <c:pt idx="39">
                  <c:v>0.48</c:v>
                </c:pt>
                <c:pt idx="40">
                  <c:v>0.49</c:v>
                </c:pt>
                <c:pt idx="41">
                  <c:v>0.5</c:v>
                </c:pt>
                <c:pt idx="42">
                  <c:v>0.51</c:v>
                </c:pt>
                <c:pt idx="43">
                  <c:v>0.52</c:v>
                </c:pt>
                <c:pt idx="44">
                  <c:v>0.53</c:v>
                </c:pt>
                <c:pt idx="45">
                  <c:v>0.54</c:v>
                </c:pt>
                <c:pt idx="46">
                  <c:v>0.55000000000000004</c:v>
                </c:pt>
                <c:pt idx="47">
                  <c:v>0.61</c:v>
                </c:pt>
                <c:pt idx="48">
                  <c:v>0.64</c:v>
                </c:pt>
              </c:numCache>
            </c:numRef>
          </c:xVal>
          <c:yVal>
            <c:numRef>
              <c:f>Discounts!$J$2:$J$50</c:f>
              <c:numCache>
                <c:formatCode>General</c:formatCode>
                <c:ptCount val="49"/>
                <c:pt idx="0">
                  <c:v>1</c:v>
                </c:pt>
                <c:pt idx="1">
                  <c:v>6</c:v>
                </c:pt>
                <c:pt idx="2">
                  <c:v>1</c:v>
                </c:pt>
                <c:pt idx="3">
                  <c:v>2</c:v>
                </c:pt>
                <c:pt idx="4">
                  <c:v>1</c:v>
                </c:pt>
                <c:pt idx="5">
                  <c:v>1</c:v>
                </c:pt>
                <c:pt idx="6">
                  <c:v>1</c:v>
                </c:pt>
                <c:pt idx="7">
                  <c:v>1</c:v>
                </c:pt>
                <c:pt idx="8">
                  <c:v>2</c:v>
                </c:pt>
                <c:pt idx="9">
                  <c:v>1</c:v>
                </c:pt>
                <c:pt idx="10">
                  <c:v>1</c:v>
                </c:pt>
                <c:pt idx="11">
                  <c:v>1</c:v>
                </c:pt>
                <c:pt idx="12">
                  <c:v>1</c:v>
                </c:pt>
                <c:pt idx="13">
                  <c:v>2</c:v>
                </c:pt>
                <c:pt idx="14">
                  <c:v>1</c:v>
                </c:pt>
                <c:pt idx="15">
                  <c:v>2</c:v>
                </c:pt>
                <c:pt idx="16">
                  <c:v>1</c:v>
                </c:pt>
                <c:pt idx="17">
                  <c:v>1</c:v>
                </c:pt>
                <c:pt idx="18">
                  <c:v>1</c:v>
                </c:pt>
                <c:pt idx="19">
                  <c:v>3</c:v>
                </c:pt>
                <c:pt idx="20">
                  <c:v>1</c:v>
                </c:pt>
                <c:pt idx="21">
                  <c:v>1</c:v>
                </c:pt>
                <c:pt idx="22">
                  <c:v>1</c:v>
                </c:pt>
                <c:pt idx="23">
                  <c:v>2</c:v>
                </c:pt>
                <c:pt idx="24">
                  <c:v>4</c:v>
                </c:pt>
                <c:pt idx="25">
                  <c:v>2</c:v>
                </c:pt>
                <c:pt idx="26">
                  <c:v>1</c:v>
                </c:pt>
                <c:pt idx="28">
                  <c:v>2</c:v>
                </c:pt>
                <c:pt idx="29">
                  <c:v>3</c:v>
                </c:pt>
                <c:pt idx="30">
                  <c:v>1</c:v>
                </c:pt>
                <c:pt idx="31">
                  <c:v>1</c:v>
                </c:pt>
                <c:pt idx="32">
                  <c:v>1</c:v>
                </c:pt>
                <c:pt idx="33">
                  <c:v>3</c:v>
                </c:pt>
                <c:pt idx="34">
                  <c:v>4</c:v>
                </c:pt>
                <c:pt idx="35">
                  <c:v>4</c:v>
                </c:pt>
                <c:pt idx="36">
                  <c:v>4</c:v>
                </c:pt>
                <c:pt idx="37">
                  <c:v>3</c:v>
                </c:pt>
                <c:pt idx="38">
                  <c:v>7</c:v>
                </c:pt>
                <c:pt idx="39">
                  <c:v>4</c:v>
                </c:pt>
                <c:pt idx="40">
                  <c:v>14</c:v>
                </c:pt>
                <c:pt idx="41">
                  <c:v>7</c:v>
                </c:pt>
                <c:pt idx="42">
                  <c:v>1</c:v>
                </c:pt>
                <c:pt idx="43">
                  <c:v>2</c:v>
                </c:pt>
                <c:pt idx="44">
                  <c:v>2</c:v>
                </c:pt>
                <c:pt idx="45">
                  <c:v>2</c:v>
                </c:pt>
                <c:pt idx="46">
                  <c:v>3</c:v>
                </c:pt>
                <c:pt idx="47">
                  <c:v>1</c:v>
                </c:pt>
                <c:pt idx="48">
                  <c:v>1</c:v>
                </c:pt>
              </c:numCache>
            </c:numRef>
          </c:yVal>
          <c:smooth val="0"/>
          <c:extLst xmlns:c16r2="http://schemas.microsoft.com/office/drawing/2015/06/chart">
            <c:ext xmlns:c16="http://schemas.microsoft.com/office/drawing/2014/chart" uri="{C3380CC4-5D6E-409C-BE32-E72D297353CC}">
              <c16:uniqueId val="{00000002-CC55-479D-9E59-5808BADC5F6B}"/>
            </c:ext>
          </c:extLst>
        </c:ser>
        <c:dLbls>
          <c:showLegendKey val="0"/>
          <c:showVal val="0"/>
          <c:showCatName val="0"/>
          <c:showSerName val="0"/>
          <c:showPercent val="0"/>
          <c:showBubbleSize val="0"/>
        </c:dLbls>
        <c:axId val="307683896"/>
        <c:axId val="307682720"/>
      </c:scatterChart>
      <c:valAx>
        <c:axId val="30768389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7682720"/>
        <c:crosses val="autoZero"/>
        <c:crossBetween val="midCat"/>
      </c:valAx>
      <c:valAx>
        <c:axId val="3076827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7683896"/>
        <c:crosses val="autoZero"/>
        <c:crossBetween val="midCat"/>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138989</xdr:colOff>
      <xdr:row>40</xdr:row>
      <xdr:rowOff>65837</xdr:rowOff>
    </xdr:from>
    <xdr:to>
      <xdr:col>5</xdr:col>
      <xdr:colOff>21946</xdr:colOff>
      <xdr:row>55</xdr:row>
      <xdr:rowOff>65837</xdr:rowOff>
    </xdr:to>
    <xdr:graphicFrame macro="">
      <xdr:nvGraphicFramePr>
        <xdr:cNvPr id="4" name="Chart 3">
          <a:extLst>
            <a:ext uri="{FF2B5EF4-FFF2-40B4-BE49-F238E27FC236}">
              <a16:creationId xmlns="" xmlns:a16="http://schemas.microsoft.com/office/drawing/2014/main" id="{B83B9C0F-F332-4DF2-A29C-CD2A897087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21</xdr:row>
      <xdr:rowOff>0</xdr:rowOff>
    </xdr:from>
    <xdr:to>
      <xdr:col>4</xdr:col>
      <xdr:colOff>526694</xdr:colOff>
      <xdr:row>36</xdr:row>
      <xdr:rowOff>0</xdr:rowOff>
    </xdr:to>
    <xdr:graphicFrame macro="">
      <xdr:nvGraphicFramePr>
        <xdr:cNvPr id="5" name="Chart 4">
          <a:extLst>
            <a:ext uri="{FF2B5EF4-FFF2-40B4-BE49-F238E27FC236}">
              <a16:creationId xmlns="" xmlns:a16="http://schemas.microsoft.com/office/drawing/2014/main" id="{630D79ED-6565-4D5B-975B-A0E1131FE8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438150</xdr:colOff>
      <xdr:row>0</xdr:row>
      <xdr:rowOff>0</xdr:rowOff>
    </xdr:from>
    <xdr:to>
      <xdr:col>11</xdr:col>
      <xdr:colOff>72390</xdr:colOff>
      <xdr:row>15</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205740</xdr:colOff>
      <xdr:row>17</xdr:row>
      <xdr:rowOff>15240</xdr:rowOff>
    </xdr:from>
    <xdr:to>
      <xdr:col>9</xdr:col>
      <xdr:colOff>457200</xdr:colOff>
      <xdr:row>32</xdr:row>
      <xdr:rowOff>129540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259080</xdr:colOff>
      <xdr:row>17</xdr:row>
      <xdr:rowOff>15240</xdr:rowOff>
    </xdr:from>
    <xdr:to>
      <xdr:col>15</xdr:col>
      <xdr:colOff>76200</xdr:colOff>
      <xdr:row>31</xdr:row>
      <xdr:rowOff>28575</xdr:rowOff>
    </xdr:to>
    <mc:AlternateContent xmlns:mc="http://schemas.openxmlformats.org/markup-compatibility/2006" xmlns:a14="http://schemas.microsoft.com/office/drawing/2010/main">
      <mc:Choice Requires="a14">
        <xdr:graphicFrame macro="">
          <xdr:nvGraphicFramePr>
            <xdr:cNvPr id="4" name="Categorized discount"/>
            <xdr:cNvGraphicFramePr/>
          </xdr:nvGraphicFramePr>
          <xdr:xfrm>
            <a:off x="0" y="0"/>
            <a:ext cx="0" cy="0"/>
          </xdr:xfrm>
          <a:graphic>
            <a:graphicData uri="http://schemas.microsoft.com/office/drawing/2010/slicer">
              <sle:slicer xmlns:sle="http://schemas.microsoft.com/office/drawing/2010/slicer" name="Categorized discount"/>
            </a:graphicData>
          </a:graphic>
        </xdr:graphicFrame>
      </mc:Choice>
      <mc:Fallback xmlns="">
        <xdr:sp macro="" textlink="">
          <xdr:nvSpPr>
            <xdr:cNvPr id="0" name=""/>
            <xdr:cNvSpPr>
              <a:spLocks noTextEdit="1"/>
            </xdr:cNvSpPr>
          </xdr:nvSpPr>
          <xdr:spPr>
            <a:xfrm>
              <a:off x="10439400" y="29946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259080</xdr:colOff>
      <xdr:row>1</xdr:row>
      <xdr:rowOff>30480</xdr:rowOff>
    </xdr:from>
    <xdr:to>
      <xdr:col>16</xdr:col>
      <xdr:colOff>76200</xdr:colOff>
      <xdr:row>15</xdr:row>
      <xdr:rowOff>43815</xdr:rowOff>
    </xdr:to>
    <mc:AlternateContent xmlns:mc="http://schemas.openxmlformats.org/markup-compatibility/2006" xmlns:a14="http://schemas.microsoft.com/office/drawing/2010/main">
      <mc:Choice Requires="a14">
        <xdr:graphicFrame macro="">
          <xdr:nvGraphicFramePr>
            <xdr:cNvPr id="5" name="Categorized ratings"/>
            <xdr:cNvGraphicFramePr/>
          </xdr:nvGraphicFramePr>
          <xdr:xfrm>
            <a:off x="0" y="0"/>
            <a:ext cx="0" cy="0"/>
          </xdr:xfrm>
          <a:graphic>
            <a:graphicData uri="http://schemas.microsoft.com/office/drawing/2010/slicer">
              <sle:slicer xmlns:sle="http://schemas.microsoft.com/office/drawing/2010/slicer" name="Categorized ratings"/>
            </a:graphicData>
          </a:graphic>
        </xdr:graphicFrame>
      </mc:Choice>
      <mc:Fallback xmlns="">
        <xdr:sp macro="" textlink="">
          <xdr:nvSpPr>
            <xdr:cNvPr id="0" name=""/>
            <xdr:cNvSpPr>
              <a:spLocks noTextEdit="1"/>
            </xdr:cNvSpPr>
          </xdr:nvSpPr>
          <xdr:spPr>
            <a:xfrm>
              <a:off x="11109960" y="2057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358140</xdr:colOff>
      <xdr:row>3</xdr:row>
      <xdr:rowOff>106680</xdr:rowOff>
    </xdr:from>
    <xdr:to>
      <xdr:col>4</xdr:col>
      <xdr:colOff>68580</xdr:colOff>
      <xdr:row>8</xdr:row>
      <xdr:rowOff>114300</xdr:rowOff>
    </xdr:to>
    <xdr:sp macro="" textlink="">
      <xdr:nvSpPr>
        <xdr:cNvPr id="2" name="Rectangle 1"/>
        <xdr:cNvSpPr/>
      </xdr:nvSpPr>
      <xdr:spPr>
        <a:xfrm>
          <a:off x="358140" y="868680"/>
          <a:ext cx="2392680" cy="8839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accent2"/>
              </a:solidFill>
            </a:rPr>
            <a:t>Total</a:t>
          </a:r>
          <a:r>
            <a:rPr lang="en-US" sz="1200" b="1" baseline="0">
              <a:solidFill>
                <a:schemeClr val="accent2"/>
              </a:solidFill>
            </a:rPr>
            <a:t> Number of products</a:t>
          </a:r>
        </a:p>
        <a:p>
          <a:pPr algn="l"/>
          <a:endParaRPr lang="en-US" sz="1200" b="1" baseline="0">
            <a:solidFill>
              <a:schemeClr val="tx1"/>
            </a:solidFill>
          </a:endParaRPr>
        </a:p>
        <a:p>
          <a:pPr algn="l"/>
          <a:r>
            <a:rPr lang="en-US" sz="1600" b="1" baseline="0">
              <a:solidFill>
                <a:schemeClr val="tx1"/>
              </a:solidFill>
            </a:rPr>
            <a:t>   113</a:t>
          </a:r>
          <a:endParaRPr lang="en-US" sz="1600" b="1">
            <a:solidFill>
              <a:schemeClr val="tx1"/>
            </a:solidFill>
          </a:endParaRPr>
        </a:p>
      </xdr:txBody>
    </xdr:sp>
    <xdr:clientData/>
  </xdr:twoCellAnchor>
  <xdr:twoCellAnchor>
    <xdr:from>
      <xdr:col>4</xdr:col>
      <xdr:colOff>457200</xdr:colOff>
      <xdr:row>3</xdr:row>
      <xdr:rowOff>91440</xdr:rowOff>
    </xdr:from>
    <xdr:to>
      <xdr:col>8</xdr:col>
      <xdr:colOff>365760</xdr:colOff>
      <xdr:row>8</xdr:row>
      <xdr:rowOff>129540</xdr:rowOff>
    </xdr:to>
    <xdr:sp macro="" textlink="">
      <xdr:nvSpPr>
        <xdr:cNvPr id="3" name="Rectangle 2"/>
        <xdr:cNvSpPr/>
      </xdr:nvSpPr>
      <xdr:spPr>
        <a:xfrm>
          <a:off x="3139440" y="853440"/>
          <a:ext cx="2590800" cy="9144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400" b="1">
              <a:solidFill>
                <a:schemeClr val="accent2"/>
              </a:solidFill>
            </a:rPr>
            <a:t>Average</a:t>
          </a:r>
          <a:r>
            <a:rPr lang="en-US" sz="1400" b="1" baseline="0">
              <a:solidFill>
                <a:schemeClr val="accent2"/>
              </a:solidFill>
            </a:rPr>
            <a:t> rating</a:t>
          </a:r>
        </a:p>
        <a:p>
          <a:pPr algn="l"/>
          <a:endParaRPr lang="en-US" sz="1400" b="1" baseline="0">
            <a:solidFill>
              <a:schemeClr val="accent2"/>
            </a:solidFill>
          </a:endParaRPr>
        </a:p>
        <a:p>
          <a:pPr algn="l"/>
          <a:r>
            <a:rPr lang="en-US" sz="1400" b="1" baseline="0">
              <a:solidFill>
                <a:sysClr val="windowText" lastClr="000000"/>
              </a:solidFill>
            </a:rPr>
            <a:t>    2</a:t>
          </a:r>
          <a:endParaRPr lang="en-US" sz="1400" b="1">
            <a:solidFill>
              <a:sysClr val="windowText" lastClr="000000"/>
            </a:solidFill>
          </a:endParaRPr>
        </a:p>
      </xdr:txBody>
    </xdr:sp>
    <xdr:clientData/>
  </xdr:twoCellAnchor>
  <xdr:twoCellAnchor>
    <xdr:from>
      <xdr:col>8</xdr:col>
      <xdr:colOff>662940</xdr:colOff>
      <xdr:row>3</xdr:row>
      <xdr:rowOff>91440</xdr:rowOff>
    </xdr:from>
    <xdr:to>
      <xdr:col>13</xdr:col>
      <xdr:colOff>53340</xdr:colOff>
      <xdr:row>8</xdr:row>
      <xdr:rowOff>129540</xdr:rowOff>
    </xdr:to>
    <xdr:sp macro="" textlink="">
      <xdr:nvSpPr>
        <xdr:cNvPr id="4" name="Rectangle 3"/>
        <xdr:cNvSpPr/>
      </xdr:nvSpPr>
      <xdr:spPr>
        <a:xfrm>
          <a:off x="6027420" y="853440"/>
          <a:ext cx="2743200" cy="9144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400" b="1">
              <a:solidFill>
                <a:schemeClr val="accent2"/>
              </a:solidFill>
            </a:rPr>
            <a:t>average</a:t>
          </a:r>
          <a:r>
            <a:rPr lang="en-US" sz="1400" b="1" baseline="0">
              <a:solidFill>
                <a:schemeClr val="accent2"/>
              </a:solidFill>
            </a:rPr>
            <a:t> discount</a:t>
          </a:r>
        </a:p>
        <a:p>
          <a:pPr algn="l"/>
          <a:endParaRPr lang="en-US" sz="1400" b="1" baseline="0">
            <a:solidFill>
              <a:schemeClr val="accent2"/>
            </a:solidFill>
          </a:endParaRPr>
        </a:p>
        <a:p>
          <a:pPr algn="l"/>
          <a:r>
            <a:rPr lang="en-US" sz="1400" b="1" baseline="0">
              <a:solidFill>
                <a:sysClr val="windowText" lastClr="000000"/>
              </a:solidFill>
            </a:rPr>
            <a:t>  37%</a:t>
          </a:r>
        </a:p>
        <a:p>
          <a:pPr algn="l"/>
          <a:endParaRPr lang="en-US" sz="1100" baseline="0"/>
        </a:p>
        <a:p>
          <a:pPr algn="l"/>
          <a:r>
            <a:rPr lang="en-US" sz="1100"/>
            <a:t>t</a:t>
          </a:r>
        </a:p>
      </xdr:txBody>
    </xdr:sp>
    <xdr:clientData/>
  </xdr:twoCellAnchor>
  <xdr:twoCellAnchor>
    <xdr:from>
      <xdr:col>13</xdr:col>
      <xdr:colOff>350520</xdr:colOff>
      <xdr:row>3</xdr:row>
      <xdr:rowOff>91440</xdr:rowOff>
    </xdr:from>
    <xdr:to>
      <xdr:col>17</xdr:col>
      <xdr:colOff>289560</xdr:colOff>
      <xdr:row>8</xdr:row>
      <xdr:rowOff>129540</xdr:rowOff>
    </xdr:to>
    <xdr:sp macro="" textlink="">
      <xdr:nvSpPr>
        <xdr:cNvPr id="5" name="Rectangle 4"/>
        <xdr:cNvSpPr/>
      </xdr:nvSpPr>
      <xdr:spPr>
        <a:xfrm>
          <a:off x="9067800" y="853440"/>
          <a:ext cx="2621280" cy="9144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2"/>
              </a:solidFill>
            </a:rPr>
            <a:t>total</a:t>
          </a:r>
          <a:r>
            <a:rPr lang="en-US" sz="1400" b="1" baseline="0">
              <a:solidFill>
                <a:schemeClr val="accent2"/>
              </a:solidFill>
            </a:rPr>
            <a:t> reviews</a:t>
          </a:r>
        </a:p>
        <a:p>
          <a:pPr algn="l"/>
          <a:endParaRPr lang="en-US" sz="1400" b="1" baseline="0">
            <a:solidFill>
              <a:schemeClr val="accent2"/>
            </a:solidFill>
          </a:endParaRPr>
        </a:p>
        <a:p>
          <a:pPr algn="l"/>
          <a:r>
            <a:rPr lang="en-US" sz="1400" b="1" baseline="0">
              <a:solidFill>
                <a:sysClr val="windowText" lastClr="000000"/>
              </a:solidFill>
            </a:rPr>
            <a:t>  723</a:t>
          </a:r>
          <a:endParaRPr lang="en-US" sz="1400" b="1">
            <a:solidFill>
              <a:sysClr val="windowText" lastClr="000000"/>
            </a:solidFill>
          </a:endParaRPr>
        </a:p>
      </xdr:txBody>
    </xdr:sp>
    <xdr:clientData/>
  </xdr:twoCellAnchor>
  <xdr:twoCellAnchor>
    <xdr:from>
      <xdr:col>0</xdr:col>
      <xdr:colOff>236220</xdr:colOff>
      <xdr:row>10</xdr:row>
      <xdr:rowOff>45720</xdr:rowOff>
    </xdr:from>
    <xdr:to>
      <xdr:col>2</xdr:col>
      <xdr:colOff>487680</xdr:colOff>
      <xdr:row>25</xdr:row>
      <xdr:rowOff>38100</xdr:rowOff>
    </xdr:to>
    <xdr:sp macro="" textlink="">
      <xdr:nvSpPr>
        <xdr:cNvPr id="6" name="Rectangle 5"/>
        <xdr:cNvSpPr/>
      </xdr:nvSpPr>
      <xdr:spPr>
        <a:xfrm>
          <a:off x="236220" y="2034540"/>
          <a:ext cx="1592580" cy="262128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30480</xdr:colOff>
      <xdr:row>10</xdr:row>
      <xdr:rowOff>68580</xdr:rowOff>
    </xdr:from>
    <xdr:to>
      <xdr:col>9</xdr:col>
      <xdr:colOff>579120</xdr:colOff>
      <xdr:row>26</xdr:row>
      <xdr:rowOff>7620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152400</xdr:colOff>
      <xdr:row>10</xdr:row>
      <xdr:rowOff>106680</xdr:rowOff>
    </xdr:from>
    <xdr:to>
      <xdr:col>20</xdr:col>
      <xdr:colOff>662940</xdr:colOff>
      <xdr:row>25</xdr:row>
      <xdr:rowOff>114300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15240</xdr:colOff>
      <xdr:row>10</xdr:row>
      <xdr:rowOff>53340</xdr:rowOff>
    </xdr:from>
    <xdr:to>
      <xdr:col>16</xdr:col>
      <xdr:colOff>30480</xdr:colOff>
      <xdr:row>26</xdr:row>
      <xdr:rowOff>22860</xdr:rowOff>
    </xdr:to>
    <xdr:graphicFrame macro="">
      <xdr:nvGraphicFramePr>
        <xdr:cNvPr id="9" name="Chart 8">
          <a:extLst>
            <a:ext uri="{FF2B5EF4-FFF2-40B4-BE49-F238E27FC236}">
              <a16:creationId xmlns="" xmlns:a16="http://schemas.microsoft.com/office/drawing/2014/main" id="{630D79ED-6565-4D5B-975B-A0E1131FE8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327660</xdr:colOff>
      <xdr:row>10</xdr:row>
      <xdr:rowOff>160021</xdr:rowOff>
    </xdr:from>
    <xdr:to>
      <xdr:col>2</xdr:col>
      <xdr:colOff>396240</xdr:colOff>
      <xdr:row>17</xdr:row>
      <xdr:rowOff>68580</xdr:rowOff>
    </xdr:to>
    <mc:AlternateContent xmlns:mc="http://schemas.openxmlformats.org/markup-compatibility/2006" xmlns:a14="http://schemas.microsoft.com/office/drawing/2010/main">
      <mc:Choice Requires="a14">
        <xdr:graphicFrame macro="">
          <xdr:nvGraphicFramePr>
            <xdr:cNvPr id="10" name="Categorized ratings 1"/>
            <xdr:cNvGraphicFramePr/>
          </xdr:nvGraphicFramePr>
          <xdr:xfrm>
            <a:off x="0" y="0"/>
            <a:ext cx="0" cy="0"/>
          </xdr:xfrm>
          <a:graphic>
            <a:graphicData uri="http://schemas.microsoft.com/office/drawing/2010/slicer">
              <sle:slicer xmlns:sle="http://schemas.microsoft.com/office/drawing/2010/slicer" name="Categorized ratings 1"/>
            </a:graphicData>
          </a:graphic>
        </xdr:graphicFrame>
      </mc:Choice>
      <mc:Fallback xmlns="">
        <xdr:sp macro="" textlink="">
          <xdr:nvSpPr>
            <xdr:cNvPr id="0" name=""/>
            <xdr:cNvSpPr>
              <a:spLocks noTextEdit="1"/>
            </xdr:cNvSpPr>
          </xdr:nvSpPr>
          <xdr:spPr>
            <a:xfrm>
              <a:off x="327660" y="2148841"/>
              <a:ext cx="1409700" cy="11353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266700</xdr:colOff>
      <xdr:row>17</xdr:row>
      <xdr:rowOff>152401</xdr:rowOff>
    </xdr:from>
    <xdr:to>
      <xdr:col>2</xdr:col>
      <xdr:colOff>403860</xdr:colOff>
      <xdr:row>23</xdr:row>
      <xdr:rowOff>121921</xdr:rowOff>
    </xdr:to>
    <mc:AlternateContent xmlns:mc="http://schemas.openxmlformats.org/markup-compatibility/2006">
      <mc:Choice xmlns:a14="http://schemas.microsoft.com/office/drawing/2010/main" Requires="a14">
        <xdr:graphicFrame macro="">
          <xdr:nvGraphicFramePr>
            <xdr:cNvPr id="11" name="Categorized discount 1"/>
            <xdr:cNvGraphicFramePr/>
          </xdr:nvGraphicFramePr>
          <xdr:xfrm>
            <a:off x="0" y="0"/>
            <a:ext cx="0" cy="0"/>
          </xdr:xfrm>
          <a:graphic>
            <a:graphicData uri="http://schemas.microsoft.com/office/drawing/2010/slicer">
              <sle:slicer xmlns:sle="http://schemas.microsoft.com/office/drawing/2010/slicer" name="Categorized discount 1"/>
            </a:graphicData>
          </a:graphic>
        </xdr:graphicFrame>
      </mc:Choice>
      <mc:Fallback>
        <xdr:sp macro="" textlink="">
          <xdr:nvSpPr>
            <xdr:cNvPr id="0" name=""/>
            <xdr:cNvSpPr>
              <a:spLocks noTextEdit="1"/>
            </xdr:cNvSpPr>
          </xdr:nvSpPr>
          <xdr:spPr>
            <a:xfrm>
              <a:off x="266700" y="3368041"/>
              <a:ext cx="1478280" cy="1021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541020</xdr:colOff>
      <xdr:row>0</xdr:row>
      <xdr:rowOff>60960</xdr:rowOff>
    </xdr:from>
    <xdr:to>
      <xdr:col>20</xdr:col>
      <xdr:colOff>202692</xdr:colOff>
      <xdr:row>2</xdr:row>
      <xdr:rowOff>140208</xdr:rowOff>
    </xdr:to>
    <xdr:sp macro="" textlink="">
      <xdr:nvSpPr>
        <xdr:cNvPr id="16" name="Down Arrow 15"/>
        <xdr:cNvSpPr/>
      </xdr:nvSpPr>
      <xdr:spPr>
        <a:xfrm>
          <a:off x="13281660" y="60960"/>
          <a:ext cx="332232" cy="66598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327660</xdr:colOff>
      <xdr:row>2</xdr:row>
      <xdr:rowOff>60960</xdr:rowOff>
    </xdr:from>
    <xdr:to>
      <xdr:col>20</xdr:col>
      <xdr:colOff>601980</xdr:colOff>
      <xdr:row>10</xdr:row>
      <xdr:rowOff>22860</xdr:rowOff>
    </xdr:to>
    <xdr:sp macro="" textlink="">
      <xdr:nvSpPr>
        <xdr:cNvPr id="17" name="Flowchart: Sequential Access Storage 16"/>
        <xdr:cNvSpPr/>
      </xdr:nvSpPr>
      <xdr:spPr>
        <a:xfrm>
          <a:off x="11727180" y="647700"/>
          <a:ext cx="2286000" cy="1363980"/>
        </a:xfrm>
        <a:prstGeom prst="flowChartMagneticTap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400">
              <a:solidFill>
                <a:schemeClr val="tx2"/>
              </a:solidFill>
            </a:rPr>
            <a:t>total</a:t>
          </a:r>
          <a:r>
            <a:rPr lang="en-US" sz="1400" baseline="0">
              <a:solidFill>
                <a:schemeClr val="tx2"/>
              </a:solidFill>
            </a:rPr>
            <a:t> sales</a:t>
          </a:r>
        </a:p>
        <a:p>
          <a:pPr algn="l"/>
          <a:r>
            <a:rPr lang="en-US" sz="2000" b="1" baseline="0"/>
            <a:t>ksh 134,732 </a:t>
          </a:r>
          <a:endParaRPr lang="en-US" sz="2000" b="1"/>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user/AppData/Local/Microsoft/Windows/INetCache/IE/5GPP4BR3/Excel_jumia%5b1%5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user/AppData/Local/Microsoft/Windows/INetCache/IE/5GPP4BR3/Excel_jumia%5b1%5d.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Nimu Njihia" refreshedDate="45768.890846759263" createdVersion="8" refreshedVersion="8" minRefreshableVersion="3" recordCount="117">
  <cacheSource type="worksheet">
    <worksheetSource ref="G1:H1048576" sheet="Excel_jumia" r:id="rId2"/>
  </cacheSource>
  <cacheFields count="2">
    <cacheField name="Review" numFmtId="0">
      <sharedItems containsString="0" containsBlank="1" containsNumber="1" containsInteger="1" minValue="0" maxValue="69"/>
    </cacheField>
    <cacheField name="Ratings" numFmtId="0">
      <sharedItems containsString="0" containsBlank="1" containsNumber="1" minValue="0" maxValue="5" count="25">
        <n v="4.5"/>
        <n v="4.0999999999999996"/>
        <n v="4.5999999999999996"/>
        <n v="4.7"/>
        <n v="4.8"/>
        <n v="4"/>
        <n v="3.8"/>
        <n v="4.2"/>
        <n v="5"/>
        <n v="3.3"/>
        <n v="0"/>
        <n v="4.4000000000000004"/>
        <n v="4.3"/>
        <n v="2.5"/>
        <n v="3"/>
        <n v="2.1"/>
        <n v="2.8"/>
        <n v="2.7"/>
        <n v="2.9"/>
        <n v="2.2000000000000002"/>
        <n v="2.2999999999999998"/>
        <n v="2.6"/>
        <n v="2"/>
        <n v="1.9619469026548668"/>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Nimu Njihia" refreshedDate="45768.890847800925" createdVersion="8" refreshedVersion="8" minRefreshableVersion="3" recordCount="113">
  <cacheSource type="worksheet">
    <worksheetSource name="Table4"/>
  </cacheSource>
  <cacheFields count="9">
    <cacheField name="Product" numFmtId="0">
      <sharedItems count="110">
        <s v="115  Piece Set Of Multifunctional Precision Screwdrivers"/>
        <s v="Metal Decorative Hooks Key Hangers Entryway Wall Hooks Towel Hooks - Home"/>
        <s v="Portable Mini Cordless Car Vacuum Cleaner - Blue"/>
        <s v="Weighing Scale Digital Bathroom Body Fat Scale USB-Black"/>
        <s v="Portable Home Small Air Humidifier 3-Speed Fan - Green"/>
        <s v="220V 60W Electric Soldering Iron Kits With Tools, Tips, And Multimeter"/>
        <s v="137 Pieces Cake Decorating Tool Set Baking Supplies"/>
        <s v="Desk Foldable Fan Adjustable Fan Strong Wind 3 Gear Usb"/>
        <s v="LASA FOLDING TABLE SERVING STAND"/>
        <s v="13 In 1 Home Repair Tools Box Kit Set"/>
        <s v="Genebre 115 In 1 Screwdriver Repairing Tool Set For IPhone Cellphone Hand Tool"/>
        <s v="100 Pcs Crochet Hook Tool Set Knitting Hook Set With Box"/>
        <s v="40cm Gold DIY Acrylic Wall Sticker Clock"/>
        <s v="LASA Digital Thermometer And Hydrometer"/>
        <s v="Multifunction Laser Level With Adjustment Tripod"/>
        <s v="Anti-Skid Absorbent Insulation Coaster  For Home Office"/>
        <s v="Peacock  Throw Pillow Cushion Case For Home Car"/>
        <s v="LASA Aluminum Folding Truck Hand Cart - 68kg Max"/>
        <s v="LED Wall Digital Alarm Clock Study Home 12 / 24H Clock Calendar"/>
        <s v="3D Waterproof EVA Plastic Shower Curtain 1.8*2Mtrs"/>
        <s v="3PCS Single Head Knitting Crochet Sweater Needle Set"/>
        <s v="4pcs Bathroom/Kitchen Towel Rack,Roll Paper Holder,Towel Bars,Hook"/>
        <s v="LED Romantic Spaceship Starry Sky Projector,Children's Bedroom Night Light-Blue"/>
        <s v="Foldable Overbed Table/Desk"/>
        <s v="LASA 3 Tier Bamboo Shoe Bench Storage Shelf"/>
        <s v="Electronic Digital Display Vernier Caliper"/>
        <s v="Portable Wardrobe Nonwoven With 3 Hanging Rods And 6 Storage Shelves"/>
        <s v="12 Litre Black Insulated Lunch Box"/>
        <s v="52 Pieces Cake Decorating Tool Set Gift Kit Baking Supplies"/>
        <s v="MultiFunctional Storage Rack Multi-layer Bookshelf"/>
        <s v="Exfoliate And Exfoliate Face Towel - Black"/>
        <s v="12 Litre Insulated Lunch Box Grey"/>
        <s v="LED Eye Protection  Desk Lamp , Study, Reading, USB Fan - Double Pen Holder"/>
        <s v="53Pcs/Set Yarn Knitting Crochet Hooks With Bag - Fortune Cat"/>
        <s v="53 Pieces/Set Yarn Knitting Crochet Hooks With Bag - Pansies"/>
        <s v="DIY File Folder, Office Drawer File Holder, Pen Holder, Desktop Storage Rack"/>
        <s v="Classic Black Cat Cotton Hemp Pillow Case For Home Car"/>
        <s v="Punch-free Great Load Bearing Bathroom Storage Rack Wall Shelf-White"/>
        <s v="1/2/3 Seater Elastic Sofa Cover"/>
        <s v="1/2/3 Seater Elastic Sofa Cover,Living Room/Home Decor Chair Cover-Grey"/>
        <s v="LASA Stainless Steel Double Wall Mount Soap Dispenser - 500ml"/>
        <s v="4M Float Switch Water Level Controller -Water Tank"/>
        <s v="Modern Sofa Throw Pillow Cover-45x45cm-Blue&amp;Red"/>
        <s v="Balloon Insert, Birthday Party Balloon Set, PU Leather"/>
        <s v="Shower Cap Wide Elastic Band Cover Reusable Bashroom Cap"/>
        <s v="Christmas Elk Fence Yard Lawn Decorations Cute For Holidays"/>
        <s v="60W Hot Melt Glue Sprayer - Efficient And Stable Glue Dispensing"/>
        <s v="Car Phone Charging Stand"/>
        <s v="2pcs Solar Street Light Flood Light Outdoor"/>
        <s v="Creative Owl Shape Keychain Black"/>
        <s v="Brush &amp; Paintbrush Cleaning Tool Pink"/>
        <s v="Pen Grips For Kids Pen Grip Posture Correction Tool For Kids"/>
        <s v="Pilates Cloth Bag Waterproof Durable High Capacity Purple"/>
        <s v="Multi-purpose Rice Drainage Basket And Fruit And Vegetable Drainage Sieve"/>
        <s v="Cute Christmas Fence Garden Decorations For Holiday Home"/>
        <s v="Simple Metal Dog Art Sculpture Decoration For Home Office"/>
        <s v="Christmas Fence Garden Decorations Outdoor For Holiday Home"/>
        <s v="Angle Measuring Tool Full Metal Multi Angle Measuring Tool"/>
        <s v="12V 19500rpm Handheld Electric Angle Grinder Tool - UK - Yellow/Black"/>
        <s v="5 Pieces/set Of Stainless Steel Induction Cooker Pots"/>
        <s v="Mythco 120COB Solar Wall Ligt With Motion Sensor And Remote Control 3 Modes"/>
        <s v="5-PCS Stainless Steel Cooking Pot Set With Steamed Slices"/>
        <s v="120W Cordless Vacuum Cleaners Handheld Electric Vacuum Cleaner"/>
        <s v="Intelligent  LED Body Sensor Wireless Lighting Night Light USB"/>
        <s v="VIC Wireless Vacuum Cleaner Dual Use For Home And Car 120W High Power Powerful"/>
        <s v="Artificial Potted Flowers Room Decorative Flowers (2 Pieces)"/>
        <s v="380ML USB Rechargeable Portable Small Blenders And Juicers"/>
        <s v="32PCS Portable Cordless Drill Set With Cyclic Battery Drive -26 Variable Speed"/>
        <s v="Agapeon Toothbrush Holder And Toothpaste Dispenser"/>
        <s v="Large Lazy Inflatable Sofa Chairs PVC Lounger Seat Bag"/>
        <s v="Watercolour Gold Foil Textured Print Pillow Cover"/>
        <s v="Wrought Iron Bathroom Shelf Wall Mounted Free Punch Toilet Rack"/>
        <s v="7-piece Set Of Storage Bags, Travel Storage Bags, Shoe Bags"/>
        <s v="Electric LED UV Mosquito Killer Lamp, Outdoor/Indoor Fly Killer Trap Light -USB"/>
        <s v="2PCS/LOT Solar LED Outdoor Intelligent Light Controlled Wall Lamp"/>
        <s v="3PCS Rotary Scraper Thermomix For Kitchen"/>
        <s v="Cushion Silicone Butt Cushion Summer Ice Cushion Honeycomb Gel Cushion"/>
        <s v="7PCS Silicone Thumb Knife Finger Protector Vegetable Harvesting Knife"/>
        <s v="Memory Foam Neck Pillow Cover, With Pillow Core - 50*30cm"/>
        <s v="Bedroom Simple Floor Hanging Clothes Rack Single Pole Hat Rack - White"/>
        <s v="5m Waterproof Spherical LED String Lights Outdoor Ball Chain Lights Party Lighting Decoration Adjustable"/>
        <s v="2 Pairs Cowhide Split Leather Work Gloves.32â„‰ Or Above Welding Gloves"/>
        <s v="Household Pineapple Peeler Peeler"/>
        <s v="Office Chair Lumbar Back Support Spine Posture Correction Pillow Car Cushion"/>
        <s v="Cartoon Car Decoration Cute Individuality For Car Home Desk"/>
        <s v="Outdoor Portable Water Bottle With Medicine Box - 600ML - Black"/>
        <s v="Wall-Mounted Toothbrush Toothpaste Holder With Multiple Slots"/>
        <s v="Multifunctional Hanging Storage Box Storage Bag (4 Layers)"/>
        <s v="Wall Clock With Hidden Safe Box"/>
        <s v="Portable Wine Table With Folding Round Table"/>
        <s v="Sewing Machine Needle Threader Stitch Insertion Tool Automatic Quick Sewing"/>
        <s v="6 Layers Steel Pipe Assembling Dustproof Storage Shoe Cabinet"/>
        <s v="2PCS Ice Silk Square Cushion Cover Pillowcases - 65x65cm"/>
        <s v="Wall Mount Automatic Toothpaste Dispenser Toothbrush Holder Toothpaste Squeezer"/>
        <s v="Portable Soap Dispenser Kitchen Detergent Press Box Kitchen Tools"/>
        <s v="4 Piece Coloured Stainless Steel Kitchenware Set"/>
        <s v="Metal Wall Clock Silver Dial Crystal Jewelry Round Home Decoration Wall Clock"/>
        <s v="Baby Early Education Shape And Color Cognitive Training Toys"/>
        <s v="8in1 Screwdriver With LED Light"/>
        <s v="Konka Healty Electric Kettle, 24-hour Heat Preservation,1.5L,800W, White"/>
        <s v="9pcs Gas Mask, For Painting, Dust, Formaldehyde Grinding, Polishing"/>
        <s v="24 Grid Wall-mounted Sundries Organiser Fabric Closet Bag Storage Rack"/>
        <s v="1PC Refrigerator Food Seal Pocket Fridge Bags"/>
        <s v="LED Solar Street Light-fake Camera"/>
        <s v="Cartoon Embroidered Mini Towel Bear Cotton Wash Cloth Hand 4pcs"/>
        <s v="Shower Nozzle Cleaning Unclogging Needle Mini Crevice Small Hole Cleaning Brush"/>
        <s v="Thickening Multipurpose Non Stick Easy To Clean Heat Resistant Spoon Pad"/>
        <s v="6 In 1 Bottle Can Opener Multifunctional Easy Opener"/>
        <s v="Wall-mounted Sticker Punch-free Plug Fixer"/>
        <s v="Black Simple Water Cup Wine Coaster Anti Slip Absorbent"/>
      </sharedItems>
    </cacheField>
    <cacheField name="Current price" numFmtId="1">
      <sharedItems containsSemiMixedTypes="0" containsString="0" containsNumber="1" containsInteger="1" minValue="38" maxValue="3750"/>
    </cacheField>
    <cacheField name="Old price" numFmtId="1">
      <sharedItems containsSemiMixedTypes="0" containsString="0" containsNumber="1" containsInteger="1" minValue="80" maxValue="6143"/>
    </cacheField>
    <cacheField name="Absolute discount amount" numFmtId="1">
      <sharedItems containsSemiMixedTypes="0" containsString="0" containsNumber="1" containsInteger="1" minValue="24" maxValue="2585"/>
    </cacheField>
    <cacheField name="Discount" numFmtId="9">
      <sharedItems containsSemiMixedTypes="0" containsString="0" containsNumber="1" minValue="0.01" maxValue="0.64"/>
    </cacheField>
    <cacheField name="Categorized discount" numFmtId="9">
      <sharedItems containsBlank="1" count="4">
        <s v="Medium Discount"/>
        <s v="High Discount"/>
        <s v="Low Discount"/>
        <m u="1"/>
      </sharedItems>
    </cacheField>
    <cacheField name="Review" numFmtId="0">
      <sharedItems containsSemiMixedTypes="0" containsString="0" containsNumber="1" containsInteger="1" minValue="0" maxValue="69"/>
    </cacheField>
    <cacheField name="Ratings" numFmtId="1">
      <sharedItems containsSemiMixedTypes="0" containsString="0" containsNumber="1" minValue="0" maxValue="5"/>
    </cacheField>
    <cacheField name="Categorized ratings" numFmtId="0">
      <sharedItems count="3">
        <s v="Excellent"/>
        <s v="Average"/>
        <s v="Poor"/>
      </sharedItems>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edBy="Nimu Njihia" refreshedDate="45768.897194907404" createdVersion="8" refreshedVersion="8" minRefreshableVersion="3" recordCount="117">
  <cacheSource type="worksheet">
    <worksheetSource ref="A1:B1048576" sheet="Discounts" r:id="rId2"/>
  </cacheSource>
  <cacheFields count="2">
    <cacheField name="Discount" numFmtId="0">
      <sharedItems containsString="0" containsBlank="1" containsNumber="1" minValue="0.01" maxValue="0.64" count="50">
        <n v="0.38"/>
        <n v="0.47"/>
        <n v="0.25"/>
        <n v="0.37"/>
        <n v="0.26"/>
        <n v="0.09"/>
        <n v="0.24"/>
        <n v="0.55000000000000004"/>
        <n v="0.45"/>
        <n v="0.2"/>
        <n v="0.34"/>
        <n v="0.42"/>
        <n v="0.33"/>
        <n v="0.51"/>
        <n v="0.46"/>
        <n v="0.49"/>
        <n v="0.19"/>
        <n v="0.53"/>
        <n v="0.35"/>
        <n v="0.23"/>
        <n v="0.54"/>
        <n v="0.18"/>
        <n v="0.32"/>
        <n v="0.3"/>
        <n v="0.52"/>
        <n v="0.48"/>
        <n v="0.27"/>
        <n v="0.4"/>
        <n v="0.41"/>
        <n v="0.26363636363636361"/>
        <n v="0.38124999999999998"/>
        <n v="0.5"/>
        <n v="0.02"/>
        <n v="0.61"/>
        <n v="0.22"/>
        <n v="0.03"/>
        <n v="0.13"/>
        <n v="0.39"/>
        <n v="0.28999999999999998"/>
        <n v="0.43"/>
        <n v="0.04"/>
        <n v="0.36"/>
        <n v="0.14000000000000001"/>
        <n v="0.11"/>
        <n v="0.08"/>
        <n v="0.21"/>
        <n v="0.01"/>
        <n v="0.64"/>
        <n v="0.36685740144810941"/>
        <m/>
      </sharedItems>
    </cacheField>
    <cacheField name="Review" numFmtId="0">
      <sharedItems containsString="0" containsBlank="1" containsNumber="1" containsInteger="1" minValue="0" maxValue="6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7">
  <r>
    <n v="2"/>
    <x v="0"/>
  </r>
  <r>
    <n v="14"/>
    <x v="1"/>
  </r>
  <r>
    <n v="24"/>
    <x v="2"/>
  </r>
  <r>
    <n v="7"/>
    <x v="3"/>
  </r>
  <r>
    <n v="5"/>
    <x v="4"/>
  </r>
  <r>
    <n v="15"/>
    <x v="5"/>
  </r>
  <r>
    <n v="55"/>
    <x v="2"/>
  </r>
  <r>
    <n v="2"/>
    <x v="5"/>
  </r>
  <r>
    <n v="5"/>
    <x v="4"/>
  </r>
  <r>
    <n v="5"/>
    <x v="6"/>
  </r>
  <r>
    <n v="12"/>
    <x v="1"/>
  </r>
  <r>
    <n v="39"/>
    <x v="3"/>
  </r>
  <r>
    <n v="12"/>
    <x v="4"/>
  </r>
  <r>
    <n v="6"/>
    <x v="0"/>
  </r>
  <r>
    <n v="9"/>
    <x v="7"/>
  </r>
  <r>
    <n v="2"/>
    <x v="8"/>
  </r>
  <r>
    <n v="2"/>
    <x v="8"/>
  </r>
  <r>
    <n v="3"/>
    <x v="8"/>
  </r>
  <r>
    <n v="5"/>
    <x v="2"/>
  </r>
  <r>
    <n v="44"/>
    <x v="2"/>
  </r>
  <r>
    <n v="13"/>
    <x v="9"/>
  </r>
  <r>
    <n v="0"/>
    <x v="10"/>
  </r>
  <r>
    <n v="6"/>
    <x v="5"/>
  </r>
  <r>
    <n v="14"/>
    <x v="11"/>
  </r>
  <r>
    <n v="7"/>
    <x v="12"/>
  </r>
  <r>
    <n v="49"/>
    <x v="2"/>
  </r>
  <r>
    <n v="12"/>
    <x v="6"/>
  </r>
  <r>
    <n v="13"/>
    <x v="6"/>
  </r>
  <r>
    <n v="20"/>
    <x v="1"/>
  </r>
  <r>
    <n v="0"/>
    <x v="10"/>
  </r>
  <r>
    <n v="9"/>
    <x v="12"/>
  </r>
  <r>
    <n v="12"/>
    <x v="3"/>
  </r>
  <r>
    <n v="9"/>
    <x v="12"/>
  </r>
  <r>
    <n v="20"/>
    <x v="3"/>
  </r>
  <r>
    <n v="32"/>
    <x v="0"/>
  </r>
  <r>
    <n v="1"/>
    <x v="8"/>
  </r>
  <r>
    <n v="2"/>
    <x v="8"/>
  </r>
  <r>
    <n v="36"/>
    <x v="12"/>
  </r>
  <r>
    <n v="0"/>
    <x v="10"/>
  </r>
  <r>
    <n v="2"/>
    <x v="0"/>
  </r>
  <r>
    <n v="0"/>
    <x v="10"/>
  </r>
  <r>
    <n v="0"/>
    <x v="10"/>
  </r>
  <r>
    <n v="0"/>
    <x v="10"/>
  </r>
  <r>
    <n v="0"/>
    <x v="10"/>
  </r>
  <r>
    <n v="0"/>
    <x v="10"/>
  </r>
  <r>
    <n v="0"/>
    <x v="10"/>
  </r>
  <r>
    <n v="0"/>
    <x v="10"/>
  </r>
  <r>
    <n v="0"/>
    <x v="10"/>
  </r>
  <r>
    <n v="0"/>
    <x v="10"/>
  </r>
  <r>
    <n v="0"/>
    <x v="10"/>
  </r>
  <r>
    <n v="0"/>
    <x v="10"/>
  </r>
  <r>
    <n v="0"/>
    <x v="10"/>
  </r>
  <r>
    <n v="0"/>
    <x v="10"/>
  </r>
  <r>
    <n v="0"/>
    <x v="10"/>
  </r>
  <r>
    <n v="0"/>
    <x v="10"/>
  </r>
  <r>
    <n v="0"/>
    <x v="10"/>
  </r>
  <r>
    <n v="0"/>
    <x v="10"/>
  </r>
  <r>
    <n v="0"/>
    <x v="10"/>
  </r>
  <r>
    <n v="0"/>
    <x v="10"/>
  </r>
  <r>
    <n v="0"/>
    <x v="10"/>
  </r>
  <r>
    <n v="6"/>
    <x v="13"/>
  </r>
  <r>
    <n v="10"/>
    <x v="14"/>
  </r>
  <r>
    <n v="13"/>
    <x v="15"/>
  </r>
  <r>
    <n v="69"/>
    <x v="16"/>
  </r>
  <r>
    <n v="15"/>
    <x v="17"/>
  </r>
  <r>
    <n v="16"/>
    <x v="18"/>
  </r>
  <r>
    <n v="6"/>
    <x v="19"/>
  </r>
  <r>
    <n v="7"/>
    <x v="20"/>
  </r>
  <r>
    <n v="5"/>
    <x v="14"/>
  </r>
  <r>
    <n v="17"/>
    <x v="21"/>
  </r>
  <r>
    <n v="5"/>
    <x v="14"/>
  </r>
  <r>
    <n v="6"/>
    <x v="20"/>
  </r>
  <r>
    <n v="5"/>
    <x v="14"/>
  </r>
  <r>
    <n v="6"/>
    <x v="19"/>
  </r>
  <r>
    <n v="7"/>
    <x v="15"/>
  </r>
  <r>
    <n v="0"/>
    <x v="10"/>
  </r>
  <r>
    <n v="0"/>
    <x v="10"/>
  </r>
  <r>
    <n v="0"/>
    <x v="10"/>
  </r>
  <r>
    <n v="0"/>
    <x v="10"/>
  </r>
  <r>
    <n v="1"/>
    <x v="14"/>
  </r>
  <r>
    <n v="1"/>
    <x v="8"/>
  </r>
  <r>
    <n v="0"/>
    <x v="10"/>
  </r>
  <r>
    <n v="0"/>
    <x v="10"/>
  </r>
  <r>
    <n v="1"/>
    <x v="5"/>
  </r>
  <r>
    <n v="0"/>
    <x v="10"/>
  </r>
  <r>
    <n v="0"/>
    <x v="10"/>
  </r>
  <r>
    <n v="0"/>
    <x v="10"/>
  </r>
  <r>
    <n v="0"/>
    <x v="10"/>
  </r>
  <r>
    <n v="0"/>
    <x v="10"/>
  </r>
  <r>
    <n v="0"/>
    <x v="10"/>
  </r>
  <r>
    <n v="0"/>
    <x v="10"/>
  </r>
  <r>
    <n v="0"/>
    <x v="10"/>
  </r>
  <r>
    <n v="0"/>
    <x v="10"/>
  </r>
  <r>
    <n v="0"/>
    <x v="10"/>
  </r>
  <r>
    <n v="0"/>
    <x v="10"/>
  </r>
  <r>
    <n v="0"/>
    <x v="10"/>
  </r>
  <r>
    <n v="0"/>
    <x v="10"/>
  </r>
  <r>
    <n v="0"/>
    <x v="10"/>
  </r>
  <r>
    <n v="0"/>
    <x v="10"/>
  </r>
  <r>
    <n v="0"/>
    <x v="10"/>
  </r>
  <r>
    <n v="0"/>
    <x v="10"/>
  </r>
  <r>
    <n v="0"/>
    <x v="10"/>
  </r>
  <r>
    <n v="1"/>
    <x v="8"/>
  </r>
  <r>
    <n v="0"/>
    <x v="10"/>
  </r>
  <r>
    <n v="0"/>
    <x v="10"/>
  </r>
  <r>
    <n v="0"/>
    <x v="10"/>
  </r>
  <r>
    <n v="0"/>
    <x v="10"/>
  </r>
  <r>
    <n v="0"/>
    <x v="10"/>
  </r>
  <r>
    <n v="0"/>
    <x v="10"/>
  </r>
  <r>
    <n v="0"/>
    <x v="10"/>
  </r>
  <r>
    <n v="0"/>
    <x v="10"/>
  </r>
  <r>
    <n v="1"/>
    <x v="22"/>
  </r>
  <r>
    <n v="0"/>
    <x v="10"/>
  </r>
  <r>
    <m/>
    <x v="23"/>
  </r>
  <r>
    <m/>
    <x v="24"/>
  </r>
  <r>
    <m/>
    <x v="24"/>
  </r>
  <r>
    <m/>
    <x v="24"/>
  </r>
</pivotCacheRecords>
</file>

<file path=xl/pivotCache/pivotCacheRecords2.xml><?xml version="1.0" encoding="utf-8"?>
<pivotCacheRecords xmlns="http://schemas.openxmlformats.org/spreadsheetml/2006/main" xmlns:r="http://schemas.openxmlformats.org/officeDocument/2006/relationships" count="113">
  <r>
    <x v="0"/>
    <n v="950"/>
    <n v="1525"/>
    <n v="575"/>
    <n v="0.38"/>
    <x v="0"/>
    <n v="2"/>
    <n v="4.5"/>
    <x v="0"/>
  </r>
  <r>
    <x v="1"/>
    <n v="527"/>
    <n v="999"/>
    <n v="472"/>
    <n v="0.47"/>
    <x v="1"/>
    <n v="14"/>
    <n v="4.0999999999999996"/>
    <x v="1"/>
  </r>
  <r>
    <x v="2"/>
    <n v="2199"/>
    <n v="2923"/>
    <n v="724"/>
    <n v="0.25"/>
    <x v="0"/>
    <n v="24"/>
    <n v="4.5999999999999996"/>
    <x v="0"/>
  </r>
  <r>
    <x v="3"/>
    <n v="1580"/>
    <n v="2499"/>
    <n v="919"/>
    <n v="0.37"/>
    <x v="0"/>
    <n v="7"/>
    <n v="4.7"/>
    <x v="0"/>
  </r>
  <r>
    <x v="4"/>
    <n v="1740"/>
    <n v="2356"/>
    <n v="616"/>
    <n v="0.26"/>
    <x v="0"/>
    <n v="5"/>
    <n v="4.8"/>
    <x v="0"/>
  </r>
  <r>
    <x v="5"/>
    <n v="2999"/>
    <n v="3290"/>
    <n v="291"/>
    <n v="0.09"/>
    <x v="2"/>
    <n v="15"/>
    <n v="4"/>
    <x v="1"/>
  </r>
  <r>
    <x v="6"/>
    <n v="2319"/>
    <n v="3032"/>
    <n v="713"/>
    <n v="0.24"/>
    <x v="0"/>
    <n v="55"/>
    <n v="4.5999999999999996"/>
    <x v="0"/>
  </r>
  <r>
    <x v="7"/>
    <n v="988"/>
    <n v="1580"/>
    <n v="592"/>
    <n v="0.37"/>
    <x v="0"/>
    <n v="2"/>
    <n v="4"/>
    <x v="1"/>
  </r>
  <r>
    <x v="8"/>
    <n v="1274"/>
    <n v="2800"/>
    <n v="1526"/>
    <n v="0.55000000000000004"/>
    <x v="1"/>
    <n v="5"/>
    <n v="4.8"/>
    <x v="0"/>
  </r>
  <r>
    <x v="9"/>
    <n v="1600"/>
    <n v="2929"/>
    <n v="1329"/>
    <n v="0.45"/>
    <x v="1"/>
    <n v="5"/>
    <n v="3.8"/>
    <x v="1"/>
  </r>
  <r>
    <x v="10"/>
    <n v="799"/>
    <n v="999"/>
    <n v="200"/>
    <n v="0.2"/>
    <x v="0"/>
    <n v="12"/>
    <n v="4.0999999999999996"/>
    <x v="1"/>
  </r>
  <r>
    <x v="11"/>
    <n v="990"/>
    <n v="1500"/>
    <n v="510"/>
    <n v="0.34"/>
    <x v="0"/>
    <n v="39"/>
    <n v="4.7"/>
    <x v="0"/>
  </r>
  <r>
    <x v="12"/>
    <n v="552"/>
    <n v="1035"/>
    <n v="483"/>
    <n v="0.47"/>
    <x v="1"/>
    <n v="12"/>
    <n v="4.8"/>
    <x v="0"/>
  </r>
  <r>
    <x v="13"/>
    <n v="501"/>
    <n v="860"/>
    <n v="359"/>
    <n v="0.42"/>
    <x v="1"/>
    <n v="6"/>
    <n v="4.5"/>
    <x v="0"/>
  </r>
  <r>
    <x v="14"/>
    <n v="1680"/>
    <n v="2499"/>
    <n v="819"/>
    <n v="0.33"/>
    <x v="0"/>
    <n v="9"/>
    <n v="4.2"/>
    <x v="1"/>
  </r>
  <r>
    <x v="15"/>
    <n v="332"/>
    <n v="684"/>
    <n v="352"/>
    <n v="0.51"/>
    <x v="1"/>
    <n v="2"/>
    <n v="5"/>
    <x v="0"/>
  </r>
  <r>
    <x v="16"/>
    <n v="195"/>
    <n v="360"/>
    <n v="165"/>
    <n v="0.46"/>
    <x v="1"/>
    <n v="2"/>
    <n v="5"/>
    <x v="0"/>
  </r>
  <r>
    <x v="17"/>
    <n v="2025"/>
    <n v="3971"/>
    <n v="1946"/>
    <n v="0.49"/>
    <x v="1"/>
    <n v="3"/>
    <n v="5"/>
    <x v="0"/>
  </r>
  <r>
    <x v="18"/>
    <n v="2999"/>
    <n v="3699"/>
    <n v="700"/>
    <n v="0.19"/>
    <x v="2"/>
    <n v="5"/>
    <n v="4.5999999999999996"/>
    <x v="0"/>
  </r>
  <r>
    <x v="19"/>
    <n v="998"/>
    <n v="1966"/>
    <n v="968"/>
    <n v="0.49"/>
    <x v="1"/>
    <n v="44"/>
    <n v="4.5999999999999996"/>
    <x v="0"/>
  </r>
  <r>
    <x v="20"/>
    <n v="38"/>
    <n v="80"/>
    <n v="42"/>
    <n v="0.53"/>
    <x v="1"/>
    <n v="13"/>
    <n v="3.3"/>
    <x v="1"/>
  </r>
  <r>
    <x v="21"/>
    <n v="1860"/>
    <n v="3220"/>
    <n v="1360"/>
    <n v="0.42"/>
    <x v="1"/>
    <n v="0"/>
    <n v="0"/>
    <x v="2"/>
  </r>
  <r>
    <x v="22"/>
    <n v="880"/>
    <n v="1350"/>
    <n v="470"/>
    <n v="0.35"/>
    <x v="0"/>
    <n v="6"/>
    <n v="4"/>
    <x v="1"/>
  </r>
  <r>
    <x v="23"/>
    <n v="1650"/>
    <n v="2150"/>
    <n v="500"/>
    <n v="0.23"/>
    <x v="0"/>
    <n v="14"/>
    <n v="4.4000000000000004"/>
    <x v="1"/>
  </r>
  <r>
    <x v="24"/>
    <n v="2048"/>
    <n v="4500"/>
    <n v="2452"/>
    <n v="0.54"/>
    <x v="1"/>
    <n v="7"/>
    <n v="4.3"/>
    <x v="1"/>
  </r>
  <r>
    <x v="25"/>
    <n v="420"/>
    <n v="647"/>
    <n v="227"/>
    <n v="0.35"/>
    <x v="0"/>
    <n v="49"/>
    <n v="4.5999999999999996"/>
    <x v="0"/>
  </r>
  <r>
    <x v="26"/>
    <n v="2880"/>
    <n v="3520"/>
    <n v="640"/>
    <n v="0.18"/>
    <x v="2"/>
    <n v="12"/>
    <n v="3.8"/>
    <x v="1"/>
  </r>
  <r>
    <x v="27"/>
    <n v="1350"/>
    <n v="1990"/>
    <n v="640"/>
    <n v="0.32"/>
    <x v="0"/>
    <n v="13"/>
    <n v="3.8"/>
    <x v="1"/>
  </r>
  <r>
    <x v="28"/>
    <n v="1758"/>
    <n v="2499"/>
    <n v="741"/>
    <n v="0.3"/>
    <x v="0"/>
    <n v="20"/>
    <n v="4.0999999999999996"/>
    <x v="1"/>
  </r>
  <r>
    <x v="29"/>
    <n v="2200"/>
    <n v="4080"/>
    <n v="1880"/>
    <n v="0.46"/>
    <x v="1"/>
    <n v="0"/>
    <n v="0"/>
    <x v="2"/>
  </r>
  <r>
    <x v="30"/>
    <n v="185"/>
    <n v="382"/>
    <n v="197"/>
    <n v="0.52"/>
    <x v="1"/>
    <n v="9"/>
    <n v="4.3"/>
    <x v="1"/>
  </r>
  <r>
    <x v="31"/>
    <n v="980"/>
    <n v="1490"/>
    <n v="510"/>
    <n v="0.34"/>
    <x v="0"/>
    <n v="12"/>
    <n v="4.7"/>
    <x v="0"/>
  </r>
  <r>
    <x v="32"/>
    <n v="1820"/>
    <n v="3490"/>
    <n v="1670"/>
    <n v="0.48"/>
    <x v="1"/>
    <n v="9"/>
    <n v="4.3"/>
    <x v="1"/>
  </r>
  <r>
    <x v="33"/>
    <n v="1940"/>
    <n v="2650"/>
    <n v="710"/>
    <n v="0.27"/>
    <x v="0"/>
    <n v="20"/>
    <n v="4.7"/>
    <x v="0"/>
  </r>
  <r>
    <x v="34"/>
    <n v="1980"/>
    <n v="2699"/>
    <n v="719"/>
    <n v="0.27"/>
    <x v="0"/>
    <n v="32"/>
    <n v="4.5"/>
    <x v="0"/>
  </r>
  <r>
    <x v="35"/>
    <n v="1620"/>
    <n v="2690"/>
    <n v="1070"/>
    <n v="0.4"/>
    <x v="0"/>
    <n v="1"/>
    <n v="5"/>
    <x v="0"/>
  </r>
  <r>
    <x v="36"/>
    <n v="171"/>
    <n v="360"/>
    <n v="189"/>
    <n v="0.53"/>
    <x v="1"/>
    <n v="2"/>
    <n v="5"/>
    <x v="0"/>
  </r>
  <r>
    <x v="37"/>
    <n v="389"/>
    <n v="656"/>
    <n v="267"/>
    <n v="0.41"/>
    <x v="1"/>
    <n v="36"/>
    <n v="4.3"/>
    <x v="1"/>
  </r>
  <r>
    <x v="38"/>
    <n v="1620"/>
    <n v="2200"/>
    <n v="580"/>
    <n v="0.26363636363636361"/>
    <x v="0"/>
    <n v="0"/>
    <n v="0"/>
    <x v="2"/>
  </r>
  <r>
    <x v="39"/>
    <n v="1980"/>
    <n v="3200"/>
    <n v="1220"/>
    <n v="0.38124999999999998"/>
    <x v="0"/>
    <n v="2"/>
    <n v="4.5"/>
    <x v="0"/>
  </r>
  <r>
    <x v="40"/>
    <n v="2750"/>
    <n v="4471"/>
    <n v="1721"/>
    <n v="0.38"/>
    <x v="0"/>
    <n v="0"/>
    <n v="0"/>
    <x v="2"/>
  </r>
  <r>
    <x v="41"/>
    <n v="475"/>
    <n v="931"/>
    <n v="456"/>
    <n v="0.49"/>
    <x v="1"/>
    <n v="0"/>
    <n v="0"/>
    <x v="2"/>
  </r>
  <r>
    <x v="42"/>
    <n v="238"/>
    <n v="476"/>
    <n v="238"/>
    <n v="0.5"/>
    <x v="1"/>
    <n v="0"/>
    <n v="0"/>
    <x v="2"/>
  </r>
  <r>
    <x v="43"/>
    <n v="610"/>
    <n v="1060"/>
    <n v="450"/>
    <n v="0.42"/>
    <x v="1"/>
    <n v="0"/>
    <n v="0"/>
    <x v="2"/>
  </r>
  <r>
    <x v="44"/>
    <n v="2132"/>
    <n v="2169"/>
    <n v="37"/>
    <n v="0.02"/>
    <x v="2"/>
    <n v="0"/>
    <n v="0"/>
    <x v="2"/>
  </r>
  <r>
    <x v="45"/>
    <n v="999"/>
    <n v="2000"/>
    <n v="1001"/>
    <n v="0.5"/>
    <x v="1"/>
    <n v="0"/>
    <n v="0"/>
    <x v="2"/>
  </r>
  <r>
    <x v="46"/>
    <n v="1190"/>
    <n v="1785"/>
    <n v="595"/>
    <n v="0.33"/>
    <x v="0"/>
    <n v="0"/>
    <n v="0"/>
    <x v="2"/>
  </r>
  <r>
    <x v="47"/>
    <n v="671"/>
    <n v="1316"/>
    <n v="645"/>
    <n v="0.49"/>
    <x v="1"/>
    <n v="0"/>
    <n v="0"/>
    <x v="2"/>
  </r>
  <r>
    <x v="48"/>
    <n v="1200"/>
    <n v="1950"/>
    <n v="750"/>
    <n v="0.38"/>
    <x v="0"/>
    <n v="0"/>
    <n v="0"/>
    <x v="2"/>
  </r>
  <r>
    <x v="49"/>
    <n v="199"/>
    <n v="504"/>
    <n v="305"/>
    <n v="0.61"/>
    <x v="1"/>
    <n v="0"/>
    <n v="0"/>
    <x v="2"/>
  </r>
  <r>
    <x v="50"/>
    <n v="299"/>
    <n v="600"/>
    <n v="301"/>
    <n v="0.5"/>
    <x v="1"/>
    <n v="0"/>
    <n v="0"/>
    <x v="2"/>
  </r>
  <r>
    <x v="51"/>
    <n v="1660"/>
    <n v="1699"/>
    <n v="39"/>
    <n v="0.02"/>
    <x v="2"/>
    <n v="0"/>
    <n v="0"/>
    <x v="2"/>
  </r>
  <r>
    <x v="52"/>
    <n v="299"/>
    <n v="384"/>
    <n v="85"/>
    <n v="0.22"/>
    <x v="0"/>
    <n v="0"/>
    <n v="0"/>
    <x v="2"/>
  </r>
  <r>
    <x v="53"/>
    <n v="1459"/>
    <n v="1499"/>
    <n v="40"/>
    <n v="0.03"/>
    <x v="2"/>
    <n v="0"/>
    <n v="0"/>
    <x v="2"/>
  </r>
  <r>
    <x v="54"/>
    <n v="799"/>
    <n v="1343"/>
    <n v="544"/>
    <n v="0.41"/>
    <x v="1"/>
    <n v="0"/>
    <n v="0"/>
    <x v="2"/>
  </r>
  <r>
    <x v="55"/>
    <n v="499"/>
    <n v="900"/>
    <n v="401"/>
    <n v="0.45"/>
    <x v="1"/>
    <n v="0"/>
    <n v="0"/>
    <x v="2"/>
  </r>
  <r>
    <x v="56"/>
    <n v="699"/>
    <n v="1343"/>
    <n v="644"/>
    <n v="0.48"/>
    <x v="1"/>
    <n v="0"/>
    <n v="0"/>
    <x v="2"/>
  </r>
  <r>
    <x v="57"/>
    <n v="799"/>
    <n v="1567"/>
    <n v="768"/>
    <n v="0.49"/>
    <x v="1"/>
    <n v="0"/>
    <n v="0"/>
    <x v="2"/>
  </r>
  <r>
    <x v="58"/>
    <n v="2799"/>
    <n v="3810"/>
    <n v="1011"/>
    <n v="0.27"/>
    <x v="0"/>
    <n v="0"/>
    <n v="0"/>
    <x v="2"/>
  </r>
  <r>
    <x v="55"/>
    <n v="399"/>
    <n v="896"/>
    <n v="497"/>
    <n v="0.55000000000000004"/>
    <x v="1"/>
    <n v="0"/>
    <n v="0"/>
    <x v="2"/>
  </r>
  <r>
    <x v="59"/>
    <n v="2170"/>
    <n v="2500"/>
    <n v="330"/>
    <n v="0.13"/>
    <x v="2"/>
    <n v="6"/>
    <n v="2.5"/>
    <x v="2"/>
  </r>
  <r>
    <x v="60"/>
    <n v="458"/>
    <n v="986"/>
    <n v="528"/>
    <n v="0.54"/>
    <x v="1"/>
    <n v="10"/>
    <n v="3"/>
    <x v="1"/>
  </r>
  <r>
    <x v="61"/>
    <n v="2115"/>
    <n v="4700"/>
    <n v="2585"/>
    <n v="0.55000000000000004"/>
    <x v="1"/>
    <n v="13"/>
    <n v="2.1"/>
    <x v="2"/>
  </r>
  <r>
    <x v="62"/>
    <n v="445"/>
    <n v="873"/>
    <n v="428"/>
    <n v="0.49"/>
    <x v="1"/>
    <n v="69"/>
    <n v="2.8"/>
    <x v="2"/>
  </r>
  <r>
    <x v="63"/>
    <n v="325"/>
    <n v="680"/>
    <n v="355"/>
    <n v="0.52"/>
    <x v="1"/>
    <n v="15"/>
    <n v="2.7"/>
    <x v="2"/>
  </r>
  <r>
    <x v="64"/>
    <n v="1220"/>
    <n v="1555"/>
    <n v="335"/>
    <n v="0.22"/>
    <x v="0"/>
    <n v="16"/>
    <n v="2.9"/>
    <x v="2"/>
  </r>
  <r>
    <x v="65"/>
    <n v="990"/>
    <n v="1814"/>
    <n v="824"/>
    <n v="0.45"/>
    <x v="1"/>
    <n v="6"/>
    <n v="2.2000000000000002"/>
    <x v="2"/>
  </r>
  <r>
    <x v="66"/>
    <n v="1000"/>
    <n v="2000"/>
    <n v="1000"/>
    <n v="0.5"/>
    <x v="1"/>
    <n v="7"/>
    <n v="2.2999999999999998"/>
    <x v="2"/>
  </r>
  <r>
    <x v="67"/>
    <n v="3750"/>
    <n v="6143"/>
    <n v="2393"/>
    <n v="0.39"/>
    <x v="0"/>
    <n v="5"/>
    <n v="3"/>
    <x v="1"/>
  </r>
  <r>
    <x v="68"/>
    <n v="382"/>
    <n v="700"/>
    <n v="318"/>
    <n v="0.45"/>
    <x v="1"/>
    <n v="17"/>
    <n v="2.6"/>
    <x v="2"/>
  </r>
  <r>
    <x v="69"/>
    <n v="2300"/>
    <n v="3240"/>
    <n v="940"/>
    <n v="0.28999999999999998"/>
    <x v="0"/>
    <n v="5"/>
    <n v="3"/>
    <x v="1"/>
  </r>
  <r>
    <x v="70"/>
    <n v="345"/>
    <n v="602"/>
    <n v="257"/>
    <n v="0.43"/>
    <x v="1"/>
    <n v="6"/>
    <n v="2.2999999999999998"/>
    <x v="2"/>
  </r>
  <r>
    <x v="71"/>
    <n v="509"/>
    <n v="899"/>
    <n v="390"/>
    <n v="0.43"/>
    <x v="1"/>
    <n v="5"/>
    <n v="3"/>
    <x v="1"/>
  </r>
  <r>
    <x v="72"/>
    <n v="968"/>
    <n v="1814"/>
    <n v="846"/>
    <n v="0.47"/>
    <x v="1"/>
    <n v="6"/>
    <n v="2.2000000000000002"/>
    <x v="2"/>
  </r>
  <r>
    <x v="73"/>
    <n v="1570"/>
    <n v="2988"/>
    <n v="1418"/>
    <n v="0.47"/>
    <x v="1"/>
    <n v="7"/>
    <n v="2.1"/>
    <x v="2"/>
  </r>
  <r>
    <x v="74"/>
    <n v="790"/>
    <n v="1485"/>
    <n v="695"/>
    <n v="0.47"/>
    <x v="1"/>
    <n v="0"/>
    <n v="0"/>
    <x v="2"/>
  </r>
  <r>
    <x v="75"/>
    <n v="690"/>
    <n v="1200"/>
    <n v="510"/>
    <n v="0.43"/>
    <x v="1"/>
    <n v="0"/>
    <n v="0"/>
    <x v="2"/>
  </r>
  <r>
    <x v="76"/>
    <n v="1732"/>
    <n v="1799"/>
    <n v="67"/>
    <n v="0.04"/>
    <x v="2"/>
    <n v="0"/>
    <n v="0"/>
    <x v="2"/>
  </r>
  <r>
    <x v="77"/>
    <n v="230"/>
    <n v="450"/>
    <n v="220"/>
    <n v="0.49"/>
    <x v="1"/>
    <n v="0"/>
    <n v="0"/>
    <x v="2"/>
  </r>
  <r>
    <x v="78"/>
    <n v="1189"/>
    <n v="2199"/>
    <n v="1010"/>
    <n v="0.46"/>
    <x v="1"/>
    <n v="1"/>
    <n v="3"/>
    <x v="1"/>
  </r>
  <r>
    <x v="79"/>
    <n v="979"/>
    <n v="1920"/>
    <n v="941"/>
    <n v="0.49"/>
    <x v="1"/>
    <n v="1"/>
    <n v="5"/>
    <x v="0"/>
  </r>
  <r>
    <x v="80"/>
    <n v="1460"/>
    <n v="2290"/>
    <n v="830"/>
    <n v="0.36"/>
    <x v="0"/>
    <n v="0"/>
    <n v="0"/>
    <x v="2"/>
  </r>
  <r>
    <x v="81"/>
    <n v="1666"/>
    <n v="1699"/>
    <n v="33"/>
    <n v="0.02"/>
    <x v="2"/>
    <n v="0"/>
    <n v="0"/>
    <x v="2"/>
  </r>
  <r>
    <x v="82"/>
    <n v="330"/>
    <n v="647"/>
    <n v="317"/>
    <n v="0.49"/>
    <x v="1"/>
    <n v="1"/>
    <n v="4"/>
    <x v="1"/>
  </r>
  <r>
    <x v="49"/>
    <n v="176"/>
    <n v="345"/>
    <n v="169"/>
    <n v="0.49"/>
    <x v="1"/>
    <n v="0"/>
    <n v="0"/>
    <x v="2"/>
  </r>
  <r>
    <x v="83"/>
    <n v="1466"/>
    <n v="1699"/>
    <n v="233"/>
    <n v="0.14000000000000001"/>
    <x v="2"/>
    <n v="0"/>
    <n v="0"/>
    <x v="2"/>
  </r>
  <r>
    <x v="84"/>
    <n v="274"/>
    <n v="537"/>
    <n v="263"/>
    <n v="0.49"/>
    <x v="1"/>
    <n v="0"/>
    <n v="0"/>
    <x v="2"/>
  </r>
  <r>
    <x v="85"/>
    <n v="799"/>
    <n v="900"/>
    <n v="101"/>
    <n v="0.11"/>
    <x v="2"/>
    <n v="0"/>
    <n v="0"/>
    <x v="2"/>
  </r>
  <r>
    <x v="57"/>
    <n v="657"/>
    <n v="1288"/>
    <n v="631"/>
    <n v="0.49"/>
    <x v="1"/>
    <n v="0"/>
    <n v="0"/>
    <x v="2"/>
  </r>
  <r>
    <x v="86"/>
    <n v="1468"/>
    <n v="1699"/>
    <n v="231"/>
    <n v="0.14000000000000001"/>
    <x v="2"/>
    <n v="0"/>
    <n v="0"/>
    <x v="2"/>
  </r>
  <r>
    <x v="87"/>
    <n v="630"/>
    <n v="1100"/>
    <n v="470"/>
    <n v="0.43"/>
    <x v="1"/>
    <n v="0"/>
    <n v="0"/>
    <x v="2"/>
  </r>
  <r>
    <x v="88"/>
    <n v="850"/>
    <n v="1700"/>
    <n v="850"/>
    <n v="0.5"/>
    <x v="1"/>
    <n v="0"/>
    <n v="0"/>
    <x v="2"/>
  </r>
  <r>
    <x v="89"/>
    <n v="1300"/>
    <n v="2500"/>
    <n v="1200"/>
    <n v="0.48"/>
    <x v="1"/>
    <n v="0"/>
    <n v="0"/>
    <x v="2"/>
  </r>
  <r>
    <x v="90"/>
    <n v="105"/>
    <n v="200"/>
    <n v="95"/>
    <n v="0.48"/>
    <x v="1"/>
    <n v="0"/>
    <n v="0"/>
    <x v="2"/>
  </r>
  <r>
    <x v="91"/>
    <n v="899"/>
    <n v="1699"/>
    <n v="800"/>
    <n v="0.47"/>
    <x v="1"/>
    <n v="0"/>
    <n v="0"/>
    <x v="2"/>
  </r>
  <r>
    <x v="92"/>
    <n v="1200"/>
    <n v="2400"/>
    <n v="1200"/>
    <n v="0.5"/>
    <x v="1"/>
    <n v="0"/>
    <n v="0"/>
    <x v="2"/>
  </r>
  <r>
    <x v="93"/>
    <n v="1526"/>
    <n v="1660"/>
    <n v="134"/>
    <n v="0.08"/>
    <x v="2"/>
    <n v="0"/>
    <n v="0"/>
    <x v="2"/>
  </r>
  <r>
    <x v="94"/>
    <n v="1462"/>
    <n v="1499"/>
    <n v="37"/>
    <n v="0.02"/>
    <x v="2"/>
    <n v="0"/>
    <n v="0"/>
    <x v="2"/>
  </r>
  <r>
    <x v="95"/>
    <n v="248"/>
    <n v="486"/>
    <n v="238"/>
    <n v="0.49"/>
    <x v="1"/>
    <n v="0"/>
    <n v="0"/>
    <x v="2"/>
  </r>
  <r>
    <x v="96"/>
    <n v="3546"/>
    <n v="3699"/>
    <n v="153"/>
    <n v="0.04"/>
    <x v="2"/>
    <n v="0"/>
    <n v="0"/>
    <x v="2"/>
  </r>
  <r>
    <x v="97"/>
    <n v="525"/>
    <n v="1029"/>
    <n v="504"/>
    <n v="0.49"/>
    <x v="1"/>
    <n v="0"/>
    <n v="0"/>
    <x v="2"/>
  </r>
  <r>
    <x v="98"/>
    <n v="1080"/>
    <n v="1874"/>
    <n v="794"/>
    <n v="0.42"/>
    <x v="1"/>
    <n v="0"/>
    <n v="0"/>
    <x v="2"/>
  </r>
  <r>
    <x v="99"/>
    <n v="3640"/>
    <n v="4588"/>
    <n v="948"/>
    <n v="0.21"/>
    <x v="0"/>
    <n v="1"/>
    <n v="5"/>
    <x v="0"/>
  </r>
  <r>
    <x v="100"/>
    <n v="1420"/>
    <n v="2420"/>
    <n v="1000"/>
    <n v="0.41"/>
    <x v="1"/>
    <n v="0"/>
    <n v="0"/>
    <x v="2"/>
  </r>
  <r>
    <x v="101"/>
    <n v="1875"/>
    <n v="1899"/>
    <n v="24"/>
    <n v="0.01"/>
    <x v="2"/>
    <n v="0"/>
    <n v="0"/>
    <x v="2"/>
  </r>
  <r>
    <x v="102"/>
    <n v="198"/>
    <n v="260"/>
    <n v="62"/>
    <n v="0.24"/>
    <x v="0"/>
    <n v="0"/>
    <n v="0"/>
    <x v="2"/>
  </r>
  <r>
    <x v="103"/>
    <n v="1150"/>
    <n v="1737"/>
    <n v="587"/>
    <n v="0.34"/>
    <x v="0"/>
    <n v="0"/>
    <n v="0"/>
    <x v="2"/>
  </r>
  <r>
    <x v="104"/>
    <n v="1190"/>
    <n v="1810"/>
    <n v="620"/>
    <n v="0.34"/>
    <x v="0"/>
    <n v="0"/>
    <n v="0"/>
    <x v="2"/>
  </r>
  <r>
    <x v="105"/>
    <n v="1658"/>
    <n v="1699"/>
    <n v="41"/>
    <n v="0.02"/>
    <x v="2"/>
    <n v="0"/>
    <n v="0"/>
    <x v="2"/>
  </r>
  <r>
    <x v="106"/>
    <n v="1768"/>
    <n v="1799"/>
    <n v="31"/>
    <n v="0.02"/>
    <x v="2"/>
    <n v="0"/>
    <n v="0"/>
    <x v="2"/>
  </r>
  <r>
    <x v="107"/>
    <n v="199"/>
    <n v="553"/>
    <n v="354"/>
    <n v="0.64"/>
    <x v="1"/>
    <n v="0"/>
    <n v="0"/>
    <x v="2"/>
  </r>
  <r>
    <x v="108"/>
    <n v="450"/>
    <n v="900"/>
    <n v="450"/>
    <n v="0.5"/>
    <x v="1"/>
    <n v="1"/>
    <n v="2"/>
    <x v="2"/>
  </r>
  <r>
    <x v="109"/>
    <n v="169"/>
    <n v="320"/>
    <n v="151"/>
    <n v="0.47"/>
    <x v="1"/>
    <n v="0"/>
    <n v="0"/>
    <x v="2"/>
  </r>
</pivotCacheRecords>
</file>

<file path=xl/pivotCache/pivotCacheRecords3.xml><?xml version="1.0" encoding="utf-8"?>
<pivotCacheRecords xmlns="http://schemas.openxmlformats.org/spreadsheetml/2006/main" xmlns:r="http://schemas.openxmlformats.org/officeDocument/2006/relationships" count="117">
  <r>
    <x v="0"/>
    <n v="2"/>
  </r>
  <r>
    <x v="1"/>
    <n v="14"/>
  </r>
  <r>
    <x v="2"/>
    <n v="24"/>
  </r>
  <r>
    <x v="3"/>
    <n v="7"/>
  </r>
  <r>
    <x v="4"/>
    <n v="5"/>
  </r>
  <r>
    <x v="5"/>
    <n v="15"/>
  </r>
  <r>
    <x v="6"/>
    <n v="55"/>
  </r>
  <r>
    <x v="3"/>
    <n v="2"/>
  </r>
  <r>
    <x v="7"/>
    <n v="5"/>
  </r>
  <r>
    <x v="8"/>
    <n v="5"/>
  </r>
  <r>
    <x v="9"/>
    <n v="12"/>
  </r>
  <r>
    <x v="10"/>
    <n v="39"/>
  </r>
  <r>
    <x v="1"/>
    <n v="12"/>
  </r>
  <r>
    <x v="11"/>
    <n v="6"/>
  </r>
  <r>
    <x v="12"/>
    <n v="9"/>
  </r>
  <r>
    <x v="13"/>
    <n v="2"/>
  </r>
  <r>
    <x v="14"/>
    <n v="2"/>
  </r>
  <r>
    <x v="15"/>
    <n v="3"/>
  </r>
  <r>
    <x v="16"/>
    <n v="5"/>
  </r>
  <r>
    <x v="15"/>
    <n v="44"/>
  </r>
  <r>
    <x v="17"/>
    <n v="13"/>
  </r>
  <r>
    <x v="11"/>
    <n v="0"/>
  </r>
  <r>
    <x v="18"/>
    <n v="6"/>
  </r>
  <r>
    <x v="19"/>
    <n v="14"/>
  </r>
  <r>
    <x v="20"/>
    <n v="7"/>
  </r>
  <r>
    <x v="18"/>
    <n v="49"/>
  </r>
  <r>
    <x v="21"/>
    <n v="12"/>
  </r>
  <r>
    <x v="22"/>
    <n v="13"/>
  </r>
  <r>
    <x v="23"/>
    <n v="20"/>
  </r>
  <r>
    <x v="14"/>
    <n v="0"/>
  </r>
  <r>
    <x v="24"/>
    <n v="9"/>
  </r>
  <r>
    <x v="10"/>
    <n v="12"/>
  </r>
  <r>
    <x v="25"/>
    <n v="9"/>
  </r>
  <r>
    <x v="26"/>
    <n v="20"/>
  </r>
  <r>
    <x v="26"/>
    <n v="32"/>
  </r>
  <r>
    <x v="27"/>
    <n v="1"/>
  </r>
  <r>
    <x v="17"/>
    <n v="2"/>
  </r>
  <r>
    <x v="28"/>
    <n v="36"/>
  </r>
  <r>
    <x v="29"/>
    <n v="0"/>
  </r>
  <r>
    <x v="30"/>
    <n v="2"/>
  </r>
  <r>
    <x v="0"/>
    <n v="0"/>
  </r>
  <r>
    <x v="15"/>
    <n v="0"/>
  </r>
  <r>
    <x v="31"/>
    <n v="0"/>
  </r>
  <r>
    <x v="11"/>
    <n v="0"/>
  </r>
  <r>
    <x v="32"/>
    <n v="0"/>
  </r>
  <r>
    <x v="31"/>
    <n v="0"/>
  </r>
  <r>
    <x v="12"/>
    <n v="0"/>
  </r>
  <r>
    <x v="15"/>
    <n v="0"/>
  </r>
  <r>
    <x v="0"/>
    <n v="0"/>
  </r>
  <r>
    <x v="33"/>
    <n v="0"/>
  </r>
  <r>
    <x v="31"/>
    <n v="0"/>
  </r>
  <r>
    <x v="32"/>
    <n v="0"/>
  </r>
  <r>
    <x v="34"/>
    <n v="0"/>
  </r>
  <r>
    <x v="35"/>
    <n v="0"/>
  </r>
  <r>
    <x v="28"/>
    <n v="0"/>
  </r>
  <r>
    <x v="8"/>
    <n v="0"/>
  </r>
  <r>
    <x v="25"/>
    <n v="0"/>
  </r>
  <r>
    <x v="15"/>
    <n v="0"/>
  </r>
  <r>
    <x v="26"/>
    <n v="0"/>
  </r>
  <r>
    <x v="7"/>
    <n v="0"/>
  </r>
  <r>
    <x v="36"/>
    <n v="6"/>
  </r>
  <r>
    <x v="20"/>
    <n v="10"/>
  </r>
  <r>
    <x v="7"/>
    <n v="13"/>
  </r>
  <r>
    <x v="15"/>
    <n v="69"/>
  </r>
  <r>
    <x v="24"/>
    <n v="15"/>
  </r>
  <r>
    <x v="34"/>
    <n v="16"/>
  </r>
  <r>
    <x v="8"/>
    <n v="6"/>
  </r>
  <r>
    <x v="31"/>
    <n v="7"/>
  </r>
  <r>
    <x v="37"/>
    <n v="5"/>
  </r>
  <r>
    <x v="8"/>
    <n v="17"/>
  </r>
  <r>
    <x v="38"/>
    <n v="5"/>
  </r>
  <r>
    <x v="39"/>
    <n v="6"/>
  </r>
  <r>
    <x v="39"/>
    <n v="5"/>
  </r>
  <r>
    <x v="1"/>
    <n v="6"/>
  </r>
  <r>
    <x v="1"/>
    <n v="7"/>
  </r>
  <r>
    <x v="1"/>
    <n v="0"/>
  </r>
  <r>
    <x v="39"/>
    <n v="0"/>
  </r>
  <r>
    <x v="40"/>
    <n v="0"/>
  </r>
  <r>
    <x v="15"/>
    <n v="0"/>
  </r>
  <r>
    <x v="14"/>
    <n v="1"/>
  </r>
  <r>
    <x v="15"/>
    <n v="1"/>
  </r>
  <r>
    <x v="41"/>
    <n v="0"/>
  </r>
  <r>
    <x v="32"/>
    <n v="0"/>
  </r>
  <r>
    <x v="15"/>
    <n v="1"/>
  </r>
  <r>
    <x v="15"/>
    <n v="0"/>
  </r>
  <r>
    <x v="42"/>
    <n v="0"/>
  </r>
  <r>
    <x v="15"/>
    <n v="0"/>
  </r>
  <r>
    <x v="43"/>
    <n v="0"/>
  </r>
  <r>
    <x v="15"/>
    <n v="0"/>
  </r>
  <r>
    <x v="42"/>
    <n v="0"/>
  </r>
  <r>
    <x v="39"/>
    <n v="0"/>
  </r>
  <r>
    <x v="31"/>
    <n v="0"/>
  </r>
  <r>
    <x v="25"/>
    <n v="0"/>
  </r>
  <r>
    <x v="25"/>
    <n v="0"/>
  </r>
  <r>
    <x v="1"/>
    <n v="0"/>
  </r>
  <r>
    <x v="31"/>
    <n v="0"/>
  </r>
  <r>
    <x v="44"/>
    <n v="0"/>
  </r>
  <r>
    <x v="32"/>
    <n v="0"/>
  </r>
  <r>
    <x v="15"/>
    <n v="0"/>
  </r>
  <r>
    <x v="40"/>
    <n v="0"/>
  </r>
  <r>
    <x v="15"/>
    <n v="0"/>
  </r>
  <r>
    <x v="11"/>
    <n v="0"/>
  </r>
  <r>
    <x v="45"/>
    <n v="1"/>
  </r>
  <r>
    <x v="28"/>
    <n v="0"/>
  </r>
  <r>
    <x v="46"/>
    <n v="0"/>
  </r>
  <r>
    <x v="6"/>
    <n v="0"/>
  </r>
  <r>
    <x v="10"/>
    <n v="0"/>
  </r>
  <r>
    <x v="10"/>
    <n v="0"/>
  </r>
  <r>
    <x v="32"/>
    <n v="0"/>
  </r>
  <r>
    <x v="32"/>
    <n v="0"/>
  </r>
  <r>
    <x v="47"/>
    <n v="0"/>
  </r>
  <r>
    <x v="31"/>
    <n v="1"/>
  </r>
  <r>
    <x v="1"/>
    <n v="0"/>
  </r>
  <r>
    <x v="48"/>
    <m/>
  </r>
  <r>
    <x v="49"/>
    <m/>
  </r>
  <r>
    <x v="49"/>
    <m/>
  </r>
  <r>
    <x v="4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location ref="A12:C16" firstHeaderRow="0" firstDataRow="1" firstDataCol="1"/>
  <pivotFields count="9">
    <pivotField showAll="0"/>
    <pivotField showAll="0"/>
    <pivotField showAll="0"/>
    <pivotField showAll="0"/>
    <pivotField dataField="1" showAll="0"/>
    <pivotField axis="axisRow" showAll="0">
      <items count="5">
        <item x="1"/>
        <item x="2"/>
        <item x="0"/>
        <item m="1" x="3"/>
        <item t="default"/>
      </items>
    </pivotField>
    <pivotField showAll="0"/>
    <pivotField dataField="1" showAll="0"/>
    <pivotField showAll="0">
      <items count="4">
        <item x="1"/>
        <item x="0"/>
        <item x="2"/>
        <item t="default"/>
      </items>
    </pivotField>
  </pivotFields>
  <rowFields count="1">
    <field x="5"/>
  </rowFields>
  <rowItems count="4">
    <i>
      <x/>
    </i>
    <i>
      <x v="1"/>
    </i>
    <i>
      <x v="2"/>
    </i>
    <i t="grand">
      <x/>
    </i>
  </rowItems>
  <colFields count="1">
    <field x="-2"/>
  </colFields>
  <colItems count="2">
    <i>
      <x/>
    </i>
    <i i="1">
      <x v="1"/>
    </i>
  </colItems>
  <dataFields count="2">
    <dataField name="Average of Discount" fld="4" subtotal="average" baseField="5" baseItem="0"/>
    <dataField name="Average of Ratings" fld="7" subtotal="average" baseField="5" baseItem="0"/>
  </dataFields>
  <formats count="1">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8" firstHeaderRow="1" firstDataRow="1" firstDataCol="1"/>
  <pivotFields count="2">
    <pivotField dataField="1" showAll="0"/>
    <pivotField axis="axisRow" showAll="0">
      <items count="26">
        <item x="10"/>
        <item x="23"/>
        <item x="22"/>
        <item x="15"/>
        <item x="19"/>
        <item x="20"/>
        <item x="13"/>
        <item x="21"/>
        <item x="17"/>
        <item x="16"/>
        <item x="18"/>
        <item x="14"/>
        <item x="9"/>
        <item x="6"/>
        <item x="5"/>
        <item x="1"/>
        <item x="7"/>
        <item x="12"/>
        <item x="11"/>
        <item x="0"/>
        <item x="2"/>
        <item x="3"/>
        <item x="4"/>
        <item x="8"/>
        <item h="1" x="24"/>
        <item t="default"/>
      </items>
    </pivotField>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Count of Review"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G51" firstHeaderRow="1" firstDataRow="1" firstDataCol="1"/>
  <pivotFields count="2">
    <pivotField axis="axisRow" showAll="0">
      <items count="51">
        <item x="46"/>
        <item x="32"/>
        <item x="35"/>
        <item x="40"/>
        <item x="44"/>
        <item x="5"/>
        <item x="43"/>
        <item x="36"/>
        <item x="42"/>
        <item x="21"/>
        <item x="16"/>
        <item x="9"/>
        <item x="45"/>
        <item x="34"/>
        <item x="19"/>
        <item x="6"/>
        <item x="2"/>
        <item x="4"/>
        <item x="29"/>
        <item x="26"/>
        <item x="38"/>
        <item x="23"/>
        <item x="22"/>
        <item x="12"/>
        <item x="10"/>
        <item x="18"/>
        <item x="41"/>
        <item x="48"/>
        <item x="3"/>
        <item x="0"/>
        <item x="30"/>
        <item x="37"/>
        <item x="27"/>
        <item x="28"/>
        <item x="11"/>
        <item x="39"/>
        <item x="8"/>
        <item x="14"/>
        <item x="1"/>
        <item x="25"/>
        <item x="15"/>
        <item x="31"/>
        <item x="13"/>
        <item x="24"/>
        <item x="17"/>
        <item x="20"/>
        <item x="7"/>
        <item x="33"/>
        <item x="47"/>
        <item h="1" x="49"/>
        <item t="default"/>
      </items>
    </pivotField>
    <pivotField dataField="1" showAll="0"/>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Count of Review" fld="1" subtotal="count" baseField="0" baseItem="0"/>
  </dataFields>
  <formats count="1">
    <format dxfId="26">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19:B23" firstHeaderRow="1" firstDataRow="1" firstDataCol="1"/>
  <pivotFields count="9">
    <pivotField showAll="0"/>
    <pivotField numFmtId="1" showAll="0"/>
    <pivotField numFmtId="1" showAll="0"/>
    <pivotField numFmtId="1" showAll="0"/>
    <pivotField numFmtId="9" showAll="0"/>
    <pivotField axis="axisRow" showAll="0">
      <items count="5">
        <item x="1"/>
        <item x="2"/>
        <item x="0"/>
        <item m="1" x="3"/>
        <item t="default"/>
      </items>
    </pivotField>
    <pivotField showAll="0"/>
    <pivotField numFmtId="1" showAll="0"/>
    <pivotField dataField="1" showAll="0">
      <items count="4">
        <item x="1"/>
        <item x="0"/>
        <item x="2"/>
        <item t="default"/>
      </items>
    </pivotField>
  </pivotFields>
  <rowFields count="1">
    <field x="5"/>
  </rowFields>
  <rowItems count="4">
    <i>
      <x/>
    </i>
    <i>
      <x v="1"/>
    </i>
    <i>
      <x v="2"/>
    </i>
    <i t="grand">
      <x/>
    </i>
  </rowItems>
  <colItems count="1">
    <i/>
  </colItems>
  <dataFields count="1">
    <dataField name="Count of Categorized ratings" fld="8" subtotal="count" baseField="0" baseItem="0"/>
  </dataFields>
  <chartFormats count="1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5" count="1" selected="0">
            <x v="0"/>
          </reference>
        </references>
      </pivotArea>
    </chartFormat>
    <chartFormat chart="2" format="2">
      <pivotArea type="data" outline="0" fieldPosition="0">
        <references count="2">
          <reference field="4294967294" count="1" selected="0">
            <x v="0"/>
          </reference>
          <reference field="5" count="1" selected="0">
            <x v="1"/>
          </reference>
        </references>
      </pivotArea>
    </chartFormat>
    <chartFormat chart="2" format="3">
      <pivotArea type="data" outline="0" fieldPosition="0">
        <references count="2">
          <reference field="4294967294" count="1" selected="0">
            <x v="0"/>
          </reference>
          <reference field="5" count="1" selected="0">
            <x v="2"/>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5" count="1" selected="0">
            <x v="0"/>
          </reference>
        </references>
      </pivotArea>
    </chartFormat>
    <chartFormat chart="4" format="6">
      <pivotArea type="data" outline="0" fieldPosition="0">
        <references count="2">
          <reference field="4294967294" count="1" selected="0">
            <x v="0"/>
          </reference>
          <reference field="5" count="1" selected="0">
            <x v="1"/>
          </reference>
        </references>
      </pivotArea>
    </chartFormat>
    <chartFormat chart="4" format="7">
      <pivotArea type="data" outline="0" fieldPosition="0">
        <references count="2">
          <reference field="4294967294" count="1" selected="0">
            <x v="0"/>
          </reference>
          <reference field="5"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5" count="1" selected="0">
            <x v="0"/>
          </reference>
        </references>
      </pivotArea>
    </chartFormat>
    <chartFormat chart="5" format="10">
      <pivotArea type="data" outline="0" fieldPosition="0">
        <references count="2">
          <reference field="4294967294" count="1" selected="0">
            <x v="0"/>
          </reference>
          <reference field="5" count="1" selected="0">
            <x v="1"/>
          </reference>
        </references>
      </pivotArea>
    </chartFormat>
    <chartFormat chart="5"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0">
    <queryTableFields count="9">
      <queryTableField id="1" name="Product" tableColumnId="1"/>
      <queryTableField id="2" name="Current price" tableColumnId="2"/>
      <queryTableField id="3" name="Old price" tableColumnId="3"/>
      <queryTableField id="4" name="Absolute discount amount" tableColumnId="4"/>
      <queryTableField id="5" name="Discount" tableColumnId="5"/>
      <queryTableField id="6" name="Categorized discount" tableColumnId="6"/>
      <queryTableField id="7" name="Review" tableColumnId="7"/>
      <queryTableField id="8" name="Ratings" tableColumnId="8"/>
      <queryTableField id="9" name="Categorized ratings" tableColumnId="9"/>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10">
    <queryTableFields count="9">
      <queryTableField id="1" name="Product" tableColumnId="1"/>
      <queryTableField id="2" name="Current price" tableColumnId="2"/>
      <queryTableField id="3" name="Old price" tableColumnId="3"/>
      <queryTableField id="4" name="Absolute discount amount" tableColumnId="4"/>
      <queryTableField id="5" name="Discount" tableColumnId="5"/>
      <queryTableField id="6" name="Categorized discount" tableColumnId="6"/>
      <queryTableField id="7" name="Review" tableColumnId="7"/>
      <queryTableField id="8" name="Ratings" tableColumnId="8"/>
      <queryTableField id="9" name="Categorized ratings" tableColumnId="9"/>
    </queryTableFields>
  </queryTableRefresh>
</queryTable>
</file>

<file path=xl/queryTables/queryTable3.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5">
    <queryTableFields count="4">
      <queryTableField id="1" name="Product" tableColumnId="8"/>
      <queryTableField id="2" name="Discount" tableColumnId="9"/>
      <queryTableField id="3" name="Review" tableColumnId="10"/>
      <queryTableField id="4" name="Ratings"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ized_discount" sourceName="Categorized discount">
  <pivotTables>
    <pivotTable tabId="8" name="PivotTable1"/>
    <pivotTable tabId="2" name="PivotTable3"/>
  </pivotTables>
  <data>
    <tabular pivotCacheId="1">
      <items count="4">
        <i x="1" s="1"/>
        <i x="2" s="1"/>
        <i x="0"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tegorized_ratings" sourceName="Categorized ratings">
  <pivotTables>
    <pivotTable tabId="8" name="PivotTable1"/>
    <pivotTable tabId="2" name="PivotTable3"/>
  </pivotTables>
  <data>
    <tabular pivotCacheId="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ized discount" cache="Slicer_Categorized_discount" caption="Categorized discount" rowHeight="234950"/>
  <slicer name="Categorized ratings" cache="Slicer_Categorized_ratings" caption="Categorized ratings"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Categorized discount 1" cache="Slicer_Categorized_discount" caption="Categorized discount" rowHeight="234950"/>
  <slicer name="Categorized ratings 1" cache="Slicer_Categorized_ratings" caption="Categorized ratings"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4" name="Table4" displayName="Table4" ref="A1:I115" totalsRowCount="1" headerRowDxfId="34">
  <autoFilter ref="A1:I114"/>
  <tableColumns count="9">
    <tableColumn id="1" name="Product" totalsRowFunction="count"/>
    <tableColumn id="2" name="Current price" totalsRowFunction="average" dataDxfId="33" totalsRowDxfId="1"/>
    <tableColumn id="3" name="Old price" totalsRowFunction="average" dataDxfId="32" totalsRowDxfId="0"/>
    <tableColumn id="4" name="Absolute discount amount" dataDxfId="31"/>
    <tableColumn id="5" name="Discount" totalsRowFunction="average" dataDxfId="30" totalsRowDxfId="15"/>
    <tableColumn id="6" name="Categorized discount" dataDxfId="29"/>
    <tableColumn id="7" name="Review" totalsRowFunction="sum"/>
    <tableColumn id="8" name="Ratings" totalsRowFunction="average" dataDxfId="28" totalsRowDxfId="14"/>
    <tableColumn id="9" name="Categorized ratings" totalsRowFunction="count"/>
  </tableColumns>
  <tableStyleInfo name="TableStyleMedium2" showFirstColumn="0" showLastColumn="0" showRowStripes="1" showColumnStripes="0"/>
</table>
</file>

<file path=xl/tables/table2.xml><?xml version="1.0" encoding="utf-8"?>
<table xmlns="http://schemas.openxmlformats.org/spreadsheetml/2006/main" id="5" name="Table4_1" displayName="Table4_1" ref="A1:I6" tableType="queryTable" totalsRowShown="0">
  <autoFilter ref="A1:I6"/>
  <tableColumns count="9">
    <tableColumn id="1" uniqueName="1" name="Product" queryTableFieldId="1" dataDxfId="25"/>
    <tableColumn id="2" uniqueName="2" name="Current price" queryTableFieldId="2"/>
    <tableColumn id="3" uniqueName="3" name="Old price" queryTableFieldId="3"/>
    <tableColumn id="4" uniqueName="4" name="Absolute discount amount" queryTableFieldId="4"/>
    <tableColumn id="5" uniqueName="5" name="Discount" queryTableFieldId="5"/>
    <tableColumn id="6" uniqueName="6" name="Categorized discount" queryTableFieldId="6" dataDxfId="24"/>
    <tableColumn id="7" uniqueName="7" name="Review" queryTableFieldId="7"/>
    <tableColumn id="8" uniqueName="8" name="Ratings" queryTableFieldId="8"/>
    <tableColumn id="9" uniqueName="9" name="Categorized ratings" queryTableFieldId="9"/>
  </tableColumns>
  <tableStyleInfo name="TableStyleMedium2" showFirstColumn="0" showLastColumn="0" showRowStripes="1" showColumnStripes="0"/>
</table>
</file>

<file path=xl/tables/table3.xml><?xml version="1.0" encoding="utf-8"?>
<table xmlns="http://schemas.openxmlformats.org/spreadsheetml/2006/main" id="6" name="Table4__2" displayName="Table4__2" ref="A1:I6" tableType="queryTable" totalsRowShown="0">
  <autoFilter ref="A1:I6"/>
  <tableColumns count="9">
    <tableColumn id="1" uniqueName="1" name="Product" queryTableFieldId="1" dataDxfId="23"/>
    <tableColumn id="2" uniqueName="2" name="Current price" queryTableFieldId="2"/>
    <tableColumn id="3" uniqueName="3" name="Old price" queryTableFieldId="3"/>
    <tableColumn id="4" uniqueName="4" name="Absolute discount amount" queryTableFieldId="4"/>
    <tableColumn id="5" uniqueName="5" name="Discount" queryTableFieldId="5"/>
    <tableColumn id="6" uniqueName="6" name="Categorized discount" queryTableFieldId="6" dataDxfId="22"/>
    <tableColumn id="7" uniqueName="7" name="Review" queryTableFieldId="7"/>
    <tableColumn id="8" uniqueName="8" name="Ratings" queryTableFieldId="8"/>
    <tableColumn id="9" uniqueName="9" name="Categorized ratings" queryTableFieldId="9"/>
  </tableColumns>
  <tableStyleInfo name="TableStyleMedium2" showFirstColumn="0" showLastColumn="0" showRowStripes="1" showColumnStripes="0"/>
</table>
</file>

<file path=xl/tables/table4.xml><?xml version="1.0" encoding="utf-8"?>
<table xmlns="http://schemas.openxmlformats.org/spreadsheetml/2006/main" id="1" name="Table4__3" displayName="Table4__3" ref="A1:D11" tableType="queryTable" totalsRowShown="0" headerRowDxfId="21" dataDxfId="20">
  <autoFilter ref="A1:D11"/>
  <tableColumns count="4">
    <tableColumn id="8" uniqueName="8" name="Product" queryTableFieldId="1" dataDxfId="19"/>
    <tableColumn id="9" uniqueName="9" name="Discount" queryTableFieldId="2" dataDxfId="18"/>
    <tableColumn id="10" uniqueName="10" name="Review" queryTableFieldId="3" dataDxfId="17"/>
    <tableColumn id="11" uniqueName="11" name="Ratings" queryTableFieldId="4" dataDxfId="16"/>
  </tableColumns>
  <tableStyleInfo name="TableStyleQueryRes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ivotTable" Target="../pivotTables/pivotTable4.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zoomScale="90" zoomScaleNormal="90" workbookViewId="0">
      <pane ySplit="1" topLeftCell="A92" activePane="bottomLeft" state="frozen"/>
      <selection pane="bottomLeft" activeCell="C115" sqref="C115"/>
    </sheetView>
  </sheetViews>
  <sheetFormatPr defaultRowHeight="13.8"/>
  <cols>
    <col min="1" max="1" width="57.69921875" customWidth="1"/>
    <col min="2" max="3" width="18.296875" style="6" bestFit="1" customWidth="1"/>
    <col min="4" max="4" width="23.296875" style="6" customWidth="1"/>
    <col min="5" max="5" width="9.796875" customWidth="1"/>
    <col min="6" max="6" width="19.3984375" customWidth="1"/>
    <col min="7" max="7" width="8.3984375" customWidth="1"/>
    <col min="8" max="8" width="9.69921875" bestFit="1" customWidth="1"/>
    <col min="9" max="9" width="17.8984375" customWidth="1"/>
  </cols>
  <sheetData>
    <row r="1" spans="1:9" s="2" customFormat="1">
      <c r="A1" s="2" t="s">
        <v>0</v>
      </c>
      <c r="B1" s="5" t="s">
        <v>1</v>
      </c>
      <c r="C1" s="5" t="s">
        <v>115</v>
      </c>
      <c r="D1" s="5" t="s">
        <v>116</v>
      </c>
      <c r="E1" s="2" t="s">
        <v>2</v>
      </c>
      <c r="F1" s="2" t="s">
        <v>118</v>
      </c>
      <c r="G1" s="2" t="s">
        <v>3</v>
      </c>
      <c r="H1" s="2" t="s">
        <v>114</v>
      </c>
      <c r="I1" s="2" t="s">
        <v>117</v>
      </c>
    </row>
    <row r="2" spans="1:9">
      <c r="A2" t="s">
        <v>4</v>
      </c>
      <c r="B2" s="6">
        <v>950</v>
      </c>
      <c r="C2" s="6">
        <v>1525</v>
      </c>
      <c r="D2" s="6">
        <f t="shared" ref="D2:D33" si="0">C2-B2</f>
        <v>575</v>
      </c>
      <c r="E2" s="1">
        <v>0.38</v>
      </c>
      <c r="F2" s="1" t="e">
        <f t="array" aca="1" ref="F2" ca="1">_xlfn.IFS(E2&lt;20%,"Low Discount",E2&lt;=40%,"Medium Discount",E2&gt;40%,"High Discount")</f>
        <v>#NAME?</v>
      </c>
      <c r="G2">
        <f>2</f>
        <v>2</v>
      </c>
      <c r="H2" s="6">
        <v>4.5</v>
      </c>
      <c r="I2" t="e">
        <f t="array" aca="1" ref="I2" ca="1">_xlfn.IFS(H2&lt;3,"Poor",H2&lt;4.5,"Average",H2&gt;=4.5,"Excellent")</f>
        <v>#NAME?</v>
      </c>
    </row>
    <row r="3" spans="1:9">
      <c r="A3" t="s">
        <v>5</v>
      </c>
      <c r="B3" s="6">
        <v>527</v>
      </c>
      <c r="C3" s="6">
        <v>999</v>
      </c>
      <c r="D3" s="6">
        <f t="shared" si="0"/>
        <v>472</v>
      </c>
      <c r="E3" s="1">
        <v>0.47</v>
      </c>
      <c r="F3" s="1" t="e">
        <f t="array" aca="1" ref="F3" ca="1">_xlfn.IFS(E3&lt;20%,"Low Discount",E3&lt;=40%,"Medium Discount",E3&gt;40%,"High Discount")</f>
        <v>#NAME?</v>
      </c>
      <c r="G3">
        <v>14</v>
      </c>
      <c r="H3" s="6">
        <v>4.0999999999999996</v>
      </c>
      <c r="I3" t="e">
        <f t="array" aca="1" ref="I3" ca="1">_xlfn.IFS(H3&lt;3,"Poor",H3&lt;4.5,"Average",H3&gt;=4.5,"Excellent")</f>
        <v>#NAME?</v>
      </c>
    </row>
    <row r="4" spans="1:9">
      <c r="A4" t="s">
        <v>6</v>
      </c>
      <c r="B4" s="6">
        <v>2199</v>
      </c>
      <c r="C4" s="6">
        <v>2923</v>
      </c>
      <c r="D4" s="6">
        <f t="shared" si="0"/>
        <v>724</v>
      </c>
      <c r="E4" s="1">
        <v>0.25</v>
      </c>
      <c r="F4" s="1" t="e">
        <f t="array" aca="1" ref="F4" ca="1">_xlfn.IFS(E4&lt;20%,"Low Discount",E4&lt;=40%,"Medium Discount",E4&gt;40%,"High Discount")</f>
        <v>#NAME?</v>
      </c>
      <c r="G4">
        <v>24</v>
      </c>
      <c r="H4" s="6">
        <v>4.5999999999999996</v>
      </c>
      <c r="I4" t="e">
        <f t="array" aca="1" ref="I4" ca="1">_xlfn.IFS(H4&lt;3,"Poor",H4&lt;4.5,"Average",H4&gt;=4.5,"Excellent")</f>
        <v>#NAME?</v>
      </c>
    </row>
    <row r="5" spans="1:9">
      <c r="A5" t="s">
        <v>7</v>
      </c>
      <c r="B5" s="6">
        <v>1580</v>
      </c>
      <c r="C5" s="6">
        <v>2499</v>
      </c>
      <c r="D5" s="6">
        <f t="shared" si="0"/>
        <v>919</v>
      </c>
      <c r="E5" s="1">
        <v>0.37</v>
      </c>
      <c r="F5" s="1" t="e">
        <f t="array" aca="1" ref="F5" ca="1">_xlfn.IFS(E5&lt;20%,"Low Discount",E5&lt;=40%,"Medium Discount",E5&gt;40%,"High Discount")</f>
        <v>#NAME?</v>
      </c>
      <c r="G5">
        <v>7</v>
      </c>
      <c r="H5" s="6">
        <v>4.7</v>
      </c>
      <c r="I5" t="e">
        <f t="array" aca="1" ref="I5" ca="1">_xlfn.IFS(H5&lt;3,"Poor",H5&lt;4.5,"Average",H5&gt;=4.5,"Excellent")</f>
        <v>#NAME?</v>
      </c>
    </row>
    <row r="6" spans="1:9">
      <c r="A6" t="s">
        <v>8</v>
      </c>
      <c r="B6" s="6">
        <v>1740</v>
      </c>
      <c r="C6" s="6">
        <v>2356</v>
      </c>
      <c r="D6" s="6">
        <f t="shared" si="0"/>
        <v>616</v>
      </c>
      <c r="E6" s="1">
        <v>0.26</v>
      </c>
      <c r="F6" s="1" t="e">
        <f t="array" aca="1" ref="F6" ca="1">_xlfn.IFS(E6&lt;20%,"Low Discount",E6&lt;=40%,"Medium Discount",E6&gt;40%,"High Discount")</f>
        <v>#NAME?</v>
      </c>
      <c r="G6">
        <v>5</v>
      </c>
      <c r="H6" s="6">
        <v>4.8</v>
      </c>
      <c r="I6" t="e">
        <f t="array" aca="1" ref="I6" ca="1">_xlfn.IFS(H6&lt;3,"Poor",H6&lt;4.5,"Average",H6&gt;=4.5,"Excellent")</f>
        <v>#NAME?</v>
      </c>
    </row>
    <row r="7" spans="1:9">
      <c r="A7" t="s">
        <v>9</v>
      </c>
      <c r="B7" s="6">
        <v>2999</v>
      </c>
      <c r="C7" s="6">
        <v>3290</v>
      </c>
      <c r="D7" s="6">
        <f t="shared" si="0"/>
        <v>291</v>
      </c>
      <c r="E7" s="1">
        <v>0.09</v>
      </c>
      <c r="F7" s="1" t="e">
        <f t="array" aca="1" ref="F7" ca="1">_xlfn.IFS(E7&lt;20%,"Low Discount",E7&lt;=40%,"Medium Discount",E7&gt;40%,"High Discount")</f>
        <v>#NAME?</v>
      </c>
      <c r="G7">
        <v>15</v>
      </c>
      <c r="H7" s="6">
        <v>4</v>
      </c>
      <c r="I7" t="e">
        <f t="array" aca="1" ref="I7" ca="1">_xlfn.IFS(H7&lt;3,"Poor",H7&lt;4.5,"Average",H7&gt;=4.5,"Excellent")</f>
        <v>#NAME?</v>
      </c>
    </row>
    <row r="8" spans="1:9">
      <c r="A8" t="s">
        <v>10</v>
      </c>
      <c r="B8" s="6">
        <v>2319</v>
      </c>
      <c r="C8" s="6">
        <v>3032</v>
      </c>
      <c r="D8" s="6">
        <f t="shared" si="0"/>
        <v>713</v>
      </c>
      <c r="E8" s="1">
        <v>0.24</v>
      </c>
      <c r="F8" s="1" t="e">
        <f t="array" aca="1" ref="F8" ca="1">_xlfn.IFS(E8&lt;20%,"Low Discount",E8&lt;=40%,"Medium Discount",E8&gt;40%,"High Discount")</f>
        <v>#NAME?</v>
      </c>
      <c r="G8">
        <v>55</v>
      </c>
      <c r="H8" s="6">
        <v>4.5999999999999996</v>
      </c>
      <c r="I8" t="e">
        <f t="array" aca="1" ref="I8" ca="1">_xlfn.IFS(H8&lt;3,"Poor",H8&lt;4.5,"Average",H8&gt;=4.5,"Excellent")</f>
        <v>#NAME?</v>
      </c>
    </row>
    <row r="9" spans="1:9">
      <c r="A9" t="s">
        <v>11</v>
      </c>
      <c r="B9" s="6">
        <v>988</v>
      </c>
      <c r="C9" s="6">
        <v>1580</v>
      </c>
      <c r="D9" s="6">
        <f t="shared" si="0"/>
        <v>592</v>
      </c>
      <c r="E9" s="1">
        <v>0.37</v>
      </c>
      <c r="F9" s="1" t="e">
        <f t="array" aca="1" ref="F9" ca="1">_xlfn.IFS(E9&lt;20%,"Low Discount",E9&lt;=40%,"Medium Discount",E9&gt;40%,"High Discount")</f>
        <v>#NAME?</v>
      </c>
      <c r="G9">
        <v>2</v>
      </c>
      <c r="H9" s="6">
        <v>4</v>
      </c>
      <c r="I9" t="e">
        <f t="array" aca="1" ref="I9" ca="1">_xlfn.IFS(H9&lt;3,"Poor",H9&lt;4.5,"Average",H9&gt;=4.5,"Excellent")</f>
        <v>#NAME?</v>
      </c>
    </row>
    <row r="10" spans="1:9">
      <c r="A10" t="s">
        <v>12</v>
      </c>
      <c r="B10" s="6">
        <v>1274</v>
      </c>
      <c r="C10" s="6">
        <v>2800</v>
      </c>
      <c r="D10" s="6">
        <f t="shared" si="0"/>
        <v>1526</v>
      </c>
      <c r="E10" s="1">
        <v>0.55000000000000004</v>
      </c>
      <c r="F10" s="1" t="e">
        <f t="array" aca="1" ref="F10" ca="1">_xlfn.IFS(E10&lt;20%,"Low Discount",E10&lt;=40%,"Medium Discount",E10&gt;40%,"High Discount")</f>
        <v>#NAME?</v>
      </c>
      <c r="G10">
        <v>5</v>
      </c>
      <c r="H10" s="6">
        <v>4.8</v>
      </c>
      <c r="I10" t="e">
        <f t="array" aca="1" ref="I10" ca="1">_xlfn.IFS(H10&lt;3,"Poor",H10&lt;4.5,"Average",H10&gt;=4.5,"Excellent")</f>
        <v>#NAME?</v>
      </c>
    </row>
    <row r="11" spans="1:9">
      <c r="A11" t="s">
        <v>13</v>
      </c>
      <c r="B11" s="6">
        <v>1600</v>
      </c>
      <c r="C11" s="6">
        <v>2929</v>
      </c>
      <c r="D11" s="6">
        <f t="shared" si="0"/>
        <v>1329</v>
      </c>
      <c r="E11" s="1">
        <v>0.45</v>
      </c>
      <c r="F11" s="1" t="e">
        <f t="array" aca="1" ref="F11" ca="1">_xlfn.IFS(E11&lt;20%,"Low Discount",E11&lt;=40%,"Medium Discount",E11&gt;40%,"High Discount")</f>
        <v>#NAME?</v>
      </c>
      <c r="G11">
        <v>5</v>
      </c>
      <c r="H11" s="6">
        <v>3.8</v>
      </c>
      <c r="I11" t="e">
        <f t="array" aca="1" ref="I11" ca="1">_xlfn.IFS(H11&lt;3,"Poor",H11&lt;4.5,"Average",H11&gt;=4.5,"Excellent")</f>
        <v>#NAME?</v>
      </c>
    </row>
    <row r="12" spans="1:9">
      <c r="A12" t="s">
        <v>14</v>
      </c>
      <c r="B12" s="6">
        <v>799</v>
      </c>
      <c r="C12" s="6">
        <v>999</v>
      </c>
      <c r="D12" s="6">
        <f t="shared" si="0"/>
        <v>200</v>
      </c>
      <c r="E12" s="1">
        <v>0.2</v>
      </c>
      <c r="F12" s="1" t="e">
        <f t="array" aca="1" ref="F12" ca="1">_xlfn.IFS(E12&lt;20%,"Low Discount",E12&lt;=40%,"Medium Discount",E12&gt;40%,"High Discount")</f>
        <v>#NAME?</v>
      </c>
      <c r="G12">
        <v>12</v>
      </c>
      <c r="H12" s="6">
        <v>4.0999999999999996</v>
      </c>
      <c r="I12" t="e">
        <f t="array" aca="1" ref="I12" ca="1">_xlfn.IFS(H12&lt;3,"Poor",H12&lt;4.5,"Average",H12&gt;=4.5,"Excellent")</f>
        <v>#NAME?</v>
      </c>
    </row>
    <row r="13" spans="1:9">
      <c r="A13" t="s">
        <v>15</v>
      </c>
      <c r="B13" s="6">
        <v>990</v>
      </c>
      <c r="C13" s="6">
        <v>1500</v>
      </c>
      <c r="D13" s="6">
        <f t="shared" si="0"/>
        <v>510</v>
      </c>
      <c r="E13" s="1">
        <v>0.34</v>
      </c>
      <c r="F13" s="1" t="e">
        <f t="array" aca="1" ref="F13" ca="1">_xlfn.IFS(E13&lt;20%,"Low Discount",E13&lt;=40%,"Medium Discount",E13&gt;40%,"High Discount")</f>
        <v>#NAME?</v>
      </c>
      <c r="G13">
        <v>39</v>
      </c>
      <c r="H13" s="6">
        <v>4.7</v>
      </c>
      <c r="I13" t="e">
        <f t="array" aca="1" ref="I13" ca="1">_xlfn.IFS(H13&lt;3,"Poor",H13&lt;4.5,"Average",H13&gt;=4.5,"Excellent")</f>
        <v>#NAME?</v>
      </c>
    </row>
    <row r="14" spans="1:9">
      <c r="A14" t="s">
        <v>16</v>
      </c>
      <c r="B14" s="6">
        <v>552</v>
      </c>
      <c r="C14" s="6">
        <v>1035</v>
      </c>
      <c r="D14" s="6">
        <f t="shared" si="0"/>
        <v>483</v>
      </c>
      <c r="E14" s="1">
        <v>0.47</v>
      </c>
      <c r="F14" s="1" t="e">
        <f t="array" aca="1" ref="F14" ca="1">_xlfn.IFS(E14&lt;20%,"Low Discount",E14&lt;=40%,"Medium Discount",E14&gt;40%,"High Discount")</f>
        <v>#NAME?</v>
      </c>
      <c r="G14">
        <v>12</v>
      </c>
      <c r="H14" s="6">
        <v>4.8</v>
      </c>
      <c r="I14" t="e">
        <f t="array" aca="1" ref="I14" ca="1">_xlfn.IFS(H14&lt;3,"Poor",H14&lt;4.5,"Average",H14&gt;=4.5,"Excellent")</f>
        <v>#NAME?</v>
      </c>
    </row>
    <row r="15" spans="1:9">
      <c r="A15" t="s">
        <v>17</v>
      </c>
      <c r="B15" s="6">
        <v>501</v>
      </c>
      <c r="C15" s="6">
        <v>860</v>
      </c>
      <c r="D15" s="6">
        <f t="shared" si="0"/>
        <v>359</v>
      </c>
      <c r="E15" s="1">
        <v>0.42</v>
      </c>
      <c r="F15" s="1" t="e">
        <f t="array" aca="1" ref="F15" ca="1">_xlfn.IFS(E15&lt;20%,"Low Discount",E15&lt;=40%,"Medium Discount",E15&gt;40%,"High Discount")</f>
        <v>#NAME?</v>
      </c>
      <c r="G15">
        <v>6</v>
      </c>
      <c r="H15" s="6">
        <v>4.5</v>
      </c>
      <c r="I15" t="e">
        <f t="array" aca="1" ref="I15" ca="1">_xlfn.IFS(H15&lt;3,"Poor",H15&lt;4.5,"Average",H15&gt;=4.5,"Excellent")</f>
        <v>#NAME?</v>
      </c>
    </row>
    <row r="16" spans="1:9">
      <c r="A16" t="s">
        <v>18</v>
      </c>
      <c r="B16" s="6">
        <v>1680</v>
      </c>
      <c r="C16" s="6">
        <v>2499</v>
      </c>
      <c r="D16" s="6">
        <f t="shared" si="0"/>
        <v>819</v>
      </c>
      <c r="E16" s="1">
        <v>0.33</v>
      </c>
      <c r="F16" s="1" t="e">
        <f t="array" aca="1" ref="F16" ca="1">_xlfn.IFS(E16&lt;20%,"Low Discount",E16&lt;=40%,"Medium Discount",E16&gt;40%,"High Discount")</f>
        <v>#NAME?</v>
      </c>
      <c r="G16">
        <v>9</v>
      </c>
      <c r="H16" s="6">
        <v>4.2</v>
      </c>
      <c r="I16" t="e">
        <f t="array" aca="1" ref="I16" ca="1">_xlfn.IFS(H16&lt;3,"Poor",H16&lt;4.5,"Average",H16&gt;=4.5,"Excellent")</f>
        <v>#NAME?</v>
      </c>
    </row>
    <row r="17" spans="1:9">
      <c r="A17" t="s">
        <v>19</v>
      </c>
      <c r="B17" s="6">
        <v>332</v>
      </c>
      <c r="C17" s="6">
        <v>684</v>
      </c>
      <c r="D17" s="6">
        <f t="shared" si="0"/>
        <v>352</v>
      </c>
      <c r="E17" s="1">
        <v>0.51</v>
      </c>
      <c r="F17" s="1" t="e">
        <f t="array" aca="1" ref="F17" ca="1">_xlfn.IFS(E17&lt;20%,"Low Discount",E17&lt;=40%,"Medium Discount",E17&gt;40%,"High Discount")</f>
        <v>#NAME?</v>
      </c>
      <c r="G17">
        <v>2</v>
      </c>
      <c r="H17" s="6">
        <v>5</v>
      </c>
      <c r="I17" t="e">
        <f t="array" aca="1" ref="I17" ca="1">_xlfn.IFS(H17&lt;3,"Poor",H17&lt;4.5,"Average",H17&gt;=4.5,"Excellent")</f>
        <v>#NAME?</v>
      </c>
    </row>
    <row r="18" spans="1:9">
      <c r="A18" t="s">
        <v>20</v>
      </c>
      <c r="B18" s="6">
        <v>195</v>
      </c>
      <c r="C18" s="6">
        <v>360</v>
      </c>
      <c r="D18" s="6">
        <f t="shared" si="0"/>
        <v>165</v>
      </c>
      <c r="E18" s="1">
        <v>0.46</v>
      </c>
      <c r="F18" s="1" t="e">
        <f t="array" aca="1" ref="F18" ca="1">_xlfn.IFS(E18&lt;20%,"Low Discount",E18&lt;=40%,"Medium Discount",E18&gt;40%,"High Discount")</f>
        <v>#NAME?</v>
      </c>
      <c r="G18">
        <v>2</v>
      </c>
      <c r="H18" s="6">
        <v>5</v>
      </c>
      <c r="I18" t="e">
        <f t="array" aca="1" ref="I18" ca="1">_xlfn.IFS(H18&lt;3,"Poor",H18&lt;4.5,"Average",H18&gt;=4.5,"Excellent")</f>
        <v>#NAME?</v>
      </c>
    </row>
    <row r="19" spans="1:9">
      <c r="A19" t="s">
        <v>21</v>
      </c>
      <c r="B19" s="6">
        <v>2025</v>
      </c>
      <c r="C19" s="6">
        <v>3971</v>
      </c>
      <c r="D19" s="6">
        <f t="shared" si="0"/>
        <v>1946</v>
      </c>
      <c r="E19" s="1">
        <v>0.49</v>
      </c>
      <c r="F19" s="1" t="e">
        <f t="array" aca="1" ref="F19" ca="1">_xlfn.IFS(E19&lt;20%,"Low Discount",E19&lt;=40%,"Medium Discount",E19&gt;40%,"High Discount")</f>
        <v>#NAME?</v>
      </c>
      <c r="G19">
        <v>3</v>
      </c>
      <c r="H19" s="6">
        <v>5</v>
      </c>
      <c r="I19" t="e">
        <f t="array" aca="1" ref="I19" ca="1">_xlfn.IFS(H19&lt;3,"Poor",H19&lt;4.5,"Average",H19&gt;=4.5,"Excellent")</f>
        <v>#NAME?</v>
      </c>
    </row>
    <row r="20" spans="1:9">
      <c r="A20" t="s">
        <v>22</v>
      </c>
      <c r="B20" s="6">
        <v>2999</v>
      </c>
      <c r="C20" s="6">
        <v>3699</v>
      </c>
      <c r="D20" s="6">
        <f t="shared" si="0"/>
        <v>700</v>
      </c>
      <c r="E20" s="1">
        <v>0.19</v>
      </c>
      <c r="F20" s="1" t="e">
        <f t="array" aca="1" ref="F20" ca="1">_xlfn.IFS(E20&lt;20%,"Low Discount",E20&lt;=40%,"Medium Discount",E20&gt;40%,"High Discount")</f>
        <v>#NAME?</v>
      </c>
      <c r="G20">
        <v>5</v>
      </c>
      <c r="H20" s="6">
        <v>4.5999999999999996</v>
      </c>
      <c r="I20" t="e">
        <f t="array" aca="1" ref="I20" ca="1">_xlfn.IFS(H20&lt;3,"Poor",H20&lt;4.5,"Average",H20&gt;=4.5,"Excellent")</f>
        <v>#NAME?</v>
      </c>
    </row>
    <row r="21" spans="1:9">
      <c r="A21" t="s">
        <v>23</v>
      </c>
      <c r="B21" s="6">
        <v>998</v>
      </c>
      <c r="C21" s="6">
        <v>1966</v>
      </c>
      <c r="D21" s="6">
        <f t="shared" si="0"/>
        <v>968</v>
      </c>
      <c r="E21" s="1">
        <v>0.49</v>
      </c>
      <c r="F21" s="1" t="e">
        <f t="array" aca="1" ref="F21" ca="1">_xlfn.IFS(E21&lt;20%,"Low Discount",E21&lt;=40%,"Medium Discount",E21&gt;40%,"High Discount")</f>
        <v>#NAME?</v>
      </c>
      <c r="G21">
        <v>44</v>
      </c>
      <c r="H21" s="6">
        <v>4.5999999999999996</v>
      </c>
      <c r="I21" t="e">
        <f t="array" aca="1" ref="I21" ca="1">_xlfn.IFS(H21&lt;3,"Poor",H21&lt;4.5,"Average",H21&gt;=4.5,"Excellent")</f>
        <v>#NAME?</v>
      </c>
    </row>
    <row r="22" spans="1:9">
      <c r="A22" t="s">
        <v>24</v>
      </c>
      <c r="B22" s="6">
        <v>38</v>
      </c>
      <c r="C22" s="6">
        <v>80</v>
      </c>
      <c r="D22" s="6">
        <f t="shared" si="0"/>
        <v>42</v>
      </c>
      <c r="E22" s="1">
        <v>0.53</v>
      </c>
      <c r="F22" s="1" t="e">
        <f t="array" aca="1" ref="F22" ca="1">_xlfn.IFS(E22&lt;20%,"Low Discount",E22&lt;=40%,"Medium Discount",E22&gt;40%,"High Discount")</f>
        <v>#NAME?</v>
      </c>
      <c r="G22">
        <v>13</v>
      </c>
      <c r="H22" s="6">
        <v>3.3</v>
      </c>
      <c r="I22" t="e">
        <f t="array" aca="1" ref="I22" ca="1">_xlfn.IFS(H22&lt;3,"Poor",H22&lt;4.5,"Average",H22&gt;=4.5,"Excellent")</f>
        <v>#NAME?</v>
      </c>
    </row>
    <row r="23" spans="1:9">
      <c r="A23" t="s">
        <v>25</v>
      </c>
      <c r="B23" s="6">
        <v>1860</v>
      </c>
      <c r="C23" s="6">
        <v>3220</v>
      </c>
      <c r="D23" s="6">
        <f t="shared" si="0"/>
        <v>1360</v>
      </c>
      <c r="E23" s="1">
        <v>0.42</v>
      </c>
      <c r="F23" s="1" t="e">
        <f t="array" aca="1" ref="F23" ca="1">_xlfn.IFS(E23&lt;20%,"Low Discount",E23&lt;=40%,"Medium Discount",E23&gt;40%,"High Discount")</f>
        <v>#NAME?</v>
      </c>
      <c r="G23">
        <v>0</v>
      </c>
      <c r="H23" s="6">
        <v>0</v>
      </c>
      <c r="I23" t="e">
        <f t="array" aca="1" ref="I23" ca="1">_xlfn.IFS(H23&lt;3,"Poor",H23&lt;4.5,"Average",H23&gt;=4.5,"Excellent")</f>
        <v>#NAME?</v>
      </c>
    </row>
    <row r="24" spans="1:9">
      <c r="A24" t="s">
        <v>26</v>
      </c>
      <c r="B24" s="6">
        <v>880</v>
      </c>
      <c r="C24" s="6">
        <v>1350</v>
      </c>
      <c r="D24" s="6">
        <f t="shared" si="0"/>
        <v>470</v>
      </c>
      <c r="E24" s="1">
        <v>0.35</v>
      </c>
      <c r="F24" s="1" t="e">
        <f t="array" aca="1" ref="F24" ca="1">_xlfn.IFS(E24&lt;20%,"Low Discount",E24&lt;=40%,"Medium Discount",E24&gt;40%,"High Discount")</f>
        <v>#NAME?</v>
      </c>
      <c r="G24">
        <v>6</v>
      </c>
      <c r="H24" s="6">
        <v>4</v>
      </c>
      <c r="I24" t="e">
        <f t="array" aca="1" ref="I24" ca="1">_xlfn.IFS(H24&lt;3,"Poor",H24&lt;4.5,"Average",H24&gt;=4.5,"Excellent")</f>
        <v>#NAME?</v>
      </c>
    </row>
    <row r="25" spans="1:9">
      <c r="A25" t="s">
        <v>27</v>
      </c>
      <c r="B25" s="6">
        <v>1650</v>
      </c>
      <c r="C25" s="6">
        <v>2150</v>
      </c>
      <c r="D25" s="6">
        <f t="shared" si="0"/>
        <v>500</v>
      </c>
      <c r="E25" s="1">
        <v>0.23</v>
      </c>
      <c r="F25" s="1" t="e">
        <f t="array" aca="1" ref="F25" ca="1">_xlfn.IFS(E25&lt;20%,"Low Discount",E25&lt;=40%,"Medium Discount",E25&gt;40%,"High Discount")</f>
        <v>#NAME?</v>
      </c>
      <c r="G25">
        <v>14</v>
      </c>
      <c r="H25" s="6">
        <v>4.4000000000000004</v>
      </c>
      <c r="I25" t="e">
        <f t="array" aca="1" ref="I25" ca="1">_xlfn.IFS(H25&lt;3,"Poor",H25&lt;4.5,"Average",H25&gt;=4.5,"Excellent")</f>
        <v>#NAME?</v>
      </c>
    </row>
    <row r="26" spans="1:9">
      <c r="A26" t="s">
        <v>28</v>
      </c>
      <c r="B26" s="6">
        <v>2048</v>
      </c>
      <c r="C26" s="6">
        <v>4500</v>
      </c>
      <c r="D26" s="6">
        <f t="shared" si="0"/>
        <v>2452</v>
      </c>
      <c r="E26" s="1">
        <v>0.54</v>
      </c>
      <c r="F26" s="1" t="e">
        <f t="array" aca="1" ref="F26" ca="1">_xlfn.IFS(E26&lt;20%,"Low Discount",E26&lt;=40%,"Medium Discount",E26&gt;40%,"High Discount")</f>
        <v>#NAME?</v>
      </c>
      <c r="G26">
        <v>7</v>
      </c>
      <c r="H26" s="6">
        <v>4.3</v>
      </c>
      <c r="I26" t="e">
        <f t="array" aca="1" ref="I26" ca="1">_xlfn.IFS(H26&lt;3,"Poor",H26&lt;4.5,"Average",H26&gt;=4.5,"Excellent")</f>
        <v>#NAME?</v>
      </c>
    </row>
    <row r="27" spans="1:9">
      <c r="A27" t="s">
        <v>29</v>
      </c>
      <c r="B27" s="6">
        <v>420</v>
      </c>
      <c r="C27" s="6">
        <v>647</v>
      </c>
      <c r="D27" s="6">
        <f t="shared" si="0"/>
        <v>227</v>
      </c>
      <c r="E27" s="1">
        <v>0.35</v>
      </c>
      <c r="F27" s="1" t="e">
        <f t="array" aca="1" ref="F27" ca="1">_xlfn.IFS(E27&lt;20%,"Low Discount",E27&lt;=40%,"Medium Discount",E27&gt;40%,"High Discount")</f>
        <v>#NAME?</v>
      </c>
      <c r="G27">
        <v>49</v>
      </c>
      <c r="H27" s="6">
        <v>4.5999999999999996</v>
      </c>
      <c r="I27" t="e">
        <f t="array" aca="1" ref="I27" ca="1">_xlfn.IFS(H27&lt;3,"Poor",H27&lt;4.5,"Average",H27&gt;=4.5,"Excellent")</f>
        <v>#NAME?</v>
      </c>
    </row>
    <row r="28" spans="1:9">
      <c r="A28" t="s">
        <v>30</v>
      </c>
      <c r="B28" s="6">
        <v>2880</v>
      </c>
      <c r="C28" s="6">
        <v>3520</v>
      </c>
      <c r="D28" s="6">
        <f t="shared" si="0"/>
        <v>640</v>
      </c>
      <c r="E28" s="1">
        <v>0.18</v>
      </c>
      <c r="F28" s="1" t="e">
        <f t="array" aca="1" ref="F28" ca="1">_xlfn.IFS(E28&lt;20%,"Low Discount",E28&lt;=40%,"Medium Discount",E28&gt;40%,"High Discount")</f>
        <v>#NAME?</v>
      </c>
      <c r="G28">
        <v>12</v>
      </c>
      <c r="H28" s="6">
        <v>3.8</v>
      </c>
      <c r="I28" t="e">
        <f t="array" aca="1" ref="I28" ca="1">_xlfn.IFS(H28&lt;3,"Poor",H28&lt;4.5,"Average",H28&gt;=4.5,"Excellent")</f>
        <v>#NAME?</v>
      </c>
    </row>
    <row r="29" spans="1:9">
      <c r="A29" t="s">
        <v>31</v>
      </c>
      <c r="B29" s="6">
        <v>1350</v>
      </c>
      <c r="C29" s="6">
        <v>1990</v>
      </c>
      <c r="D29" s="6">
        <f t="shared" si="0"/>
        <v>640</v>
      </c>
      <c r="E29" s="1">
        <v>0.32</v>
      </c>
      <c r="F29" s="1" t="s">
        <v>139</v>
      </c>
      <c r="G29">
        <v>13</v>
      </c>
      <c r="H29" s="6">
        <v>3.8</v>
      </c>
      <c r="I29" t="e">
        <f t="array" aca="1" ref="I29" ca="1">_xlfn.IFS(H29&lt;3,"Poor",H29&lt;4.5,"Average",H29&gt;=4.5,"Excellent")</f>
        <v>#NAME?</v>
      </c>
    </row>
    <row r="30" spans="1:9">
      <c r="A30" t="s">
        <v>32</v>
      </c>
      <c r="B30" s="6">
        <v>1758</v>
      </c>
      <c r="C30" s="6">
        <v>2499</v>
      </c>
      <c r="D30" s="6">
        <f t="shared" si="0"/>
        <v>741</v>
      </c>
      <c r="E30" s="1">
        <v>0.3</v>
      </c>
      <c r="F30" s="1" t="e">
        <f t="array" aca="1" ref="F30" ca="1">_xlfn.IFS(E30&lt;20%,"Low Discount",E30&lt;=40%,"Medium Discount",E30&gt;40%,"High Discount")</f>
        <v>#NAME?</v>
      </c>
      <c r="G30">
        <v>20</v>
      </c>
      <c r="H30" s="6">
        <v>4.0999999999999996</v>
      </c>
      <c r="I30" t="e">
        <f t="array" aca="1" ref="I30" ca="1">_xlfn.IFS(H30&lt;3,"Poor",H30&lt;4.5,"Average",H30&gt;=4.5,"Excellent")</f>
        <v>#NAME?</v>
      </c>
    </row>
    <row r="31" spans="1:9">
      <c r="A31" t="s">
        <v>33</v>
      </c>
      <c r="B31" s="6">
        <v>2200</v>
      </c>
      <c r="C31" s="6">
        <v>4080</v>
      </c>
      <c r="D31" s="6">
        <f t="shared" si="0"/>
        <v>1880</v>
      </c>
      <c r="E31" s="1">
        <v>0.46</v>
      </c>
      <c r="F31" s="1" t="e">
        <f t="array" aca="1" ref="F31" ca="1">_xlfn.IFS(E31&lt;20%,"Low Discount",E31&lt;=40%,"Medium Discount",E31&gt;40%,"High Discount")</f>
        <v>#NAME?</v>
      </c>
      <c r="G31">
        <v>0</v>
      </c>
      <c r="H31" s="6">
        <v>0</v>
      </c>
      <c r="I31" t="e">
        <f t="array" aca="1" ref="I31" ca="1">_xlfn.IFS(H31&lt;3,"Poor",H31&lt;4.5,"Average",H31&gt;=4.5,"Excellent")</f>
        <v>#NAME?</v>
      </c>
    </row>
    <row r="32" spans="1:9">
      <c r="A32" t="s">
        <v>34</v>
      </c>
      <c r="B32" s="6">
        <v>185</v>
      </c>
      <c r="C32" s="6">
        <v>382</v>
      </c>
      <c r="D32" s="6">
        <f t="shared" si="0"/>
        <v>197</v>
      </c>
      <c r="E32" s="1">
        <v>0.52</v>
      </c>
      <c r="F32" s="1" t="e">
        <f t="array" aca="1" ref="F32" ca="1">_xlfn.IFS(E32&lt;20%,"Low Discount",E32&lt;=40%,"Medium Discount",E32&gt;40%,"High Discount")</f>
        <v>#NAME?</v>
      </c>
      <c r="G32">
        <v>9</v>
      </c>
      <c r="H32" s="6">
        <v>4.3</v>
      </c>
      <c r="I32" t="e">
        <f t="array" aca="1" ref="I32" ca="1">_xlfn.IFS(H32&lt;3,"Poor",H32&lt;4.5,"Average",H32&gt;=4.5,"Excellent")</f>
        <v>#NAME?</v>
      </c>
    </row>
    <row r="33" spans="1:9">
      <c r="A33" t="s">
        <v>35</v>
      </c>
      <c r="B33" s="6">
        <v>980</v>
      </c>
      <c r="C33" s="6">
        <v>1490</v>
      </c>
      <c r="D33" s="6">
        <f t="shared" si="0"/>
        <v>510</v>
      </c>
      <c r="E33" s="1">
        <v>0.34</v>
      </c>
      <c r="F33" s="1" t="e">
        <f t="array" aca="1" ref="F33" ca="1">_xlfn.IFS(E33&lt;20%,"Low Discount",E33&lt;=40%,"Medium Discount",E33&gt;40%,"High Discount")</f>
        <v>#NAME?</v>
      </c>
      <c r="G33">
        <v>12</v>
      </c>
      <c r="H33" s="6">
        <v>4.7</v>
      </c>
      <c r="I33" t="e">
        <f t="array" aca="1" ref="I33" ca="1">_xlfn.IFS(H33&lt;3,"Poor",H33&lt;4.5,"Average",H33&gt;=4.5,"Excellent")</f>
        <v>#NAME?</v>
      </c>
    </row>
    <row r="34" spans="1:9">
      <c r="A34" t="s">
        <v>36</v>
      </c>
      <c r="B34" s="6">
        <v>1820</v>
      </c>
      <c r="C34" s="6">
        <v>3490</v>
      </c>
      <c r="D34" s="6">
        <f t="shared" ref="D34:D65" si="1">C34-B34</f>
        <v>1670</v>
      </c>
      <c r="E34" s="1">
        <v>0.48</v>
      </c>
      <c r="F34" s="1" t="e">
        <f t="array" aca="1" ref="F34" ca="1">_xlfn.IFS(E34&lt;20%,"Low Discount",E34&lt;=40%,"Medium Discount",E34&gt;40%,"High Discount")</f>
        <v>#NAME?</v>
      </c>
      <c r="G34">
        <v>9</v>
      </c>
      <c r="H34" s="6">
        <v>4.3</v>
      </c>
      <c r="I34" t="e">
        <f t="array" aca="1" ref="I34" ca="1">_xlfn.IFS(H34&lt;3,"Poor",H34&lt;4.5,"Average",H34&gt;=4.5,"Excellent")</f>
        <v>#NAME?</v>
      </c>
    </row>
    <row r="35" spans="1:9">
      <c r="A35" t="s">
        <v>37</v>
      </c>
      <c r="B35" s="6">
        <v>1940</v>
      </c>
      <c r="C35" s="6">
        <v>2650</v>
      </c>
      <c r="D35" s="6">
        <f t="shared" si="1"/>
        <v>710</v>
      </c>
      <c r="E35" s="1">
        <v>0.27</v>
      </c>
      <c r="F35" s="1" t="e">
        <f t="array" aca="1" ref="F35" ca="1">_xlfn.IFS(E35&lt;20%,"Low Discount",E35&lt;=40%,"Medium Discount",E35&gt;40%,"High Discount")</f>
        <v>#NAME?</v>
      </c>
      <c r="G35">
        <v>20</v>
      </c>
      <c r="H35" s="6">
        <v>4.7</v>
      </c>
      <c r="I35" t="e">
        <f t="array" aca="1" ref="I35" ca="1">_xlfn.IFS(H35&lt;3,"Poor",H35&lt;4.5,"Average",H35&gt;=4.5,"Excellent")</f>
        <v>#NAME?</v>
      </c>
    </row>
    <row r="36" spans="1:9">
      <c r="A36" t="s">
        <v>38</v>
      </c>
      <c r="B36" s="6">
        <v>1980</v>
      </c>
      <c r="C36" s="6">
        <v>2699</v>
      </c>
      <c r="D36" s="6">
        <f t="shared" si="1"/>
        <v>719</v>
      </c>
      <c r="E36" s="1">
        <v>0.27</v>
      </c>
      <c r="F36" s="1" t="e">
        <f t="array" aca="1" ref="F36" ca="1">_xlfn.IFS(E36&lt;20%,"Low Discount",E36&lt;=40%,"Medium Discount",E36&gt;40%,"High Discount")</f>
        <v>#NAME?</v>
      </c>
      <c r="G36">
        <v>32</v>
      </c>
      <c r="H36" s="6">
        <v>4.5</v>
      </c>
      <c r="I36" t="e">
        <f t="array" aca="1" ref="I36" ca="1">_xlfn.IFS(H36&lt;3,"Poor",H36&lt;4.5,"Average",H36&gt;=4.5,"Excellent")</f>
        <v>#NAME?</v>
      </c>
    </row>
    <row r="37" spans="1:9">
      <c r="A37" t="s">
        <v>39</v>
      </c>
      <c r="B37" s="6">
        <v>1620</v>
      </c>
      <c r="C37" s="6">
        <v>2690</v>
      </c>
      <c r="D37" s="6">
        <f t="shared" si="1"/>
        <v>1070</v>
      </c>
      <c r="E37" s="1">
        <v>0.4</v>
      </c>
      <c r="F37" s="1" t="e">
        <f t="array" aca="1" ref="F37" ca="1">_xlfn.IFS(E37&lt;20%,"Low Discount",E37&lt;=40%,"Medium Discount",E37&gt;40%,"High Discount")</f>
        <v>#NAME?</v>
      </c>
      <c r="G37">
        <v>1</v>
      </c>
      <c r="H37" s="6">
        <v>5</v>
      </c>
      <c r="I37" t="e">
        <f t="array" aca="1" ref="I37" ca="1">_xlfn.IFS(H37&lt;3,"Poor",H37&lt;4.5,"Average",H37&gt;=4.5,"Excellent")</f>
        <v>#NAME?</v>
      </c>
    </row>
    <row r="38" spans="1:9">
      <c r="A38" t="s">
        <v>40</v>
      </c>
      <c r="B38" s="6">
        <v>171</v>
      </c>
      <c r="C38" s="6">
        <v>360</v>
      </c>
      <c r="D38" s="6">
        <f t="shared" si="1"/>
        <v>189</v>
      </c>
      <c r="E38" s="1">
        <v>0.53</v>
      </c>
      <c r="F38" s="1" t="e">
        <f t="array" aca="1" ref="F38" ca="1">_xlfn.IFS(E38&lt;20%,"Low Discount",E38&lt;=40%,"Medium Discount",E38&gt;40%,"High Discount")</f>
        <v>#NAME?</v>
      </c>
      <c r="G38">
        <v>2</v>
      </c>
      <c r="H38" s="6">
        <v>5</v>
      </c>
      <c r="I38" t="e">
        <f t="array" aca="1" ref="I38" ca="1">_xlfn.IFS(H38&lt;3,"Poor",H38&lt;4.5,"Average",H38&gt;=4.5,"Excellent")</f>
        <v>#NAME?</v>
      </c>
    </row>
    <row r="39" spans="1:9">
      <c r="A39" t="s">
        <v>41</v>
      </c>
      <c r="B39" s="6">
        <v>389</v>
      </c>
      <c r="C39" s="6">
        <v>656</v>
      </c>
      <c r="D39" s="6">
        <f t="shared" si="1"/>
        <v>267</v>
      </c>
      <c r="E39" s="1">
        <v>0.41</v>
      </c>
      <c r="F39" s="1" t="e">
        <f t="array" aca="1" ref="F39" ca="1">_xlfn.IFS(E39&lt;20%,"Low Discount",E39&lt;=40%,"Medium Discount",E39&gt;40%,"High Discount")</f>
        <v>#NAME?</v>
      </c>
      <c r="G39">
        <v>36</v>
      </c>
      <c r="H39" s="6">
        <v>4.3</v>
      </c>
      <c r="I39" t="e">
        <f t="array" aca="1" ref="I39" ca="1">_xlfn.IFS(H39&lt;3,"Poor",H39&lt;4.5,"Average",H39&gt;=4.5,"Excellent")</f>
        <v>#NAME?</v>
      </c>
    </row>
    <row r="40" spans="1:9">
      <c r="A40" t="s">
        <v>113</v>
      </c>
      <c r="B40" s="6">
        <v>1620</v>
      </c>
      <c r="C40" s="6">
        <v>2200</v>
      </c>
      <c r="D40" s="6">
        <f t="shared" si="1"/>
        <v>580</v>
      </c>
      <c r="E40" s="1">
        <f>(C40-B40)/C40</f>
        <v>0.26363636363636361</v>
      </c>
      <c r="F40" s="1" t="e">
        <f t="array" aca="1" ref="F40" ca="1">_xlfn.IFS(E40&lt;20%,"Low Discount",E40&lt;=40%,"Medium Discount",E40&gt;40%,"High Discount")</f>
        <v>#NAME?</v>
      </c>
      <c r="G40">
        <v>0</v>
      </c>
      <c r="H40" s="6">
        <v>0</v>
      </c>
      <c r="I40" t="e">
        <f t="array" aca="1" ref="I40" ca="1">_xlfn.IFS(H40&lt;3,"Poor",H40&lt;4.5,"Average",H40&gt;=4.5,"Excellent")</f>
        <v>#NAME?</v>
      </c>
    </row>
    <row r="41" spans="1:9">
      <c r="A41" t="s">
        <v>42</v>
      </c>
      <c r="B41" s="6">
        <v>1980</v>
      </c>
      <c r="C41" s="6">
        <v>3200</v>
      </c>
      <c r="D41" s="6">
        <f t="shared" si="1"/>
        <v>1220</v>
      </c>
      <c r="E41" s="1">
        <f>(C41-B41)/C41</f>
        <v>0.38124999999999998</v>
      </c>
      <c r="F41" s="1" t="e">
        <f t="array" aca="1" ref="F41" ca="1">_xlfn.IFS(E41&lt;20%,"Low Discount",E41&lt;=40%,"Medium Discount",E41&gt;40%,"High Discount")</f>
        <v>#NAME?</v>
      </c>
      <c r="G41">
        <v>2</v>
      </c>
      <c r="H41" s="6">
        <v>4.5</v>
      </c>
      <c r="I41" t="e">
        <f t="array" aca="1" ref="I41" ca="1">_xlfn.IFS(H41&lt;3,"Poor",H41&lt;4.5,"Average",H41&gt;=4.5,"Excellent")</f>
        <v>#NAME?</v>
      </c>
    </row>
    <row r="42" spans="1:9">
      <c r="A42" t="s">
        <v>43</v>
      </c>
      <c r="B42" s="6">
        <v>2750</v>
      </c>
      <c r="C42" s="6">
        <v>4471</v>
      </c>
      <c r="D42" s="6">
        <f t="shared" si="1"/>
        <v>1721</v>
      </c>
      <c r="E42" s="1">
        <v>0.38</v>
      </c>
      <c r="F42" s="1" t="e">
        <f t="array" aca="1" ref="F42" ca="1">_xlfn.IFS(E42&lt;20%,"Low Discount",E42&lt;=40%,"Medium Discount",E42&gt;40%,"High Discount")</f>
        <v>#NAME?</v>
      </c>
      <c r="G42">
        <v>0</v>
      </c>
      <c r="H42" s="6">
        <v>0</v>
      </c>
      <c r="I42" t="e">
        <f t="array" aca="1" ref="I42" ca="1">_xlfn.IFS(H42&lt;3,"Poor",H42&lt;4.5,"Average",H42&gt;=4.5,"Excellent")</f>
        <v>#NAME?</v>
      </c>
    </row>
    <row r="43" spans="1:9">
      <c r="A43" t="s">
        <v>44</v>
      </c>
      <c r="B43" s="6">
        <v>475</v>
      </c>
      <c r="C43" s="6">
        <v>931</v>
      </c>
      <c r="D43" s="6">
        <f t="shared" si="1"/>
        <v>456</v>
      </c>
      <c r="E43" s="1">
        <v>0.49</v>
      </c>
      <c r="F43" s="1" t="e">
        <f t="array" aca="1" ref="F43" ca="1">_xlfn.IFS(E43&lt;20%,"Low Discount",E43&lt;=40%,"Medium Discount",E43&gt;40%,"High Discount")</f>
        <v>#NAME?</v>
      </c>
      <c r="G43">
        <v>0</v>
      </c>
      <c r="H43" s="6">
        <v>0</v>
      </c>
      <c r="I43" t="e">
        <f t="array" aca="1" ref="I43" ca="1">_xlfn.IFS(H43&lt;3,"Poor",H43&lt;4.5,"Average",H43&gt;=4.5,"Excellent")</f>
        <v>#NAME?</v>
      </c>
    </row>
    <row r="44" spans="1:9">
      <c r="A44" t="s">
        <v>45</v>
      </c>
      <c r="B44" s="6">
        <v>238</v>
      </c>
      <c r="C44" s="6">
        <v>476</v>
      </c>
      <c r="D44" s="6">
        <f t="shared" si="1"/>
        <v>238</v>
      </c>
      <c r="E44" s="1">
        <v>0.5</v>
      </c>
      <c r="F44" s="1" t="e">
        <f t="array" aca="1" ref="F44" ca="1">_xlfn.IFS(E44&lt;20%,"Low Discount",E44&lt;=40%,"Medium Discount",E44&gt;40%,"High Discount")</f>
        <v>#NAME?</v>
      </c>
      <c r="G44">
        <v>0</v>
      </c>
      <c r="H44" s="6">
        <v>0</v>
      </c>
      <c r="I44" t="e">
        <f t="array" aca="1" ref="I44" ca="1">_xlfn.IFS(H44&lt;3,"Poor",H44&lt;4.5,"Average",H44&gt;=4.5,"Excellent")</f>
        <v>#NAME?</v>
      </c>
    </row>
    <row r="45" spans="1:9">
      <c r="A45" t="s">
        <v>46</v>
      </c>
      <c r="B45" s="6">
        <v>610</v>
      </c>
      <c r="C45" s="6">
        <v>1060</v>
      </c>
      <c r="D45" s="6">
        <f t="shared" si="1"/>
        <v>450</v>
      </c>
      <c r="E45" s="1">
        <v>0.42</v>
      </c>
      <c r="F45" s="1" t="e">
        <f t="array" aca="1" ref="F45" ca="1">_xlfn.IFS(E45&lt;20%,"Low Discount",E45&lt;=40%,"Medium Discount",E45&gt;40%,"High Discount")</f>
        <v>#NAME?</v>
      </c>
      <c r="G45">
        <v>0</v>
      </c>
      <c r="H45" s="6">
        <v>0</v>
      </c>
      <c r="I45" t="e">
        <f t="array" aca="1" ref="I45" ca="1">_xlfn.IFS(H45&lt;3,"Poor",H45&lt;4.5,"Average",H45&gt;=4.5,"Excellent")</f>
        <v>#NAME?</v>
      </c>
    </row>
    <row r="46" spans="1:9">
      <c r="A46" t="s">
        <v>47</v>
      </c>
      <c r="B46" s="6">
        <v>2132</v>
      </c>
      <c r="C46" s="6">
        <v>2169</v>
      </c>
      <c r="D46" s="6">
        <f t="shared" si="1"/>
        <v>37</v>
      </c>
      <c r="E46" s="1">
        <v>0.02</v>
      </c>
      <c r="F46" s="1" t="e">
        <f t="array" aca="1" ref="F46" ca="1">_xlfn.IFS(E46&lt;20%,"Low Discount",E46&lt;=40%,"Medium Discount",E46&gt;40%,"High Discount")</f>
        <v>#NAME?</v>
      </c>
      <c r="G46">
        <v>0</v>
      </c>
      <c r="H46" s="6">
        <v>0</v>
      </c>
      <c r="I46" t="e">
        <f t="array" aca="1" ref="I46" ca="1">_xlfn.IFS(H46&lt;3,"Poor",H46&lt;4.5,"Average",H46&gt;=4.5,"Excellent")</f>
        <v>#NAME?</v>
      </c>
    </row>
    <row r="47" spans="1:9">
      <c r="A47" t="s">
        <v>48</v>
      </c>
      <c r="B47" s="6">
        <v>999</v>
      </c>
      <c r="C47" s="6">
        <v>2000</v>
      </c>
      <c r="D47" s="6">
        <f t="shared" si="1"/>
        <v>1001</v>
      </c>
      <c r="E47" s="1">
        <v>0.5</v>
      </c>
      <c r="F47" s="1" t="e">
        <f t="array" aca="1" ref="F47" ca="1">_xlfn.IFS(E47&lt;20%,"Low Discount",E47&lt;=40%,"Medium Discount",E47&gt;40%,"High Discount")</f>
        <v>#NAME?</v>
      </c>
      <c r="G47">
        <v>0</v>
      </c>
      <c r="H47" s="6">
        <v>0</v>
      </c>
      <c r="I47" t="e">
        <f t="array" aca="1" ref="I47" ca="1">_xlfn.IFS(H47&lt;3,"Poor",H47&lt;4.5,"Average",H47&gt;=4.5,"Excellent")</f>
        <v>#NAME?</v>
      </c>
    </row>
    <row r="48" spans="1:9">
      <c r="A48" t="s">
        <v>49</v>
      </c>
      <c r="B48" s="6">
        <v>1190</v>
      </c>
      <c r="C48" s="6">
        <v>1785</v>
      </c>
      <c r="D48" s="6">
        <f t="shared" si="1"/>
        <v>595</v>
      </c>
      <c r="E48" s="1">
        <v>0.33</v>
      </c>
      <c r="F48" s="1" t="e">
        <f t="array" aca="1" ref="F48" ca="1">_xlfn.IFS(E48&lt;20%,"Low Discount",E48&lt;=40%,"Medium Discount",E48&gt;40%,"High Discount")</f>
        <v>#NAME?</v>
      </c>
      <c r="G48">
        <v>0</v>
      </c>
      <c r="H48" s="6">
        <v>0</v>
      </c>
      <c r="I48" t="e">
        <f t="array" aca="1" ref="I48" ca="1">_xlfn.IFS(H48&lt;3,"Poor",H48&lt;4.5,"Average",H48&gt;=4.5,"Excellent")</f>
        <v>#NAME?</v>
      </c>
    </row>
    <row r="49" spans="1:9">
      <c r="A49" t="s">
        <v>50</v>
      </c>
      <c r="B49" s="6">
        <v>671</v>
      </c>
      <c r="C49" s="6">
        <v>1316</v>
      </c>
      <c r="D49" s="6">
        <f t="shared" si="1"/>
        <v>645</v>
      </c>
      <c r="E49" s="1">
        <v>0.49</v>
      </c>
      <c r="F49" s="1" t="e">
        <f t="array" aca="1" ref="F49" ca="1">_xlfn.IFS(E49&lt;20%,"Low Discount",E49&lt;=40%,"Medium Discount",E49&gt;40%,"High Discount")</f>
        <v>#NAME?</v>
      </c>
      <c r="G49">
        <v>0</v>
      </c>
      <c r="H49" s="6">
        <v>0</v>
      </c>
      <c r="I49" t="e">
        <f t="array" aca="1" ref="I49" ca="1">_xlfn.IFS(H49&lt;3,"Poor",H49&lt;4.5,"Average",H49&gt;=4.5,"Excellent")</f>
        <v>#NAME?</v>
      </c>
    </row>
    <row r="50" spans="1:9">
      <c r="A50" t="s">
        <v>51</v>
      </c>
      <c r="B50" s="6">
        <v>1200</v>
      </c>
      <c r="C50" s="6">
        <v>1950</v>
      </c>
      <c r="D50" s="6">
        <f t="shared" si="1"/>
        <v>750</v>
      </c>
      <c r="E50" s="1">
        <v>0.38</v>
      </c>
      <c r="F50" s="1" t="e">
        <f t="array" aca="1" ref="F50" ca="1">_xlfn.IFS(E50&lt;20%,"Low Discount",E50&lt;=40%,"Medium Discount",E50&gt;40%,"High Discount")</f>
        <v>#NAME?</v>
      </c>
      <c r="G50">
        <v>0</v>
      </c>
      <c r="H50" s="6">
        <v>0</v>
      </c>
      <c r="I50" t="e">
        <f t="array" aca="1" ref="I50" ca="1">_xlfn.IFS(H50&lt;3,"Poor",H50&lt;4.5,"Average",H50&gt;=4.5,"Excellent")</f>
        <v>#NAME?</v>
      </c>
    </row>
    <row r="51" spans="1:9">
      <c r="A51" t="s">
        <v>52</v>
      </c>
      <c r="B51" s="6">
        <v>199</v>
      </c>
      <c r="C51" s="6">
        <v>504</v>
      </c>
      <c r="D51" s="6">
        <f t="shared" si="1"/>
        <v>305</v>
      </c>
      <c r="E51" s="1">
        <v>0.61</v>
      </c>
      <c r="F51" s="1" t="str">
        <f>IF(E2&lt;20%, "low discount",IF(E2&lt;40%,"Medium discount","high discount"))</f>
        <v>Medium discount</v>
      </c>
      <c r="G51">
        <v>0</v>
      </c>
      <c r="H51" s="6">
        <v>0</v>
      </c>
      <c r="I51" t="str">
        <f>IF(G2&lt;3,"poor",IF(G2&lt;4.5,"average","excelent"))</f>
        <v>poor</v>
      </c>
    </row>
    <row r="52" spans="1:9">
      <c r="A52" t="s">
        <v>53</v>
      </c>
      <c r="B52" s="6">
        <v>299</v>
      </c>
      <c r="C52" s="6">
        <v>600</v>
      </c>
      <c r="D52" s="6">
        <f t="shared" si="1"/>
        <v>301</v>
      </c>
      <c r="E52" s="1">
        <v>0.5</v>
      </c>
      <c r="F52" s="1" t="str">
        <f t="shared" ref="F52:F114" si="2">IF(E3&lt;20%, "low discount",IF(E3&lt;40%,"Medium discount","high discount"))</f>
        <v>high discount</v>
      </c>
      <c r="G52">
        <v>0</v>
      </c>
      <c r="H52" s="6">
        <v>0</v>
      </c>
      <c r="I52" t="str">
        <f t="shared" ref="I52:I114" si="3">IF(G3&lt;3,"poor",IF(G3&lt;4.5,"average","excelent"))</f>
        <v>excelent</v>
      </c>
    </row>
    <row r="53" spans="1:9">
      <c r="A53" t="s">
        <v>54</v>
      </c>
      <c r="B53" s="6">
        <v>1660</v>
      </c>
      <c r="C53" s="6">
        <v>1699</v>
      </c>
      <c r="D53" s="6">
        <f t="shared" si="1"/>
        <v>39</v>
      </c>
      <c r="E53" s="1">
        <v>0.02</v>
      </c>
      <c r="F53" s="1" t="str">
        <f t="shared" si="2"/>
        <v>Medium discount</v>
      </c>
      <c r="G53">
        <v>0</v>
      </c>
      <c r="H53" s="6">
        <v>0</v>
      </c>
      <c r="I53" t="str">
        <f t="shared" si="3"/>
        <v>excelent</v>
      </c>
    </row>
    <row r="54" spans="1:9">
      <c r="A54" t="s">
        <v>55</v>
      </c>
      <c r="B54" s="6">
        <v>299</v>
      </c>
      <c r="C54" s="6">
        <v>384</v>
      </c>
      <c r="D54" s="6">
        <f t="shared" si="1"/>
        <v>85</v>
      </c>
      <c r="E54" s="1">
        <v>0.22</v>
      </c>
      <c r="F54" s="1" t="str">
        <f t="shared" si="2"/>
        <v>Medium discount</v>
      </c>
      <c r="G54">
        <v>0</v>
      </c>
      <c r="H54" s="6">
        <v>0</v>
      </c>
      <c r="I54" t="str">
        <f t="shared" si="3"/>
        <v>excelent</v>
      </c>
    </row>
    <row r="55" spans="1:9">
      <c r="A55" t="s">
        <v>56</v>
      </c>
      <c r="B55" s="6">
        <v>1459</v>
      </c>
      <c r="C55" s="6">
        <v>1499</v>
      </c>
      <c r="D55" s="6">
        <f t="shared" si="1"/>
        <v>40</v>
      </c>
      <c r="E55" s="1">
        <v>0.03</v>
      </c>
      <c r="F55" s="1" t="str">
        <f t="shared" si="2"/>
        <v>Medium discount</v>
      </c>
      <c r="G55">
        <v>0</v>
      </c>
      <c r="H55" s="6">
        <v>0</v>
      </c>
      <c r="I55" t="str">
        <f t="shared" si="3"/>
        <v>excelent</v>
      </c>
    </row>
    <row r="56" spans="1:9">
      <c r="A56" t="s">
        <v>57</v>
      </c>
      <c r="B56" s="6">
        <v>799</v>
      </c>
      <c r="C56" s="6">
        <v>1343</v>
      </c>
      <c r="D56" s="6">
        <f t="shared" si="1"/>
        <v>544</v>
      </c>
      <c r="E56" s="1">
        <v>0.41</v>
      </c>
      <c r="F56" s="1" t="str">
        <f t="shared" si="2"/>
        <v>low discount</v>
      </c>
      <c r="G56">
        <v>0</v>
      </c>
      <c r="H56" s="6">
        <v>0</v>
      </c>
      <c r="I56" t="str">
        <f t="shared" si="3"/>
        <v>excelent</v>
      </c>
    </row>
    <row r="57" spans="1:9">
      <c r="A57" t="s">
        <v>58</v>
      </c>
      <c r="B57" s="6">
        <v>499</v>
      </c>
      <c r="C57" s="6">
        <v>900</v>
      </c>
      <c r="D57" s="6">
        <f t="shared" si="1"/>
        <v>401</v>
      </c>
      <c r="E57" s="1">
        <v>0.45</v>
      </c>
      <c r="F57" s="1" t="str">
        <f t="shared" si="2"/>
        <v>Medium discount</v>
      </c>
      <c r="G57">
        <v>0</v>
      </c>
      <c r="H57" s="6">
        <v>0</v>
      </c>
      <c r="I57" t="str">
        <f t="shared" si="3"/>
        <v>excelent</v>
      </c>
    </row>
    <row r="58" spans="1:9">
      <c r="A58" t="s">
        <v>59</v>
      </c>
      <c r="B58" s="6">
        <v>699</v>
      </c>
      <c r="C58" s="6">
        <v>1343</v>
      </c>
      <c r="D58" s="6">
        <f t="shared" si="1"/>
        <v>644</v>
      </c>
      <c r="E58" s="1">
        <v>0.48</v>
      </c>
      <c r="F58" s="1" t="str">
        <f t="shared" si="2"/>
        <v>Medium discount</v>
      </c>
      <c r="G58">
        <v>0</v>
      </c>
      <c r="H58" s="6">
        <v>0</v>
      </c>
      <c r="I58" t="str">
        <f t="shared" si="3"/>
        <v>poor</v>
      </c>
    </row>
    <row r="59" spans="1:9">
      <c r="A59" t="s">
        <v>60</v>
      </c>
      <c r="B59" s="6">
        <v>799</v>
      </c>
      <c r="C59" s="6">
        <v>1567</v>
      </c>
      <c r="D59" s="6">
        <f t="shared" si="1"/>
        <v>768</v>
      </c>
      <c r="E59" s="1">
        <v>0.49</v>
      </c>
      <c r="F59" s="1" t="str">
        <f t="shared" si="2"/>
        <v>high discount</v>
      </c>
      <c r="G59">
        <v>0</v>
      </c>
      <c r="H59" s="6">
        <v>0</v>
      </c>
      <c r="I59" t="str">
        <f t="shared" si="3"/>
        <v>excelent</v>
      </c>
    </row>
    <row r="60" spans="1:9">
      <c r="A60" t="s">
        <v>61</v>
      </c>
      <c r="B60" s="6">
        <v>2799</v>
      </c>
      <c r="C60" s="6">
        <v>3810</v>
      </c>
      <c r="D60" s="6">
        <f t="shared" si="1"/>
        <v>1011</v>
      </c>
      <c r="E60" s="1">
        <v>0.27</v>
      </c>
      <c r="F60" s="1" t="str">
        <f t="shared" si="2"/>
        <v>high discount</v>
      </c>
      <c r="G60">
        <v>0</v>
      </c>
      <c r="H60" s="6">
        <v>0</v>
      </c>
      <c r="I60" t="str">
        <f t="shared" si="3"/>
        <v>excelent</v>
      </c>
    </row>
    <row r="61" spans="1:9">
      <c r="A61" t="s">
        <v>58</v>
      </c>
      <c r="B61" s="6">
        <v>399</v>
      </c>
      <c r="C61" s="6">
        <v>896</v>
      </c>
      <c r="D61" s="6">
        <f t="shared" si="1"/>
        <v>497</v>
      </c>
      <c r="E61" s="1">
        <v>0.55000000000000004</v>
      </c>
      <c r="F61" s="1" t="str">
        <f t="shared" si="2"/>
        <v>Medium discount</v>
      </c>
      <c r="G61">
        <v>0</v>
      </c>
      <c r="H61" s="6">
        <v>0</v>
      </c>
      <c r="I61" t="str">
        <f t="shared" si="3"/>
        <v>excelent</v>
      </c>
    </row>
    <row r="62" spans="1:9">
      <c r="A62" t="s">
        <v>62</v>
      </c>
      <c r="B62" s="6">
        <v>2170</v>
      </c>
      <c r="C62" s="6">
        <v>2500</v>
      </c>
      <c r="D62" s="6">
        <f t="shared" si="1"/>
        <v>330</v>
      </c>
      <c r="E62" s="1">
        <v>0.13</v>
      </c>
      <c r="F62" s="1" t="str">
        <f t="shared" si="2"/>
        <v>Medium discount</v>
      </c>
      <c r="G62">
        <v>6</v>
      </c>
      <c r="H62" s="6">
        <v>2.5</v>
      </c>
      <c r="I62" t="str">
        <f t="shared" si="3"/>
        <v>excelent</v>
      </c>
    </row>
    <row r="63" spans="1:9">
      <c r="A63" t="s">
        <v>63</v>
      </c>
      <c r="B63" s="6">
        <v>458</v>
      </c>
      <c r="C63" s="6">
        <v>986</v>
      </c>
      <c r="D63" s="6">
        <f t="shared" si="1"/>
        <v>528</v>
      </c>
      <c r="E63" s="1">
        <v>0.54</v>
      </c>
      <c r="F63" s="1" t="str">
        <f t="shared" si="2"/>
        <v>high discount</v>
      </c>
      <c r="G63">
        <v>10</v>
      </c>
      <c r="H63" s="6">
        <v>3</v>
      </c>
      <c r="I63" t="str">
        <f t="shared" si="3"/>
        <v>excelent</v>
      </c>
    </row>
    <row r="64" spans="1:9">
      <c r="A64" t="s">
        <v>64</v>
      </c>
      <c r="B64" s="6">
        <v>2115</v>
      </c>
      <c r="C64" s="6">
        <v>4700</v>
      </c>
      <c r="D64" s="6">
        <f t="shared" si="1"/>
        <v>2585</v>
      </c>
      <c r="E64" s="1">
        <v>0.55000000000000004</v>
      </c>
      <c r="F64" s="1" t="str">
        <f t="shared" si="2"/>
        <v>high discount</v>
      </c>
      <c r="G64">
        <v>13</v>
      </c>
      <c r="H64" s="6">
        <v>2.1</v>
      </c>
      <c r="I64" t="str">
        <f t="shared" si="3"/>
        <v>excelent</v>
      </c>
    </row>
    <row r="65" spans="1:9">
      <c r="A65" t="s">
        <v>65</v>
      </c>
      <c r="B65" s="6">
        <v>445</v>
      </c>
      <c r="C65" s="6">
        <v>873</v>
      </c>
      <c r="D65" s="6">
        <f t="shared" si="1"/>
        <v>428</v>
      </c>
      <c r="E65" s="1">
        <v>0.49</v>
      </c>
      <c r="F65" s="1" t="str">
        <f t="shared" si="2"/>
        <v>Medium discount</v>
      </c>
      <c r="G65">
        <v>69</v>
      </c>
      <c r="H65" s="6">
        <v>2.8</v>
      </c>
      <c r="I65" t="str">
        <f t="shared" si="3"/>
        <v>excelent</v>
      </c>
    </row>
    <row r="66" spans="1:9">
      <c r="A66" t="s">
        <v>66</v>
      </c>
      <c r="B66" s="6">
        <v>325</v>
      </c>
      <c r="C66" s="6">
        <v>680</v>
      </c>
      <c r="D66" s="6">
        <f t="shared" ref="D66:D97" si="4">C66-B66</f>
        <v>355</v>
      </c>
      <c r="E66" s="1">
        <v>0.52</v>
      </c>
      <c r="F66" s="1" t="str">
        <f t="shared" si="2"/>
        <v>high discount</v>
      </c>
      <c r="G66">
        <v>15</v>
      </c>
      <c r="H66" s="6">
        <v>2.7</v>
      </c>
      <c r="I66" t="str">
        <f t="shared" si="3"/>
        <v>poor</v>
      </c>
    </row>
    <row r="67" spans="1:9">
      <c r="A67" t="s">
        <v>67</v>
      </c>
      <c r="B67" s="6">
        <v>1220</v>
      </c>
      <c r="C67" s="6">
        <v>1555</v>
      </c>
      <c r="D67" s="6">
        <f t="shared" si="4"/>
        <v>335</v>
      </c>
      <c r="E67" s="1">
        <v>0.22</v>
      </c>
      <c r="F67" s="1" t="str">
        <f t="shared" si="2"/>
        <v>high discount</v>
      </c>
      <c r="G67">
        <v>16</v>
      </c>
      <c r="H67" s="6">
        <v>2.9</v>
      </c>
      <c r="I67" t="str">
        <f t="shared" si="3"/>
        <v>poor</v>
      </c>
    </row>
    <row r="68" spans="1:9">
      <c r="A68" t="s">
        <v>68</v>
      </c>
      <c r="B68" s="6">
        <v>990</v>
      </c>
      <c r="C68" s="6">
        <v>1814</v>
      </c>
      <c r="D68" s="6">
        <f t="shared" si="4"/>
        <v>824</v>
      </c>
      <c r="E68" s="1">
        <v>0.45</v>
      </c>
      <c r="F68" s="1" t="str">
        <f t="shared" si="2"/>
        <v>high discount</v>
      </c>
      <c r="G68">
        <v>6</v>
      </c>
      <c r="H68" s="6">
        <v>2.2000000000000002</v>
      </c>
      <c r="I68" t="str">
        <f t="shared" si="3"/>
        <v>average</v>
      </c>
    </row>
    <row r="69" spans="1:9">
      <c r="A69" t="s">
        <v>69</v>
      </c>
      <c r="B69" s="6">
        <v>1000</v>
      </c>
      <c r="C69" s="6">
        <v>2000</v>
      </c>
      <c r="D69" s="6">
        <f t="shared" si="4"/>
        <v>1000</v>
      </c>
      <c r="E69" s="1">
        <v>0.5</v>
      </c>
      <c r="F69" s="1" t="str">
        <f t="shared" si="2"/>
        <v>low discount</v>
      </c>
      <c r="G69">
        <v>7</v>
      </c>
      <c r="H69" s="6">
        <v>2.2999999999999998</v>
      </c>
      <c r="I69" t="str">
        <f t="shared" si="3"/>
        <v>excelent</v>
      </c>
    </row>
    <row r="70" spans="1:9">
      <c r="A70" t="s">
        <v>70</v>
      </c>
      <c r="B70" s="6">
        <v>3750</v>
      </c>
      <c r="C70" s="6">
        <v>6143</v>
      </c>
      <c r="D70" s="6">
        <f t="shared" si="4"/>
        <v>2393</v>
      </c>
      <c r="E70" s="1">
        <v>0.39</v>
      </c>
      <c r="F70" s="1" t="str">
        <f t="shared" si="2"/>
        <v>high discount</v>
      </c>
      <c r="G70">
        <v>5</v>
      </c>
      <c r="H70" s="6">
        <v>3</v>
      </c>
      <c r="I70" t="str">
        <f t="shared" si="3"/>
        <v>excelent</v>
      </c>
    </row>
    <row r="71" spans="1:9">
      <c r="A71" t="s">
        <v>71</v>
      </c>
      <c r="B71" s="6">
        <v>382</v>
      </c>
      <c r="C71" s="6">
        <v>700</v>
      </c>
      <c r="D71" s="6">
        <f t="shared" si="4"/>
        <v>318</v>
      </c>
      <c r="E71" s="1">
        <v>0.45</v>
      </c>
      <c r="F71" s="1" t="str">
        <f t="shared" si="2"/>
        <v>high discount</v>
      </c>
      <c r="G71">
        <v>17</v>
      </c>
      <c r="H71" s="6">
        <v>2.6</v>
      </c>
      <c r="I71" t="str">
        <f t="shared" si="3"/>
        <v>excelent</v>
      </c>
    </row>
    <row r="72" spans="1:9">
      <c r="A72" t="s">
        <v>72</v>
      </c>
      <c r="B72" s="6">
        <v>2300</v>
      </c>
      <c r="C72" s="6">
        <v>3240</v>
      </c>
      <c r="D72" s="6">
        <f t="shared" si="4"/>
        <v>940</v>
      </c>
      <c r="E72" s="1">
        <v>0.28999999999999998</v>
      </c>
      <c r="F72" s="1" t="str">
        <f t="shared" si="2"/>
        <v>high discount</v>
      </c>
      <c r="G72">
        <v>5</v>
      </c>
      <c r="H72" s="6">
        <v>3</v>
      </c>
      <c r="I72" t="str">
        <f t="shared" si="3"/>
        <v>poor</v>
      </c>
    </row>
    <row r="73" spans="1:9">
      <c r="A73" t="s">
        <v>73</v>
      </c>
      <c r="B73" s="6">
        <v>345</v>
      </c>
      <c r="C73" s="6">
        <v>602</v>
      </c>
      <c r="D73" s="6">
        <f t="shared" si="4"/>
        <v>257</v>
      </c>
      <c r="E73" s="1">
        <v>0.43</v>
      </c>
      <c r="F73" s="1" t="str">
        <f t="shared" si="2"/>
        <v>Medium discount</v>
      </c>
      <c r="G73">
        <v>6</v>
      </c>
      <c r="H73" s="6">
        <v>2.2999999999999998</v>
      </c>
      <c r="I73" t="str">
        <f t="shared" si="3"/>
        <v>excelent</v>
      </c>
    </row>
    <row r="74" spans="1:9">
      <c r="A74" t="s">
        <v>74</v>
      </c>
      <c r="B74" s="6">
        <v>509</v>
      </c>
      <c r="C74" s="6">
        <v>899</v>
      </c>
      <c r="D74" s="6">
        <f t="shared" si="4"/>
        <v>390</v>
      </c>
      <c r="E74" s="1">
        <v>0.43</v>
      </c>
      <c r="F74" s="1" t="str">
        <f t="shared" si="2"/>
        <v>Medium discount</v>
      </c>
      <c r="G74">
        <v>5</v>
      </c>
      <c r="H74" s="6">
        <v>3</v>
      </c>
      <c r="I74" t="str">
        <f t="shared" si="3"/>
        <v>excelent</v>
      </c>
    </row>
    <row r="75" spans="1:9">
      <c r="A75" t="s">
        <v>75</v>
      </c>
      <c r="B75" s="6">
        <v>968</v>
      </c>
      <c r="C75" s="6">
        <v>1814</v>
      </c>
      <c r="D75" s="6">
        <f t="shared" si="4"/>
        <v>846</v>
      </c>
      <c r="E75" s="1">
        <v>0.47</v>
      </c>
      <c r="F75" s="1" t="str">
        <f t="shared" si="2"/>
        <v>high discount</v>
      </c>
      <c r="G75">
        <v>6</v>
      </c>
      <c r="H75" s="6">
        <v>2.2000000000000002</v>
      </c>
      <c r="I75" t="str">
        <f t="shared" si="3"/>
        <v>excelent</v>
      </c>
    </row>
    <row r="76" spans="1:9">
      <c r="A76" t="s">
        <v>76</v>
      </c>
      <c r="B76" s="6">
        <v>1570</v>
      </c>
      <c r="C76" s="6">
        <v>2988</v>
      </c>
      <c r="D76" s="6">
        <f t="shared" si="4"/>
        <v>1418</v>
      </c>
      <c r="E76" s="1">
        <v>0.47</v>
      </c>
      <c r="F76" s="1" t="str">
        <f t="shared" si="2"/>
        <v>Medium discount</v>
      </c>
      <c r="G76">
        <v>7</v>
      </c>
      <c r="H76" s="6">
        <v>2.1</v>
      </c>
      <c r="I76" t="str">
        <f t="shared" si="3"/>
        <v>excelent</v>
      </c>
    </row>
    <row r="77" spans="1:9">
      <c r="A77" t="s">
        <v>77</v>
      </c>
      <c r="B77" s="6">
        <v>790</v>
      </c>
      <c r="C77" s="6">
        <v>1485</v>
      </c>
      <c r="D77" s="6">
        <f t="shared" si="4"/>
        <v>695</v>
      </c>
      <c r="E77" s="1">
        <v>0.47</v>
      </c>
      <c r="F77" s="1" t="str">
        <f t="shared" si="2"/>
        <v>low discount</v>
      </c>
      <c r="G77">
        <v>0</v>
      </c>
      <c r="H77" s="6">
        <v>0</v>
      </c>
      <c r="I77" t="str">
        <f t="shared" si="3"/>
        <v>excelent</v>
      </c>
    </row>
    <row r="78" spans="1:9">
      <c r="A78" t="s">
        <v>78</v>
      </c>
      <c r="B78" s="6">
        <v>690</v>
      </c>
      <c r="C78" s="6">
        <v>1200</v>
      </c>
      <c r="D78" s="6">
        <f t="shared" si="4"/>
        <v>510</v>
      </c>
      <c r="E78" s="1">
        <v>0.43</v>
      </c>
      <c r="F78" s="1" t="str">
        <f t="shared" si="2"/>
        <v>Medium discount</v>
      </c>
      <c r="G78">
        <v>0</v>
      </c>
      <c r="H78" s="6">
        <v>0</v>
      </c>
      <c r="I78" t="str">
        <f t="shared" si="3"/>
        <v>excelent</v>
      </c>
    </row>
    <row r="79" spans="1:9">
      <c r="A79" t="s">
        <v>79</v>
      </c>
      <c r="B79" s="6">
        <v>1732</v>
      </c>
      <c r="C79" s="6">
        <v>1799</v>
      </c>
      <c r="D79" s="6">
        <f t="shared" si="4"/>
        <v>67</v>
      </c>
      <c r="E79" s="1">
        <v>0.04</v>
      </c>
      <c r="F79" s="1" t="str">
        <f t="shared" si="2"/>
        <v>Medium discount</v>
      </c>
      <c r="G79">
        <v>0</v>
      </c>
      <c r="H79" s="6">
        <v>0</v>
      </c>
      <c r="I79" t="str">
        <f t="shared" si="3"/>
        <v>excelent</v>
      </c>
    </row>
    <row r="80" spans="1:9">
      <c r="A80" t="s">
        <v>80</v>
      </c>
      <c r="B80" s="6">
        <v>230</v>
      </c>
      <c r="C80" s="6">
        <v>450</v>
      </c>
      <c r="D80" s="6">
        <f t="shared" si="4"/>
        <v>220</v>
      </c>
      <c r="E80" s="1">
        <v>0.49</v>
      </c>
      <c r="F80" s="1" t="str">
        <f t="shared" si="2"/>
        <v>high discount</v>
      </c>
      <c r="G80">
        <v>0</v>
      </c>
      <c r="H80" s="6">
        <v>0</v>
      </c>
      <c r="I80" t="str">
        <f t="shared" si="3"/>
        <v>poor</v>
      </c>
    </row>
    <row r="81" spans="1:9">
      <c r="A81" t="s">
        <v>81</v>
      </c>
      <c r="B81" s="6">
        <v>1189</v>
      </c>
      <c r="C81" s="6">
        <v>2199</v>
      </c>
      <c r="D81" s="6">
        <f t="shared" si="4"/>
        <v>1010</v>
      </c>
      <c r="E81" s="1">
        <v>0.46</v>
      </c>
      <c r="F81" s="1" t="str">
        <f t="shared" si="2"/>
        <v>high discount</v>
      </c>
      <c r="G81">
        <v>1</v>
      </c>
      <c r="H81" s="6">
        <v>3</v>
      </c>
      <c r="I81" t="str">
        <f t="shared" si="3"/>
        <v>excelent</v>
      </c>
    </row>
    <row r="82" spans="1:9">
      <c r="A82" t="s">
        <v>82</v>
      </c>
      <c r="B82" s="6">
        <v>979</v>
      </c>
      <c r="C82" s="6">
        <v>1920</v>
      </c>
      <c r="D82" s="6">
        <f t="shared" si="4"/>
        <v>941</v>
      </c>
      <c r="E82" s="1">
        <v>0.49</v>
      </c>
      <c r="F82" s="1" t="str">
        <f t="shared" si="2"/>
        <v>Medium discount</v>
      </c>
      <c r="G82">
        <v>1</v>
      </c>
      <c r="H82" s="6">
        <v>5</v>
      </c>
      <c r="I82" t="str">
        <f t="shared" si="3"/>
        <v>excelent</v>
      </c>
    </row>
    <row r="83" spans="1:9">
      <c r="A83" t="s">
        <v>83</v>
      </c>
      <c r="B83" s="6">
        <v>1460</v>
      </c>
      <c r="C83" s="6">
        <v>2290</v>
      </c>
      <c r="D83" s="6">
        <f t="shared" si="4"/>
        <v>830</v>
      </c>
      <c r="E83" s="1">
        <v>0.36</v>
      </c>
      <c r="F83" s="1" t="str">
        <f t="shared" si="2"/>
        <v>high discount</v>
      </c>
      <c r="G83">
        <v>0</v>
      </c>
      <c r="H83" s="6">
        <v>0</v>
      </c>
      <c r="I83" t="str">
        <f t="shared" si="3"/>
        <v>excelent</v>
      </c>
    </row>
    <row r="84" spans="1:9">
      <c r="A84" t="s">
        <v>84</v>
      </c>
      <c r="B84" s="6">
        <v>1666</v>
      </c>
      <c r="C84" s="6">
        <v>1699</v>
      </c>
      <c r="D84" s="6">
        <f t="shared" si="4"/>
        <v>33</v>
      </c>
      <c r="E84" s="1">
        <v>0.02</v>
      </c>
      <c r="F84" s="1" t="str">
        <f t="shared" si="2"/>
        <v>Medium discount</v>
      </c>
      <c r="G84">
        <v>0</v>
      </c>
      <c r="H84" s="6">
        <v>0</v>
      </c>
      <c r="I84" t="str">
        <f t="shared" si="3"/>
        <v>excelent</v>
      </c>
    </row>
    <row r="85" spans="1:9">
      <c r="A85" t="s">
        <v>85</v>
      </c>
      <c r="B85" s="6">
        <v>330</v>
      </c>
      <c r="C85" s="6">
        <v>647</v>
      </c>
      <c r="D85" s="6">
        <f t="shared" si="4"/>
        <v>317</v>
      </c>
      <c r="E85" s="1">
        <v>0.49</v>
      </c>
      <c r="F85" s="1" t="str">
        <f t="shared" si="2"/>
        <v>Medium discount</v>
      </c>
      <c r="G85">
        <v>1</v>
      </c>
      <c r="H85" s="6">
        <v>4</v>
      </c>
      <c r="I85" t="str">
        <f t="shared" si="3"/>
        <v>excelent</v>
      </c>
    </row>
    <row r="86" spans="1:9">
      <c r="A86" t="s">
        <v>52</v>
      </c>
      <c r="B86" s="6">
        <v>176</v>
      </c>
      <c r="C86" s="6">
        <v>345</v>
      </c>
      <c r="D86" s="6">
        <f t="shared" si="4"/>
        <v>169</v>
      </c>
      <c r="E86" s="1">
        <v>0.49</v>
      </c>
      <c r="F86" s="1" t="str">
        <f t="shared" si="2"/>
        <v>high discount</v>
      </c>
      <c r="G86">
        <v>0</v>
      </c>
      <c r="H86" s="6">
        <v>0</v>
      </c>
      <c r="I86" t="str">
        <f t="shared" si="3"/>
        <v>poor</v>
      </c>
    </row>
    <row r="87" spans="1:9">
      <c r="A87" t="s">
        <v>86</v>
      </c>
      <c r="B87" s="6">
        <v>1466</v>
      </c>
      <c r="C87" s="6">
        <v>1699</v>
      </c>
      <c r="D87" s="6">
        <f t="shared" si="4"/>
        <v>233</v>
      </c>
      <c r="E87" s="1">
        <v>0.14000000000000001</v>
      </c>
      <c r="F87" s="1" t="str">
        <f t="shared" si="2"/>
        <v>high discount</v>
      </c>
      <c r="G87">
        <v>0</v>
      </c>
      <c r="H87" s="6">
        <v>0</v>
      </c>
      <c r="I87" t="str">
        <f t="shared" si="3"/>
        <v>poor</v>
      </c>
    </row>
    <row r="88" spans="1:9">
      <c r="A88" t="s">
        <v>87</v>
      </c>
      <c r="B88" s="6">
        <v>274</v>
      </c>
      <c r="C88" s="6">
        <v>537</v>
      </c>
      <c r="D88" s="6">
        <f t="shared" si="4"/>
        <v>263</v>
      </c>
      <c r="E88" s="1">
        <v>0.49</v>
      </c>
      <c r="F88" s="1" t="str">
        <f t="shared" si="2"/>
        <v>high discount</v>
      </c>
      <c r="G88">
        <v>0</v>
      </c>
      <c r="H88" s="6">
        <v>0</v>
      </c>
      <c r="I88" t="str">
        <f t="shared" si="3"/>
        <v>excelent</v>
      </c>
    </row>
    <row r="89" spans="1:9">
      <c r="A89" t="s">
        <v>88</v>
      </c>
      <c r="B89" s="6">
        <v>799</v>
      </c>
      <c r="C89" s="6">
        <v>900</v>
      </c>
      <c r="D89" s="6">
        <f t="shared" si="4"/>
        <v>101</v>
      </c>
      <c r="E89" s="1">
        <v>0.11</v>
      </c>
      <c r="F89" s="1" t="str">
        <f t="shared" si="2"/>
        <v>Medium discount</v>
      </c>
      <c r="G89">
        <v>0</v>
      </c>
      <c r="H89" s="6">
        <v>0</v>
      </c>
      <c r="I89" t="str">
        <f t="shared" si="3"/>
        <v>poor</v>
      </c>
    </row>
    <row r="90" spans="1:9">
      <c r="A90" t="s">
        <v>60</v>
      </c>
      <c r="B90" s="6">
        <v>657</v>
      </c>
      <c r="C90" s="6">
        <v>1288</v>
      </c>
      <c r="D90" s="6">
        <f t="shared" si="4"/>
        <v>631</v>
      </c>
      <c r="E90" s="1">
        <v>0.49</v>
      </c>
      <c r="F90" s="1" t="str">
        <f t="shared" si="2"/>
        <v>Medium discount</v>
      </c>
      <c r="G90">
        <v>0</v>
      </c>
      <c r="H90" s="6">
        <v>0</v>
      </c>
      <c r="I90" t="str">
        <f t="shared" si="3"/>
        <v>poor</v>
      </c>
    </row>
    <row r="91" spans="1:9">
      <c r="A91" t="s">
        <v>89</v>
      </c>
      <c r="B91" s="6">
        <v>1468</v>
      </c>
      <c r="C91" s="6">
        <v>1699</v>
      </c>
      <c r="D91" s="6">
        <f t="shared" si="4"/>
        <v>231</v>
      </c>
      <c r="E91" s="1">
        <v>0.14000000000000001</v>
      </c>
      <c r="F91" s="1" t="str">
        <f t="shared" si="2"/>
        <v>Medium discount</v>
      </c>
      <c r="G91">
        <v>0</v>
      </c>
      <c r="H91" s="6">
        <v>0</v>
      </c>
      <c r="I91" t="str">
        <f t="shared" si="3"/>
        <v>poor</v>
      </c>
    </row>
    <row r="92" spans="1:9">
      <c r="A92" t="s">
        <v>90</v>
      </c>
      <c r="B92" s="6">
        <v>630</v>
      </c>
      <c r="C92" s="6">
        <v>1100</v>
      </c>
      <c r="D92" s="6">
        <f t="shared" si="4"/>
        <v>470</v>
      </c>
      <c r="E92" s="1">
        <v>0.43</v>
      </c>
      <c r="F92" s="1" t="str">
        <f t="shared" si="2"/>
        <v>high discount</v>
      </c>
      <c r="G92">
        <v>0</v>
      </c>
      <c r="H92" s="6">
        <v>0</v>
      </c>
      <c r="I92" t="str">
        <f t="shared" si="3"/>
        <v>poor</v>
      </c>
    </row>
    <row r="93" spans="1:9">
      <c r="A93" t="s">
        <v>91</v>
      </c>
      <c r="B93" s="6">
        <v>850</v>
      </c>
      <c r="C93" s="6">
        <v>1700</v>
      </c>
      <c r="D93" s="6">
        <f t="shared" si="4"/>
        <v>850</v>
      </c>
      <c r="E93" s="1">
        <v>0.5</v>
      </c>
      <c r="F93" s="1" t="str">
        <f t="shared" si="2"/>
        <v>high discount</v>
      </c>
      <c r="G93">
        <v>0</v>
      </c>
      <c r="H93" s="6">
        <v>0</v>
      </c>
      <c r="I93" t="str">
        <f t="shared" si="3"/>
        <v>poor</v>
      </c>
    </row>
    <row r="94" spans="1:9">
      <c r="A94" t="s">
        <v>92</v>
      </c>
      <c r="B94" s="6">
        <v>1300</v>
      </c>
      <c r="C94" s="6">
        <v>2500</v>
      </c>
      <c r="D94" s="6">
        <f t="shared" si="4"/>
        <v>1200</v>
      </c>
      <c r="E94" s="1">
        <v>0.48</v>
      </c>
      <c r="F94" s="1" t="str">
        <f t="shared" si="2"/>
        <v>high discount</v>
      </c>
      <c r="G94">
        <v>0</v>
      </c>
      <c r="H94" s="6">
        <v>0</v>
      </c>
      <c r="I94" t="str">
        <f t="shared" si="3"/>
        <v>poor</v>
      </c>
    </row>
    <row r="95" spans="1:9">
      <c r="A95" t="s">
        <v>93</v>
      </c>
      <c r="B95" s="6">
        <v>105</v>
      </c>
      <c r="C95" s="6">
        <v>200</v>
      </c>
      <c r="D95" s="6">
        <f t="shared" si="4"/>
        <v>95</v>
      </c>
      <c r="E95" s="1">
        <v>0.48</v>
      </c>
      <c r="F95" s="1" t="str">
        <f t="shared" si="2"/>
        <v>low discount</v>
      </c>
      <c r="G95">
        <v>0</v>
      </c>
      <c r="H95" s="6">
        <v>0</v>
      </c>
      <c r="I95" t="str">
        <f t="shared" si="3"/>
        <v>poor</v>
      </c>
    </row>
    <row r="96" spans="1:9">
      <c r="A96" t="s">
        <v>94</v>
      </c>
      <c r="B96" s="6">
        <v>899</v>
      </c>
      <c r="C96" s="6">
        <v>1699</v>
      </c>
      <c r="D96" s="6">
        <f t="shared" si="4"/>
        <v>800</v>
      </c>
      <c r="E96" s="1">
        <v>0.47</v>
      </c>
      <c r="F96" s="1" t="str">
        <f t="shared" si="2"/>
        <v>high discount</v>
      </c>
      <c r="G96">
        <v>0</v>
      </c>
      <c r="H96" s="6">
        <v>0</v>
      </c>
      <c r="I96" t="str">
        <f t="shared" si="3"/>
        <v>poor</v>
      </c>
    </row>
    <row r="97" spans="1:9">
      <c r="A97" t="s">
        <v>95</v>
      </c>
      <c r="B97" s="6">
        <v>1200</v>
      </c>
      <c r="C97" s="6">
        <v>2400</v>
      </c>
      <c r="D97" s="6">
        <f t="shared" si="4"/>
        <v>1200</v>
      </c>
      <c r="E97" s="1">
        <v>0.5</v>
      </c>
      <c r="F97" s="1" t="str">
        <f t="shared" si="2"/>
        <v>Medium discount</v>
      </c>
      <c r="G97">
        <v>0</v>
      </c>
      <c r="H97" s="6">
        <v>0</v>
      </c>
      <c r="I97" t="str">
        <f t="shared" si="3"/>
        <v>poor</v>
      </c>
    </row>
    <row r="98" spans="1:9">
      <c r="A98" t="s">
        <v>96</v>
      </c>
      <c r="B98" s="6">
        <v>1526</v>
      </c>
      <c r="C98" s="6">
        <v>1660</v>
      </c>
      <c r="D98" s="6">
        <f t="shared" ref="D98:D114" si="5">C98-B98</f>
        <v>134</v>
      </c>
      <c r="E98" s="1">
        <v>0.08</v>
      </c>
      <c r="F98" s="1" t="str">
        <f t="shared" si="2"/>
        <v>high discount</v>
      </c>
      <c r="G98">
        <v>0</v>
      </c>
      <c r="H98" s="6">
        <v>0</v>
      </c>
      <c r="I98" t="str">
        <f t="shared" si="3"/>
        <v>poor</v>
      </c>
    </row>
    <row r="99" spans="1:9">
      <c r="A99" t="s">
        <v>97</v>
      </c>
      <c r="B99" s="6">
        <v>1462</v>
      </c>
      <c r="C99" s="6">
        <v>1499</v>
      </c>
      <c r="D99" s="6">
        <f t="shared" si="5"/>
        <v>37</v>
      </c>
      <c r="E99" s="1">
        <v>0.02</v>
      </c>
      <c r="F99" s="1" t="str">
        <f t="shared" si="2"/>
        <v>Medium discount</v>
      </c>
      <c r="G99">
        <v>0</v>
      </c>
      <c r="H99" s="6">
        <v>0</v>
      </c>
      <c r="I99" t="str">
        <f t="shared" si="3"/>
        <v>poor</v>
      </c>
    </row>
    <row r="100" spans="1:9">
      <c r="A100" t="s">
        <v>98</v>
      </c>
      <c r="B100" s="6">
        <v>248</v>
      </c>
      <c r="C100" s="6">
        <v>486</v>
      </c>
      <c r="D100" s="6">
        <f t="shared" si="5"/>
        <v>238</v>
      </c>
      <c r="E100" s="1">
        <v>0.49</v>
      </c>
      <c r="F100" s="1" t="str">
        <f t="shared" si="2"/>
        <v>high discount</v>
      </c>
      <c r="G100">
        <v>0</v>
      </c>
      <c r="H100" s="6">
        <v>0</v>
      </c>
      <c r="I100" t="str">
        <f t="shared" si="3"/>
        <v>poor</v>
      </c>
    </row>
    <row r="101" spans="1:9">
      <c r="A101" t="s">
        <v>99</v>
      </c>
      <c r="B101" s="6">
        <v>3546</v>
      </c>
      <c r="C101" s="6">
        <v>3699</v>
      </c>
      <c r="D101" s="6">
        <f t="shared" si="5"/>
        <v>153</v>
      </c>
      <c r="E101" s="1">
        <v>0.04</v>
      </c>
      <c r="F101" s="1" t="str">
        <f t="shared" si="2"/>
        <v>high discount</v>
      </c>
      <c r="G101">
        <v>0</v>
      </c>
      <c r="H101" s="6">
        <v>0</v>
      </c>
      <c r="I101" t="str">
        <f t="shared" si="3"/>
        <v>poor</v>
      </c>
    </row>
    <row r="102" spans="1:9">
      <c r="A102" t="s">
        <v>100</v>
      </c>
      <c r="B102" s="6">
        <v>525</v>
      </c>
      <c r="C102" s="6">
        <v>1029</v>
      </c>
      <c r="D102" s="6">
        <f t="shared" si="5"/>
        <v>504</v>
      </c>
      <c r="E102" s="1">
        <v>0.49</v>
      </c>
      <c r="F102" s="1" t="str">
        <f t="shared" si="2"/>
        <v>low discount</v>
      </c>
      <c r="G102">
        <v>0</v>
      </c>
      <c r="H102" s="6">
        <v>0</v>
      </c>
      <c r="I102" t="str">
        <f t="shared" si="3"/>
        <v>poor</v>
      </c>
    </row>
    <row r="103" spans="1:9">
      <c r="A103" t="s">
        <v>101</v>
      </c>
      <c r="B103" s="6">
        <v>1080</v>
      </c>
      <c r="C103" s="6">
        <v>1874</v>
      </c>
      <c r="D103" s="6">
        <f t="shared" si="5"/>
        <v>794</v>
      </c>
      <c r="E103" s="1">
        <v>0.42</v>
      </c>
      <c r="F103" s="1" t="str">
        <f t="shared" si="2"/>
        <v>Medium discount</v>
      </c>
      <c r="G103">
        <v>0</v>
      </c>
      <c r="H103" s="6">
        <v>0</v>
      </c>
      <c r="I103" t="str">
        <f t="shared" si="3"/>
        <v>poor</v>
      </c>
    </row>
    <row r="104" spans="1:9">
      <c r="A104" t="s">
        <v>102</v>
      </c>
      <c r="B104" s="6">
        <v>3640</v>
      </c>
      <c r="C104" s="6">
        <v>4588</v>
      </c>
      <c r="D104" s="6">
        <f t="shared" si="5"/>
        <v>948</v>
      </c>
      <c r="E104" s="1">
        <v>0.21</v>
      </c>
      <c r="F104" s="1" t="str">
        <f t="shared" si="2"/>
        <v>low discount</v>
      </c>
      <c r="G104">
        <v>1</v>
      </c>
      <c r="H104" s="6">
        <v>5</v>
      </c>
      <c r="I104" t="str">
        <f t="shared" si="3"/>
        <v>poor</v>
      </c>
    </row>
    <row r="105" spans="1:9">
      <c r="A105" t="s">
        <v>103</v>
      </c>
      <c r="B105" s="6">
        <v>1420</v>
      </c>
      <c r="C105" s="6">
        <v>2420</v>
      </c>
      <c r="D105" s="6">
        <f t="shared" si="5"/>
        <v>1000</v>
      </c>
      <c r="E105" s="1">
        <v>0.41</v>
      </c>
      <c r="F105" s="1" t="str">
        <f t="shared" si="2"/>
        <v>high discount</v>
      </c>
      <c r="G105">
        <v>0</v>
      </c>
      <c r="H105" s="6">
        <v>0</v>
      </c>
      <c r="I105" t="str">
        <f t="shared" si="3"/>
        <v>poor</v>
      </c>
    </row>
    <row r="106" spans="1:9">
      <c r="A106" t="s">
        <v>104</v>
      </c>
      <c r="B106" s="6">
        <v>1875</v>
      </c>
      <c r="C106" s="6">
        <v>1899</v>
      </c>
      <c r="D106" s="6">
        <f t="shared" si="5"/>
        <v>24</v>
      </c>
      <c r="E106" s="1">
        <v>0.01</v>
      </c>
      <c r="F106" s="1" t="str">
        <f t="shared" si="2"/>
        <v>high discount</v>
      </c>
      <c r="G106">
        <v>0</v>
      </c>
      <c r="H106" s="6">
        <v>0</v>
      </c>
      <c r="I106" t="str">
        <f t="shared" si="3"/>
        <v>poor</v>
      </c>
    </row>
    <row r="107" spans="1:9">
      <c r="A107" t="s">
        <v>105</v>
      </c>
      <c r="B107" s="6">
        <v>198</v>
      </c>
      <c r="C107" s="6">
        <v>260</v>
      </c>
      <c r="D107" s="6">
        <f t="shared" si="5"/>
        <v>62</v>
      </c>
      <c r="E107" s="1">
        <v>0.24</v>
      </c>
      <c r="F107" s="1" t="str">
        <f t="shared" si="2"/>
        <v>high discount</v>
      </c>
      <c r="G107">
        <v>0</v>
      </c>
      <c r="H107" s="6">
        <v>0</v>
      </c>
      <c r="I107" t="str">
        <f t="shared" si="3"/>
        <v>poor</v>
      </c>
    </row>
    <row r="108" spans="1:9">
      <c r="A108" t="s">
        <v>106</v>
      </c>
      <c r="B108" s="6">
        <v>1150</v>
      </c>
      <c r="C108" s="6">
        <v>1737</v>
      </c>
      <c r="D108" s="6">
        <f t="shared" si="5"/>
        <v>587</v>
      </c>
      <c r="E108" s="1">
        <v>0.34</v>
      </c>
      <c r="F108" s="1" t="str">
        <f t="shared" si="2"/>
        <v>high discount</v>
      </c>
      <c r="G108">
        <v>0</v>
      </c>
      <c r="H108" s="6">
        <v>0</v>
      </c>
      <c r="I108" t="str">
        <f t="shared" si="3"/>
        <v>poor</v>
      </c>
    </row>
    <row r="109" spans="1:9">
      <c r="A109" t="s">
        <v>107</v>
      </c>
      <c r="B109" s="6">
        <v>1190</v>
      </c>
      <c r="C109" s="6">
        <v>1810</v>
      </c>
      <c r="D109" s="6">
        <f t="shared" si="5"/>
        <v>620</v>
      </c>
      <c r="E109" s="1">
        <v>0.34</v>
      </c>
      <c r="F109" s="1" t="str">
        <f t="shared" si="2"/>
        <v>Medium discount</v>
      </c>
      <c r="G109">
        <v>0</v>
      </c>
      <c r="H109" s="6">
        <v>0</v>
      </c>
      <c r="I109" t="str">
        <f t="shared" si="3"/>
        <v>poor</v>
      </c>
    </row>
    <row r="110" spans="1:9">
      <c r="A110" t="s">
        <v>108</v>
      </c>
      <c r="B110" s="6">
        <v>1658</v>
      </c>
      <c r="C110" s="6">
        <v>1699</v>
      </c>
      <c r="D110" s="6">
        <f t="shared" si="5"/>
        <v>41</v>
      </c>
      <c r="E110" s="1">
        <v>0.02</v>
      </c>
      <c r="F110" s="1" t="str">
        <f t="shared" si="2"/>
        <v>high discount</v>
      </c>
      <c r="G110">
        <v>0</v>
      </c>
      <c r="H110" s="6">
        <v>0</v>
      </c>
      <c r="I110" t="str">
        <f t="shared" si="3"/>
        <v>poor</v>
      </c>
    </row>
    <row r="111" spans="1:9">
      <c r="A111" t="s">
        <v>109</v>
      </c>
      <c r="B111" s="6">
        <v>1768</v>
      </c>
      <c r="C111" s="6">
        <v>1799</v>
      </c>
      <c r="D111" s="6">
        <f t="shared" si="5"/>
        <v>31</v>
      </c>
      <c r="E111" s="1">
        <v>0.02</v>
      </c>
      <c r="F111" s="1" t="str">
        <f t="shared" si="2"/>
        <v>low discount</v>
      </c>
      <c r="G111">
        <v>0</v>
      </c>
      <c r="H111" s="6">
        <v>0</v>
      </c>
      <c r="I111" t="str">
        <f t="shared" si="3"/>
        <v>excelent</v>
      </c>
    </row>
    <row r="112" spans="1:9">
      <c r="A112" t="s">
        <v>110</v>
      </c>
      <c r="B112" s="6">
        <v>199</v>
      </c>
      <c r="C112" s="6">
        <v>553</v>
      </c>
      <c r="D112" s="6">
        <f t="shared" si="5"/>
        <v>354</v>
      </c>
      <c r="E112" s="1">
        <v>0.64</v>
      </c>
      <c r="F112" s="1" t="str">
        <f t="shared" si="2"/>
        <v>high discount</v>
      </c>
      <c r="G112">
        <v>0</v>
      </c>
      <c r="H112" s="6">
        <v>0</v>
      </c>
      <c r="I112" t="str">
        <f t="shared" si="3"/>
        <v>excelent</v>
      </c>
    </row>
    <row r="113" spans="1:9">
      <c r="A113" t="s">
        <v>111</v>
      </c>
      <c r="B113" s="6">
        <v>450</v>
      </c>
      <c r="C113" s="6">
        <v>900</v>
      </c>
      <c r="D113" s="6">
        <f t="shared" si="5"/>
        <v>450</v>
      </c>
      <c r="E113" s="1">
        <v>0.5</v>
      </c>
      <c r="F113" s="1" t="str">
        <f t="shared" si="2"/>
        <v>high discount</v>
      </c>
      <c r="G113">
        <v>1</v>
      </c>
      <c r="H113" s="6">
        <v>2</v>
      </c>
      <c r="I113" t="str">
        <f t="shared" si="3"/>
        <v>excelent</v>
      </c>
    </row>
    <row r="114" spans="1:9">
      <c r="A114" t="s">
        <v>112</v>
      </c>
      <c r="B114" s="6">
        <v>169</v>
      </c>
      <c r="C114" s="6">
        <v>320</v>
      </c>
      <c r="D114" s="6">
        <f t="shared" si="5"/>
        <v>151</v>
      </c>
      <c r="E114" s="1">
        <v>0.47</v>
      </c>
      <c r="F114" s="1" t="str">
        <f t="shared" si="2"/>
        <v>high discount</v>
      </c>
      <c r="G114">
        <v>0</v>
      </c>
      <c r="H114" s="6">
        <v>0</v>
      </c>
      <c r="I114" t="str">
        <f t="shared" si="3"/>
        <v>excelent</v>
      </c>
    </row>
    <row r="115" spans="1:9">
      <c r="A115">
        <f>SUBTOTAL(103,Table4[Product])</f>
        <v>113</v>
      </c>
      <c r="B115" s="6">
        <f>SUBTOTAL(101,Table4[Current price])</f>
        <v>1192.3185840707965</v>
      </c>
      <c r="C115" s="6">
        <f>SUBTOTAL(101,Table4[Old price])</f>
        <v>1818.9734513274336</v>
      </c>
      <c r="D115"/>
      <c r="E115" s="1">
        <f>SUBTOTAL(101,Table4[Discount])</f>
        <v>0.36685740144810941</v>
      </c>
      <c r="G115">
        <f>SUBTOTAL(109,Table4[Review])</f>
        <v>723</v>
      </c>
      <c r="H115" s="6">
        <f>SUBTOTAL(101,Table4[Ratings])</f>
        <v>1.9619469026548668</v>
      </c>
      <c r="I115">
        <f ca="1">SUBTOTAL(103,Table4[Categorized ratings])</f>
        <v>113</v>
      </c>
    </row>
    <row r="116" spans="1:9">
      <c r="B116"/>
      <c r="C116"/>
      <c r="D116"/>
    </row>
    <row r="117" spans="1:9">
      <c r="B117"/>
      <c r="C117"/>
      <c r="D117"/>
    </row>
    <row r="120" spans="1:9">
      <c r="F120">
        <f>SUM(G2:G114)</f>
        <v>723</v>
      </c>
    </row>
  </sheetData>
  <conditionalFormatting sqref="H1:H1048576">
    <cfRule type="top10" priority="2" rank="5"/>
  </conditionalFormatting>
  <conditionalFormatting sqref="A1:A1048576 H1:H1048576">
    <cfRule type="top10" priority="1" rank="5"/>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topLeftCell="A13" workbookViewId="0">
      <selection activeCell="I21" sqref="I21"/>
    </sheetView>
  </sheetViews>
  <sheetFormatPr defaultRowHeight="13.8"/>
  <cols>
    <col min="1" max="1" width="14.796875" customWidth="1"/>
    <col min="2" max="2" width="18.8984375" bestFit="1" customWidth="1"/>
    <col min="3" max="3" width="17.796875" bestFit="1" customWidth="1"/>
  </cols>
  <sheetData>
    <row r="1" spans="1:3" s="2" customFormat="1" ht="15.6">
      <c r="A1" s="11" t="s">
        <v>127</v>
      </c>
    </row>
    <row r="2" spans="1:3">
      <c r="A2" s="6">
        <f>Table4[[#Totals],[Current price]]</f>
        <v>1192.3185840707965</v>
      </c>
    </row>
    <row r="3" spans="1:3">
      <c r="A3" s="6">
        <f>Table4[[#Totals],[Old price]]</f>
        <v>1818.9734513274336</v>
      </c>
    </row>
    <row r="4" spans="1:3">
      <c r="A4" s="1">
        <f>Table4[[#Totals],[Discount]]</f>
        <v>0.36685740144810941</v>
      </c>
    </row>
    <row r="5" spans="1:3">
      <c r="A5" s="4">
        <f>Table4[[#Totals],[Ratings]]</f>
        <v>1.9619469026548668</v>
      </c>
    </row>
    <row r="7" spans="1:3" s="2" customFormat="1" ht="15.6">
      <c r="A7" s="11" t="s">
        <v>128</v>
      </c>
    </row>
    <row r="8" spans="1:3">
      <c r="A8" s="6">
        <f>Table4[[#Totals],[Current price]]</f>
        <v>1192.3185840707965</v>
      </c>
    </row>
    <row r="9" spans="1:3">
      <c r="A9" s="6">
        <f>Table4[[#Totals],[Current price]]</f>
        <v>1192.3185840707965</v>
      </c>
    </row>
    <row r="10" spans="1:3" s="2" customFormat="1" ht="15.6">
      <c r="A10" s="11" t="s">
        <v>126</v>
      </c>
    </row>
    <row r="12" spans="1:3">
      <c r="A12" s="8" t="s">
        <v>119</v>
      </c>
      <c r="B12" t="s">
        <v>125</v>
      </c>
      <c r="C12" t="s">
        <v>124</v>
      </c>
    </row>
    <row r="13" spans="1:3">
      <c r="A13" s="9" t="s">
        <v>120</v>
      </c>
      <c r="B13" s="3">
        <v>0.48338709677419334</v>
      </c>
      <c r="C13" s="3">
        <v>1.7483870967741932</v>
      </c>
    </row>
    <row r="14" spans="1:3">
      <c r="A14" s="9" t="s">
        <v>121</v>
      </c>
      <c r="B14" s="3">
        <v>7.2222222222222243E-2</v>
      </c>
      <c r="C14" s="3">
        <v>0.82777777777777772</v>
      </c>
    </row>
    <row r="15" spans="1:3">
      <c r="A15" s="9" t="s">
        <v>122</v>
      </c>
      <c r="B15" s="3">
        <v>0.30863292011019283</v>
      </c>
      <c r="C15" s="3">
        <v>2.9818181818181824</v>
      </c>
    </row>
    <row r="16" spans="1:3">
      <c r="A16" s="9" t="s">
        <v>123</v>
      </c>
      <c r="B16" s="3">
        <v>0.36685740144810947</v>
      </c>
      <c r="C16" s="3">
        <v>1.9619469026548666</v>
      </c>
    </row>
    <row r="18" spans="1:2" ht="15.6">
      <c r="A18" s="10" t="s">
        <v>129</v>
      </c>
    </row>
    <row r="20" spans="1:2">
      <c r="A20" t="s">
        <v>134</v>
      </c>
      <c r="B20" t="s">
        <v>133</v>
      </c>
    </row>
    <row r="38" spans="1:1" ht="15.6">
      <c r="A38" s="10" t="s">
        <v>130</v>
      </c>
    </row>
    <row r="39" spans="1:1">
      <c r="A39" t="s">
        <v>132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8"/>
  <sheetViews>
    <sheetView topLeftCell="A3" workbookViewId="0">
      <selection activeCell="N17" sqref="N17"/>
    </sheetView>
  </sheetViews>
  <sheetFormatPr defaultRowHeight="13.8"/>
  <cols>
    <col min="1" max="1" width="11.8984375" bestFit="1" customWidth="1"/>
    <col min="2" max="2" width="13.69921875" bestFit="1" customWidth="1"/>
  </cols>
  <sheetData>
    <row r="3" spans="1:5">
      <c r="A3" s="8" t="s">
        <v>119</v>
      </c>
      <c r="B3" t="s">
        <v>131</v>
      </c>
      <c r="D3" t="s">
        <v>119</v>
      </c>
      <c r="E3" t="s">
        <v>131</v>
      </c>
    </row>
    <row r="4" spans="1:5">
      <c r="A4" s="9">
        <v>0</v>
      </c>
      <c r="B4" s="7">
        <v>56</v>
      </c>
      <c r="D4">
        <v>0</v>
      </c>
      <c r="E4">
        <v>56</v>
      </c>
    </row>
    <row r="5" spans="1:5">
      <c r="A5" s="9">
        <v>1.9619469026548668</v>
      </c>
      <c r="B5" s="7"/>
      <c r="D5">
        <v>1.9619469026548668</v>
      </c>
    </row>
    <row r="6" spans="1:5">
      <c r="A6" s="9">
        <v>2</v>
      </c>
      <c r="B6" s="7">
        <v>1</v>
      </c>
      <c r="D6">
        <v>2</v>
      </c>
      <c r="E6">
        <v>1</v>
      </c>
    </row>
    <row r="7" spans="1:5">
      <c r="A7" s="9">
        <v>2.1</v>
      </c>
      <c r="B7" s="7">
        <v>2</v>
      </c>
      <c r="D7">
        <v>2.1</v>
      </c>
      <c r="E7">
        <v>2</v>
      </c>
    </row>
    <row r="8" spans="1:5">
      <c r="A8" s="9">
        <v>2.2000000000000002</v>
      </c>
      <c r="B8" s="7">
        <v>2</v>
      </c>
      <c r="D8">
        <v>2.2000000000000002</v>
      </c>
      <c r="E8">
        <v>2</v>
      </c>
    </row>
    <row r="9" spans="1:5">
      <c r="A9" s="9">
        <v>2.2999999999999998</v>
      </c>
      <c r="B9" s="7">
        <v>2</v>
      </c>
      <c r="D9">
        <v>2.2999999999999998</v>
      </c>
      <c r="E9">
        <v>2</v>
      </c>
    </row>
    <row r="10" spans="1:5">
      <c r="A10" s="9">
        <v>2.5</v>
      </c>
      <c r="B10" s="7">
        <v>1</v>
      </c>
      <c r="D10">
        <v>2.5</v>
      </c>
      <c r="E10">
        <v>1</v>
      </c>
    </row>
    <row r="11" spans="1:5">
      <c r="A11" s="9">
        <v>2.6</v>
      </c>
      <c r="B11" s="7">
        <v>1</v>
      </c>
      <c r="D11">
        <v>2.6</v>
      </c>
      <c r="E11">
        <v>1</v>
      </c>
    </row>
    <row r="12" spans="1:5">
      <c r="A12" s="9">
        <v>2.7</v>
      </c>
      <c r="B12" s="7">
        <v>1</v>
      </c>
      <c r="D12">
        <v>2.7</v>
      </c>
      <c r="E12">
        <v>1</v>
      </c>
    </row>
    <row r="13" spans="1:5">
      <c r="A13" s="9">
        <v>2.8</v>
      </c>
      <c r="B13" s="7">
        <v>1</v>
      </c>
      <c r="D13">
        <v>2.8</v>
      </c>
      <c r="E13">
        <v>1</v>
      </c>
    </row>
    <row r="14" spans="1:5">
      <c r="A14" s="9">
        <v>2.9</v>
      </c>
      <c r="B14" s="7">
        <v>1</v>
      </c>
      <c r="D14">
        <v>2.9</v>
      </c>
      <c r="E14">
        <v>1</v>
      </c>
    </row>
    <row r="15" spans="1:5">
      <c r="A15" s="9">
        <v>3</v>
      </c>
      <c r="B15" s="7">
        <v>5</v>
      </c>
      <c r="D15">
        <v>3</v>
      </c>
      <c r="E15">
        <v>5</v>
      </c>
    </row>
    <row r="16" spans="1:5">
      <c r="A16" s="9">
        <v>3.3</v>
      </c>
      <c r="B16" s="7">
        <v>1</v>
      </c>
      <c r="D16">
        <v>3.3</v>
      </c>
      <c r="E16">
        <v>1</v>
      </c>
    </row>
    <row r="17" spans="1:5">
      <c r="A17" s="9">
        <v>3.8</v>
      </c>
      <c r="B17" s="7">
        <v>3</v>
      </c>
      <c r="D17">
        <v>3.8</v>
      </c>
      <c r="E17">
        <v>3</v>
      </c>
    </row>
    <row r="18" spans="1:5">
      <c r="A18" s="9">
        <v>4</v>
      </c>
      <c r="B18" s="7">
        <v>4</v>
      </c>
      <c r="D18">
        <v>4</v>
      </c>
      <c r="E18">
        <v>4</v>
      </c>
    </row>
    <row r="19" spans="1:5">
      <c r="A19" s="9">
        <v>4.0999999999999996</v>
      </c>
      <c r="B19" s="7">
        <v>3</v>
      </c>
      <c r="D19">
        <v>4.0999999999999996</v>
      </c>
      <c r="E19">
        <v>3</v>
      </c>
    </row>
    <row r="20" spans="1:5">
      <c r="A20" s="9">
        <v>4.2</v>
      </c>
      <c r="B20" s="7">
        <v>1</v>
      </c>
      <c r="D20">
        <v>4.2</v>
      </c>
      <c r="E20">
        <v>1</v>
      </c>
    </row>
    <row r="21" spans="1:5">
      <c r="A21" s="9">
        <v>4.3</v>
      </c>
      <c r="B21" s="7">
        <v>4</v>
      </c>
      <c r="D21">
        <v>4.3</v>
      </c>
      <c r="E21">
        <v>4</v>
      </c>
    </row>
    <row r="22" spans="1:5">
      <c r="A22" s="9">
        <v>4.4000000000000004</v>
      </c>
      <c r="B22" s="7">
        <v>1</v>
      </c>
      <c r="D22">
        <v>4.4000000000000004</v>
      </c>
      <c r="E22">
        <v>1</v>
      </c>
    </row>
    <row r="23" spans="1:5">
      <c r="A23" s="9">
        <v>4.5</v>
      </c>
      <c r="B23" s="7">
        <v>4</v>
      </c>
      <c r="D23">
        <v>4.5</v>
      </c>
      <c r="E23">
        <v>4</v>
      </c>
    </row>
    <row r="24" spans="1:5">
      <c r="A24" s="9">
        <v>4.5999999999999996</v>
      </c>
      <c r="B24" s="7">
        <v>5</v>
      </c>
      <c r="D24">
        <v>4.5999999999999996</v>
      </c>
      <c r="E24">
        <v>5</v>
      </c>
    </row>
    <row r="25" spans="1:5">
      <c r="A25" s="9">
        <v>4.7</v>
      </c>
      <c r="B25" s="7">
        <v>4</v>
      </c>
      <c r="D25">
        <v>4.7</v>
      </c>
      <c r="E25">
        <v>4</v>
      </c>
    </row>
    <row r="26" spans="1:5">
      <c r="A26" s="9">
        <v>4.8</v>
      </c>
      <c r="B26" s="7">
        <v>3</v>
      </c>
      <c r="D26">
        <v>4.8</v>
      </c>
      <c r="E26">
        <v>3</v>
      </c>
    </row>
    <row r="27" spans="1:5">
      <c r="A27" s="9">
        <v>5</v>
      </c>
      <c r="B27" s="7">
        <v>7</v>
      </c>
      <c r="D27">
        <v>5</v>
      </c>
      <c r="E27">
        <v>7</v>
      </c>
    </row>
    <row r="28" spans="1:5">
      <c r="A28" s="9" t="s">
        <v>123</v>
      </c>
      <c r="B28" s="7">
        <v>113</v>
      </c>
      <c r="D28" t="s">
        <v>123</v>
      </c>
      <c r="E28">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workbookViewId="0">
      <selection activeCell="K9" sqref="K9"/>
    </sheetView>
  </sheetViews>
  <sheetFormatPr defaultRowHeight="13.8"/>
  <cols>
    <col min="1" max="1" width="9.796875" customWidth="1"/>
    <col min="2" max="2" width="8.3984375" customWidth="1"/>
    <col min="6" max="6" width="11.8984375" bestFit="1" customWidth="1"/>
    <col min="7" max="7" width="13.69921875" bestFit="1" customWidth="1"/>
  </cols>
  <sheetData>
    <row r="1" spans="1:10">
      <c r="A1" s="2" t="s">
        <v>2</v>
      </c>
      <c r="B1" s="2" t="s">
        <v>3</v>
      </c>
      <c r="F1" s="8" t="s">
        <v>119</v>
      </c>
      <c r="G1" t="s">
        <v>131</v>
      </c>
      <c r="I1" t="s">
        <v>119</v>
      </c>
      <c r="J1" t="s">
        <v>131</v>
      </c>
    </row>
    <row r="2" spans="1:10">
      <c r="A2" s="1">
        <v>0.38</v>
      </c>
      <c r="B2">
        <v>2</v>
      </c>
      <c r="F2" s="12">
        <v>0.01</v>
      </c>
      <c r="G2" s="7">
        <v>1</v>
      </c>
      <c r="I2">
        <v>0.01</v>
      </c>
      <c r="J2">
        <v>1</v>
      </c>
    </row>
    <row r="3" spans="1:10">
      <c r="A3" s="1">
        <v>0.47</v>
      </c>
      <c r="B3">
        <v>14</v>
      </c>
      <c r="F3" s="12">
        <v>0.02</v>
      </c>
      <c r="G3" s="7">
        <v>6</v>
      </c>
      <c r="I3">
        <v>0.02</v>
      </c>
      <c r="J3">
        <v>6</v>
      </c>
    </row>
    <row r="4" spans="1:10">
      <c r="A4" s="1">
        <v>0.25</v>
      </c>
      <c r="B4">
        <v>24</v>
      </c>
      <c r="F4" s="12">
        <v>0.03</v>
      </c>
      <c r="G4" s="7">
        <v>1</v>
      </c>
      <c r="I4">
        <v>0.03</v>
      </c>
      <c r="J4">
        <v>1</v>
      </c>
    </row>
    <row r="5" spans="1:10">
      <c r="A5" s="1">
        <v>0.37</v>
      </c>
      <c r="B5">
        <v>7</v>
      </c>
      <c r="F5" s="12">
        <v>0.04</v>
      </c>
      <c r="G5" s="7">
        <v>2</v>
      </c>
      <c r="I5">
        <v>0.04</v>
      </c>
      <c r="J5">
        <v>2</v>
      </c>
    </row>
    <row r="6" spans="1:10">
      <c r="A6" s="1">
        <v>0.26</v>
      </c>
      <c r="B6">
        <v>5</v>
      </c>
      <c r="F6" s="12">
        <v>0.08</v>
      </c>
      <c r="G6" s="7">
        <v>1</v>
      </c>
      <c r="I6">
        <v>0.08</v>
      </c>
      <c r="J6">
        <v>1</v>
      </c>
    </row>
    <row r="7" spans="1:10">
      <c r="A7" s="1">
        <v>0.09</v>
      </c>
      <c r="B7">
        <v>15</v>
      </c>
      <c r="F7" s="12">
        <v>0.09</v>
      </c>
      <c r="G7" s="7">
        <v>1</v>
      </c>
      <c r="I7">
        <v>0.09</v>
      </c>
      <c r="J7">
        <v>1</v>
      </c>
    </row>
    <row r="8" spans="1:10">
      <c r="A8" s="1">
        <v>0.24</v>
      </c>
      <c r="B8">
        <v>55</v>
      </c>
      <c r="F8" s="12">
        <v>0.11</v>
      </c>
      <c r="G8" s="7">
        <v>1</v>
      </c>
      <c r="I8">
        <v>0.11</v>
      </c>
      <c r="J8">
        <v>1</v>
      </c>
    </row>
    <row r="9" spans="1:10">
      <c r="A9" s="1">
        <v>0.37</v>
      </c>
      <c r="B9">
        <v>2</v>
      </c>
      <c r="F9" s="12">
        <v>0.13</v>
      </c>
      <c r="G9" s="7">
        <v>1</v>
      </c>
      <c r="I9">
        <v>0.13</v>
      </c>
      <c r="J9">
        <v>1</v>
      </c>
    </row>
    <row r="10" spans="1:10">
      <c r="A10" s="1">
        <v>0.55000000000000004</v>
      </c>
      <c r="B10">
        <v>5</v>
      </c>
      <c r="F10" s="12">
        <v>0.14000000000000001</v>
      </c>
      <c r="G10" s="7">
        <v>2</v>
      </c>
      <c r="I10">
        <v>0.14000000000000001</v>
      </c>
      <c r="J10">
        <v>2</v>
      </c>
    </row>
    <row r="11" spans="1:10">
      <c r="A11" s="1">
        <v>0.45</v>
      </c>
      <c r="B11">
        <v>5</v>
      </c>
      <c r="F11" s="12">
        <v>0.18</v>
      </c>
      <c r="G11" s="7">
        <v>1</v>
      </c>
      <c r="I11">
        <v>0.18</v>
      </c>
      <c r="J11">
        <v>1</v>
      </c>
    </row>
    <row r="12" spans="1:10">
      <c r="A12" s="1">
        <v>0.2</v>
      </c>
      <c r="B12">
        <v>12</v>
      </c>
      <c r="F12" s="12">
        <v>0.19</v>
      </c>
      <c r="G12" s="7">
        <v>1</v>
      </c>
      <c r="I12">
        <v>0.19</v>
      </c>
      <c r="J12">
        <v>1</v>
      </c>
    </row>
    <row r="13" spans="1:10">
      <c r="A13" s="1">
        <v>0.34</v>
      </c>
      <c r="B13">
        <v>39</v>
      </c>
      <c r="F13" s="12">
        <v>0.2</v>
      </c>
      <c r="G13" s="7">
        <v>1</v>
      </c>
      <c r="I13">
        <v>0.2</v>
      </c>
      <c r="J13">
        <v>1</v>
      </c>
    </row>
    <row r="14" spans="1:10">
      <c r="A14" s="1">
        <v>0.47</v>
      </c>
      <c r="B14">
        <v>12</v>
      </c>
      <c r="F14" s="12">
        <v>0.21</v>
      </c>
      <c r="G14" s="7">
        <v>1</v>
      </c>
      <c r="I14">
        <v>0.21</v>
      </c>
      <c r="J14">
        <v>1</v>
      </c>
    </row>
    <row r="15" spans="1:10">
      <c r="A15" s="1">
        <v>0.42</v>
      </c>
      <c r="B15">
        <v>6</v>
      </c>
      <c r="F15" s="12">
        <v>0.22</v>
      </c>
      <c r="G15" s="7">
        <v>2</v>
      </c>
      <c r="I15">
        <v>0.22</v>
      </c>
      <c r="J15">
        <v>2</v>
      </c>
    </row>
    <row r="16" spans="1:10">
      <c r="A16" s="1">
        <v>0.33</v>
      </c>
      <c r="B16">
        <v>9</v>
      </c>
      <c r="F16" s="12">
        <v>0.23</v>
      </c>
      <c r="G16" s="7">
        <v>1</v>
      </c>
      <c r="I16">
        <v>0.23</v>
      </c>
      <c r="J16">
        <v>1</v>
      </c>
    </row>
    <row r="17" spans="1:10">
      <c r="A17" s="1">
        <v>0.51</v>
      </c>
      <c r="B17">
        <v>2</v>
      </c>
      <c r="F17" s="12">
        <v>0.24</v>
      </c>
      <c r="G17" s="7">
        <v>2</v>
      </c>
      <c r="I17">
        <v>0.24</v>
      </c>
      <c r="J17">
        <v>2</v>
      </c>
    </row>
    <row r="18" spans="1:10">
      <c r="A18" s="1">
        <v>0.46</v>
      </c>
      <c r="B18">
        <v>2</v>
      </c>
      <c r="F18" s="12">
        <v>0.25</v>
      </c>
      <c r="G18" s="7">
        <v>1</v>
      </c>
      <c r="I18">
        <v>0.25</v>
      </c>
      <c r="J18">
        <v>1</v>
      </c>
    </row>
    <row r="19" spans="1:10">
      <c r="A19" s="1">
        <v>0.49</v>
      </c>
      <c r="B19">
        <v>3</v>
      </c>
      <c r="F19" s="12">
        <v>0.26</v>
      </c>
      <c r="G19" s="7">
        <v>1</v>
      </c>
      <c r="I19">
        <v>0.26</v>
      </c>
      <c r="J19">
        <v>1</v>
      </c>
    </row>
    <row r="20" spans="1:10">
      <c r="A20" s="1">
        <v>0.19</v>
      </c>
      <c r="B20">
        <v>5</v>
      </c>
      <c r="F20" s="12">
        <v>0.26363636363636361</v>
      </c>
      <c r="G20" s="7">
        <v>1</v>
      </c>
      <c r="I20">
        <v>0.26363636363636361</v>
      </c>
      <c r="J20">
        <v>1</v>
      </c>
    </row>
    <row r="21" spans="1:10">
      <c r="A21" s="1">
        <v>0.49</v>
      </c>
      <c r="B21">
        <v>44</v>
      </c>
      <c r="F21" s="12">
        <v>0.27</v>
      </c>
      <c r="G21" s="7">
        <v>3</v>
      </c>
      <c r="I21">
        <v>0.27</v>
      </c>
      <c r="J21">
        <v>3</v>
      </c>
    </row>
    <row r="22" spans="1:10">
      <c r="A22" s="1">
        <v>0.53</v>
      </c>
      <c r="B22">
        <v>13</v>
      </c>
      <c r="F22" s="12">
        <v>0.28999999999999998</v>
      </c>
      <c r="G22" s="7">
        <v>1</v>
      </c>
      <c r="I22">
        <v>0.28999999999999998</v>
      </c>
      <c r="J22">
        <v>1</v>
      </c>
    </row>
    <row r="23" spans="1:10">
      <c r="A23" s="1">
        <v>0.42</v>
      </c>
      <c r="B23">
        <v>0</v>
      </c>
      <c r="F23" s="12">
        <v>0.3</v>
      </c>
      <c r="G23" s="7">
        <v>1</v>
      </c>
      <c r="I23">
        <v>0.3</v>
      </c>
      <c r="J23">
        <v>1</v>
      </c>
    </row>
    <row r="24" spans="1:10">
      <c r="A24" s="1">
        <v>0.35</v>
      </c>
      <c r="B24">
        <v>6</v>
      </c>
      <c r="F24" s="12">
        <v>0.32</v>
      </c>
      <c r="G24" s="7">
        <v>1</v>
      </c>
      <c r="I24">
        <v>0.32</v>
      </c>
      <c r="J24">
        <v>1</v>
      </c>
    </row>
    <row r="25" spans="1:10">
      <c r="A25" s="1">
        <v>0.23</v>
      </c>
      <c r="B25">
        <v>14</v>
      </c>
      <c r="F25" s="12">
        <v>0.33</v>
      </c>
      <c r="G25" s="7">
        <v>2</v>
      </c>
      <c r="I25">
        <v>0.33</v>
      </c>
      <c r="J25">
        <v>2</v>
      </c>
    </row>
    <row r="26" spans="1:10">
      <c r="A26" s="1">
        <v>0.54</v>
      </c>
      <c r="B26">
        <v>7</v>
      </c>
      <c r="F26" s="12">
        <v>0.34</v>
      </c>
      <c r="G26" s="7">
        <v>4</v>
      </c>
      <c r="I26">
        <v>0.34</v>
      </c>
      <c r="J26">
        <v>4</v>
      </c>
    </row>
    <row r="27" spans="1:10">
      <c r="A27" s="1">
        <v>0.35</v>
      </c>
      <c r="B27">
        <v>49</v>
      </c>
      <c r="F27" s="12">
        <v>0.35</v>
      </c>
      <c r="G27" s="7">
        <v>2</v>
      </c>
      <c r="I27">
        <v>0.35</v>
      </c>
      <c r="J27">
        <v>2</v>
      </c>
    </row>
    <row r="28" spans="1:10">
      <c r="A28" s="1">
        <v>0.18</v>
      </c>
      <c r="B28">
        <v>12</v>
      </c>
      <c r="F28" s="12">
        <v>0.36</v>
      </c>
      <c r="G28" s="7">
        <v>1</v>
      </c>
      <c r="I28">
        <v>0.36</v>
      </c>
      <c r="J28">
        <v>1</v>
      </c>
    </row>
    <row r="29" spans="1:10">
      <c r="A29" s="1">
        <v>0.32</v>
      </c>
      <c r="B29">
        <v>13</v>
      </c>
      <c r="F29" s="12">
        <v>0.36685740144810941</v>
      </c>
      <c r="G29" s="7"/>
      <c r="I29">
        <v>0.36685740144810941</v>
      </c>
    </row>
    <row r="30" spans="1:10">
      <c r="A30" s="1">
        <v>0.3</v>
      </c>
      <c r="B30">
        <v>20</v>
      </c>
      <c r="F30" s="12">
        <v>0.37</v>
      </c>
      <c r="G30" s="7">
        <v>2</v>
      </c>
      <c r="I30">
        <v>0.37</v>
      </c>
      <c r="J30">
        <v>2</v>
      </c>
    </row>
    <row r="31" spans="1:10">
      <c r="A31" s="1">
        <v>0.46</v>
      </c>
      <c r="B31">
        <v>0</v>
      </c>
      <c r="F31" s="12">
        <v>0.38</v>
      </c>
      <c r="G31" s="7">
        <v>3</v>
      </c>
      <c r="I31">
        <v>0.38</v>
      </c>
      <c r="J31">
        <v>3</v>
      </c>
    </row>
    <row r="32" spans="1:10">
      <c r="A32" s="1">
        <v>0.52</v>
      </c>
      <c r="B32">
        <v>9</v>
      </c>
      <c r="F32" s="12">
        <v>0.38124999999999998</v>
      </c>
      <c r="G32" s="7">
        <v>1</v>
      </c>
      <c r="I32">
        <v>0.38124999999999998</v>
      </c>
      <c r="J32">
        <v>1</v>
      </c>
    </row>
    <row r="33" spans="1:10">
      <c r="A33" s="1">
        <v>0.34</v>
      </c>
      <c r="B33">
        <v>12</v>
      </c>
      <c r="F33" s="12">
        <v>0.39</v>
      </c>
      <c r="G33" s="7">
        <v>1</v>
      </c>
      <c r="I33">
        <v>0.39</v>
      </c>
      <c r="J33">
        <v>1</v>
      </c>
    </row>
    <row r="34" spans="1:10">
      <c r="A34" s="1">
        <v>0.48</v>
      </c>
      <c r="B34">
        <v>9</v>
      </c>
      <c r="F34" s="12">
        <v>0.4</v>
      </c>
      <c r="G34" s="7">
        <v>1</v>
      </c>
      <c r="I34">
        <v>0.4</v>
      </c>
      <c r="J34">
        <v>1</v>
      </c>
    </row>
    <row r="35" spans="1:10">
      <c r="A35" s="1">
        <v>0.27</v>
      </c>
      <c r="B35">
        <v>20</v>
      </c>
      <c r="F35" s="12">
        <v>0.41</v>
      </c>
      <c r="G35" s="7">
        <v>3</v>
      </c>
      <c r="I35">
        <v>0.41</v>
      </c>
      <c r="J35">
        <v>3</v>
      </c>
    </row>
    <row r="36" spans="1:10">
      <c r="A36" s="1">
        <v>0.27</v>
      </c>
      <c r="B36">
        <v>32</v>
      </c>
      <c r="F36" s="12">
        <v>0.42</v>
      </c>
      <c r="G36" s="7">
        <v>4</v>
      </c>
      <c r="I36">
        <v>0.42</v>
      </c>
      <c r="J36">
        <v>4</v>
      </c>
    </row>
    <row r="37" spans="1:10">
      <c r="A37" s="1">
        <v>0.4</v>
      </c>
      <c r="B37">
        <v>1</v>
      </c>
      <c r="F37" s="12">
        <v>0.43</v>
      </c>
      <c r="G37" s="7">
        <v>4</v>
      </c>
      <c r="I37">
        <v>0.43</v>
      </c>
      <c r="J37">
        <v>4</v>
      </c>
    </row>
    <row r="38" spans="1:10">
      <c r="A38" s="1">
        <v>0.53</v>
      </c>
      <c r="B38">
        <v>2</v>
      </c>
      <c r="F38" s="12">
        <v>0.45</v>
      </c>
      <c r="G38" s="7">
        <v>4</v>
      </c>
      <c r="I38">
        <v>0.45</v>
      </c>
      <c r="J38">
        <v>4</v>
      </c>
    </row>
    <row r="39" spans="1:10">
      <c r="A39" s="1">
        <v>0.41</v>
      </c>
      <c r="B39">
        <v>36</v>
      </c>
      <c r="F39" s="12">
        <v>0.46</v>
      </c>
      <c r="G39" s="7">
        <v>3</v>
      </c>
      <c r="I39">
        <v>0.46</v>
      </c>
      <c r="J39">
        <v>3</v>
      </c>
    </row>
    <row r="40" spans="1:10">
      <c r="A40" s="1">
        <v>0.26363636363636361</v>
      </c>
      <c r="B40">
        <v>0</v>
      </c>
      <c r="F40" s="12">
        <v>0.47</v>
      </c>
      <c r="G40" s="7">
        <v>7</v>
      </c>
      <c r="I40">
        <v>0.47</v>
      </c>
      <c r="J40">
        <v>7</v>
      </c>
    </row>
    <row r="41" spans="1:10">
      <c r="A41" s="1">
        <v>0.38124999999999998</v>
      </c>
      <c r="B41">
        <v>2</v>
      </c>
      <c r="F41" s="12">
        <v>0.48</v>
      </c>
      <c r="G41" s="7">
        <v>4</v>
      </c>
      <c r="I41">
        <v>0.48</v>
      </c>
      <c r="J41">
        <v>4</v>
      </c>
    </row>
    <row r="42" spans="1:10">
      <c r="A42" s="1">
        <v>0.38</v>
      </c>
      <c r="B42">
        <v>0</v>
      </c>
      <c r="F42" s="12">
        <v>0.49</v>
      </c>
      <c r="G42" s="7">
        <v>14</v>
      </c>
      <c r="I42">
        <v>0.49</v>
      </c>
      <c r="J42">
        <v>14</v>
      </c>
    </row>
    <row r="43" spans="1:10">
      <c r="A43" s="1">
        <v>0.49</v>
      </c>
      <c r="B43">
        <v>0</v>
      </c>
      <c r="F43" s="12">
        <v>0.5</v>
      </c>
      <c r="G43" s="7">
        <v>7</v>
      </c>
      <c r="I43">
        <v>0.5</v>
      </c>
      <c r="J43">
        <v>7</v>
      </c>
    </row>
    <row r="44" spans="1:10">
      <c r="A44" s="1">
        <v>0.5</v>
      </c>
      <c r="B44">
        <v>0</v>
      </c>
      <c r="F44" s="12">
        <v>0.51</v>
      </c>
      <c r="G44" s="7">
        <v>1</v>
      </c>
      <c r="I44">
        <v>0.51</v>
      </c>
      <c r="J44">
        <v>1</v>
      </c>
    </row>
    <row r="45" spans="1:10">
      <c r="A45" s="1">
        <v>0.42</v>
      </c>
      <c r="B45">
        <v>0</v>
      </c>
      <c r="F45" s="12">
        <v>0.52</v>
      </c>
      <c r="G45" s="7">
        <v>2</v>
      </c>
      <c r="I45">
        <v>0.52</v>
      </c>
      <c r="J45">
        <v>2</v>
      </c>
    </row>
    <row r="46" spans="1:10">
      <c r="A46" s="1">
        <v>0.02</v>
      </c>
      <c r="B46">
        <v>0</v>
      </c>
      <c r="F46" s="12">
        <v>0.53</v>
      </c>
      <c r="G46" s="7">
        <v>2</v>
      </c>
      <c r="I46">
        <v>0.53</v>
      </c>
      <c r="J46">
        <v>2</v>
      </c>
    </row>
    <row r="47" spans="1:10">
      <c r="A47" s="1">
        <v>0.5</v>
      </c>
      <c r="B47">
        <v>0</v>
      </c>
      <c r="F47" s="12">
        <v>0.54</v>
      </c>
      <c r="G47" s="7">
        <v>2</v>
      </c>
      <c r="I47">
        <v>0.54</v>
      </c>
      <c r="J47">
        <v>2</v>
      </c>
    </row>
    <row r="48" spans="1:10">
      <c r="A48" s="1">
        <v>0.33</v>
      </c>
      <c r="B48">
        <v>0</v>
      </c>
      <c r="F48" s="12">
        <v>0.55000000000000004</v>
      </c>
      <c r="G48" s="7">
        <v>3</v>
      </c>
      <c r="I48">
        <v>0.55000000000000004</v>
      </c>
      <c r="J48">
        <v>3</v>
      </c>
    </row>
    <row r="49" spans="1:10">
      <c r="A49" s="1">
        <v>0.49</v>
      </c>
      <c r="B49">
        <v>0</v>
      </c>
      <c r="F49" s="12">
        <v>0.61</v>
      </c>
      <c r="G49" s="7">
        <v>1</v>
      </c>
      <c r="I49">
        <v>0.61</v>
      </c>
      <c r="J49">
        <v>1</v>
      </c>
    </row>
    <row r="50" spans="1:10">
      <c r="A50" s="1">
        <v>0.38</v>
      </c>
      <c r="B50">
        <v>0</v>
      </c>
      <c r="F50" s="12">
        <v>0.64</v>
      </c>
      <c r="G50" s="7">
        <v>1</v>
      </c>
      <c r="I50">
        <v>0.64</v>
      </c>
      <c r="J50">
        <v>1</v>
      </c>
    </row>
    <row r="51" spans="1:10">
      <c r="A51" s="1">
        <v>0.61</v>
      </c>
      <c r="B51">
        <v>0</v>
      </c>
      <c r="F51" s="9" t="s">
        <v>123</v>
      </c>
      <c r="G51" s="7">
        <v>113</v>
      </c>
      <c r="I51" t="s">
        <v>123</v>
      </c>
      <c r="J51">
        <v>113</v>
      </c>
    </row>
    <row r="52" spans="1:10">
      <c r="A52" s="1">
        <v>0.5</v>
      </c>
      <c r="B52">
        <v>0</v>
      </c>
    </row>
    <row r="53" spans="1:10">
      <c r="A53" s="1">
        <v>0.02</v>
      </c>
      <c r="B53">
        <v>0</v>
      </c>
    </row>
    <row r="54" spans="1:10">
      <c r="A54" s="1">
        <v>0.22</v>
      </c>
      <c r="B54">
        <v>0</v>
      </c>
    </row>
    <row r="55" spans="1:10">
      <c r="A55" s="1">
        <v>0.03</v>
      </c>
      <c r="B55">
        <v>0</v>
      </c>
    </row>
    <row r="56" spans="1:10">
      <c r="A56" s="1">
        <v>0.41</v>
      </c>
      <c r="B56">
        <v>0</v>
      </c>
    </row>
    <row r="57" spans="1:10">
      <c r="A57" s="1">
        <v>0.45</v>
      </c>
      <c r="B57">
        <v>0</v>
      </c>
    </row>
    <row r="58" spans="1:10">
      <c r="A58" s="1">
        <v>0.48</v>
      </c>
      <c r="B58">
        <v>0</v>
      </c>
    </row>
    <row r="59" spans="1:10">
      <c r="A59" s="1">
        <v>0.49</v>
      </c>
      <c r="B59">
        <v>0</v>
      </c>
    </row>
    <row r="60" spans="1:10">
      <c r="A60" s="1">
        <v>0.27</v>
      </c>
      <c r="B60">
        <v>0</v>
      </c>
    </row>
    <row r="61" spans="1:10">
      <c r="A61" s="1">
        <v>0.55000000000000004</v>
      </c>
      <c r="B61">
        <v>0</v>
      </c>
    </row>
    <row r="62" spans="1:10">
      <c r="A62" s="1">
        <v>0.13</v>
      </c>
      <c r="B62">
        <v>6</v>
      </c>
    </row>
    <row r="63" spans="1:10">
      <c r="A63" s="1">
        <v>0.54</v>
      </c>
      <c r="B63">
        <v>10</v>
      </c>
    </row>
    <row r="64" spans="1:10">
      <c r="A64" s="1">
        <v>0.55000000000000004</v>
      </c>
      <c r="B64">
        <v>13</v>
      </c>
    </row>
    <row r="65" spans="1:2">
      <c r="A65" s="1">
        <v>0.49</v>
      </c>
      <c r="B65">
        <v>69</v>
      </c>
    </row>
    <row r="66" spans="1:2">
      <c r="A66" s="1">
        <v>0.52</v>
      </c>
      <c r="B66">
        <v>15</v>
      </c>
    </row>
    <row r="67" spans="1:2">
      <c r="A67" s="1">
        <v>0.22</v>
      </c>
      <c r="B67">
        <v>16</v>
      </c>
    </row>
    <row r="68" spans="1:2">
      <c r="A68" s="1">
        <v>0.45</v>
      </c>
      <c r="B68">
        <v>6</v>
      </c>
    </row>
    <row r="69" spans="1:2">
      <c r="A69" s="1">
        <v>0.5</v>
      </c>
      <c r="B69">
        <v>7</v>
      </c>
    </row>
    <row r="70" spans="1:2">
      <c r="A70" s="1">
        <v>0.39</v>
      </c>
      <c r="B70">
        <v>5</v>
      </c>
    </row>
    <row r="71" spans="1:2">
      <c r="A71" s="1">
        <v>0.45</v>
      </c>
      <c r="B71">
        <v>17</v>
      </c>
    </row>
    <row r="72" spans="1:2">
      <c r="A72" s="1">
        <v>0.28999999999999998</v>
      </c>
      <c r="B72">
        <v>5</v>
      </c>
    </row>
    <row r="73" spans="1:2">
      <c r="A73" s="1">
        <v>0.43</v>
      </c>
      <c r="B73">
        <v>6</v>
      </c>
    </row>
    <row r="74" spans="1:2">
      <c r="A74" s="1">
        <v>0.43</v>
      </c>
      <c r="B74">
        <v>5</v>
      </c>
    </row>
    <row r="75" spans="1:2">
      <c r="A75" s="1">
        <v>0.47</v>
      </c>
      <c r="B75">
        <v>6</v>
      </c>
    </row>
    <row r="76" spans="1:2">
      <c r="A76" s="1">
        <v>0.47</v>
      </c>
      <c r="B76">
        <v>7</v>
      </c>
    </row>
    <row r="77" spans="1:2">
      <c r="A77" s="1">
        <v>0.47</v>
      </c>
      <c r="B77">
        <v>0</v>
      </c>
    </row>
    <row r="78" spans="1:2">
      <c r="A78" s="1">
        <v>0.43</v>
      </c>
      <c r="B78">
        <v>0</v>
      </c>
    </row>
    <row r="79" spans="1:2">
      <c r="A79" s="1">
        <v>0.04</v>
      </c>
      <c r="B79">
        <v>0</v>
      </c>
    </row>
    <row r="80" spans="1:2">
      <c r="A80" s="1">
        <v>0.49</v>
      </c>
      <c r="B80">
        <v>0</v>
      </c>
    </row>
    <row r="81" spans="1:2">
      <c r="A81" s="1">
        <v>0.46</v>
      </c>
      <c r="B81">
        <v>1</v>
      </c>
    </row>
    <row r="82" spans="1:2">
      <c r="A82" s="1">
        <v>0.49</v>
      </c>
      <c r="B82">
        <v>1</v>
      </c>
    </row>
    <row r="83" spans="1:2">
      <c r="A83" s="1">
        <v>0.36</v>
      </c>
      <c r="B83">
        <v>0</v>
      </c>
    </row>
    <row r="84" spans="1:2">
      <c r="A84" s="1">
        <v>0.02</v>
      </c>
      <c r="B84">
        <v>0</v>
      </c>
    </row>
    <row r="85" spans="1:2">
      <c r="A85" s="1">
        <v>0.49</v>
      </c>
      <c r="B85">
        <v>1</v>
      </c>
    </row>
    <row r="86" spans="1:2">
      <c r="A86" s="1">
        <v>0.49</v>
      </c>
      <c r="B86">
        <v>0</v>
      </c>
    </row>
    <row r="87" spans="1:2">
      <c r="A87" s="1">
        <v>0.14000000000000001</v>
      </c>
      <c r="B87">
        <v>0</v>
      </c>
    </row>
    <row r="88" spans="1:2">
      <c r="A88" s="1">
        <v>0.49</v>
      </c>
      <c r="B88">
        <v>0</v>
      </c>
    </row>
    <row r="89" spans="1:2">
      <c r="A89" s="1">
        <v>0.11</v>
      </c>
      <c r="B89">
        <v>0</v>
      </c>
    </row>
    <row r="90" spans="1:2">
      <c r="A90" s="1">
        <v>0.49</v>
      </c>
      <c r="B90">
        <v>0</v>
      </c>
    </row>
    <row r="91" spans="1:2">
      <c r="A91" s="1">
        <v>0.14000000000000001</v>
      </c>
      <c r="B91">
        <v>0</v>
      </c>
    </row>
    <row r="92" spans="1:2">
      <c r="A92" s="1">
        <v>0.43</v>
      </c>
      <c r="B92">
        <v>0</v>
      </c>
    </row>
    <row r="93" spans="1:2">
      <c r="A93" s="1">
        <v>0.5</v>
      </c>
      <c r="B93">
        <v>0</v>
      </c>
    </row>
    <row r="94" spans="1:2">
      <c r="A94" s="1">
        <v>0.48</v>
      </c>
      <c r="B94">
        <v>0</v>
      </c>
    </row>
    <row r="95" spans="1:2">
      <c r="A95" s="1">
        <v>0.48</v>
      </c>
      <c r="B95">
        <v>0</v>
      </c>
    </row>
    <row r="96" spans="1:2">
      <c r="A96" s="1">
        <v>0.47</v>
      </c>
      <c r="B96">
        <v>0</v>
      </c>
    </row>
    <row r="97" spans="1:2">
      <c r="A97" s="1">
        <v>0.5</v>
      </c>
      <c r="B97">
        <v>0</v>
      </c>
    </row>
    <row r="98" spans="1:2">
      <c r="A98" s="1">
        <v>0.08</v>
      </c>
      <c r="B98">
        <v>0</v>
      </c>
    </row>
    <row r="99" spans="1:2">
      <c r="A99" s="1">
        <v>0.02</v>
      </c>
      <c r="B99">
        <v>0</v>
      </c>
    </row>
    <row r="100" spans="1:2">
      <c r="A100" s="1">
        <v>0.49</v>
      </c>
      <c r="B100">
        <v>0</v>
      </c>
    </row>
    <row r="101" spans="1:2">
      <c r="A101" s="1">
        <v>0.04</v>
      </c>
      <c r="B101">
        <v>0</v>
      </c>
    </row>
    <row r="102" spans="1:2">
      <c r="A102" s="1">
        <v>0.49</v>
      </c>
      <c r="B102">
        <v>0</v>
      </c>
    </row>
    <row r="103" spans="1:2">
      <c r="A103" s="1">
        <v>0.42</v>
      </c>
      <c r="B103">
        <v>0</v>
      </c>
    </row>
    <row r="104" spans="1:2">
      <c r="A104" s="1">
        <v>0.21</v>
      </c>
      <c r="B104">
        <v>1</v>
      </c>
    </row>
    <row r="105" spans="1:2">
      <c r="A105" s="1">
        <v>0.41</v>
      </c>
      <c r="B105">
        <v>0</v>
      </c>
    </row>
    <row r="106" spans="1:2">
      <c r="A106" s="1">
        <v>0.01</v>
      </c>
      <c r="B106">
        <v>0</v>
      </c>
    </row>
    <row r="107" spans="1:2">
      <c r="A107" s="1">
        <v>0.24</v>
      </c>
      <c r="B107">
        <v>0</v>
      </c>
    </row>
    <row r="108" spans="1:2">
      <c r="A108" s="1">
        <v>0.34</v>
      </c>
      <c r="B108">
        <v>0</v>
      </c>
    </row>
    <row r="109" spans="1:2">
      <c r="A109" s="1">
        <v>0.34</v>
      </c>
      <c r="B109">
        <v>0</v>
      </c>
    </row>
    <row r="110" spans="1:2">
      <c r="A110" s="1">
        <v>0.02</v>
      </c>
      <c r="B110">
        <v>0</v>
      </c>
    </row>
    <row r="111" spans="1:2">
      <c r="A111" s="1">
        <v>0.02</v>
      </c>
      <c r="B111">
        <v>0</v>
      </c>
    </row>
    <row r="112" spans="1:2">
      <c r="A112" s="1">
        <v>0.64</v>
      </c>
      <c r="B112">
        <v>0</v>
      </c>
    </row>
    <row r="113" spans="1:2">
      <c r="A113" s="1">
        <v>0.5</v>
      </c>
      <c r="B113">
        <v>1</v>
      </c>
    </row>
    <row r="114" spans="1:2">
      <c r="A114" s="1">
        <v>0.47</v>
      </c>
      <c r="B114">
        <v>0</v>
      </c>
    </row>
    <row r="115" spans="1:2">
      <c r="A115" s="1">
        <v>0.36685740144810941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L15" sqref="L15"/>
    </sheetView>
  </sheetViews>
  <sheetFormatPr defaultRowHeight="13.8"/>
  <cols>
    <col min="1" max="1" width="58.59765625" bestFit="1" customWidth="1"/>
    <col min="2" max="2" width="13.296875" hidden="1" customWidth="1"/>
    <col min="3" max="3" width="10.09765625" hidden="1" customWidth="1"/>
    <col min="4" max="4" width="23.8984375" hidden="1" customWidth="1"/>
    <col min="5" max="5" width="10.09765625" hidden="1" customWidth="1"/>
    <col min="6" max="6" width="19.8984375" hidden="1" customWidth="1"/>
    <col min="7" max="7" width="8.69921875" hidden="1" customWidth="1"/>
    <col min="8" max="8" width="8.8984375" bestFit="1" customWidth="1"/>
    <col min="9" max="9" width="18.296875" hidden="1" customWidth="1"/>
  </cols>
  <sheetData>
    <row r="1" spans="1:9">
      <c r="A1" t="s">
        <v>0</v>
      </c>
      <c r="B1" t="s">
        <v>1</v>
      </c>
      <c r="C1" t="s">
        <v>115</v>
      </c>
      <c r="D1" t="s">
        <v>116</v>
      </c>
      <c r="E1" t="s">
        <v>2</v>
      </c>
      <c r="F1" t="s">
        <v>118</v>
      </c>
      <c r="G1" t="s">
        <v>3</v>
      </c>
      <c r="H1" t="s">
        <v>114</v>
      </c>
      <c r="I1" t="s">
        <v>117</v>
      </c>
    </row>
    <row r="2" spans="1:9">
      <c r="A2" s="7" t="s">
        <v>102</v>
      </c>
      <c r="B2">
        <v>3640</v>
      </c>
      <c r="C2">
        <v>4588</v>
      </c>
      <c r="D2">
        <v>948</v>
      </c>
      <c r="E2">
        <v>0.21</v>
      </c>
      <c r="F2" s="7" t="s">
        <v>122</v>
      </c>
      <c r="G2">
        <v>1</v>
      </c>
      <c r="H2">
        <v>5</v>
      </c>
      <c r="I2" t="s">
        <v>135</v>
      </c>
    </row>
    <row r="3" spans="1:9">
      <c r="A3" s="7" t="s">
        <v>21</v>
      </c>
      <c r="B3">
        <v>2025</v>
      </c>
      <c r="C3">
        <v>3971</v>
      </c>
      <c r="D3">
        <v>1946</v>
      </c>
      <c r="E3">
        <v>0.49</v>
      </c>
      <c r="F3" s="7" t="s">
        <v>120</v>
      </c>
      <c r="G3">
        <v>3</v>
      </c>
      <c r="H3">
        <v>5</v>
      </c>
      <c r="I3" t="s">
        <v>135</v>
      </c>
    </row>
    <row r="4" spans="1:9">
      <c r="A4" s="7" t="s">
        <v>40</v>
      </c>
      <c r="B4">
        <v>171</v>
      </c>
      <c r="C4">
        <v>360</v>
      </c>
      <c r="D4">
        <v>189</v>
      </c>
      <c r="E4">
        <v>0.53</v>
      </c>
      <c r="F4" s="7" t="s">
        <v>120</v>
      </c>
      <c r="G4">
        <v>2</v>
      </c>
      <c r="H4">
        <v>5</v>
      </c>
      <c r="I4" t="s">
        <v>135</v>
      </c>
    </row>
    <row r="5" spans="1:9">
      <c r="A5" s="7" t="s">
        <v>82</v>
      </c>
      <c r="B5">
        <v>979</v>
      </c>
      <c r="C5">
        <v>1920</v>
      </c>
      <c r="D5">
        <v>941</v>
      </c>
      <c r="E5">
        <v>0.49</v>
      </c>
      <c r="F5" s="7" t="s">
        <v>120</v>
      </c>
      <c r="G5">
        <v>1</v>
      </c>
      <c r="H5">
        <v>5</v>
      </c>
      <c r="I5" t="s">
        <v>135</v>
      </c>
    </row>
    <row r="6" spans="1:9">
      <c r="A6" s="7" t="s">
        <v>20</v>
      </c>
      <c r="B6">
        <v>195</v>
      </c>
      <c r="C6">
        <v>360</v>
      </c>
      <c r="D6">
        <v>165</v>
      </c>
      <c r="E6">
        <v>0.46</v>
      </c>
      <c r="F6" s="7" t="s">
        <v>120</v>
      </c>
      <c r="G6">
        <v>2</v>
      </c>
      <c r="H6">
        <v>5</v>
      </c>
      <c r="I6" t="s">
        <v>135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K8" sqref="K8"/>
    </sheetView>
  </sheetViews>
  <sheetFormatPr defaultRowHeight="13.8"/>
  <cols>
    <col min="1" max="1" width="66.296875" bestFit="1" customWidth="1"/>
    <col min="2" max="2" width="13.296875" hidden="1" customWidth="1"/>
    <col min="3" max="3" width="10.09765625" hidden="1" customWidth="1"/>
    <col min="4" max="4" width="23.8984375" hidden="1" customWidth="1"/>
    <col min="5" max="5" width="10.09765625" hidden="1" customWidth="1"/>
    <col min="6" max="6" width="19.8984375" hidden="1" customWidth="1"/>
    <col min="7" max="7" width="8.69921875" hidden="1" customWidth="1"/>
    <col min="8" max="8" width="8.8984375" bestFit="1" customWidth="1"/>
    <col min="9" max="9" width="18.296875" hidden="1" customWidth="1"/>
  </cols>
  <sheetData>
    <row r="1" spans="1:9">
      <c r="A1" t="s">
        <v>0</v>
      </c>
      <c r="B1" t="s">
        <v>1</v>
      </c>
      <c r="C1" t="s">
        <v>115</v>
      </c>
      <c r="D1" t="s">
        <v>116</v>
      </c>
      <c r="E1" t="s">
        <v>2</v>
      </c>
      <c r="F1" t="s">
        <v>118</v>
      </c>
      <c r="G1" t="s">
        <v>3</v>
      </c>
      <c r="H1" t="s">
        <v>114</v>
      </c>
      <c r="I1" t="s">
        <v>117</v>
      </c>
    </row>
    <row r="2" spans="1:9">
      <c r="A2" s="7" t="s">
        <v>110</v>
      </c>
      <c r="B2">
        <v>199</v>
      </c>
      <c r="C2">
        <v>553</v>
      </c>
      <c r="D2">
        <v>354</v>
      </c>
      <c r="E2">
        <v>0.64</v>
      </c>
      <c r="F2" s="7" t="s">
        <v>120</v>
      </c>
      <c r="G2">
        <v>0</v>
      </c>
      <c r="H2">
        <v>0</v>
      </c>
      <c r="I2" t="s">
        <v>136</v>
      </c>
    </row>
    <row r="3" spans="1:9">
      <c r="A3" s="7" t="s">
        <v>25</v>
      </c>
      <c r="B3">
        <v>1860</v>
      </c>
      <c r="C3">
        <v>3220</v>
      </c>
      <c r="D3">
        <v>1360</v>
      </c>
      <c r="E3">
        <v>0.42</v>
      </c>
      <c r="F3" s="7" t="s">
        <v>120</v>
      </c>
      <c r="G3">
        <v>0</v>
      </c>
      <c r="H3">
        <v>0</v>
      </c>
      <c r="I3" t="s">
        <v>136</v>
      </c>
    </row>
    <row r="4" spans="1:9">
      <c r="A4" s="7" t="s">
        <v>108</v>
      </c>
      <c r="B4">
        <v>1658</v>
      </c>
      <c r="C4">
        <v>1699</v>
      </c>
      <c r="D4">
        <v>41</v>
      </c>
      <c r="E4">
        <v>0.02</v>
      </c>
      <c r="F4" s="7" t="s">
        <v>121</v>
      </c>
      <c r="G4">
        <v>0</v>
      </c>
      <c r="H4">
        <v>0</v>
      </c>
      <c r="I4" t="s">
        <v>136</v>
      </c>
    </row>
    <row r="5" spans="1:9">
      <c r="A5" s="7" t="s">
        <v>112</v>
      </c>
      <c r="B5">
        <v>169</v>
      </c>
      <c r="C5">
        <v>320</v>
      </c>
      <c r="D5">
        <v>151</v>
      </c>
      <c r="E5">
        <v>0.47</v>
      </c>
      <c r="F5" s="7" t="s">
        <v>120</v>
      </c>
      <c r="G5">
        <v>0</v>
      </c>
      <c r="H5">
        <v>0</v>
      </c>
      <c r="I5" t="s">
        <v>136</v>
      </c>
    </row>
    <row r="6" spans="1:9">
      <c r="A6" s="7" t="s">
        <v>99</v>
      </c>
      <c r="B6">
        <v>3546</v>
      </c>
      <c r="C6">
        <v>3699</v>
      </c>
      <c r="D6">
        <v>153</v>
      </c>
      <c r="E6">
        <v>0.04</v>
      </c>
      <c r="F6" s="7" t="s">
        <v>121</v>
      </c>
      <c r="G6">
        <v>0</v>
      </c>
      <c r="H6">
        <v>0</v>
      </c>
      <c r="I6" t="s">
        <v>136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19" workbookViewId="0">
      <selection activeCell="A29" sqref="A29"/>
    </sheetView>
  </sheetViews>
  <sheetFormatPr defaultRowHeight="13.8"/>
  <cols>
    <col min="1" max="1" width="14.796875" customWidth="1"/>
    <col min="2" max="2" width="26.19921875" bestFit="1" customWidth="1"/>
    <col min="3" max="4" width="9.5" bestFit="1" customWidth="1"/>
    <col min="5" max="5" width="10.59765625" bestFit="1" customWidth="1"/>
    <col min="6" max="7" width="9.5" bestFit="1" customWidth="1"/>
  </cols>
  <sheetData>
    <row r="1" spans="1:4">
      <c r="A1" s="14" t="s">
        <v>0</v>
      </c>
      <c r="B1" s="14" t="s">
        <v>2</v>
      </c>
      <c r="C1" s="14" t="s">
        <v>3</v>
      </c>
      <c r="D1" s="13" t="s">
        <v>114</v>
      </c>
    </row>
    <row r="2" spans="1:4">
      <c r="A2" s="14" t="s">
        <v>21</v>
      </c>
      <c r="B2" s="14">
        <v>0.49</v>
      </c>
      <c r="C2" s="14">
        <v>3</v>
      </c>
      <c r="D2" s="13">
        <v>5</v>
      </c>
    </row>
    <row r="3" spans="1:4">
      <c r="A3" s="14" t="s">
        <v>40</v>
      </c>
      <c r="B3" s="14">
        <v>0.53</v>
      </c>
      <c r="C3" s="14">
        <v>2</v>
      </c>
      <c r="D3" s="13">
        <v>5</v>
      </c>
    </row>
    <row r="4" spans="1:4">
      <c r="A4" s="14" t="s">
        <v>19</v>
      </c>
      <c r="B4" s="14">
        <v>0.51</v>
      </c>
      <c r="C4" s="14">
        <v>2</v>
      </c>
      <c r="D4" s="13">
        <v>5</v>
      </c>
    </row>
    <row r="5" spans="1:4">
      <c r="A5" s="14" t="s">
        <v>20</v>
      </c>
      <c r="B5" s="14">
        <v>0.46</v>
      </c>
      <c r="C5" s="14">
        <v>2</v>
      </c>
      <c r="D5" s="13">
        <v>5</v>
      </c>
    </row>
    <row r="6" spans="1:4">
      <c r="A6" s="14" t="s">
        <v>82</v>
      </c>
      <c r="B6" s="14">
        <v>0.49</v>
      </c>
      <c r="C6" s="14">
        <v>1</v>
      </c>
      <c r="D6" s="13">
        <v>5</v>
      </c>
    </row>
    <row r="7" spans="1:4">
      <c r="A7" s="14" t="s">
        <v>39</v>
      </c>
      <c r="B7" s="14">
        <v>0.4</v>
      </c>
      <c r="C7" s="14">
        <v>1</v>
      </c>
      <c r="D7" s="13">
        <v>5</v>
      </c>
    </row>
    <row r="8" spans="1:4">
      <c r="A8" s="14" t="s">
        <v>102</v>
      </c>
      <c r="B8" s="14">
        <v>0.21</v>
      </c>
      <c r="C8" s="14">
        <v>1</v>
      </c>
      <c r="D8" s="13">
        <v>5</v>
      </c>
    </row>
    <row r="9" spans="1:4">
      <c r="A9" s="14" t="s">
        <v>16</v>
      </c>
      <c r="B9" s="14">
        <v>0.47</v>
      </c>
      <c r="C9" s="14">
        <v>12</v>
      </c>
      <c r="D9" s="13">
        <v>4.8</v>
      </c>
    </row>
    <row r="10" spans="1:4">
      <c r="A10" s="14" t="s">
        <v>12</v>
      </c>
      <c r="B10" s="14">
        <v>0.55000000000000004</v>
      </c>
      <c r="C10" s="14">
        <v>5</v>
      </c>
      <c r="D10" s="13">
        <v>4.8</v>
      </c>
    </row>
    <row r="11" spans="1:4">
      <c r="A11" s="14" t="s">
        <v>8</v>
      </c>
      <c r="B11" s="14">
        <v>0.26</v>
      </c>
      <c r="C11" s="14">
        <v>5</v>
      </c>
      <c r="D11" s="13">
        <v>4.8</v>
      </c>
    </row>
    <row r="19" spans="1:2">
      <c r="A19" s="8" t="s">
        <v>119</v>
      </c>
      <c r="B19" t="s">
        <v>137</v>
      </c>
    </row>
    <row r="20" spans="1:2">
      <c r="A20" s="9" t="s">
        <v>120</v>
      </c>
      <c r="B20" s="7">
        <v>62</v>
      </c>
    </row>
    <row r="21" spans="1:2">
      <c r="A21" s="9" t="s">
        <v>121</v>
      </c>
      <c r="B21" s="7">
        <v>18</v>
      </c>
    </row>
    <row r="22" spans="1:2">
      <c r="A22" s="9" t="s">
        <v>122</v>
      </c>
      <c r="B22" s="7">
        <v>33</v>
      </c>
    </row>
    <row r="23" spans="1:2">
      <c r="A23" s="9" t="s">
        <v>123</v>
      </c>
      <c r="B23" s="7">
        <v>113</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1:H3"/>
  <sheetViews>
    <sheetView showGridLines="0" tabSelected="1" workbookViewId="0">
      <selection activeCell="R32" sqref="R32"/>
    </sheetView>
  </sheetViews>
  <sheetFormatPr defaultRowHeight="13.8"/>
  <cols>
    <col min="1" max="16384" width="8.796875" style="15"/>
  </cols>
  <sheetData>
    <row r="1" spans="8:8" s="16" customFormat="1" ht="16.2" customHeight="1"/>
    <row r="2" spans="8:8" s="16" customFormat="1" ht="30">
      <c r="H2" s="17" t="s">
        <v>138</v>
      </c>
    </row>
    <row r="3" spans="8:8" s="16" customFormat="1"/>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3D160C-9A0B-422E-B1B6-262836B159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Excel_jumia</vt:lpstr>
      <vt:lpstr>Descriptive Stats</vt:lpstr>
      <vt:lpstr>Ratings</vt:lpstr>
      <vt:lpstr>Discounts</vt:lpstr>
      <vt:lpstr>Top 5 product ratings</vt:lpstr>
      <vt:lpstr>Bottom 5 product ratings</vt:lpstr>
      <vt:lpstr>Sheet2</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Nimu Njihia</dc:creator>
  <cp:lastModifiedBy>user</cp:lastModifiedBy>
  <dcterms:created xsi:type="dcterms:W3CDTF">2025-04-21T16:59:38Z</dcterms:created>
  <dcterms:modified xsi:type="dcterms:W3CDTF">2025-04-22T13:36:23Z</dcterms:modified>
</cp:coreProperties>
</file>