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725"/>
  <workbookPr filterPrivacy="1" autoCompressPictures="0"/>
  <bookViews>
    <workbookView xWindow="240" yWindow="0" windowWidth="25360" windowHeight="14900" tabRatio="714"/>
  </bookViews>
  <sheets>
    <sheet name="19KBytes" sheetId="6" r:id="rId1"/>
    <sheet name="20 MB" sheetId="1" r:id="rId2"/>
    <sheet name="76 MB" sheetId="2" r:id="rId3"/>
    <sheet name="Otimização do Compilador" sheetId="7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7" l="1"/>
  <c r="J7" i="7"/>
  <c r="M6" i="7"/>
  <c r="K7" i="7"/>
  <c r="K6" i="7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M6" i="6"/>
  <c r="J6" i="6"/>
  <c r="M7" i="6"/>
  <c r="M10" i="6"/>
  <c r="M12" i="6"/>
  <c r="M13" i="6"/>
  <c r="M8" i="6"/>
  <c r="M9" i="6"/>
  <c r="M11" i="6"/>
  <c r="M14" i="6"/>
  <c r="N7" i="6"/>
  <c r="N9" i="6"/>
  <c r="N10" i="6"/>
  <c r="N14" i="6"/>
  <c r="N12" i="6"/>
  <c r="N13" i="6"/>
  <c r="N11" i="6"/>
  <c r="N8" i="6"/>
  <c r="O8" i="2"/>
  <c r="O9" i="2"/>
  <c r="O7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M6" i="2"/>
  <c r="M8" i="2"/>
  <c r="J6" i="2"/>
  <c r="N9" i="2"/>
  <c r="N13" i="2"/>
  <c r="N10" i="2"/>
  <c r="N14" i="2"/>
  <c r="N12" i="2"/>
  <c r="N11" i="2"/>
  <c r="N8" i="2"/>
  <c r="N7" i="2"/>
  <c r="M14" i="2"/>
  <c r="M7" i="2"/>
  <c r="M12" i="2"/>
  <c r="M11" i="2"/>
  <c r="M9" i="2"/>
  <c r="M13" i="2"/>
  <c r="M10" i="2"/>
  <c r="O8" i="1"/>
  <c r="O9" i="1"/>
  <c r="O7" i="1"/>
  <c r="K14" i="1"/>
  <c r="K7" i="1"/>
  <c r="K8" i="1"/>
  <c r="K9" i="1"/>
  <c r="K10" i="1"/>
  <c r="K11" i="1"/>
  <c r="K12" i="1"/>
  <c r="K13" i="1"/>
  <c r="K6" i="1"/>
  <c r="J7" i="1"/>
  <c r="J8" i="1"/>
  <c r="J9" i="1"/>
  <c r="J10" i="1"/>
  <c r="J11" i="1"/>
  <c r="J12" i="1"/>
  <c r="J13" i="1"/>
  <c r="J14" i="1"/>
  <c r="J6" i="1"/>
  <c r="N12" i="1"/>
  <c r="N8" i="1"/>
  <c r="N11" i="1"/>
  <c r="N9" i="1"/>
  <c r="N10" i="1"/>
  <c r="N13" i="1"/>
  <c r="N7" i="1"/>
  <c r="M6" i="1"/>
  <c r="N14" i="1"/>
  <c r="M14" i="1"/>
  <c r="M11" i="1"/>
  <c r="M7" i="1"/>
  <c r="M8" i="1"/>
  <c r="M10" i="1"/>
  <c r="M9" i="1"/>
  <c r="M12" i="1"/>
  <c r="M13" i="1"/>
</calcChain>
</file>

<file path=xl/sharedStrings.xml><?xml version="1.0" encoding="utf-8"?>
<sst xmlns="http://schemas.openxmlformats.org/spreadsheetml/2006/main" count="37" uniqueCount="18">
  <si>
    <t>Threads</t>
  </si>
  <si>
    <t>Repetição</t>
  </si>
  <si>
    <t>Tamanho</t>
  </si>
  <si>
    <t>Média</t>
  </si>
  <si>
    <t>Speed Up</t>
  </si>
  <si>
    <t>Ideal</t>
  </si>
  <si>
    <t>Speed Up Ideal</t>
  </si>
  <si>
    <t>Sem Otimização</t>
  </si>
  <si>
    <t>Com Otimização</t>
  </si>
  <si>
    <t>Melhor Valor</t>
  </si>
  <si>
    <t>Reptição</t>
  </si>
  <si>
    <t>Elementos</t>
  </si>
  <si>
    <t>19,073 MBytes</t>
  </si>
  <si>
    <t>76,294 MBytes</t>
  </si>
  <si>
    <t>Diferença Média</t>
  </si>
  <si>
    <t>N</t>
  </si>
  <si>
    <t>19,5312 KBytes</t>
  </si>
  <si>
    <t>Cache lvl1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</si>
</sst>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543586030171302"/>
                  <c:y val="-0.054865046569271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543586030171302"/>
                  <c:y val="-0.058406436071087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543586030171302"/>
                  <c:y val="-0.058406436071087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543586030171303"/>
                  <c:y val="-0.065489215074719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564834368367214"/>
                  <c:y val="-0.083196162583797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543586030171303"/>
                  <c:y val="-0.058406436071087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495139819084623"/>
                  <c:y val="-0.083196162583797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516388157280534"/>
                  <c:y val="-0.065489215074719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313254044127613"/>
                  <c:y val="-0.10798588909650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'19KBytes'!$B$6:$B$14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  <c:pt idx="7">
                  <c:v>40.0</c:v>
                </c:pt>
                <c:pt idx="8">
                  <c:v>48.0</c:v>
                </c:pt>
              </c:numCache>
            </c:numRef>
          </c:cat>
          <c:val>
            <c:numRef>
              <c:f>'19KBytes'!$K$6:$K$14</c:f>
              <c:numCache>
                <c:formatCode>General</c:formatCode>
                <c:ptCount val="9"/>
                <c:pt idx="0">
                  <c:v>0.111294</c:v>
                </c:pt>
                <c:pt idx="1">
                  <c:v>0.060096</c:v>
                </c:pt>
                <c:pt idx="2">
                  <c:v>0.049375</c:v>
                </c:pt>
                <c:pt idx="3">
                  <c:v>0.045332</c:v>
                </c:pt>
                <c:pt idx="4">
                  <c:v>0.060967</c:v>
                </c:pt>
                <c:pt idx="5">
                  <c:v>0.084466</c:v>
                </c:pt>
                <c:pt idx="6">
                  <c:v>0.106984</c:v>
                </c:pt>
                <c:pt idx="7">
                  <c:v>0.140871</c:v>
                </c:pt>
                <c:pt idx="8">
                  <c:v>1.746223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6718984"/>
        <c:axId val="2125798360"/>
      </c:lineChart>
      <c:catAx>
        <c:axId val="2126718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502586106799167"/>
              <c:y val="0.9213633066873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798360"/>
        <c:crosses val="autoZero"/>
        <c:auto val="1"/>
        <c:lblAlgn val="ctr"/>
        <c:lblOffset val="100"/>
        <c:noMultiLvlLbl val="0"/>
      </c:catAx>
      <c:valAx>
        <c:axId val="212579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>
            <c:manualLayout>
              <c:xMode val="edge"/>
              <c:yMode val="edge"/>
              <c:x val="0.0106241690979562"/>
              <c:y val="0.4045359901376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718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391382303575968"/>
                  <c:y val="-0.061386893583883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391382303575968"/>
                  <c:y val="-0.069311607553188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391382303575968"/>
                  <c:y val="-0.07327396453784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391382303575968"/>
                  <c:y val="-0.085161035491798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415156446967374"/>
                  <c:y val="-0.07327396453784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391382303575969"/>
                  <c:y val="-0.073273964537840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391382303575968"/>
                  <c:y val="-0.069311607553188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391382303575968"/>
                  <c:y val="-0.06534925056853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391382303575968"/>
                  <c:y val="-0.065349250568535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'19KBytes'!$B$6:$B$14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  <c:pt idx="7">
                  <c:v>40.0</c:v>
                </c:pt>
                <c:pt idx="8">
                  <c:v>48.0</c:v>
                </c:pt>
              </c:numCache>
            </c:numRef>
          </c:cat>
          <c:val>
            <c:numRef>
              <c:f>'19KBytes'!$N$6:$N$14</c:f>
              <c:numCache>
                <c:formatCode>0.00</c:formatCode>
                <c:ptCount val="9"/>
                <c:pt idx="0">
                  <c:v>1.0</c:v>
                </c:pt>
                <c:pt idx="1">
                  <c:v>1.851936900958466</c:v>
                </c:pt>
                <c:pt idx="2">
                  <c:v>2.254055696202532</c:v>
                </c:pt>
                <c:pt idx="3">
                  <c:v>2.45508691432101</c:v>
                </c:pt>
                <c:pt idx="4">
                  <c:v>1.825479357685305</c:v>
                </c:pt>
                <c:pt idx="5">
                  <c:v>1.317618923590557</c:v>
                </c:pt>
                <c:pt idx="6">
                  <c:v>1.040286397966051</c:v>
                </c:pt>
                <c:pt idx="7">
                  <c:v>0.790041953276402</c:v>
                </c:pt>
                <c:pt idx="8">
                  <c:v>0.0637341278863009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5885848"/>
        <c:axId val="2125892120"/>
      </c:lineChart>
      <c:catAx>
        <c:axId val="2125885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502893519168512"/>
              <c:y val="0.9080533501728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892120"/>
        <c:crosses val="autoZero"/>
        <c:auto val="1"/>
        <c:lblAlgn val="ctr"/>
        <c:lblOffset val="100"/>
        <c:noMultiLvlLbl val="0"/>
      </c:catAx>
      <c:valAx>
        <c:axId val="212589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90193147131247"/>
              <c:y val="0.396387640815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885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>
        <c:manualLayout>
          <c:xMode val="edge"/>
          <c:yMode val="edge"/>
          <c:x val="0.433962378579443"/>
          <c:y val="0.017520803539919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427899015832264"/>
                  <c:y val="-0.03153744637185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427899015832264"/>
                  <c:y val="-0.133158106903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410783055198973"/>
                  <c:y val="-0.09811649982355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427899015832264"/>
                  <c:y val="-0.08760401769959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445014976465555"/>
                  <c:y val="-0.0630748927437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445014976465554"/>
                  <c:y val="-0.06307489274371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427899015832264"/>
                  <c:y val="-0.08059569628363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427899015832264"/>
                  <c:y val="-0.08760401769959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32520325203252"/>
                  <c:y val="-0.05957073203572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 MB'!$B$6:$B$14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  <c:pt idx="7">
                  <c:v>40.0</c:v>
                </c:pt>
                <c:pt idx="8">
                  <c:v>48.0</c:v>
                </c:pt>
              </c:numCache>
            </c:numRef>
          </c:cat>
          <c:val>
            <c:numRef>
              <c:f>'20 MB'!$K$6:$K$14</c:f>
              <c:numCache>
                <c:formatCode>General</c:formatCode>
                <c:ptCount val="9"/>
                <c:pt idx="0">
                  <c:v>0.834195</c:v>
                </c:pt>
                <c:pt idx="1">
                  <c:v>0.437815</c:v>
                </c:pt>
                <c:pt idx="2">
                  <c:v>0.24805</c:v>
                </c:pt>
                <c:pt idx="3">
                  <c:v>0.222431</c:v>
                </c:pt>
                <c:pt idx="4">
                  <c:v>0.248495</c:v>
                </c:pt>
                <c:pt idx="5">
                  <c:v>0.258225</c:v>
                </c:pt>
                <c:pt idx="6">
                  <c:v>0.313316</c:v>
                </c:pt>
                <c:pt idx="7">
                  <c:v>0.324508</c:v>
                </c:pt>
                <c:pt idx="8">
                  <c:v>0.373691</c:v>
                </c:pt>
              </c:numCache>
            </c:numRef>
          </c:val>
          <c:smooth val="0"/>
        </c:ser>
        <c:ser>
          <c:idx val="1"/>
          <c:order val="1"/>
          <c:tx>
            <c:v>Series 2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'20 MB'!$M$6:$M$14</c:f>
              <c:numCache>
                <c:formatCode>General</c:formatCode>
                <c:ptCount val="9"/>
                <c:pt idx="0">
                  <c:v>0.834195</c:v>
                </c:pt>
                <c:pt idx="1">
                  <c:v>0.4170975</c:v>
                </c:pt>
                <c:pt idx="2">
                  <c:v>0.20854875</c:v>
                </c:pt>
                <c:pt idx="3">
                  <c:v>0.104274375</c:v>
                </c:pt>
                <c:pt idx="4">
                  <c:v>0.0521371875</c:v>
                </c:pt>
                <c:pt idx="5">
                  <c:v>0.034758125</c:v>
                </c:pt>
                <c:pt idx="6">
                  <c:v>0.02606859375</c:v>
                </c:pt>
                <c:pt idx="7">
                  <c:v>0.020854875</c:v>
                </c:pt>
                <c:pt idx="8">
                  <c:v>0.0173790625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963608"/>
        <c:axId val="2125970088"/>
      </c:lineChart>
      <c:catAx>
        <c:axId val="2125963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98180789018831"/>
              <c:y val="0.9256941342281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70088"/>
        <c:crosses val="autoZero"/>
        <c:auto val="1"/>
        <c:lblAlgn val="ctr"/>
        <c:lblOffset val="100"/>
        <c:noMultiLvlLbl val="0"/>
      </c:catAx>
      <c:valAx>
        <c:axId val="212597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>
            <c:manualLayout>
              <c:xMode val="edge"/>
              <c:yMode val="edge"/>
              <c:x val="0.0085294087918086"/>
              <c:y val="0.3215536510457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63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Speed Up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307115054511748"/>
                  <c:y val="-0.0503089078147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295447605067213"/>
                  <c:y val="0.056455359085819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295447605067213"/>
                  <c:y val="0.062556174337280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30057229012462"/>
                  <c:y val="-0.050308907814760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282269843491023"/>
                  <c:y val="0.056455359085819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295447605067212"/>
                  <c:y val="-0.047258500189029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300572290124621"/>
                  <c:y val="0.041203320957165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300572290124621"/>
                  <c:y val="-0.047258500189029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303166337678989"/>
                  <c:y val="0.044253728582895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 MB'!$B$6:$B$14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  <c:pt idx="7">
                  <c:v>40.0</c:v>
                </c:pt>
                <c:pt idx="8">
                  <c:v>48.0</c:v>
                </c:pt>
              </c:numCache>
            </c:numRef>
          </c:cat>
          <c:val>
            <c:numRef>
              <c:f>'20 MB'!$N$6:$N$14</c:f>
              <c:numCache>
                <c:formatCode>0.00</c:formatCode>
                <c:ptCount val="9"/>
                <c:pt idx="0">
                  <c:v>1.0</c:v>
                </c:pt>
                <c:pt idx="1">
                  <c:v>1.905359569681258</c:v>
                </c:pt>
                <c:pt idx="2">
                  <c:v>3.363011489619029</c:v>
                </c:pt>
                <c:pt idx="3">
                  <c:v>3.750354042377186</c:v>
                </c:pt>
                <c:pt idx="4">
                  <c:v>3.356989074226846</c:v>
                </c:pt>
                <c:pt idx="5">
                  <c:v>3.230496659889631</c:v>
                </c:pt>
                <c:pt idx="6">
                  <c:v>2.662471753756591</c:v>
                </c:pt>
                <c:pt idx="7">
                  <c:v>2.570645407817373</c:v>
                </c:pt>
                <c:pt idx="8">
                  <c:v>2.232312257988552</c:v>
                </c:pt>
              </c:numCache>
            </c:numRef>
          </c:val>
          <c:smooth val="0"/>
        </c:ser>
        <c:ser>
          <c:idx val="1"/>
          <c:order val="1"/>
          <c:tx>
            <c:v>Speed Up Ideal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'20 MB'!$B$6:$B$14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  <c:pt idx="7">
                  <c:v>40.0</c:v>
                </c:pt>
                <c:pt idx="8">
                  <c:v>48.0</c:v>
                </c:pt>
              </c:numCache>
            </c:numRef>
          </c:cat>
          <c:val>
            <c:numRef>
              <c:f>'20 MB'!$O$6:$O$14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027240"/>
        <c:axId val="2126033688"/>
      </c:lineChart>
      <c:catAx>
        <c:axId val="212602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85596046556236"/>
              <c:y val="0.9297522348439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033688"/>
        <c:crosses val="autoZero"/>
        <c:auto val="1"/>
        <c:lblAlgn val="ctr"/>
        <c:lblOffset val="100"/>
        <c:noMultiLvlLbl val="0"/>
      </c:catAx>
      <c:valAx>
        <c:axId val="212603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21234253590918"/>
              <c:y val="0.3259874553787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02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Tempo de execução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0.0525443237306602"/>
                  <c:y val="-0.1728455725463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525443237306603"/>
                  <c:y val="-0.094112164244197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525443237306602"/>
                  <c:y val="-0.087265780913577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525443237306602"/>
                  <c:y val="-0.063303439256407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478613972800665"/>
                  <c:y val="-0.059880247591097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525443237306602"/>
                  <c:y val="-0.066726630921717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525443237306602"/>
                  <c:y val="-0.053033864260477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302349242226619"/>
                  <c:y val="-0.053033864260477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'76 MB'!$B$6:$B$14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  <c:pt idx="7">
                  <c:v>40.0</c:v>
                </c:pt>
                <c:pt idx="8">
                  <c:v>48.0</c:v>
                </c:pt>
              </c:numCache>
            </c:numRef>
          </c:cat>
          <c:val>
            <c:numRef>
              <c:f>'76 MB'!$K$6:$K$14</c:f>
              <c:numCache>
                <c:formatCode>General</c:formatCode>
                <c:ptCount val="9"/>
                <c:pt idx="0">
                  <c:v>3.496703</c:v>
                </c:pt>
                <c:pt idx="1">
                  <c:v>1.817376</c:v>
                </c:pt>
                <c:pt idx="2">
                  <c:v>1.096291</c:v>
                </c:pt>
                <c:pt idx="3">
                  <c:v>0.755317</c:v>
                </c:pt>
                <c:pt idx="4">
                  <c:v>0.808392</c:v>
                </c:pt>
                <c:pt idx="5">
                  <c:v>0.78126</c:v>
                </c:pt>
                <c:pt idx="6">
                  <c:v>0.830206</c:v>
                </c:pt>
                <c:pt idx="7">
                  <c:v>0.952969</c:v>
                </c:pt>
                <c:pt idx="8">
                  <c:v>1.047477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'76 MB'!$B$6:$B$14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  <c:pt idx="7">
                  <c:v>40.0</c:v>
                </c:pt>
                <c:pt idx="8">
                  <c:v>48.0</c:v>
                </c:pt>
              </c:numCache>
            </c:numRef>
          </c:cat>
          <c:val>
            <c:numRef>
              <c:f>'76 MB'!$M$6:$M$14</c:f>
              <c:numCache>
                <c:formatCode>General</c:formatCode>
                <c:ptCount val="9"/>
                <c:pt idx="0">
                  <c:v>3.496703</c:v>
                </c:pt>
                <c:pt idx="1">
                  <c:v>1.7483515</c:v>
                </c:pt>
                <c:pt idx="2">
                  <c:v>0.87417575</c:v>
                </c:pt>
                <c:pt idx="3">
                  <c:v>0.437087875</c:v>
                </c:pt>
                <c:pt idx="4">
                  <c:v>0.2185439375</c:v>
                </c:pt>
                <c:pt idx="5">
                  <c:v>0.145695958333333</c:v>
                </c:pt>
                <c:pt idx="6">
                  <c:v>0.10927196875</c:v>
                </c:pt>
                <c:pt idx="7">
                  <c:v>0.087417575</c:v>
                </c:pt>
                <c:pt idx="8">
                  <c:v>0.0728479791666667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098440"/>
        <c:axId val="2126104824"/>
      </c:lineChart>
      <c:catAx>
        <c:axId val="2126098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6926968503937"/>
              <c:y val="0.8971988918051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104824"/>
        <c:crosses val="autoZero"/>
        <c:auto val="1"/>
        <c:lblAlgn val="ctr"/>
        <c:lblOffset val="100"/>
        <c:noMultiLvlLbl val="0"/>
      </c:catAx>
      <c:valAx>
        <c:axId val="212610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098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0.0456181102362205"/>
                  <c:y val="-0.090243146689997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457292213473316"/>
                  <c:y val="0.071793890347039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457292213473315"/>
                  <c:y val="-0.071724628171478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457292213473316"/>
                  <c:y val="-0.071724628171478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457292213473316"/>
                  <c:y val="-0.071724628171478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457292213473316"/>
                  <c:y val="-0.067094998541848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457292213473316"/>
                  <c:y val="-0.06709499854184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457292213473316"/>
                  <c:y val="-0.067094998541848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'76 MB'!$B$6:$B$14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  <c:pt idx="7">
                  <c:v>40.0</c:v>
                </c:pt>
                <c:pt idx="8">
                  <c:v>48.0</c:v>
                </c:pt>
              </c:numCache>
            </c:numRef>
          </c:cat>
          <c:val>
            <c:numRef>
              <c:f>'76 MB'!$N$6:$N$14</c:f>
              <c:numCache>
                <c:formatCode>0.00</c:formatCode>
                <c:ptCount val="9"/>
                <c:pt idx="0">
                  <c:v>1.0</c:v>
                </c:pt>
                <c:pt idx="1">
                  <c:v>1.924039384255102</c:v>
                </c:pt>
                <c:pt idx="2">
                  <c:v>3.189575578017151</c:v>
                </c:pt>
                <c:pt idx="3">
                  <c:v>4.629450945761846</c:v>
                </c:pt>
                <c:pt idx="4">
                  <c:v>4.32550421082841</c:v>
                </c:pt>
                <c:pt idx="5">
                  <c:v>4.47572255075135</c:v>
                </c:pt>
                <c:pt idx="6">
                  <c:v>4.211849830042182</c:v>
                </c:pt>
                <c:pt idx="7">
                  <c:v>3.669272557659274</c:v>
                </c:pt>
                <c:pt idx="8">
                  <c:v>3.338214586095924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'76 MB'!$B$6:$B$14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  <c:pt idx="7">
                  <c:v>40.0</c:v>
                </c:pt>
                <c:pt idx="8">
                  <c:v>48.0</c:v>
                </c:pt>
              </c:numCache>
            </c:numRef>
          </c:cat>
          <c:val>
            <c:numRef>
              <c:f>'76 MB'!$O$6:$O$14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160072"/>
        <c:axId val="2126166424"/>
      </c:lineChart>
      <c:catAx>
        <c:axId val="2126160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87596019247594"/>
              <c:y val="0.8925692621755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166424"/>
        <c:crosses val="autoZero"/>
        <c:auto val="1"/>
        <c:lblAlgn val="ctr"/>
        <c:lblOffset val="100"/>
        <c:noMultiLvlLbl val="0"/>
      </c:catAx>
      <c:valAx>
        <c:axId val="212616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Up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94444444444444"/>
              <c:y val="0.3849923447069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160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18</xdr:row>
      <xdr:rowOff>4761</xdr:rowOff>
    </xdr:from>
    <xdr:to>
      <xdr:col>10</xdr:col>
      <xdr:colOff>514350</xdr:colOff>
      <xdr:row>36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200025</xdr:colOff>
      <xdr:row>19</xdr:row>
      <xdr:rowOff>23811</xdr:rowOff>
    </xdr:from>
    <xdr:to>
      <xdr:col>20</xdr:col>
      <xdr:colOff>180975</xdr:colOff>
      <xdr:row>35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428624</xdr:colOff>
      <xdr:row>18</xdr:row>
      <xdr:rowOff>33336</xdr:rowOff>
    </xdr:from>
    <xdr:to>
      <xdr:col>11</xdr:col>
      <xdr:colOff>457199</xdr:colOff>
      <xdr:row>37</xdr:row>
      <xdr:rowOff>38099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4762</xdr:rowOff>
    </xdr:from>
    <xdr:to>
      <xdr:col>23</xdr:col>
      <xdr:colOff>380999</xdr:colOff>
      <xdr:row>37</xdr:row>
      <xdr:rowOff>167640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4762</xdr:rowOff>
    </xdr:from>
    <xdr:to>
      <xdr:col>10</xdr:col>
      <xdr:colOff>406399</xdr:colOff>
      <xdr:row>36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</xdr:colOff>
      <xdr:row>17</xdr:row>
      <xdr:rowOff>109537</xdr:rowOff>
    </xdr:from>
    <xdr:to>
      <xdr:col>17</xdr:col>
      <xdr:colOff>309562</xdr:colOff>
      <xdr:row>31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"/>
  <sheetViews>
    <sheetView tabSelected="1" topLeftCell="A19" workbookViewId="0">
      <selection activeCell="H16" sqref="H16"/>
    </sheetView>
  </sheetViews>
  <sheetFormatPr baseColWidth="10" defaultColWidth="8.83203125" defaultRowHeight="14" x14ac:dyDescent="0"/>
  <cols>
    <col min="1" max="1" width="6" style="1" customWidth="1"/>
    <col min="2" max="2" width="8.83203125" style="1"/>
    <col min="3" max="3" width="1.6640625" style="1" customWidth="1"/>
    <col min="4" max="8" width="8.83203125" style="1"/>
    <col min="9" max="9" width="1.83203125" style="1" customWidth="1"/>
    <col min="10" max="10" width="8.83203125" style="1"/>
    <col min="11" max="11" width="13.6640625" style="1" customWidth="1"/>
    <col min="12" max="12" width="1" style="1" customWidth="1"/>
    <col min="13" max="13" width="8.83203125" style="1"/>
    <col min="14" max="14" width="10.33203125" style="1" customWidth="1"/>
    <col min="15" max="15" width="17.5" style="1" customWidth="1"/>
    <col min="16" max="16" width="14.1640625" style="1" bestFit="1" customWidth="1"/>
    <col min="17" max="17" width="14.5" style="1" customWidth="1"/>
    <col min="18" max="18" width="13.83203125" style="1" customWidth="1"/>
    <col min="19" max="16384" width="8.83203125" style="1"/>
  </cols>
  <sheetData>
    <row r="1" spans="2:18">
      <c r="B1" s="1" t="s">
        <v>17</v>
      </c>
    </row>
    <row r="2" spans="2:18" ht="15" thickBot="1"/>
    <row r="3" spans="2:18" ht="15" thickBot="1">
      <c r="D3" s="15" t="s">
        <v>1</v>
      </c>
      <c r="E3" s="16"/>
      <c r="F3" s="16"/>
      <c r="G3" s="16"/>
      <c r="H3" s="17"/>
    </row>
    <row r="4" spans="2:18" ht="15" thickBot="1">
      <c r="B4" s="7" t="s">
        <v>0</v>
      </c>
      <c r="D4" s="4">
        <v>1</v>
      </c>
      <c r="E4" s="6">
        <v>2</v>
      </c>
      <c r="F4" s="6">
        <v>3</v>
      </c>
      <c r="G4" s="6">
        <v>4</v>
      </c>
      <c r="H4" s="5">
        <v>5</v>
      </c>
      <c r="J4" s="4" t="s">
        <v>3</v>
      </c>
      <c r="K4" s="5" t="s">
        <v>9</v>
      </c>
      <c r="M4" s="4" t="s">
        <v>5</v>
      </c>
      <c r="N4" s="5" t="s">
        <v>4</v>
      </c>
      <c r="P4" s="7" t="s">
        <v>15</v>
      </c>
      <c r="Q4" s="5" t="s">
        <v>11</v>
      </c>
      <c r="R4" s="7" t="s">
        <v>2</v>
      </c>
    </row>
    <row r="5" spans="2:18" ht="5.25" customHeight="1" thickBot="1"/>
    <row r="6" spans="2:18">
      <c r="B6" s="8">
        <v>1</v>
      </c>
      <c r="D6" s="2">
        <v>0.11942999999999999</v>
      </c>
      <c r="E6" s="2">
        <v>0.11389299999999999</v>
      </c>
      <c r="F6" s="2">
        <v>0.111294</v>
      </c>
      <c r="G6" s="2">
        <v>0.113901</v>
      </c>
      <c r="H6" s="2">
        <v>0.113094</v>
      </c>
      <c r="J6" s="2">
        <f>AVERAGE(D6:H6)</f>
        <v>0.1143224</v>
      </c>
      <c r="K6" s="2">
        <f>MIN(D6:H6)</f>
        <v>0.111294</v>
      </c>
      <c r="M6" s="2">
        <f>K6</f>
        <v>0.111294</v>
      </c>
      <c r="N6" s="3">
        <v>1</v>
      </c>
      <c r="P6" s="1">
        <v>50</v>
      </c>
      <c r="Q6" s="14">
        <v>2500</v>
      </c>
      <c r="R6" s="1" t="s">
        <v>16</v>
      </c>
    </row>
    <row r="7" spans="2:18">
      <c r="B7" s="9">
        <v>2</v>
      </c>
      <c r="D7" s="2">
        <v>7.4137999999999996E-2</v>
      </c>
      <c r="E7" s="2">
        <v>7.5689000000000006E-2</v>
      </c>
      <c r="F7" s="2">
        <v>6.0095999999999997E-2</v>
      </c>
      <c r="G7" s="2">
        <v>7.7293000000000001E-2</v>
      </c>
      <c r="H7" s="2">
        <v>7.6176999999999995E-2</v>
      </c>
      <c r="J7" s="2">
        <f t="shared" ref="J7:J14" si="0">AVERAGE(D7:H7)</f>
        <v>7.2678599999999996E-2</v>
      </c>
      <c r="K7" s="2">
        <f t="shared" ref="K7:K13" si="1">MIN(D7:H7)</f>
        <v>6.0095999999999997E-2</v>
      </c>
      <c r="M7" s="2">
        <f t="shared" ref="M7:M14" si="2">$M$6/B7</f>
        <v>5.5647000000000002E-2</v>
      </c>
      <c r="N7" s="3">
        <f>$K$6/K7</f>
        <v>1.8519369009584665</v>
      </c>
    </row>
    <row r="8" spans="2:18">
      <c r="B8" s="9">
        <v>4</v>
      </c>
      <c r="D8" s="2">
        <v>5.1216999999999999E-2</v>
      </c>
      <c r="E8" s="2">
        <v>4.9375000000000002E-2</v>
      </c>
      <c r="F8" s="2">
        <v>5.3293E-2</v>
      </c>
      <c r="G8" s="2">
        <v>4.9557999999999998E-2</v>
      </c>
      <c r="H8" s="2">
        <v>5.0097999999999997E-2</v>
      </c>
      <c r="J8" s="2">
        <f t="shared" si="0"/>
        <v>5.0708199999999995E-2</v>
      </c>
      <c r="K8" s="2">
        <f t="shared" si="1"/>
        <v>4.9375000000000002E-2</v>
      </c>
      <c r="M8" s="2">
        <f t="shared" si="2"/>
        <v>2.7823500000000001E-2</v>
      </c>
      <c r="N8" s="3">
        <f>$K$6/K8</f>
        <v>2.2540556962025318</v>
      </c>
    </row>
    <row r="9" spans="2:18">
      <c r="B9" s="9">
        <v>8</v>
      </c>
      <c r="D9" s="2">
        <v>4.6351000000000003E-2</v>
      </c>
      <c r="E9" s="2">
        <v>4.5331999999999997E-2</v>
      </c>
      <c r="F9" s="2">
        <v>4.5888999999999999E-2</v>
      </c>
      <c r="G9" s="2">
        <v>4.6582999999999999E-2</v>
      </c>
      <c r="H9" s="2">
        <v>4.5586000000000002E-2</v>
      </c>
      <c r="J9" s="2">
        <f t="shared" si="0"/>
        <v>4.5948200000000008E-2</v>
      </c>
      <c r="K9" s="2">
        <f t="shared" si="1"/>
        <v>4.5331999999999997E-2</v>
      </c>
      <c r="M9" s="2">
        <f t="shared" si="2"/>
        <v>1.3911750000000001E-2</v>
      </c>
      <c r="N9" s="3">
        <f t="shared" ref="N9:N14" si="3">$K$6/K9</f>
        <v>2.4550869143210097</v>
      </c>
    </row>
    <row r="10" spans="2:18">
      <c r="B10" s="9">
        <v>16</v>
      </c>
      <c r="D10" s="2">
        <v>6.0967E-2</v>
      </c>
      <c r="E10" s="2">
        <v>6.1913000000000003E-2</v>
      </c>
      <c r="F10" s="2">
        <v>6.2566999999999998E-2</v>
      </c>
      <c r="G10" s="2">
        <v>6.1372999999999997E-2</v>
      </c>
      <c r="H10" s="2">
        <v>6.3167000000000001E-2</v>
      </c>
      <c r="J10" s="2">
        <f t="shared" si="0"/>
        <v>6.1997400000000001E-2</v>
      </c>
      <c r="K10" s="2">
        <f t="shared" si="1"/>
        <v>6.0967E-2</v>
      </c>
      <c r="M10" s="2">
        <f t="shared" si="2"/>
        <v>6.9558750000000003E-3</v>
      </c>
      <c r="N10" s="3">
        <f t="shared" si="3"/>
        <v>1.8254793576853052</v>
      </c>
    </row>
    <row r="11" spans="2:18">
      <c r="B11" s="9">
        <v>24</v>
      </c>
      <c r="D11" s="2">
        <v>8.4593000000000002E-2</v>
      </c>
      <c r="E11" s="2">
        <v>8.6021E-2</v>
      </c>
      <c r="F11" s="2">
        <v>8.5511000000000004E-2</v>
      </c>
      <c r="G11" s="2">
        <v>8.4465999999999999E-2</v>
      </c>
      <c r="H11" s="2">
        <v>8.6208000000000007E-2</v>
      </c>
      <c r="J11" s="2">
        <f t="shared" si="0"/>
        <v>8.53598E-2</v>
      </c>
      <c r="K11" s="2">
        <f t="shared" si="1"/>
        <v>8.4465999999999999E-2</v>
      </c>
      <c r="M11" s="2">
        <f t="shared" si="2"/>
        <v>4.6372499999999999E-3</v>
      </c>
      <c r="N11" s="3">
        <f t="shared" si="3"/>
        <v>1.3176189235905571</v>
      </c>
    </row>
    <row r="12" spans="2:18">
      <c r="B12" s="9">
        <v>32</v>
      </c>
      <c r="D12" s="2">
        <v>0.106984</v>
      </c>
      <c r="E12" s="2">
        <v>0.108385</v>
      </c>
      <c r="F12" s="2">
        <v>0.10814600000000001</v>
      </c>
      <c r="G12" s="2">
        <v>0.11047800000000001</v>
      </c>
      <c r="H12" s="2">
        <v>0.107742</v>
      </c>
      <c r="J12" s="2">
        <f t="shared" si="0"/>
        <v>0.10834700000000001</v>
      </c>
      <c r="K12" s="2">
        <f t="shared" si="1"/>
        <v>0.106984</v>
      </c>
      <c r="M12" s="2">
        <f t="shared" si="2"/>
        <v>3.4779375000000001E-3</v>
      </c>
      <c r="N12" s="3">
        <f t="shared" si="3"/>
        <v>1.040286397966051</v>
      </c>
    </row>
    <row r="13" spans="2:18">
      <c r="B13" s="9">
        <v>40</v>
      </c>
      <c r="D13" s="2">
        <v>1.6312549999999999</v>
      </c>
      <c r="E13" s="2">
        <v>0.140871</v>
      </c>
      <c r="F13" s="2">
        <v>4.9316490000000002</v>
      </c>
      <c r="G13" s="2">
        <v>1.883634</v>
      </c>
      <c r="H13" s="2">
        <v>0.783335</v>
      </c>
      <c r="J13" s="2">
        <f t="shared" si="0"/>
        <v>1.8741487999999999</v>
      </c>
      <c r="K13" s="2">
        <f t="shared" si="1"/>
        <v>0.140871</v>
      </c>
      <c r="M13" s="2">
        <f t="shared" si="2"/>
        <v>2.7823500000000003E-3</v>
      </c>
      <c r="N13" s="3">
        <f t="shared" si="3"/>
        <v>0.79004195327640181</v>
      </c>
    </row>
    <row r="14" spans="2:18" ht="15" thickBot="1">
      <c r="B14" s="10">
        <v>48</v>
      </c>
      <c r="D14" s="2">
        <v>1.7462230000000001</v>
      </c>
      <c r="E14" s="2">
        <v>2.2636940000000001</v>
      </c>
      <c r="F14" s="2">
        <v>2.2265229999999998</v>
      </c>
      <c r="G14" s="2">
        <v>1.8073509999999999</v>
      </c>
      <c r="H14" s="2">
        <v>2.181521</v>
      </c>
      <c r="J14" s="2">
        <f t="shared" si="0"/>
        <v>2.0450623999999999</v>
      </c>
      <c r="K14" s="2">
        <f>MIN(D14:H14)</f>
        <v>1.7462230000000001</v>
      </c>
      <c r="M14" s="2">
        <f t="shared" si="2"/>
        <v>2.3186249999999999E-3</v>
      </c>
      <c r="N14" s="3">
        <f t="shared" si="3"/>
        <v>6.3734127886300895E-2</v>
      </c>
    </row>
  </sheetData>
  <mergeCells count="1">
    <mergeCell ref="D3:H3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4"/>
  <sheetViews>
    <sheetView workbookViewId="0">
      <selection activeCell="Q13" sqref="Q13"/>
    </sheetView>
  </sheetViews>
  <sheetFormatPr baseColWidth="10" defaultColWidth="8.83203125" defaultRowHeight="14" x14ac:dyDescent="0"/>
  <cols>
    <col min="1" max="1" width="6.83203125" style="1" customWidth="1"/>
    <col min="2" max="2" width="8.83203125" style="1"/>
    <col min="3" max="3" width="1.83203125" style="1" customWidth="1"/>
    <col min="4" max="8" width="8.83203125" style="1"/>
    <col min="9" max="9" width="2.33203125" style="1" customWidth="1"/>
    <col min="10" max="10" width="8.83203125" style="1"/>
    <col min="11" max="11" width="12.5" style="1" bestFit="1" customWidth="1"/>
    <col min="12" max="12" width="2" style="1" customWidth="1"/>
    <col min="13" max="13" width="8.83203125" style="1"/>
    <col min="14" max="14" width="9.5" style="1" bestFit="1" customWidth="1"/>
    <col min="15" max="15" width="14.5" style="1" bestFit="1" customWidth="1"/>
    <col min="16" max="16" width="1.83203125" style="1" customWidth="1"/>
    <col min="17" max="17" width="14.5" style="1" customWidth="1"/>
    <col min="18" max="18" width="10.6640625" style="1" customWidth="1"/>
    <col min="19" max="16384" width="8.83203125" style="1"/>
  </cols>
  <sheetData>
    <row r="2" spans="2:18" ht="15" thickBot="1"/>
    <row r="3" spans="2:18" ht="15" thickBot="1">
      <c r="D3" s="15" t="s">
        <v>1</v>
      </c>
      <c r="E3" s="16"/>
      <c r="F3" s="16"/>
      <c r="G3" s="16"/>
      <c r="H3" s="17"/>
    </row>
    <row r="4" spans="2:18" ht="15" thickBot="1">
      <c r="B4" s="7" t="s">
        <v>0</v>
      </c>
      <c r="D4" s="4">
        <v>1</v>
      </c>
      <c r="E4" s="6">
        <v>2</v>
      </c>
      <c r="F4" s="6">
        <v>3</v>
      </c>
      <c r="G4" s="6">
        <v>4</v>
      </c>
      <c r="H4" s="5">
        <v>5</v>
      </c>
      <c r="J4" s="4" t="s">
        <v>3</v>
      </c>
      <c r="K4" s="5" t="s">
        <v>9</v>
      </c>
      <c r="M4" s="4" t="s">
        <v>5</v>
      </c>
      <c r="N4" s="6" t="s">
        <v>4</v>
      </c>
      <c r="O4" s="5" t="s">
        <v>6</v>
      </c>
      <c r="Q4" s="7" t="s">
        <v>2</v>
      </c>
      <c r="R4" s="5" t="s">
        <v>11</v>
      </c>
    </row>
    <row r="5" spans="2:18" ht="3.75" customHeight="1" thickBot="1"/>
    <row r="6" spans="2:18">
      <c r="B6" s="8">
        <v>1</v>
      </c>
      <c r="D6" s="2">
        <v>0.85342499999999999</v>
      </c>
      <c r="E6" s="2">
        <v>0.83419500000000002</v>
      </c>
      <c r="F6" s="2">
        <v>0.840804</v>
      </c>
      <c r="G6" s="2">
        <v>0.85930300000000004</v>
      </c>
      <c r="H6" s="2">
        <v>0.84702299999999997</v>
      </c>
      <c r="J6" s="2">
        <f>AVERAGE(D6:H6)</f>
        <v>0.84694999999999998</v>
      </c>
      <c r="K6" s="2">
        <f>MIN(D6:H6)</f>
        <v>0.83419500000000002</v>
      </c>
      <c r="M6" s="2">
        <f>K6</f>
        <v>0.83419500000000002</v>
      </c>
      <c r="N6" s="3">
        <v>1</v>
      </c>
      <c r="O6" s="2">
        <v>1</v>
      </c>
      <c r="Q6" s="2" t="s">
        <v>12</v>
      </c>
      <c r="R6" s="14">
        <v>5000000</v>
      </c>
    </row>
    <row r="7" spans="2:18">
      <c r="B7" s="9">
        <v>2</v>
      </c>
      <c r="D7" s="2">
        <v>0.442741</v>
      </c>
      <c r="E7" s="2">
        <v>0.444295</v>
      </c>
      <c r="F7" s="2">
        <v>0.43781500000000001</v>
      </c>
      <c r="G7" s="2">
        <v>0.44293100000000002</v>
      </c>
      <c r="H7" s="2">
        <v>0.440058</v>
      </c>
      <c r="J7" s="2">
        <f t="shared" ref="J7:J14" si="0">AVERAGE(D7:H7)</f>
        <v>0.44156800000000002</v>
      </c>
      <c r="K7" s="2">
        <f t="shared" ref="K7:K13" si="1">MIN(D7:H7)</f>
        <v>0.43781500000000001</v>
      </c>
      <c r="M7" s="2">
        <f>$M$6/B7</f>
        <v>0.41709750000000001</v>
      </c>
      <c r="N7" s="3">
        <f t="shared" ref="N7:N14" si="2">$K$6/K7</f>
        <v>1.905359569681258</v>
      </c>
      <c r="O7" s="2">
        <f>$O$6*B7</f>
        <v>2</v>
      </c>
    </row>
    <row r="8" spans="2:18">
      <c r="B8" s="9">
        <v>4</v>
      </c>
      <c r="D8" s="2">
        <v>0.25273200000000001</v>
      </c>
      <c r="E8" s="2">
        <v>0.24804999999999999</v>
      </c>
      <c r="F8" s="2">
        <v>0.27013199999999998</v>
      </c>
      <c r="G8" s="2">
        <v>0.25151499999999999</v>
      </c>
      <c r="H8" s="2">
        <v>0.26360899999999998</v>
      </c>
      <c r="J8" s="2">
        <f t="shared" si="0"/>
        <v>0.25720759999999998</v>
      </c>
      <c r="K8" s="2">
        <f t="shared" si="1"/>
        <v>0.24804999999999999</v>
      </c>
      <c r="M8" s="2">
        <f t="shared" ref="M8:M14" si="3">$M$6/B8</f>
        <v>0.20854875</v>
      </c>
      <c r="N8" s="3">
        <f t="shared" si="2"/>
        <v>3.3630114896190286</v>
      </c>
      <c r="O8" s="2">
        <f t="shared" ref="O8:O9" si="4">$O$6*B8</f>
        <v>4</v>
      </c>
    </row>
    <row r="9" spans="2:18">
      <c r="B9" s="9">
        <v>8</v>
      </c>
      <c r="D9" s="2">
        <v>0.232264</v>
      </c>
      <c r="E9" s="2">
        <v>0.22955800000000001</v>
      </c>
      <c r="F9" s="2">
        <v>0.22243099999999999</v>
      </c>
      <c r="G9" s="2">
        <v>0.24835299999999999</v>
      </c>
      <c r="H9" s="2">
        <v>0.26863300000000001</v>
      </c>
      <c r="J9" s="2">
        <f t="shared" si="0"/>
        <v>0.24024780000000004</v>
      </c>
      <c r="K9" s="2">
        <f t="shared" si="1"/>
        <v>0.22243099999999999</v>
      </c>
      <c r="M9" s="2">
        <f t="shared" si="3"/>
        <v>0.104274375</v>
      </c>
      <c r="N9" s="3">
        <f t="shared" si="2"/>
        <v>3.7503540423771868</v>
      </c>
      <c r="O9" s="2">
        <f t="shared" si="4"/>
        <v>8</v>
      </c>
    </row>
    <row r="10" spans="2:18">
      <c r="B10" s="9">
        <v>16</v>
      </c>
      <c r="D10" s="2">
        <v>0.24849499999999999</v>
      </c>
      <c r="E10" s="2">
        <v>0.26306600000000002</v>
      </c>
      <c r="F10" s="2">
        <v>0.26949200000000001</v>
      </c>
      <c r="G10" s="2">
        <v>0.28389500000000001</v>
      </c>
      <c r="H10" s="2">
        <v>0.26122000000000001</v>
      </c>
      <c r="J10" s="2">
        <f t="shared" si="0"/>
        <v>0.26523360000000001</v>
      </c>
      <c r="K10" s="2">
        <f t="shared" si="1"/>
        <v>0.24849499999999999</v>
      </c>
      <c r="M10" s="2">
        <f t="shared" si="3"/>
        <v>5.2137187500000001E-2</v>
      </c>
      <c r="N10" s="3">
        <f t="shared" si="2"/>
        <v>3.3569890742268456</v>
      </c>
    </row>
    <row r="11" spans="2:18">
      <c r="B11" s="9">
        <v>24</v>
      </c>
      <c r="D11" s="2">
        <v>0.28842699999999999</v>
      </c>
      <c r="E11" s="2">
        <v>0.25822499999999998</v>
      </c>
      <c r="F11" s="2">
        <v>0.26693600000000001</v>
      </c>
      <c r="G11" s="2">
        <v>0.29179899999999998</v>
      </c>
      <c r="H11" s="2">
        <v>0.26194000000000001</v>
      </c>
      <c r="J11" s="2">
        <f t="shared" si="0"/>
        <v>0.27346539999999997</v>
      </c>
      <c r="K11" s="2">
        <f t="shared" si="1"/>
        <v>0.25822499999999998</v>
      </c>
      <c r="M11" s="2">
        <f t="shared" si="3"/>
        <v>3.4758125000000001E-2</v>
      </c>
      <c r="N11" s="3">
        <f t="shared" si="2"/>
        <v>3.2304966598896314</v>
      </c>
    </row>
    <row r="12" spans="2:18">
      <c r="B12" s="9">
        <v>32</v>
      </c>
      <c r="D12" s="2">
        <v>0.34729300000000002</v>
      </c>
      <c r="E12" s="2">
        <v>0.32923000000000002</v>
      </c>
      <c r="F12" s="2">
        <v>0.31908599999999998</v>
      </c>
      <c r="G12" s="2">
        <v>0.31898500000000002</v>
      </c>
      <c r="H12" s="2">
        <v>0.31331599999999998</v>
      </c>
      <c r="J12" s="2">
        <f t="shared" si="0"/>
        <v>0.32558199999999998</v>
      </c>
      <c r="K12" s="2">
        <f t="shared" si="1"/>
        <v>0.31331599999999998</v>
      </c>
      <c r="M12" s="2">
        <f t="shared" si="3"/>
        <v>2.6068593750000001E-2</v>
      </c>
      <c r="N12" s="3">
        <f t="shared" si="2"/>
        <v>2.662471753756591</v>
      </c>
    </row>
    <row r="13" spans="2:18">
      <c r="B13" s="9">
        <v>40</v>
      </c>
      <c r="D13" s="2">
        <v>0.43299500000000002</v>
      </c>
      <c r="E13" s="2">
        <v>0.37698199999999998</v>
      </c>
      <c r="F13" s="2">
        <v>0.40404299999999999</v>
      </c>
      <c r="G13" s="2">
        <v>0.32450800000000002</v>
      </c>
      <c r="H13" s="2">
        <v>0.36399199999999998</v>
      </c>
      <c r="J13" s="2">
        <f t="shared" si="0"/>
        <v>0.38050400000000001</v>
      </c>
      <c r="K13" s="2">
        <f t="shared" si="1"/>
        <v>0.32450800000000002</v>
      </c>
      <c r="M13" s="2">
        <f t="shared" si="3"/>
        <v>2.0854875000000002E-2</v>
      </c>
      <c r="N13" s="3">
        <f t="shared" si="2"/>
        <v>2.5706454078173726</v>
      </c>
    </row>
    <row r="14" spans="2:18" ht="15" thickBot="1">
      <c r="B14" s="10">
        <v>48</v>
      </c>
      <c r="D14" s="2">
        <v>0.44735900000000001</v>
      </c>
      <c r="E14" s="2">
        <v>0.442965</v>
      </c>
      <c r="F14" s="2">
        <v>0.47686600000000001</v>
      </c>
      <c r="G14" s="2">
        <v>0.373691</v>
      </c>
      <c r="H14" s="2">
        <v>0.52825</v>
      </c>
      <c r="J14" s="2">
        <f t="shared" si="0"/>
        <v>0.45382619999999996</v>
      </c>
      <c r="K14" s="2">
        <f>MIN(D14:H14)</f>
        <v>0.373691</v>
      </c>
      <c r="M14" s="2">
        <f t="shared" si="3"/>
        <v>1.73790625E-2</v>
      </c>
      <c r="N14" s="3">
        <f t="shared" si="2"/>
        <v>2.2323122579885522</v>
      </c>
    </row>
  </sheetData>
  <mergeCells count="1">
    <mergeCell ref="D3:H3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4"/>
  <sheetViews>
    <sheetView workbookViewId="0">
      <selection activeCell="O11" sqref="O11"/>
    </sheetView>
  </sheetViews>
  <sheetFormatPr baseColWidth="10" defaultColWidth="8.83203125" defaultRowHeight="14" x14ac:dyDescent="0"/>
  <cols>
    <col min="1" max="1" width="8.83203125" style="1"/>
    <col min="2" max="2" width="8" style="1" bestFit="1" customWidth="1"/>
    <col min="3" max="3" width="1.5" style="1" customWidth="1"/>
    <col min="4" max="8" width="8.83203125" style="1"/>
    <col min="9" max="9" width="2" style="1" customWidth="1"/>
    <col min="10" max="10" width="8.83203125" style="1"/>
    <col min="11" max="11" width="12.5" style="1" bestFit="1" customWidth="1"/>
    <col min="12" max="12" width="1.6640625" style="1" customWidth="1"/>
    <col min="13" max="14" width="8.83203125" style="1"/>
    <col min="15" max="15" width="14.5" style="1" bestFit="1" customWidth="1"/>
    <col min="16" max="16" width="2" style="1" customWidth="1"/>
    <col min="17" max="17" width="13.6640625" style="1" bestFit="1" customWidth="1"/>
    <col min="18" max="18" width="10.5" style="1" bestFit="1" customWidth="1"/>
    <col min="19" max="16384" width="8.83203125" style="1"/>
  </cols>
  <sheetData>
    <row r="2" spans="2:18" ht="15" thickBot="1"/>
    <row r="3" spans="2:18" ht="15" thickBot="1">
      <c r="D3" s="15" t="s">
        <v>1</v>
      </c>
      <c r="E3" s="16"/>
      <c r="F3" s="16"/>
      <c r="G3" s="16"/>
      <c r="H3" s="17"/>
    </row>
    <row r="4" spans="2:18" ht="15" thickBot="1">
      <c r="B4" s="7" t="s">
        <v>0</v>
      </c>
      <c r="D4" s="4">
        <v>1</v>
      </c>
      <c r="E4" s="6">
        <v>2</v>
      </c>
      <c r="F4" s="6">
        <v>3</v>
      </c>
      <c r="G4" s="6">
        <v>4</v>
      </c>
      <c r="H4" s="5">
        <v>5</v>
      </c>
      <c r="J4" s="4" t="s">
        <v>3</v>
      </c>
      <c r="K4" s="5" t="s">
        <v>9</v>
      </c>
      <c r="M4" s="4" t="s">
        <v>5</v>
      </c>
      <c r="N4" s="6" t="s">
        <v>4</v>
      </c>
      <c r="O4" s="5" t="s">
        <v>6</v>
      </c>
      <c r="Q4" s="7" t="s">
        <v>2</v>
      </c>
      <c r="R4" s="5" t="s">
        <v>11</v>
      </c>
    </row>
    <row r="5" spans="2:18" ht="4.5" customHeight="1" thickBot="1"/>
    <row r="6" spans="2:18">
      <c r="B6" s="8">
        <v>1</v>
      </c>
      <c r="D6" s="2">
        <v>3.507638</v>
      </c>
      <c r="E6" s="2">
        <v>3.4967030000000001</v>
      </c>
      <c r="F6" s="2">
        <v>3.5412789999999998</v>
      </c>
      <c r="G6" s="2">
        <v>3.5178400000000001</v>
      </c>
      <c r="H6" s="2">
        <v>3.5101749999999998</v>
      </c>
      <c r="J6" s="2">
        <f>AVERAGE(D6:H6)</f>
        <v>3.5147269999999997</v>
      </c>
      <c r="K6" s="2">
        <f>MIN(D6:H6)</f>
        <v>3.4967030000000001</v>
      </c>
      <c r="M6" s="2">
        <f>K6</f>
        <v>3.4967030000000001</v>
      </c>
      <c r="N6" s="3">
        <v>1</v>
      </c>
      <c r="O6" s="2">
        <v>1</v>
      </c>
      <c r="Q6" s="2" t="s">
        <v>13</v>
      </c>
      <c r="R6" s="14">
        <v>20000000</v>
      </c>
    </row>
    <row r="7" spans="2:18">
      <c r="B7" s="9">
        <v>2</v>
      </c>
      <c r="D7" s="2">
        <v>1.8412269999999999</v>
      </c>
      <c r="E7" s="2">
        <v>1.818681</v>
      </c>
      <c r="F7" s="2">
        <v>1.848957</v>
      </c>
      <c r="G7" s="2">
        <v>1.8173760000000001</v>
      </c>
      <c r="H7" s="2">
        <v>1.8281849999999999</v>
      </c>
      <c r="J7" s="2">
        <f t="shared" ref="J7:J14" si="0">AVERAGE(D7:H7)</f>
        <v>1.8308852000000002</v>
      </c>
      <c r="K7" s="2">
        <f t="shared" ref="K7:K13" si="1">MIN(D7:H7)</f>
        <v>1.8173760000000001</v>
      </c>
      <c r="M7" s="2">
        <f t="shared" ref="M7:M14" si="2">$M$6/B7</f>
        <v>1.7483515000000001</v>
      </c>
      <c r="N7" s="3">
        <f>$K$6/K7</f>
        <v>1.9240393842551018</v>
      </c>
      <c r="O7" s="2">
        <f>$O$6*B7</f>
        <v>2</v>
      </c>
    </row>
    <row r="8" spans="2:18">
      <c r="B8" s="9">
        <v>4</v>
      </c>
      <c r="D8" s="2">
        <v>1.1210830000000001</v>
      </c>
      <c r="E8" s="2">
        <v>1.1004813</v>
      </c>
      <c r="F8" s="2">
        <v>1.1279140000000001</v>
      </c>
      <c r="G8" s="2">
        <v>1.1460170000000001</v>
      </c>
      <c r="H8" s="2">
        <v>1.0962909999999999</v>
      </c>
      <c r="J8" s="2">
        <f t="shared" si="0"/>
        <v>1.11835726</v>
      </c>
      <c r="K8" s="2">
        <f t="shared" si="1"/>
        <v>1.0962909999999999</v>
      </c>
      <c r="M8" s="2">
        <f t="shared" si="2"/>
        <v>0.87417575000000003</v>
      </c>
      <c r="N8" s="3">
        <f t="shared" ref="N8:N14" si="3">$K$6/K8</f>
        <v>3.1895755780171511</v>
      </c>
      <c r="O8" s="2">
        <f>$O$6*B8</f>
        <v>4</v>
      </c>
    </row>
    <row r="9" spans="2:18">
      <c r="B9" s="9">
        <v>8</v>
      </c>
      <c r="D9" s="2">
        <v>0.83651200000000003</v>
      </c>
      <c r="E9" s="2">
        <v>0.86646199999999995</v>
      </c>
      <c r="F9" s="2">
        <v>0.75531700000000002</v>
      </c>
      <c r="G9" s="2">
        <v>0.95313599999999998</v>
      </c>
      <c r="H9" s="2">
        <v>0.87135099999999999</v>
      </c>
      <c r="J9" s="2">
        <f t="shared" si="0"/>
        <v>0.85655559999999986</v>
      </c>
      <c r="K9" s="2">
        <f t="shared" si="1"/>
        <v>0.75531700000000002</v>
      </c>
      <c r="M9" s="2">
        <f t="shared" si="2"/>
        <v>0.43708787500000001</v>
      </c>
      <c r="N9" s="3">
        <f t="shared" si="3"/>
        <v>4.629450945761846</v>
      </c>
      <c r="O9" s="2">
        <f>$O$6*B9</f>
        <v>8</v>
      </c>
    </row>
    <row r="10" spans="2:18">
      <c r="B10" s="9">
        <v>16</v>
      </c>
      <c r="D10" s="2">
        <v>0.863008</v>
      </c>
      <c r="E10" s="2">
        <v>0.92658300000000005</v>
      </c>
      <c r="F10" s="2">
        <v>0.808392</v>
      </c>
      <c r="G10" s="2">
        <v>0.86082099999999995</v>
      </c>
      <c r="H10" s="2">
        <v>0.89337299999999997</v>
      </c>
      <c r="J10" s="2">
        <f t="shared" si="0"/>
        <v>0.87043540000000008</v>
      </c>
      <c r="K10" s="2">
        <f t="shared" si="1"/>
        <v>0.808392</v>
      </c>
      <c r="M10" s="2">
        <f t="shared" si="2"/>
        <v>0.21854393750000001</v>
      </c>
      <c r="N10" s="3">
        <f t="shared" si="3"/>
        <v>4.3255042108284103</v>
      </c>
    </row>
    <row r="11" spans="2:18">
      <c r="B11" s="9">
        <v>24</v>
      </c>
      <c r="D11" s="2">
        <v>0.85499000000000003</v>
      </c>
      <c r="E11" s="2">
        <v>0.78125999999999995</v>
      </c>
      <c r="F11" s="2">
        <v>0.90306799999999998</v>
      </c>
      <c r="G11" s="2">
        <v>0.81550900000000004</v>
      </c>
      <c r="H11" s="2">
        <v>0.87588699999999997</v>
      </c>
      <c r="J11" s="2">
        <f t="shared" si="0"/>
        <v>0.84614279999999997</v>
      </c>
      <c r="K11" s="2">
        <f t="shared" si="1"/>
        <v>0.78125999999999995</v>
      </c>
      <c r="M11" s="2">
        <f t="shared" si="2"/>
        <v>0.14569595833333335</v>
      </c>
      <c r="N11" s="3">
        <f t="shared" si="3"/>
        <v>4.4757225507513505</v>
      </c>
    </row>
    <row r="12" spans="2:18">
      <c r="B12" s="9">
        <v>32</v>
      </c>
      <c r="D12" s="2">
        <v>0.89712400000000003</v>
      </c>
      <c r="E12" s="2">
        <v>0.86317100000000002</v>
      </c>
      <c r="F12" s="2">
        <v>0.93327300000000002</v>
      </c>
      <c r="G12" s="2">
        <v>0.830206</v>
      </c>
      <c r="H12" s="2">
        <v>0.91501449999999995</v>
      </c>
      <c r="J12" s="2">
        <f t="shared" si="0"/>
        <v>0.88775770000000009</v>
      </c>
      <c r="K12" s="2">
        <f t="shared" si="1"/>
        <v>0.830206</v>
      </c>
      <c r="M12" s="2">
        <f t="shared" si="2"/>
        <v>0.10927196875</v>
      </c>
      <c r="N12" s="3">
        <f t="shared" si="3"/>
        <v>4.2118498300421825</v>
      </c>
    </row>
    <row r="13" spans="2:18">
      <c r="B13" s="9">
        <v>40</v>
      </c>
      <c r="D13" s="2">
        <v>0.95296899999999996</v>
      </c>
      <c r="E13" s="2">
        <v>1.074813</v>
      </c>
      <c r="F13" s="2">
        <v>1.0016238</v>
      </c>
      <c r="G13" s="2">
        <v>0.96748800000000001</v>
      </c>
      <c r="H13" s="2">
        <v>1.0645100000000001</v>
      </c>
      <c r="J13" s="2">
        <f t="shared" si="0"/>
        <v>1.0122807599999999</v>
      </c>
      <c r="K13" s="2">
        <f t="shared" si="1"/>
        <v>0.95296899999999996</v>
      </c>
      <c r="M13" s="2">
        <f t="shared" si="2"/>
        <v>8.7417574999999997E-2</v>
      </c>
      <c r="N13" s="3">
        <f t="shared" si="3"/>
        <v>3.6692725576592737</v>
      </c>
    </row>
    <row r="14" spans="2:18" ht="15" thickBot="1">
      <c r="B14" s="10">
        <v>48</v>
      </c>
      <c r="D14" s="2">
        <v>1.191203</v>
      </c>
      <c r="E14" s="2">
        <v>1.099693</v>
      </c>
      <c r="F14" s="2">
        <v>1.1019509999999999</v>
      </c>
      <c r="G14" s="2">
        <v>1.047477</v>
      </c>
      <c r="H14" s="2">
        <v>1.0825629999999999</v>
      </c>
      <c r="J14" s="2">
        <f t="shared" si="0"/>
        <v>1.1045773999999997</v>
      </c>
      <c r="K14" s="2">
        <f>MIN(D14:H14)</f>
        <v>1.047477</v>
      </c>
      <c r="M14" s="2">
        <f t="shared" si="2"/>
        <v>7.2847979166666674E-2</v>
      </c>
      <c r="N14" s="3">
        <f t="shared" si="3"/>
        <v>3.338214586095924</v>
      </c>
    </row>
  </sheetData>
  <mergeCells count="1">
    <mergeCell ref="D3:H3"/>
  </mergeCells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7"/>
  <sheetViews>
    <sheetView workbookViewId="0">
      <selection activeCell="J16" sqref="J16"/>
    </sheetView>
  </sheetViews>
  <sheetFormatPr baseColWidth="10" defaultColWidth="8.83203125" defaultRowHeight="14" x14ac:dyDescent="0"/>
  <cols>
    <col min="1" max="1" width="8.83203125" style="1"/>
    <col min="2" max="2" width="19.83203125" style="1" customWidth="1"/>
    <col min="3" max="3" width="2" style="1" customWidth="1"/>
    <col min="4" max="8" width="10.5" style="1" customWidth="1"/>
    <col min="9" max="9" width="1.6640625" style="1" customWidth="1"/>
    <col min="10" max="10" width="8.83203125" style="1"/>
    <col min="11" max="11" width="14.5" style="1" customWidth="1"/>
    <col min="12" max="12" width="1.83203125" style="1" customWidth="1"/>
    <col min="13" max="13" width="15.6640625" style="1" bestFit="1" customWidth="1"/>
    <col min="14" max="16384" width="8.83203125" style="1"/>
  </cols>
  <sheetData>
    <row r="2" spans="2:13" ht="15" thickBot="1"/>
    <row r="3" spans="2:13" ht="15" thickBot="1">
      <c r="D3" s="15" t="s">
        <v>10</v>
      </c>
      <c r="E3" s="16"/>
      <c r="F3" s="16"/>
      <c r="G3" s="16"/>
      <c r="H3" s="17"/>
    </row>
    <row r="4" spans="2:13" ht="15" thickBot="1">
      <c r="D4" s="11">
        <v>1</v>
      </c>
      <c r="E4" s="12">
        <v>2</v>
      </c>
      <c r="F4" s="12">
        <v>3</v>
      </c>
      <c r="G4" s="12">
        <v>4</v>
      </c>
      <c r="H4" s="13">
        <v>5</v>
      </c>
      <c r="J4" s="11" t="s">
        <v>3</v>
      </c>
      <c r="K4" s="13" t="s">
        <v>9</v>
      </c>
      <c r="M4" s="7" t="s">
        <v>14</v>
      </c>
    </row>
    <row r="5" spans="2:13" ht="4.5" customHeight="1" thickBot="1"/>
    <row r="6" spans="2:13">
      <c r="B6" s="8" t="s">
        <v>7</v>
      </c>
      <c r="D6" s="2">
        <v>0.71914699999999998</v>
      </c>
      <c r="E6" s="2">
        <v>0.71662599999999999</v>
      </c>
      <c r="F6" s="2">
        <v>0.71665800000000002</v>
      </c>
      <c r="G6" s="2">
        <v>0.72587100000000004</v>
      </c>
      <c r="H6" s="2">
        <v>0.71612799999999999</v>
      </c>
      <c r="J6" s="2">
        <f>AVERAGE(D6:H6)</f>
        <v>0.71888600000000002</v>
      </c>
      <c r="K6" s="2">
        <f>MIN(D6:H6)</f>
        <v>0.71612799999999999</v>
      </c>
      <c r="M6" s="3">
        <f>J6-J7</f>
        <v>0.40793900000000005</v>
      </c>
    </row>
    <row r="7" spans="2:13" ht="15" thickBot="1">
      <c r="B7" s="10" t="s">
        <v>8</v>
      </c>
      <c r="D7" s="2">
        <v>0.31110599999999999</v>
      </c>
      <c r="E7" s="2">
        <v>0.31103700000000001</v>
      </c>
      <c r="F7" s="2">
        <v>0.31102099999999999</v>
      </c>
      <c r="G7" s="2">
        <v>0.31151000000000001</v>
      </c>
      <c r="H7" s="2">
        <v>0.31006099999999998</v>
      </c>
      <c r="J7" s="2">
        <f>AVERAGE(D7:H7)</f>
        <v>0.31094699999999997</v>
      </c>
      <c r="K7" s="2">
        <f>MIN(D7:H7)</f>
        <v>0.31006099999999998</v>
      </c>
    </row>
  </sheetData>
  <mergeCells count="1">
    <mergeCell ref="D3:H3"/>
  </mergeCell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19KBytes</vt:lpstr>
      <vt:lpstr>20 MB</vt:lpstr>
      <vt:lpstr>76 MB</vt:lpstr>
      <vt:lpstr>Otimização do Compilador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2016-11-06T11:13:31Z</dcterms:modified>
</cp:coreProperties>
</file>