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filterPrivacy="1" autoCompressPictures="0"/>
  <bookViews>
    <workbookView xWindow="0" yWindow="0" windowWidth="25600" windowHeight="14800" tabRatio="714" activeTab="1"/>
  </bookViews>
  <sheets>
    <sheet name="19KBytes" sheetId="6" r:id="rId1"/>
    <sheet name="28203KBytes" sheetId="1" r:id="rId2"/>
    <sheet name="76 MB" sheetId="2" r:id="rId3"/>
    <sheet name="Otimização do Compilador" sheetId="7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7" l="1"/>
  <c r="J8" i="7"/>
  <c r="J6" i="7"/>
  <c r="J7" i="7"/>
  <c r="M6" i="7"/>
  <c r="K7" i="7"/>
  <c r="K6" i="7"/>
  <c r="K12" i="6"/>
  <c r="J12" i="6"/>
  <c r="K11" i="6"/>
  <c r="J11" i="6"/>
  <c r="K10" i="6"/>
  <c r="J10" i="6"/>
  <c r="K9" i="6"/>
  <c r="J9" i="6"/>
  <c r="K8" i="6"/>
  <c r="J8" i="6"/>
  <c r="K7" i="6"/>
  <c r="J7" i="6"/>
  <c r="K6" i="6"/>
  <c r="M6" i="6"/>
  <c r="J6" i="6"/>
  <c r="M7" i="6"/>
  <c r="M10" i="6"/>
  <c r="M12" i="6"/>
  <c r="M8" i="6"/>
  <c r="M9" i="6"/>
  <c r="M11" i="6"/>
  <c r="N7" i="6"/>
  <c r="N9" i="6"/>
  <c r="N10" i="6"/>
  <c r="N12" i="6"/>
  <c r="N11" i="6"/>
  <c r="N8" i="6"/>
  <c r="O8" i="2"/>
  <c r="O9" i="2"/>
  <c r="O7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M6" i="2"/>
  <c r="M8" i="2"/>
  <c r="J6" i="2"/>
  <c r="N9" i="2"/>
  <c r="N13" i="2"/>
  <c r="N10" i="2"/>
  <c r="N14" i="2"/>
  <c r="N12" i="2"/>
  <c r="N11" i="2"/>
  <c r="N8" i="2"/>
  <c r="N7" i="2"/>
  <c r="M14" i="2"/>
  <c r="M7" i="2"/>
  <c r="M12" i="2"/>
  <c r="M11" i="2"/>
  <c r="M9" i="2"/>
  <c r="M13" i="2"/>
  <c r="M10" i="2"/>
  <c r="T8" i="1"/>
  <c r="T9" i="1"/>
  <c r="T7" i="1"/>
  <c r="P10" i="1"/>
  <c r="P11" i="1"/>
  <c r="P12" i="1"/>
  <c r="O7" i="1"/>
  <c r="O8" i="1"/>
  <c r="O9" i="1"/>
  <c r="O10" i="1"/>
  <c r="O11" i="1"/>
  <c r="O12" i="1"/>
  <c r="O6" i="1"/>
  <c r="S12" i="1"/>
  <c r="S8" i="1"/>
  <c r="S11" i="1"/>
  <c r="S9" i="1"/>
  <c r="S10" i="1"/>
  <c r="S7" i="1"/>
  <c r="R6" i="1"/>
  <c r="R11" i="1"/>
  <c r="R7" i="1"/>
  <c r="R8" i="1"/>
  <c r="R10" i="1"/>
  <c r="R9" i="1"/>
  <c r="R12" i="1"/>
</calcChain>
</file>

<file path=xl/sharedStrings.xml><?xml version="1.0" encoding="utf-8"?>
<sst xmlns="http://schemas.openxmlformats.org/spreadsheetml/2006/main" count="55" uniqueCount="36">
  <si>
    <t>Threads</t>
  </si>
  <si>
    <t>Repetição</t>
  </si>
  <si>
    <t>Tamanho</t>
  </si>
  <si>
    <t>Média</t>
  </si>
  <si>
    <t>Speed Up</t>
  </si>
  <si>
    <t>Ideal</t>
  </si>
  <si>
    <t>Speed Up Ideal</t>
  </si>
  <si>
    <t>Sem Otimização</t>
  </si>
  <si>
    <t>Melhor Valor</t>
  </si>
  <si>
    <t>Reptição</t>
  </si>
  <si>
    <t>Elementos</t>
  </si>
  <si>
    <t>76,294 MBytes</t>
  </si>
  <si>
    <t>Diferença Média</t>
  </si>
  <si>
    <t>N</t>
  </si>
  <si>
    <t>19,5312 KBytes</t>
  </si>
  <si>
    <t>Cache lvl1</t>
  </si>
  <si>
    <t>3 610 000</t>
  </si>
  <si>
    <t>28203,125 KBytes</t>
  </si>
  <si>
    <t>Speed Up ideal</t>
  </si>
  <si>
    <t>Com Otimização -O2</t>
  </si>
  <si>
    <t>Com Otimização -O3</t>
  </si>
  <si>
    <t>N=500</t>
  </si>
  <si>
    <t>524.934089</t>
  </si>
  <si>
    <t>401.359625</t>
  </si>
  <si>
    <t>212.077321</t>
  </si>
  <si>
    <t>204.090607</t>
  </si>
  <si>
    <t>101.620682</t>
  </si>
  <si>
    <t>113.617009</t>
  </si>
  <si>
    <t>65.919042</t>
  </si>
  <si>
    <t>65.654728</t>
  </si>
  <si>
    <t>52.099175</t>
  </si>
  <si>
    <t>58.559841</t>
  </si>
  <si>
    <t>72.912672</t>
  </si>
  <si>
    <t>64.392121</t>
  </si>
  <si>
    <t>64.148115</t>
  </si>
  <si>
    <t>57.639741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</si>
</sst>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'19KBytes'!$B$6:$B$12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'19KBytes'!$K$6:$K$12</c:f>
              <c:numCache>
                <c:formatCode>General</c:formatCode>
                <c:ptCount val="7"/>
                <c:pt idx="0">
                  <c:v>0.021783</c:v>
                </c:pt>
                <c:pt idx="1">
                  <c:v>0.027819</c:v>
                </c:pt>
                <c:pt idx="2">
                  <c:v>0.027747</c:v>
                </c:pt>
                <c:pt idx="3">
                  <c:v>0.033171</c:v>
                </c:pt>
                <c:pt idx="4">
                  <c:v>0.058358</c:v>
                </c:pt>
                <c:pt idx="5">
                  <c:v>0.07838</c:v>
                </c:pt>
                <c:pt idx="6">
                  <c:v>0.103447</c:v>
                </c:pt>
              </c:numCache>
            </c:numRef>
          </c:val>
          <c:smooth val="0"/>
        </c:ser>
        <c:ser>
          <c:idx val="1"/>
          <c:order val="1"/>
          <c:spPr>
            <a:ln w="38100" cmpd="sng"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'19KBytes'!$B$6:$B$12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'19KBytes'!$M$6:$M$12</c:f>
              <c:numCache>
                <c:formatCode>General</c:formatCode>
                <c:ptCount val="7"/>
                <c:pt idx="0">
                  <c:v>0.021783</c:v>
                </c:pt>
                <c:pt idx="1">
                  <c:v>0.0108915</c:v>
                </c:pt>
                <c:pt idx="2">
                  <c:v>0.00544575</c:v>
                </c:pt>
                <c:pt idx="3">
                  <c:v>0.002722875</c:v>
                </c:pt>
                <c:pt idx="4">
                  <c:v>0.0013614375</c:v>
                </c:pt>
                <c:pt idx="5">
                  <c:v>0.000907625</c:v>
                </c:pt>
                <c:pt idx="6">
                  <c:v>0.00068071875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2099656"/>
        <c:axId val="2092094600"/>
      </c:lineChart>
      <c:catAx>
        <c:axId val="209209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502586106799167"/>
              <c:y val="0.9213633066873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94600"/>
        <c:crosses val="autoZero"/>
        <c:auto val="1"/>
        <c:lblAlgn val="ctr"/>
        <c:lblOffset val="100"/>
        <c:noMultiLvlLbl val="0"/>
      </c:catAx>
      <c:valAx>
        <c:axId val="209209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9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'19KBytes'!$B$6:$B$12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'19KBytes'!$N$6:$N$12</c:f>
              <c:numCache>
                <c:formatCode>0.00</c:formatCode>
                <c:ptCount val="7"/>
                <c:pt idx="0">
                  <c:v>1.0</c:v>
                </c:pt>
                <c:pt idx="1">
                  <c:v>0.783025989431683</c:v>
                </c:pt>
                <c:pt idx="2">
                  <c:v>0.785057844091253</c:v>
                </c:pt>
                <c:pt idx="3">
                  <c:v>0.656688070905309</c:v>
                </c:pt>
                <c:pt idx="4">
                  <c:v>0.373265019363241</c:v>
                </c:pt>
                <c:pt idx="5">
                  <c:v>0.277915284511355</c:v>
                </c:pt>
                <c:pt idx="6">
                  <c:v>0.210571597049697</c:v>
                </c:pt>
              </c:numCache>
            </c:numRef>
          </c:val>
          <c:smooth val="0"/>
        </c:ser>
        <c:ser>
          <c:idx val="1"/>
          <c:order val="1"/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</c:dPt>
          <c:dLbls>
            <c:delete val="1"/>
          </c:dLbls>
          <c:cat>
            <c:numRef>
              <c:f>'19KBytes'!$B$6:$B$12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2019880"/>
        <c:axId val="2092013560"/>
      </c:lineChart>
      <c:catAx>
        <c:axId val="209201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502893519168512"/>
              <c:y val="0.908053350172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13560"/>
        <c:crosses val="autoZero"/>
        <c:auto val="1"/>
        <c:lblAlgn val="ctr"/>
        <c:lblOffset val="100"/>
        <c:noMultiLvlLbl val="0"/>
      </c:catAx>
      <c:valAx>
        <c:axId val="209201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1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3"/>
          <c:y val="0.01752080353991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'28203KBytes'!$B$6:$B$12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'28203KBytes'!$P$6:$P$12</c:f>
              <c:numCache>
                <c:formatCode>General</c:formatCode>
                <c:ptCount val="7"/>
                <c:pt idx="0">
                  <c:v>524.934089</c:v>
                </c:pt>
                <c:pt idx="1">
                  <c:v>211.978805</c:v>
                </c:pt>
                <c:pt idx="2">
                  <c:v>114.851928</c:v>
                </c:pt>
                <c:pt idx="3">
                  <c:v>65.730497</c:v>
                </c:pt>
                <c:pt idx="4">
                  <c:v>51.440548</c:v>
                </c:pt>
                <c:pt idx="5">
                  <c:v>55.794819</c:v>
                </c:pt>
                <c:pt idx="6">
                  <c:v>60.421945</c:v>
                </c:pt>
              </c:numCache>
            </c:numRef>
          </c:val>
          <c:smooth val="0"/>
        </c:ser>
        <c:ser>
          <c:idx val="3"/>
          <c:order val="3"/>
          <c:tx>
            <c:v>Series 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'28203KBytes'!$R$6:$R$12</c:f>
              <c:numCache>
                <c:formatCode>General</c:formatCode>
                <c:ptCount val="7"/>
                <c:pt idx="0">
                  <c:v>524.934089</c:v>
                </c:pt>
                <c:pt idx="1">
                  <c:v>262.4670445</c:v>
                </c:pt>
                <c:pt idx="2">
                  <c:v>131.23352225</c:v>
                </c:pt>
                <c:pt idx="3">
                  <c:v>65.616761125</c:v>
                </c:pt>
                <c:pt idx="4">
                  <c:v>32.8083805625</c:v>
                </c:pt>
                <c:pt idx="5">
                  <c:v>21.87225370833333</c:v>
                </c:pt>
                <c:pt idx="6">
                  <c:v>16.40419028125</c:v>
                </c:pt>
              </c:numCache>
            </c:numRef>
          </c:val>
          <c:smooth val="0"/>
        </c:ser>
        <c:ser>
          <c:idx val="0"/>
          <c:order val="0"/>
          <c:tx>
            <c:v>Sem flag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'28203KBytes'!$B$6:$B$12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'28203KBytes'!$P$6:$P$12</c:f>
              <c:numCache>
                <c:formatCode>General</c:formatCode>
                <c:ptCount val="7"/>
                <c:pt idx="0">
                  <c:v>524.934089</c:v>
                </c:pt>
                <c:pt idx="1">
                  <c:v>211.978805</c:v>
                </c:pt>
                <c:pt idx="2">
                  <c:v>114.851928</c:v>
                </c:pt>
                <c:pt idx="3">
                  <c:v>65.730497</c:v>
                </c:pt>
                <c:pt idx="4">
                  <c:v>51.440548</c:v>
                </c:pt>
                <c:pt idx="5">
                  <c:v>55.794819</c:v>
                </c:pt>
                <c:pt idx="6">
                  <c:v>60.421945</c:v>
                </c:pt>
              </c:numCache>
            </c:numRef>
          </c:val>
          <c:smooth val="0"/>
        </c:ser>
        <c:ser>
          <c:idx val="1"/>
          <c:order val="1"/>
          <c:tx>
            <c:v>Tempo ideal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'28203KBytes'!$R$6:$R$12</c:f>
              <c:numCache>
                <c:formatCode>General</c:formatCode>
                <c:ptCount val="7"/>
                <c:pt idx="0">
                  <c:v>524.934089</c:v>
                </c:pt>
                <c:pt idx="1">
                  <c:v>262.4670445</c:v>
                </c:pt>
                <c:pt idx="2">
                  <c:v>131.23352225</c:v>
                </c:pt>
                <c:pt idx="3">
                  <c:v>65.616761125</c:v>
                </c:pt>
                <c:pt idx="4">
                  <c:v>32.8083805625</c:v>
                </c:pt>
                <c:pt idx="5">
                  <c:v>21.87225370833333</c:v>
                </c:pt>
                <c:pt idx="6">
                  <c:v>16.40419028125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945336"/>
        <c:axId val="2091938872"/>
      </c:lineChart>
      <c:catAx>
        <c:axId val="2091945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98180789018831"/>
              <c:y val="0.9256941342281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38872"/>
        <c:crosses val="autoZero"/>
        <c:auto val="1"/>
        <c:lblAlgn val="ctr"/>
        <c:lblOffset val="100"/>
        <c:noMultiLvlLbl val="0"/>
      </c:catAx>
      <c:valAx>
        <c:axId val="209193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0085294087918086"/>
              <c:y val="0.321553651045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4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Sem flags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'28203KBytes'!$B$6:$B$12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'28203KBytes'!$S$6:$S$12</c:f>
              <c:numCache>
                <c:formatCode>0.00</c:formatCode>
                <c:ptCount val="7"/>
                <c:pt idx="0">
                  <c:v>1.0</c:v>
                </c:pt>
                <c:pt idx="1">
                  <c:v>2.476351770168721</c:v>
                </c:pt>
                <c:pt idx="2">
                  <c:v>4.570529186066427</c:v>
                </c:pt>
                <c:pt idx="3">
                  <c:v>7.986157308380004</c:v>
                </c:pt>
                <c:pt idx="4">
                  <c:v>10.20467528845144</c:v>
                </c:pt>
                <c:pt idx="5">
                  <c:v>9.408294504907345</c:v>
                </c:pt>
                <c:pt idx="6">
                  <c:v>8.68780521712765</c:v>
                </c:pt>
              </c:numCache>
            </c:numRef>
          </c:val>
          <c:smooth val="0"/>
        </c:ser>
        <c:ser>
          <c:idx val="1"/>
          <c:order val="1"/>
          <c:spPr>
            <a:ln w="38100" cmpd="sng">
              <a:prstDash val="sysDot"/>
            </a:ln>
          </c:spPr>
          <c:marker>
            <c:symbol val="none"/>
          </c:marker>
          <c:cat>
            <c:numRef>
              <c:f>'28203KBytes'!$B$6:$B$12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'28203KBytes'!$T$6:$T$10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271304"/>
        <c:axId val="2094277688"/>
      </c:lineChart>
      <c:catAx>
        <c:axId val="2094271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85596046556236"/>
              <c:y val="0.9297522348439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77688"/>
        <c:crosses val="autoZero"/>
        <c:auto val="1"/>
        <c:lblAlgn val="ctr"/>
        <c:lblOffset val="100"/>
        <c:noMultiLvlLbl val="0"/>
      </c:catAx>
      <c:valAx>
        <c:axId val="20942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7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 de execução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0525443237306602"/>
                  <c:y val="-0.17284557254632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25443237306603"/>
                  <c:y val="-0.0941121642441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525443237306602"/>
                  <c:y val="-0.08726578091357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525443237306602"/>
                  <c:y val="-0.06330343925640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478613972800665"/>
                  <c:y val="-0.05988024759109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525443237306602"/>
                  <c:y val="-0.06672663092171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525443237306602"/>
                  <c:y val="-0.05303386426047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302349242226619"/>
                  <c:y val="-0.05303386426047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'76 MB'!$B$6:$B$14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cat>
          <c:val>
            <c:numRef>
              <c:f>'76 MB'!$K$6:$K$14</c:f>
              <c:numCache>
                <c:formatCode>General</c:formatCode>
                <c:ptCount val="9"/>
                <c:pt idx="0">
                  <c:v>3.496703</c:v>
                </c:pt>
                <c:pt idx="1">
                  <c:v>1.817376</c:v>
                </c:pt>
                <c:pt idx="2">
                  <c:v>1.096291</c:v>
                </c:pt>
                <c:pt idx="3">
                  <c:v>0.755317</c:v>
                </c:pt>
                <c:pt idx="4">
                  <c:v>0.808392</c:v>
                </c:pt>
                <c:pt idx="5">
                  <c:v>0.78126</c:v>
                </c:pt>
                <c:pt idx="6">
                  <c:v>0.830206</c:v>
                </c:pt>
                <c:pt idx="7">
                  <c:v>0.952969</c:v>
                </c:pt>
                <c:pt idx="8">
                  <c:v>1.047477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'76 MB'!$B$6:$B$14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cat>
          <c:val>
            <c:numRef>
              <c:f>'76 MB'!$M$6:$M$14</c:f>
              <c:numCache>
                <c:formatCode>General</c:formatCode>
                <c:ptCount val="9"/>
                <c:pt idx="0">
                  <c:v>3.496703</c:v>
                </c:pt>
                <c:pt idx="1">
                  <c:v>1.7483515</c:v>
                </c:pt>
                <c:pt idx="2">
                  <c:v>0.87417575</c:v>
                </c:pt>
                <c:pt idx="3">
                  <c:v>0.437087875</c:v>
                </c:pt>
                <c:pt idx="4">
                  <c:v>0.2185439375</c:v>
                </c:pt>
                <c:pt idx="5">
                  <c:v>0.145695958333333</c:v>
                </c:pt>
                <c:pt idx="6">
                  <c:v>0.10927196875</c:v>
                </c:pt>
                <c:pt idx="7">
                  <c:v>0.087417575</c:v>
                </c:pt>
                <c:pt idx="8">
                  <c:v>0.0728479791666667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45272"/>
        <c:axId val="2094351560"/>
      </c:lineChart>
      <c:catAx>
        <c:axId val="2094345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6926968503937"/>
              <c:y val="0.8971988918051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51560"/>
        <c:crosses val="autoZero"/>
        <c:auto val="1"/>
        <c:lblAlgn val="ctr"/>
        <c:lblOffset val="100"/>
        <c:noMultiLvlLbl val="0"/>
      </c:catAx>
      <c:valAx>
        <c:axId val="209435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34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0456181102362205"/>
                  <c:y val="-0.0902431466899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57292213473316"/>
                  <c:y val="0.071793890347039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457292213473315"/>
                  <c:y val="-0.07172462817147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457292213473316"/>
                  <c:y val="-0.07172462817147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457292213473316"/>
                  <c:y val="-0.07172462817147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457292213473316"/>
                  <c:y val="-0.06709499854184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457292213473316"/>
                  <c:y val="-0.0670949985418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457292213473316"/>
                  <c:y val="-0.06709499854184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'76 MB'!$B$6:$B$14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cat>
          <c:val>
            <c:numRef>
              <c:f>'76 MB'!$N$6:$N$14</c:f>
              <c:numCache>
                <c:formatCode>0.00</c:formatCode>
                <c:ptCount val="9"/>
                <c:pt idx="0">
                  <c:v>1.0</c:v>
                </c:pt>
                <c:pt idx="1">
                  <c:v>1.924039384255102</c:v>
                </c:pt>
                <c:pt idx="2">
                  <c:v>3.189575578017151</c:v>
                </c:pt>
                <c:pt idx="3">
                  <c:v>4.629450945761846</c:v>
                </c:pt>
                <c:pt idx="4">
                  <c:v>4.32550421082841</c:v>
                </c:pt>
                <c:pt idx="5">
                  <c:v>4.47572255075135</c:v>
                </c:pt>
                <c:pt idx="6">
                  <c:v>4.211849830042182</c:v>
                </c:pt>
                <c:pt idx="7">
                  <c:v>3.669272557659274</c:v>
                </c:pt>
                <c:pt idx="8">
                  <c:v>3.338214586095924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'76 MB'!$B$6:$B$14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40.0</c:v>
                </c:pt>
                <c:pt idx="8">
                  <c:v>48.0</c:v>
                </c:pt>
              </c:numCache>
            </c:numRef>
          </c:cat>
          <c:val>
            <c:numRef>
              <c:f>'76 MB'!$O$6:$O$14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06936"/>
        <c:axId val="2094413192"/>
      </c:lineChart>
      <c:catAx>
        <c:axId val="209440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87596019247594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13192"/>
        <c:crosses val="autoZero"/>
        <c:auto val="1"/>
        <c:lblAlgn val="ctr"/>
        <c:lblOffset val="100"/>
        <c:noMultiLvlLbl val="0"/>
      </c:catAx>
      <c:valAx>
        <c:axId val="209441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94444444444444"/>
              <c:y val="0.384992344706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0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16</xdr:row>
      <xdr:rowOff>68261</xdr:rowOff>
    </xdr:from>
    <xdr:to>
      <xdr:col>12</xdr:col>
      <xdr:colOff>247650</xdr:colOff>
      <xdr:row>35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18</xdr:row>
      <xdr:rowOff>23811</xdr:rowOff>
    </xdr:from>
    <xdr:to>
      <xdr:col>20</xdr:col>
      <xdr:colOff>180975</xdr:colOff>
      <xdr:row>34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17</xdr:row>
      <xdr:rowOff>33336</xdr:rowOff>
    </xdr:from>
    <xdr:to>
      <xdr:col>11</xdr:col>
      <xdr:colOff>457199</xdr:colOff>
      <xdr:row>36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4762</xdr:rowOff>
    </xdr:from>
    <xdr:to>
      <xdr:col>23</xdr:col>
      <xdr:colOff>380999</xdr:colOff>
      <xdr:row>36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4762</xdr:rowOff>
    </xdr:from>
    <xdr:to>
      <xdr:col>10</xdr:col>
      <xdr:colOff>406399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17</xdr:row>
      <xdr:rowOff>109537</xdr:rowOff>
    </xdr:from>
    <xdr:to>
      <xdr:col>17</xdr:col>
      <xdr:colOff>309562</xdr:colOff>
      <xdr:row>31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opLeftCell="A2" workbookViewId="0">
      <selection activeCell="O11" sqref="O11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15</v>
      </c>
    </row>
    <row r="2" spans="2:18" ht="15" thickBot="1"/>
    <row r="3" spans="2:18" ht="15" thickBot="1">
      <c r="D3" s="15" t="s">
        <v>1</v>
      </c>
      <c r="E3" s="16"/>
      <c r="F3" s="16"/>
      <c r="G3" s="16"/>
      <c r="H3" s="17"/>
    </row>
    <row r="4" spans="2:18" ht="15" thickBot="1">
      <c r="B4" s="7" t="s">
        <v>0</v>
      </c>
      <c r="D4" s="4">
        <v>1</v>
      </c>
      <c r="E4" s="6">
        <v>2</v>
      </c>
      <c r="F4" s="6">
        <v>3</v>
      </c>
      <c r="G4" s="6">
        <v>4</v>
      </c>
      <c r="H4" s="5">
        <v>5</v>
      </c>
      <c r="J4" s="4" t="s">
        <v>3</v>
      </c>
      <c r="K4" s="5" t="s">
        <v>8</v>
      </c>
      <c r="M4" s="4" t="s">
        <v>5</v>
      </c>
      <c r="N4" s="5" t="s">
        <v>4</v>
      </c>
      <c r="O4" s="1" t="s">
        <v>18</v>
      </c>
      <c r="P4" s="7" t="s">
        <v>13</v>
      </c>
      <c r="Q4" s="5" t="s">
        <v>10</v>
      </c>
      <c r="R4" s="7" t="s">
        <v>2</v>
      </c>
    </row>
    <row r="5" spans="2:18" ht="5.25" customHeight="1" thickBot="1"/>
    <row r="6" spans="2:18">
      <c r="B6" s="8">
        <v>1</v>
      </c>
      <c r="D6" s="2">
        <v>2.6457999999999999E-2</v>
      </c>
      <c r="E6" s="2">
        <v>2.2207000000000001E-2</v>
      </c>
      <c r="F6" s="2">
        <v>2.1783E-2</v>
      </c>
      <c r="G6" s="2">
        <v>2.1801999999999998E-2</v>
      </c>
      <c r="H6" s="2">
        <v>2.2218999999999999E-2</v>
      </c>
      <c r="J6" s="2">
        <f>AVERAGE(D6:H6)</f>
        <v>2.2893799999999999E-2</v>
      </c>
      <c r="K6" s="2">
        <f>MIN(D6:H6)</f>
        <v>2.1783E-2</v>
      </c>
      <c r="M6" s="2">
        <f>K6</f>
        <v>2.1783E-2</v>
      </c>
      <c r="N6" s="3">
        <v>1</v>
      </c>
      <c r="O6" s="1">
        <v>1</v>
      </c>
      <c r="P6" s="1">
        <v>50</v>
      </c>
      <c r="Q6" s="14">
        <v>2500</v>
      </c>
      <c r="R6" s="1" t="s">
        <v>14</v>
      </c>
    </row>
    <row r="7" spans="2:18">
      <c r="B7" s="9">
        <v>2</v>
      </c>
      <c r="D7" s="2">
        <v>2.8844999999999999E-2</v>
      </c>
      <c r="E7" s="2">
        <v>2.8060000000000002E-2</v>
      </c>
      <c r="F7" s="2">
        <v>2.8281000000000001E-2</v>
      </c>
      <c r="G7" s="2">
        <v>2.7819E-2</v>
      </c>
      <c r="H7" s="2">
        <v>2.7916E-2</v>
      </c>
      <c r="J7" s="2">
        <f t="shared" ref="J7:J12" si="0">AVERAGE(D7:H7)</f>
        <v>2.81842E-2</v>
      </c>
      <c r="K7" s="2">
        <f t="shared" ref="K7:K12" si="1">MIN(D7:H7)</f>
        <v>2.7819E-2</v>
      </c>
      <c r="M7" s="2">
        <f t="shared" ref="M7:M12" si="2">$M$6/B7</f>
        <v>1.08915E-2</v>
      </c>
      <c r="N7" s="3">
        <f>$K$6/K7</f>
        <v>0.78302598943168344</v>
      </c>
      <c r="O7" s="1">
        <v>2</v>
      </c>
    </row>
    <row r="8" spans="2:18">
      <c r="B8" s="9">
        <v>4</v>
      </c>
      <c r="D8" s="2">
        <v>2.7747000000000001E-2</v>
      </c>
      <c r="E8" s="2">
        <v>2.9413000000000002E-2</v>
      </c>
      <c r="F8" s="2">
        <v>2.8178999999999999E-2</v>
      </c>
      <c r="G8" s="2">
        <v>2.8219999999999999E-2</v>
      </c>
      <c r="H8" s="2">
        <v>2.8302999999999998E-2</v>
      </c>
      <c r="J8" s="2">
        <f t="shared" si="0"/>
        <v>2.8372399999999999E-2</v>
      </c>
      <c r="K8" s="2">
        <f t="shared" si="1"/>
        <v>2.7747000000000001E-2</v>
      </c>
      <c r="M8" s="2">
        <f t="shared" si="2"/>
        <v>5.4457500000000001E-3</v>
      </c>
      <c r="N8" s="3">
        <f>$K$6/K8</f>
        <v>0.78505784409125312</v>
      </c>
      <c r="O8" s="1">
        <v>4</v>
      </c>
    </row>
    <row r="9" spans="2:18">
      <c r="B9" s="9">
        <v>8</v>
      </c>
      <c r="D9" s="2">
        <v>3.3619000000000003E-2</v>
      </c>
      <c r="E9" s="2">
        <v>3.3645000000000001E-2</v>
      </c>
      <c r="F9" s="2">
        <v>3.3822999999999999E-2</v>
      </c>
      <c r="G9" s="2">
        <v>3.3669999999999999E-2</v>
      </c>
      <c r="H9" s="2">
        <v>3.3170999999999999E-2</v>
      </c>
      <c r="J9" s="2">
        <f t="shared" si="0"/>
        <v>3.3585600000000007E-2</v>
      </c>
      <c r="K9" s="2">
        <f t="shared" si="1"/>
        <v>3.3170999999999999E-2</v>
      </c>
      <c r="M9" s="2">
        <f t="shared" si="2"/>
        <v>2.722875E-3</v>
      </c>
      <c r="N9" s="3">
        <f t="shared" ref="N9:N12" si="3">$K$6/K9</f>
        <v>0.6566880709053089</v>
      </c>
      <c r="O9" s="1">
        <v>8</v>
      </c>
    </row>
    <row r="10" spans="2:18">
      <c r="B10" s="9">
        <v>16</v>
      </c>
      <c r="D10" s="2">
        <v>5.9575999999999997E-2</v>
      </c>
      <c r="E10" s="2">
        <v>5.8604000000000003E-2</v>
      </c>
      <c r="F10" s="2">
        <v>5.8727000000000001E-2</v>
      </c>
      <c r="G10" s="2">
        <v>5.8358E-2</v>
      </c>
      <c r="H10" s="2">
        <v>5.9326999999999998E-2</v>
      </c>
      <c r="J10" s="2">
        <f t="shared" si="0"/>
        <v>5.8918400000000003E-2</v>
      </c>
      <c r="K10" s="2">
        <f t="shared" si="1"/>
        <v>5.8358E-2</v>
      </c>
      <c r="M10" s="2">
        <f t="shared" si="2"/>
        <v>1.3614375E-3</v>
      </c>
      <c r="N10" s="3">
        <f t="shared" si="3"/>
        <v>0.37326501936324069</v>
      </c>
    </row>
    <row r="11" spans="2:18">
      <c r="B11" s="9">
        <v>24</v>
      </c>
      <c r="D11" s="2">
        <v>7.8380000000000005E-2</v>
      </c>
      <c r="E11" s="2">
        <v>7.9672999999999994E-2</v>
      </c>
      <c r="F11" s="2">
        <v>7.9186999999999994E-2</v>
      </c>
      <c r="G11" s="2">
        <v>8.1200999999999995E-2</v>
      </c>
      <c r="H11" s="2">
        <v>7.8648999999999997E-2</v>
      </c>
      <c r="J11" s="2">
        <f t="shared" si="0"/>
        <v>7.9417999999999989E-2</v>
      </c>
      <c r="K11" s="2">
        <f t="shared" si="1"/>
        <v>7.8380000000000005E-2</v>
      </c>
      <c r="M11" s="2">
        <f t="shared" si="2"/>
        <v>9.0762500000000001E-4</v>
      </c>
      <c r="N11" s="3">
        <f t="shared" si="3"/>
        <v>0.27791528451135494</v>
      </c>
    </row>
    <row r="12" spans="2:18">
      <c r="B12" s="9">
        <v>32</v>
      </c>
      <c r="D12" s="2">
        <v>0.110847</v>
      </c>
      <c r="E12" s="2">
        <v>0.11165</v>
      </c>
      <c r="F12" s="2">
        <v>0.11117200000000001</v>
      </c>
      <c r="G12" s="2">
        <v>0.111915</v>
      </c>
      <c r="H12" s="2">
        <v>0.103447</v>
      </c>
      <c r="J12" s="2">
        <f t="shared" si="0"/>
        <v>0.10980619999999999</v>
      </c>
      <c r="K12" s="2">
        <f t="shared" si="1"/>
        <v>0.103447</v>
      </c>
      <c r="M12" s="2">
        <f t="shared" si="2"/>
        <v>6.8071875000000001E-4</v>
      </c>
      <c r="N12" s="3">
        <f t="shared" si="3"/>
        <v>0.21057159704969697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topLeftCell="F5" workbookViewId="0">
      <selection activeCell="P14" sqref="P14"/>
    </sheetView>
  </sheetViews>
  <sheetFormatPr baseColWidth="10" defaultColWidth="8.83203125" defaultRowHeight="14" x14ac:dyDescent="0"/>
  <cols>
    <col min="1" max="1" width="6.83203125" style="1" customWidth="1"/>
    <col min="2" max="2" width="8.83203125" style="1"/>
    <col min="3" max="3" width="1.83203125" style="1" customWidth="1"/>
    <col min="4" max="4" width="10.5" style="1" customWidth="1"/>
    <col min="5" max="5" width="11.1640625" style="1" customWidth="1"/>
    <col min="6" max="6" width="12.1640625" style="1" customWidth="1"/>
    <col min="7" max="7" width="13.33203125" style="1" customWidth="1"/>
    <col min="8" max="8" width="12.83203125" style="1" customWidth="1"/>
    <col min="9" max="9" width="12.33203125" style="1" customWidth="1"/>
    <col min="10" max="10" width="12" style="1" customWidth="1"/>
    <col min="11" max="11" width="12.5" style="1" bestFit="1" customWidth="1"/>
    <col min="12" max="12" width="2" style="1" customWidth="1"/>
    <col min="13" max="13" width="8.83203125" style="1"/>
    <col min="14" max="14" width="9.5" style="1" bestFit="1" customWidth="1"/>
    <col min="15" max="15" width="17" style="1" customWidth="1"/>
    <col min="16" max="16" width="14" style="1" customWidth="1"/>
    <col min="17" max="17" width="14.5" style="1" customWidth="1"/>
    <col min="18" max="18" width="10.6640625" style="1" customWidth="1"/>
    <col min="19" max="19" width="8.83203125" style="1"/>
    <col min="20" max="20" width="20" style="1" customWidth="1"/>
    <col min="21" max="16384" width="8.83203125" style="1"/>
  </cols>
  <sheetData>
    <row r="2" spans="2:24" ht="15" thickBot="1"/>
    <row r="3" spans="2:24" ht="29" customHeight="1" thickBot="1">
      <c r="D3" s="15" t="s">
        <v>1</v>
      </c>
      <c r="E3" s="16"/>
      <c r="F3" s="16"/>
      <c r="G3" s="16"/>
      <c r="H3" s="17"/>
    </row>
    <row r="4" spans="2:24" ht="35" customHeight="1" thickBot="1">
      <c r="B4" s="7" t="s">
        <v>0</v>
      </c>
      <c r="D4" s="4">
        <v>1</v>
      </c>
      <c r="E4" s="6">
        <v>2</v>
      </c>
      <c r="F4" s="6">
        <v>3</v>
      </c>
      <c r="G4" s="6">
        <v>4</v>
      </c>
      <c r="H4" s="5">
        <v>5</v>
      </c>
      <c r="O4" s="4" t="s">
        <v>3</v>
      </c>
      <c r="P4" s="5" t="s">
        <v>8</v>
      </c>
      <c r="R4" s="4" t="s">
        <v>5</v>
      </c>
      <c r="S4" s="6" t="s">
        <v>4</v>
      </c>
      <c r="T4" s="5" t="s">
        <v>6</v>
      </c>
      <c r="V4" s="7" t="s">
        <v>2</v>
      </c>
      <c r="X4" s="5" t="s">
        <v>10</v>
      </c>
    </row>
    <row r="5" spans="2:24" ht="8" customHeight="1" thickBot="1"/>
    <row r="6" spans="2:24">
      <c r="B6" s="8">
        <v>1</v>
      </c>
      <c r="D6" s="2">
        <v>527.65930100000003</v>
      </c>
      <c r="E6" s="2">
        <v>533.79072699999995</v>
      </c>
      <c r="F6" s="2">
        <v>528.60660900000005</v>
      </c>
      <c r="G6" s="2">
        <v>348.791696</v>
      </c>
      <c r="H6" s="2">
        <v>568.10464100000002</v>
      </c>
      <c r="I6" s="1" t="s">
        <v>22</v>
      </c>
      <c r="J6" s="1" t="s">
        <v>23</v>
      </c>
      <c r="O6" s="2">
        <f>AVERAGE(D6:H6)</f>
        <v>501.39059480000003</v>
      </c>
      <c r="P6" s="1">
        <v>524.93408899999997</v>
      </c>
      <c r="R6" s="2">
        <f>P6</f>
        <v>524.93408899999997</v>
      </c>
      <c r="S6" s="3">
        <v>1</v>
      </c>
      <c r="T6" s="2">
        <v>1</v>
      </c>
      <c r="V6" s="2" t="s">
        <v>17</v>
      </c>
      <c r="X6" s="14" t="s">
        <v>16</v>
      </c>
    </row>
    <row r="7" spans="2:24">
      <c r="B7" s="9">
        <v>2</v>
      </c>
      <c r="D7" s="2">
        <v>219.702518</v>
      </c>
      <c r="E7" s="2">
        <v>188.27987200000001</v>
      </c>
      <c r="F7" s="2">
        <v>209.93047100000001</v>
      </c>
      <c r="G7" s="2">
        <v>211.97880499999999</v>
      </c>
      <c r="H7" s="2">
        <v>204.617019</v>
      </c>
      <c r="I7" s="1" t="s">
        <v>24</v>
      </c>
      <c r="J7" s="1" t="s">
        <v>25</v>
      </c>
      <c r="O7" s="2">
        <f>AVERAGE(D7:H7)</f>
        <v>206.901737</v>
      </c>
      <c r="P7" s="2">
        <v>211.97880499999999</v>
      </c>
      <c r="R7" s="2">
        <f>$R$6/B7</f>
        <v>262.46704449999999</v>
      </c>
      <c r="S7" s="3">
        <f>$P$6/P7</f>
        <v>2.4763517701687205</v>
      </c>
      <c r="T7" s="2">
        <f>$T$6*B7</f>
        <v>2</v>
      </c>
    </row>
    <row r="8" spans="2:24">
      <c r="B8" s="9">
        <v>4</v>
      </c>
      <c r="D8" s="2">
        <v>110.834423</v>
      </c>
      <c r="E8" s="2">
        <v>109.648769</v>
      </c>
      <c r="F8" s="2">
        <v>114.851928</v>
      </c>
      <c r="G8" s="2">
        <v>110.82781900000001</v>
      </c>
      <c r="H8" s="2">
        <v>114.307408</v>
      </c>
      <c r="I8" s="1" t="s">
        <v>26</v>
      </c>
      <c r="J8" s="1" t="s">
        <v>27</v>
      </c>
      <c r="O8" s="2">
        <f>AVERAGE(D8:H8)</f>
        <v>112.09406940000001</v>
      </c>
      <c r="P8" s="2">
        <v>114.851928</v>
      </c>
      <c r="R8" s="2">
        <f>$R$6/B8</f>
        <v>131.23352224999999</v>
      </c>
      <c r="S8" s="3">
        <f>$P$6/P8</f>
        <v>4.5705291860664277</v>
      </c>
      <c r="T8" s="2">
        <f>$T$6*B8</f>
        <v>4</v>
      </c>
    </row>
    <row r="9" spans="2:24">
      <c r="B9" s="9">
        <v>8</v>
      </c>
      <c r="D9" s="2">
        <v>66.921290999999997</v>
      </c>
      <c r="E9" s="2">
        <v>63.577198000000003</v>
      </c>
      <c r="F9" s="2">
        <v>65.730497</v>
      </c>
      <c r="G9" s="2">
        <v>66.236430999999996</v>
      </c>
      <c r="H9" s="2">
        <v>68.705012999999994</v>
      </c>
      <c r="I9" s="1" t="s">
        <v>28</v>
      </c>
      <c r="J9" s="1" t="s">
        <v>29</v>
      </c>
      <c r="O9" s="2">
        <f>AVERAGE(D9:H9)</f>
        <v>66.234086000000005</v>
      </c>
      <c r="P9" s="2">
        <v>65.730497</v>
      </c>
      <c r="R9" s="2">
        <f>$R$6/B9</f>
        <v>65.616761124999996</v>
      </c>
      <c r="S9" s="3">
        <f>$P$6/P9</f>
        <v>7.9861573083800046</v>
      </c>
      <c r="T9" s="2">
        <f>$T$6*B9</f>
        <v>8</v>
      </c>
    </row>
    <row r="10" spans="2:24">
      <c r="B10" s="9">
        <v>16</v>
      </c>
      <c r="D10" s="2">
        <v>51.440548</v>
      </c>
      <c r="E10" s="2">
        <v>52.865470000000002</v>
      </c>
      <c r="F10" s="2">
        <v>56.900089000000001</v>
      </c>
      <c r="G10" s="2">
        <v>56.277006</v>
      </c>
      <c r="H10" s="2">
        <v>53.017001999999998</v>
      </c>
      <c r="I10" s="1" t="s">
        <v>30</v>
      </c>
      <c r="J10" s="1" t="s">
        <v>31</v>
      </c>
      <c r="O10" s="2">
        <f>AVERAGE(D10:H10)</f>
        <v>54.100023</v>
      </c>
      <c r="P10" s="2">
        <f>MIN(D10:H10)</f>
        <v>51.440548</v>
      </c>
      <c r="R10" s="2">
        <f>$R$6/B10</f>
        <v>32.808380562499998</v>
      </c>
      <c r="S10" s="3">
        <f>$P$6/P10</f>
        <v>10.204675288451437</v>
      </c>
      <c r="T10" s="1">
        <v>16</v>
      </c>
    </row>
    <row r="11" spans="2:24">
      <c r="B11" s="9">
        <v>24</v>
      </c>
      <c r="D11" s="2">
        <v>59.891556000000001</v>
      </c>
      <c r="E11" s="2">
        <v>58.917157000000003</v>
      </c>
      <c r="F11" s="2">
        <v>57.146166000000001</v>
      </c>
      <c r="G11" s="2">
        <v>55.794818999999997</v>
      </c>
      <c r="H11" s="2">
        <v>56.745552000000004</v>
      </c>
      <c r="I11" s="1" t="s">
        <v>34</v>
      </c>
      <c r="J11" s="1" t="s">
        <v>35</v>
      </c>
      <c r="O11" s="2">
        <f>AVERAGE(D11:H11)</f>
        <v>57.69905</v>
      </c>
      <c r="P11" s="2">
        <f>MIN(D11:H11)</f>
        <v>55.794818999999997</v>
      </c>
      <c r="R11" s="2">
        <f>$R$6/B11</f>
        <v>21.872253708333332</v>
      </c>
      <c r="S11" s="3">
        <f>$P$6/P11</f>
        <v>9.4082945049073459</v>
      </c>
    </row>
    <row r="12" spans="2:24">
      <c r="B12" s="9">
        <v>32</v>
      </c>
      <c r="D12" s="2">
        <v>65.906236000000007</v>
      </c>
      <c r="E12" s="2">
        <v>60.421945000000001</v>
      </c>
      <c r="F12" s="2">
        <v>76.723035999999993</v>
      </c>
      <c r="G12" s="2">
        <v>75.566578000000007</v>
      </c>
      <c r="H12" s="2">
        <v>63.795687000000001</v>
      </c>
      <c r="I12" s="1" t="s">
        <v>32</v>
      </c>
      <c r="J12" s="1" t="s">
        <v>33</v>
      </c>
      <c r="O12" s="2">
        <f>AVERAGE(D12:H12)</f>
        <v>68.482696399999995</v>
      </c>
      <c r="P12" s="2">
        <f>MIN(D12:H12)</f>
        <v>60.421945000000001</v>
      </c>
      <c r="R12" s="2">
        <f>$R$6/B12</f>
        <v>16.404190281249999</v>
      </c>
      <c r="S12" s="3">
        <f>$P$6/P12</f>
        <v>8.6878052171276501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4"/>
  <sheetViews>
    <sheetView workbookViewId="0">
      <selection activeCell="O11" sqref="O11"/>
    </sheetView>
  </sheetViews>
  <sheetFormatPr baseColWidth="10" defaultColWidth="8.83203125" defaultRowHeight="14" x14ac:dyDescent="0"/>
  <cols>
    <col min="1" max="1" width="8.83203125" style="1"/>
    <col min="2" max="2" width="8" style="1" bestFit="1" customWidth="1"/>
    <col min="3" max="3" width="1.5" style="1" customWidth="1"/>
    <col min="4" max="8" width="8.83203125" style="1"/>
    <col min="9" max="9" width="2" style="1" customWidth="1"/>
    <col min="10" max="10" width="8.83203125" style="1"/>
    <col min="11" max="11" width="12.5" style="1" bestFit="1" customWidth="1"/>
    <col min="12" max="12" width="1.6640625" style="1" customWidth="1"/>
    <col min="13" max="14" width="8.83203125" style="1"/>
    <col min="15" max="15" width="14.5" style="1" bestFit="1" customWidth="1"/>
    <col min="16" max="16" width="2" style="1" customWidth="1"/>
    <col min="17" max="17" width="13.6640625" style="1" bestFit="1" customWidth="1"/>
    <col min="18" max="18" width="10.5" style="1" bestFit="1" customWidth="1"/>
    <col min="19" max="16384" width="8.83203125" style="1"/>
  </cols>
  <sheetData>
    <row r="2" spans="2:18" ht="15" thickBot="1"/>
    <row r="3" spans="2:18" ht="15" thickBot="1">
      <c r="D3" s="15" t="s">
        <v>1</v>
      </c>
      <c r="E3" s="16"/>
      <c r="F3" s="16"/>
      <c r="G3" s="16"/>
      <c r="H3" s="17"/>
    </row>
    <row r="4" spans="2:18" ht="15" thickBot="1">
      <c r="B4" s="7" t="s">
        <v>0</v>
      </c>
      <c r="D4" s="4">
        <v>1</v>
      </c>
      <c r="E4" s="6">
        <v>2</v>
      </c>
      <c r="F4" s="6">
        <v>3</v>
      </c>
      <c r="G4" s="6">
        <v>4</v>
      </c>
      <c r="H4" s="5">
        <v>5</v>
      </c>
      <c r="J4" s="4" t="s">
        <v>3</v>
      </c>
      <c r="K4" s="5" t="s">
        <v>8</v>
      </c>
      <c r="M4" s="4" t="s">
        <v>5</v>
      </c>
      <c r="N4" s="6" t="s">
        <v>4</v>
      </c>
      <c r="O4" s="5" t="s">
        <v>6</v>
      </c>
      <c r="Q4" s="7" t="s">
        <v>2</v>
      </c>
      <c r="R4" s="5" t="s">
        <v>10</v>
      </c>
    </row>
    <row r="5" spans="2:18" ht="4.5" customHeight="1" thickBot="1"/>
    <row r="6" spans="2:18">
      <c r="B6" s="8">
        <v>1</v>
      </c>
      <c r="D6" s="2">
        <v>3.507638</v>
      </c>
      <c r="E6" s="2">
        <v>3.4967030000000001</v>
      </c>
      <c r="F6" s="2">
        <v>3.5412789999999998</v>
      </c>
      <c r="G6" s="2">
        <v>3.5178400000000001</v>
      </c>
      <c r="H6" s="2">
        <v>3.5101749999999998</v>
      </c>
      <c r="J6" s="2">
        <f>AVERAGE(D6:H6)</f>
        <v>3.5147269999999997</v>
      </c>
      <c r="K6" s="2">
        <f>MIN(D6:H6)</f>
        <v>3.4967030000000001</v>
      </c>
      <c r="M6" s="2">
        <f>K6</f>
        <v>3.4967030000000001</v>
      </c>
      <c r="N6" s="3">
        <v>1</v>
      </c>
      <c r="O6" s="2">
        <v>1</v>
      </c>
      <c r="Q6" s="2" t="s">
        <v>11</v>
      </c>
      <c r="R6" s="14">
        <v>20000000</v>
      </c>
    </row>
    <row r="7" spans="2:18">
      <c r="B7" s="9">
        <v>2</v>
      </c>
      <c r="D7" s="2">
        <v>1.8412269999999999</v>
      </c>
      <c r="E7" s="2">
        <v>1.818681</v>
      </c>
      <c r="F7" s="2">
        <v>1.848957</v>
      </c>
      <c r="G7" s="2">
        <v>1.8173760000000001</v>
      </c>
      <c r="H7" s="2">
        <v>1.8281849999999999</v>
      </c>
      <c r="J7" s="2">
        <f t="shared" ref="J7:J14" si="0">AVERAGE(D7:H7)</f>
        <v>1.8308852000000002</v>
      </c>
      <c r="K7" s="2">
        <f t="shared" ref="K7:K13" si="1">MIN(D7:H7)</f>
        <v>1.8173760000000001</v>
      </c>
      <c r="M7" s="2">
        <f t="shared" ref="M7:M14" si="2">$M$6/B7</f>
        <v>1.7483515000000001</v>
      </c>
      <c r="N7" s="3">
        <f>$K$6/K7</f>
        <v>1.9240393842551018</v>
      </c>
      <c r="O7" s="2">
        <f>$O$6*B7</f>
        <v>2</v>
      </c>
    </row>
    <row r="8" spans="2:18">
      <c r="B8" s="9">
        <v>4</v>
      </c>
      <c r="D8" s="2">
        <v>1.1210830000000001</v>
      </c>
      <c r="E8" s="2">
        <v>1.1004813</v>
      </c>
      <c r="F8" s="2">
        <v>1.1279140000000001</v>
      </c>
      <c r="G8" s="2">
        <v>1.1460170000000001</v>
      </c>
      <c r="H8" s="2">
        <v>1.0962909999999999</v>
      </c>
      <c r="J8" s="2">
        <f t="shared" si="0"/>
        <v>1.11835726</v>
      </c>
      <c r="K8" s="2">
        <f t="shared" si="1"/>
        <v>1.0962909999999999</v>
      </c>
      <c r="M8" s="2">
        <f t="shared" si="2"/>
        <v>0.87417575000000003</v>
      </c>
      <c r="N8" s="3">
        <f t="shared" ref="N8:N14" si="3">$K$6/K8</f>
        <v>3.1895755780171511</v>
      </c>
      <c r="O8" s="2">
        <f>$O$6*B8</f>
        <v>4</v>
      </c>
    </row>
    <row r="9" spans="2:18">
      <c r="B9" s="9">
        <v>8</v>
      </c>
      <c r="D9" s="2">
        <v>0.83651200000000003</v>
      </c>
      <c r="E9" s="2">
        <v>0.86646199999999995</v>
      </c>
      <c r="F9" s="2">
        <v>0.75531700000000002</v>
      </c>
      <c r="G9" s="2">
        <v>0.95313599999999998</v>
      </c>
      <c r="H9" s="2">
        <v>0.87135099999999999</v>
      </c>
      <c r="J9" s="2">
        <f t="shared" si="0"/>
        <v>0.85655559999999986</v>
      </c>
      <c r="K9" s="2">
        <f t="shared" si="1"/>
        <v>0.75531700000000002</v>
      </c>
      <c r="M9" s="2">
        <f t="shared" si="2"/>
        <v>0.43708787500000001</v>
      </c>
      <c r="N9" s="3">
        <f t="shared" si="3"/>
        <v>4.629450945761846</v>
      </c>
      <c r="O9" s="2">
        <f>$O$6*B9</f>
        <v>8</v>
      </c>
    </row>
    <row r="10" spans="2:18">
      <c r="B10" s="9">
        <v>16</v>
      </c>
      <c r="D10" s="2">
        <v>0.863008</v>
      </c>
      <c r="E10" s="2">
        <v>0.92658300000000005</v>
      </c>
      <c r="F10" s="2">
        <v>0.808392</v>
      </c>
      <c r="G10" s="2">
        <v>0.86082099999999995</v>
      </c>
      <c r="H10" s="2">
        <v>0.89337299999999997</v>
      </c>
      <c r="J10" s="2">
        <f t="shared" si="0"/>
        <v>0.87043540000000008</v>
      </c>
      <c r="K10" s="2">
        <f t="shared" si="1"/>
        <v>0.808392</v>
      </c>
      <c r="M10" s="2">
        <f t="shared" si="2"/>
        <v>0.21854393750000001</v>
      </c>
      <c r="N10" s="3">
        <f t="shared" si="3"/>
        <v>4.3255042108284103</v>
      </c>
    </row>
    <row r="11" spans="2:18">
      <c r="B11" s="9">
        <v>24</v>
      </c>
      <c r="D11" s="2">
        <v>0.85499000000000003</v>
      </c>
      <c r="E11" s="2">
        <v>0.78125999999999995</v>
      </c>
      <c r="F11" s="2">
        <v>0.90306799999999998</v>
      </c>
      <c r="G11" s="2">
        <v>0.81550900000000004</v>
      </c>
      <c r="H11" s="2">
        <v>0.87588699999999997</v>
      </c>
      <c r="J11" s="2">
        <f t="shared" si="0"/>
        <v>0.84614279999999997</v>
      </c>
      <c r="K11" s="2">
        <f t="shared" si="1"/>
        <v>0.78125999999999995</v>
      </c>
      <c r="M11" s="2">
        <f t="shared" si="2"/>
        <v>0.14569595833333335</v>
      </c>
      <c r="N11" s="3">
        <f t="shared" si="3"/>
        <v>4.4757225507513505</v>
      </c>
    </row>
    <row r="12" spans="2:18">
      <c r="B12" s="9">
        <v>32</v>
      </c>
      <c r="D12" s="2">
        <v>0.89712400000000003</v>
      </c>
      <c r="E12" s="2">
        <v>0.86317100000000002</v>
      </c>
      <c r="F12" s="2">
        <v>0.93327300000000002</v>
      </c>
      <c r="G12" s="2">
        <v>0.830206</v>
      </c>
      <c r="H12" s="2">
        <v>0.91501449999999995</v>
      </c>
      <c r="J12" s="2">
        <f t="shared" si="0"/>
        <v>0.88775770000000009</v>
      </c>
      <c r="K12" s="2">
        <f t="shared" si="1"/>
        <v>0.830206</v>
      </c>
      <c r="M12" s="2">
        <f t="shared" si="2"/>
        <v>0.10927196875</v>
      </c>
      <c r="N12" s="3">
        <f t="shared" si="3"/>
        <v>4.2118498300421825</v>
      </c>
    </row>
    <row r="13" spans="2:18">
      <c r="B13" s="9">
        <v>40</v>
      </c>
      <c r="D13" s="2">
        <v>0.95296899999999996</v>
      </c>
      <c r="E13" s="2">
        <v>1.074813</v>
      </c>
      <c r="F13" s="2">
        <v>1.0016238</v>
      </c>
      <c r="G13" s="2">
        <v>0.96748800000000001</v>
      </c>
      <c r="H13" s="2">
        <v>1.0645100000000001</v>
      </c>
      <c r="J13" s="2">
        <f t="shared" si="0"/>
        <v>1.0122807599999999</v>
      </c>
      <c r="K13" s="2">
        <f t="shared" si="1"/>
        <v>0.95296899999999996</v>
      </c>
      <c r="M13" s="2">
        <f t="shared" si="2"/>
        <v>8.7417574999999997E-2</v>
      </c>
      <c r="N13" s="3">
        <f t="shared" si="3"/>
        <v>3.6692725576592737</v>
      </c>
    </row>
    <row r="14" spans="2:18" ht="15" thickBot="1">
      <c r="B14" s="10">
        <v>48</v>
      </c>
      <c r="D14" s="2">
        <v>1.191203</v>
      </c>
      <c r="E14" s="2">
        <v>1.099693</v>
      </c>
      <c r="F14" s="2">
        <v>1.1019509999999999</v>
      </c>
      <c r="G14" s="2">
        <v>1.047477</v>
      </c>
      <c r="H14" s="2">
        <v>1.0825629999999999</v>
      </c>
      <c r="J14" s="2">
        <f t="shared" si="0"/>
        <v>1.1045773999999997</v>
      </c>
      <c r="K14" s="2">
        <f>MIN(D14:H14)</f>
        <v>1.047477</v>
      </c>
      <c r="M14" s="2">
        <f t="shared" si="2"/>
        <v>7.2847979166666674E-2</v>
      </c>
      <c r="N14" s="3">
        <f t="shared" si="3"/>
        <v>3.338214586095924</v>
      </c>
    </row>
  </sheetData>
  <mergeCells count="1">
    <mergeCell ref="D3:H3"/>
  </mergeCells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B19" sqref="B19"/>
    </sheetView>
  </sheetViews>
  <sheetFormatPr baseColWidth="10" defaultColWidth="8.83203125" defaultRowHeight="14" x14ac:dyDescent="0"/>
  <cols>
    <col min="1" max="1" width="8.83203125" style="1"/>
    <col min="2" max="2" width="19.83203125" style="1" customWidth="1"/>
    <col min="3" max="3" width="2" style="1" customWidth="1"/>
    <col min="4" max="8" width="10.5" style="1" customWidth="1"/>
    <col min="9" max="9" width="1.6640625" style="1" customWidth="1"/>
    <col min="10" max="10" width="8.83203125" style="1"/>
    <col min="11" max="11" width="14.5" style="1" customWidth="1"/>
    <col min="12" max="12" width="1.83203125" style="1" customWidth="1"/>
    <col min="13" max="13" width="15.6640625" style="1" bestFit="1" customWidth="1"/>
    <col min="14" max="16384" width="8.83203125" style="1"/>
  </cols>
  <sheetData>
    <row r="2" spans="2:13" ht="15" thickBot="1"/>
    <row r="3" spans="2:13" ht="15" thickBot="1">
      <c r="D3" s="15" t="s">
        <v>9</v>
      </c>
      <c r="E3" s="16"/>
      <c r="F3" s="16"/>
      <c r="G3" s="16"/>
      <c r="H3" s="17"/>
    </row>
    <row r="4" spans="2:13" ht="15" thickBot="1">
      <c r="D4" s="11">
        <v>1</v>
      </c>
      <c r="E4" s="12">
        <v>2</v>
      </c>
      <c r="F4" s="12">
        <v>3</v>
      </c>
      <c r="G4" s="12">
        <v>4</v>
      </c>
      <c r="H4" s="13">
        <v>5</v>
      </c>
      <c r="J4" s="11" t="s">
        <v>3</v>
      </c>
      <c r="K4" s="13" t="s">
        <v>8</v>
      </c>
      <c r="M4" s="7" t="s">
        <v>12</v>
      </c>
    </row>
    <row r="5" spans="2:13" ht="4.5" customHeight="1" thickBot="1"/>
    <row r="6" spans="2:13">
      <c r="B6" s="8" t="s">
        <v>7</v>
      </c>
      <c r="D6" s="2">
        <v>62.857823000000003</v>
      </c>
      <c r="E6" s="2">
        <v>62.847183999999999</v>
      </c>
      <c r="F6" s="2">
        <v>64.367891999999998</v>
      </c>
      <c r="G6" s="2">
        <v>64.802111999999994</v>
      </c>
      <c r="H6" s="2">
        <v>64.358690999999993</v>
      </c>
      <c r="J6" s="2">
        <f>AVERAGE(D6:H6)</f>
        <v>63.846740400000002</v>
      </c>
      <c r="K6" s="2">
        <f>MIN(D6:H6)</f>
        <v>62.847183999999999</v>
      </c>
      <c r="M6" s="3">
        <f>J6-J7</f>
        <v>49.6259412</v>
      </c>
    </row>
    <row r="7" spans="2:13" ht="15" thickBot="1">
      <c r="B7" s="10" t="s">
        <v>19</v>
      </c>
      <c r="D7" s="2">
        <v>14.414586999999999</v>
      </c>
      <c r="E7" s="2">
        <v>14.426406999999999</v>
      </c>
      <c r="F7" s="2">
        <v>14.325676</v>
      </c>
      <c r="G7" s="2">
        <v>13.955185</v>
      </c>
      <c r="H7" s="2">
        <v>13.982141</v>
      </c>
      <c r="J7" s="2">
        <f>AVERAGE(D7:H7)</f>
        <v>14.220799199999998</v>
      </c>
      <c r="K7" s="2">
        <f>MIN(D7:H7)</f>
        <v>13.955185</v>
      </c>
    </row>
    <row r="8" spans="2:13" ht="15" thickBot="1">
      <c r="B8" s="10" t="s">
        <v>20</v>
      </c>
      <c r="D8" s="2">
        <v>12.926603999999999</v>
      </c>
      <c r="E8" s="2">
        <v>12.759304</v>
      </c>
      <c r="F8" s="2">
        <v>12.76512</v>
      </c>
      <c r="G8" s="2">
        <v>12.805364000000001</v>
      </c>
      <c r="H8" s="2">
        <v>12.883858</v>
      </c>
      <c r="J8" s="2">
        <f>AVERAGE(D8:H8)</f>
        <v>12.828049999999999</v>
      </c>
      <c r="K8" s="2">
        <f>MIN(D8:H8)</f>
        <v>12.759304</v>
      </c>
    </row>
    <row r="11" spans="2:13">
      <c r="B11" s="1" t="s">
        <v>21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19KBytes</vt:lpstr>
      <vt:lpstr>28203KBytes</vt:lpstr>
      <vt:lpstr>76 MB</vt:lpstr>
      <vt:lpstr>Otimização do Compilador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2016-11-10T21:58:11Z</dcterms:modified>
</cp:coreProperties>
</file>