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ri\Downloads\"/>
    </mc:Choice>
  </mc:AlternateContent>
  <xr:revisionPtr revIDLastSave="0" documentId="13_ncr:1_{C125FD2F-2E2B-48B1-98D0-8DDEB73D6649}" xr6:coauthVersionLast="47" xr6:coauthVersionMax="47" xr10:uidLastSave="{00000000-0000-0000-0000-000000000000}"/>
  <bookViews>
    <workbookView xWindow="-108" yWindow="-108" windowWidth="23256" windowHeight="13176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<sst xmlns="http://schemas.openxmlformats.org/spreadsheetml/2006/main" count="329" uniqueCount="174">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</sst>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B5" sqref="B5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69921875" customWidth="1"/>
    <col min="20" max="20" width="8" customWidth="1"/>
  </cols>
  <sheetData>
    <row r="1" spans="1:20" ht="21" x14ac:dyDescent="0.3">
      <c r="A1" s="25" t="s">
        <v>153</v>
      </c>
      <c r="B1" s="1"/>
      <c r="C1" s="1"/>
    </row>
    <row r="2" spans="1:20" x14ac:dyDescent="0.3">
      <c r="A2" s="37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76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2" customHeight="1" thickBot="1" x14ac:dyDescent="0.35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6.2" customHeight="1" thickBot="1" x14ac:dyDescent="0.35">
      <c r="B9" s="1"/>
      <c r="C9" s="1"/>
      <c r="D9" s="45">
        <f>C10</f>
        <v>1201564</v>
      </c>
      <c r="E9" s="46">
        <f>C11</f>
        <v>1201566</v>
      </c>
      <c r="F9" s="46">
        <f>C12</f>
        <v>1201568</v>
      </c>
      <c r="G9" s="46" t="str">
        <f>C13</f>
        <v>Student 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2" thickBot="1" x14ac:dyDescent="0.35">
      <c r="B10" s="76" t="s">
        <v>6</v>
      </c>
      <c r="C10" s="40">
        <v>1201564</v>
      </c>
      <c r="D10" s="39">
        <v>5</v>
      </c>
      <c r="E10" s="41">
        <v>5</v>
      </c>
      <c r="F10" s="42">
        <v>5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2" thickBot="1" x14ac:dyDescent="0.35">
      <c r="B11" s="77"/>
      <c r="C11" s="8">
        <v>1201566</v>
      </c>
      <c r="D11" s="9">
        <v>5</v>
      </c>
      <c r="E11" s="39">
        <v>5</v>
      </c>
      <c r="F11" s="38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2" thickBot="1" x14ac:dyDescent="0.35">
      <c r="B12" s="77"/>
      <c r="C12" s="8">
        <v>1201568</v>
      </c>
      <c r="D12" s="8">
        <v>5</v>
      </c>
      <c r="E12" s="9">
        <v>5</v>
      </c>
      <c r="F12" s="39">
        <v>5</v>
      </c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2" thickBot="1" x14ac:dyDescent="0.35">
      <c r="B13" s="77"/>
      <c r="C13" s="8" t="s">
        <v>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2" thickBot="1" x14ac:dyDescent="0.35">
      <c r="B14" s="77"/>
      <c r="C14" s="8" t="s">
        <v>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2" thickBot="1" x14ac:dyDescent="0.35">
      <c r="B15" s="77"/>
      <c r="C15" s="8" t="s">
        <v>9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2" thickBot="1" x14ac:dyDescent="0.35">
      <c r="B16" s="77"/>
      <c r="C16" s="8" t="s">
        <v>10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2" thickBot="1" x14ac:dyDescent="0.35">
      <c r="B17" s="77"/>
      <c r="C17" s="8" t="s">
        <v>11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2" thickBot="1" x14ac:dyDescent="0.35">
      <c r="B18" s="77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2" thickBot="1" x14ac:dyDescent="0.35">
      <c r="B19" s="77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2" thickBot="1" x14ac:dyDescent="0.35">
      <c r="B20" s="77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2" thickBot="1" x14ac:dyDescent="0.35">
      <c r="B21" s="77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2" thickBot="1" x14ac:dyDescent="0.35">
      <c r="B22" s="77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2" thickBot="1" x14ac:dyDescent="0.35">
      <c r="B23" s="77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2" thickBot="1" x14ac:dyDescent="0.35">
      <c r="B24" s="78"/>
      <c r="C24" s="43" t="s">
        <v>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2" thickBot="1" x14ac:dyDescent="0.35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3">
      <c r="A27" s="4" t="s">
        <v>19</v>
      </c>
    </row>
    <row r="28" spans="1:19" x14ac:dyDescent="0.3">
      <c r="A28" t="s">
        <v>20</v>
      </c>
    </row>
    <row r="29" spans="1:19" x14ac:dyDescent="0.3">
      <c r="A29" s="3" t="s">
        <v>21</v>
      </c>
    </row>
    <row r="30" spans="1:19" x14ac:dyDescent="0.3">
      <c r="A30" t="s">
        <v>22</v>
      </c>
    </row>
    <row r="31" spans="1:19" x14ac:dyDescent="0.3">
      <c r="A31">
        <v>0</v>
      </c>
      <c r="B31" t="s">
        <v>23</v>
      </c>
    </row>
    <row r="32" spans="1:19" x14ac:dyDescent="0.3">
      <c r="A32">
        <v>1</v>
      </c>
      <c r="B32" t="s">
        <v>24</v>
      </c>
    </row>
    <row r="33" spans="1:2" x14ac:dyDescent="0.3">
      <c r="A33">
        <v>2</v>
      </c>
      <c r="B33" t="s">
        <v>25</v>
      </c>
    </row>
    <row r="34" spans="1:2" x14ac:dyDescent="0.3">
      <c r="A34">
        <v>3</v>
      </c>
      <c r="B34" t="s">
        <v>26</v>
      </c>
    </row>
    <row r="35" spans="1:2" x14ac:dyDescent="0.3">
      <c r="A35">
        <v>4</v>
      </c>
      <c r="B35" t="s">
        <v>27</v>
      </c>
    </row>
    <row r="36" spans="1:2" x14ac:dyDescent="0.3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>
      <selection activeCell="C23" sqref="C23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3" t="s">
        <v>29</v>
      </c>
    </row>
    <row r="2" spans="1:10" ht="16.2" thickBot="1" x14ac:dyDescent="0.35"/>
    <row r="3" spans="1:10" x14ac:dyDescent="0.3">
      <c r="A3" s="76" t="s">
        <v>30</v>
      </c>
      <c r="B3" s="84" t="s">
        <v>31</v>
      </c>
      <c r="C3" s="84" t="s">
        <v>32</v>
      </c>
      <c r="D3" s="82" t="s">
        <v>33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7"/>
      <c r="B4" s="85"/>
      <c r="C4" s="85"/>
      <c r="D4" s="83"/>
      <c r="E4" s="15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6" t="s">
        <v>39</v>
      </c>
    </row>
    <row r="5" spans="1:10" ht="47.4" thickBot="1" x14ac:dyDescent="0.35">
      <c r="A5" s="77"/>
      <c r="B5" s="85"/>
      <c r="C5" s="85"/>
      <c r="D5" s="83"/>
      <c r="E5" s="23" t="s">
        <v>40</v>
      </c>
      <c r="F5" s="24" t="s">
        <v>41</v>
      </c>
      <c r="G5" s="24" t="s">
        <v>42</v>
      </c>
      <c r="H5" s="24" t="s">
        <v>43</v>
      </c>
      <c r="I5" s="24" t="s">
        <v>44</v>
      </c>
      <c r="J5" s="17" t="s">
        <v>45</v>
      </c>
    </row>
    <row r="6" spans="1:10" ht="46.8" x14ac:dyDescent="0.3">
      <c r="A6" s="15" t="s">
        <v>154</v>
      </c>
      <c r="B6" s="8">
        <v>1201566</v>
      </c>
      <c r="C6" s="8">
        <v>4</v>
      </c>
      <c r="D6" s="13"/>
      <c r="E6" s="34" t="s">
        <v>40</v>
      </c>
      <c r="F6" s="35" t="s">
        <v>41</v>
      </c>
      <c r="G6" s="35" t="s">
        <v>42</v>
      </c>
      <c r="H6" s="35" t="s">
        <v>43</v>
      </c>
      <c r="I6" s="35" t="s">
        <v>44</v>
      </c>
      <c r="J6" s="36" t="s">
        <v>46</v>
      </c>
    </row>
    <row r="7" spans="1:10" ht="46.8" x14ac:dyDescent="0.3">
      <c r="A7" s="15" t="s">
        <v>155</v>
      </c>
      <c r="B7" s="8">
        <v>1201564</v>
      </c>
      <c r="C7" s="8">
        <v>5</v>
      </c>
      <c r="D7" s="13"/>
      <c r="E7" s="15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6" t="s">
        <v>46</v>
      </c>
    </row>
    <row r="8" spans="1:10" ht="46.8" x14ac:dyDescent="0.3">
      <c r="A8" s="15" t="s">
        <v>156</v>
      </c>
      <c r="B8" s="8">
        <v>1201568</v>
      </c>
      <c r="C8" s="8">
        <v>5</v>
      </c>
      <c r="D8" s="13"/>
      <c r="E8" s="15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6" t="s">
        <v>46</v>
      </c>
    </row>
    <row r="9" spans="1:10" ht="46.8" x14ac:dyDescent="0.3">
      <c r="A9" s="15" t="s">
        <v>157</v>
      </c>
      <c r="B9" s="8">
        <v>1201564</v>
      </c>
      <c r="C9" s="8">
        <v>4</v>
      </c>
      <c r="D9" s="13"/>
      <c r="E9" s="15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6" t="s">
        <v>46</v>
      </c>
    </row>
    <row r="10" spans="1:10" ht="46.8" x14ac:dyDescent="0.3">
      <c r="A10" s="15" t="s">
        <v>158</v>
      </c>
      <c r="B10" s="8">
        <v>1201568</v>
      </c>
      <c r="C10" s="8">
        <v>4</v>
      </c>
      <c r="D10" s="13"/>
      <c r="E10" s="15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6" t="s">
        <v>46</v>
      </c>
    </row>
    <row r="11" spans="1:10" ht="46.8" x14ac:dyDescent="0.3">
      <c r="A11" s="15" t="s">
        <v>159</v>
      </c>
      <c r="B11" s="8"/>
      <c r="C11" s="8"/>
      <c r="D11" s="13"/>
      <c r="E11" s="15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6" t="s">
        <v>46</v>
      </c>
    </row>
    <row r="12" spans="1:10" ht="46.8" x14ac:dyDescent="0.3">
      <c r="A12" s="15" t="s">
        <v>160</v>
      </c>
      <c r="B12" s="8"/>
      <c r="C12" s="8"/>
      <c r="D12" s="13"/>
      <c r="E12" s="15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6" t="s">
        <v>46</v>
      </c>
    </row>
    <row r="13" spans="1:10" ht="46.8" x14ac:dyDescent="0.3">
      <c r="A13" s="15" t="s">
        <v>161</v>
      </c>
      <c r="B13" s="8">
        <v>1201568</v>
      </c>
      <c r="C13" s="8">
        <v>5</v>
      </c>
      <c r="D13" s="13"/>
      <c r="E13" s="15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6" t="s">
        <v>46</v>
      </c>
    </row>
    <row r="14" spans="1:10" ht="46.8" x14ac:dyDescent="0.3">
      <c r="A14" s="15" t="s">
        <v>162</v>
      </c>
      <c r="B14" s="8">
        <v>1201564</v>
      </c>
      <c r="C14" s="8">
        <v>5</v>
      </c>
      <c r="D14" s="13"/>
      <c r="E14" s="15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6" t="s">
        <v>46</v>
      </c>
    </row>
    <row r="15" spans="1:10" ht="46.8" x14ac:dyDescent="0.3">
      <c r="A15" s="15" t="s">
        <v>163</v>
      </c>
      <c r="B15" s="8">
        <v>1201566</v>
      </c>
      <c r="C15" s="8">
        <v>4</v>
      </c>
      <c r="D15" s="13"/>
      <c r="E15" s="15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6" t="s">
        <v>46</v>
      </c>
    </row>
    <row r="16" spans="1:10" ht="46.8" x14ac:dyDescent="0.3">
      <c r="A16" s="15" t="s">
        <v>164</v>
      </c>
      <c r="B16" s="8">
        <v>1201566</v>
      </c>
      <c r="C16" s="8"/>
      <c r="D16" s="13"/>
      <c r="E16" s="15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6" t="s">
        <v>46</v>
      </c>
    </row>
    <row r="17" spans="1:10" ht="46.8" x14ac:dyDescent="0.3">
      <c r="A17" s="15" t="s">
        <v>165</v>
      </c>
      <c r="B17" s="8">
        <v>1201566</v>
      </c>
      <c r="C17" s="8">
        <v>5</v>
      </c>
      <c r="D17" s="13"/>
      <c r="E17" s="15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6" t="s">
        <v>46</v>
      </c>
    </row>
    <row r="18" spans="1:10" ht="46.8" x14ac:dyDescent="0.3">
      <c r="A18" s="75" t="s">
        <v>166</v>
      </c>
      <c r="B18" s="8">
        <v>1201568</v>
      </c>
      <c r="C18" s="8">
        <v>4</v>
      </c>
      <c r="D18" s="13"/>
      <c r="E18" s="15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6" t="s">
        <v>46</v>
      </c>
    </row>
    <row r="19" spans="1:10" ht="46.8" x14ac:dyDescent="0.3">
      <c r="A19" s="75" t="s">
        <v>167</v>
      </c>
      <c r="B19" s="8">
        <v>1201564</v>
      </c>
      <c r="C19" s="8">
        <v>4</v>
      </c>
      <c r="D19" s="13"/>
      <c r="E19" s="15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6" t="s">
        <v>46</v>
      </c>
    </row>
    <row r="20" spans="1:10" ht="46.8" x14ac:dyDescent="0.3">
      <c r="A20" s="75" t="s">
        <v>168</v>
      </c>
      <c r="B20" s="8">
        <v>1201566</v>
      </c>
      <c r="C20" s="8">
        <v>5</v>
      </c>
      <c r="D20" s="13"/>
      <c r="E20" s="15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6" t="s">
        <v>46</v>
      </c>
    </row>
    <row r="21" spans="1:10" ht="46.8" x14ac:dyDescent="0.3">
      <c r="A21" s="75" t="s">
        <v>169</v>
      </c>
      <c r="B21" s="8">
        <v>1201566</v>
      </c>
      <c r="C21" s="8">
        <v>4</v>
      </c>
      <c r="D21" s="13"/>
      <c r="E21" s="15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6" t="s">
        <v>46</v>
      </c>
    </row>
    <row r="22" spans="1:10" ht="46.8" x14ac:dyDescent="0.3">
      <c r="A22" s="75" t="s">
        <v>170</v>
      </c>
      <c r="B22" s="8">
        <v>1201568</v>
      </c>
      <c r="C22" s="8">
        <v>4</v>
      </c>
      <c r="D22" s="13"/>
      <c r="E22" s="15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6" t="s">
        <v>46</v>
      </c>
    </row>
    <row r="23" spans="1:10" ht="46.8" x14ac:dyDescent="0.3">
      <c r="A23" s="75" t="s">
        <v>171</v>
      </c>
      <c r="B23" s="8">
        <v>1201568</v>
      </c>
      <c r="C23" s="8">
        <v>4</v>
      </c>
      <c r="D23" s="13"/>
      <c r="E23" s="15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6" t="s">
        <v>46</v>
      </c>
    </row>
    <row r="24" spans="1:10" ht="46.8" x14ac:dyDescent="0.3">
      <c r="A24" s="75" t="s">
        <v>172</v>
      </c>
      <c r="B24" s="8">
        <v>1201564</v>
      </c>
      <c r="C24" s="8">
        <v>4</v>
      </c>
      <c r="D24" s="13"/>
      <c r="E24" s="15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6" t="s">
        <v>46</v>
      </c>
    </row>
    <row r="25" spans="1:10" ht="47.4" thickBot="1" x14ac:dyDescent="0.35">
      <c r="A25" s="75" t="s">
        <v>173</v>
      </c>
      <c r="B25" s="8">
        <v>1201566</v>
      </c>
      <c r="C25" s="8">
        <v>4</v>
      </c>
      <c r="D25" s="13"/>
      <c r="E25" s="23" t="s">
        <v>40</v>
      </c>
      <c r="F25" s="24" t="s">
        <v>41</v>
      </c>
      <c r="G25" s="24" t="s">
        <v>42</v>
      </c>
      <c r="H25" s="24" t="s">
        <v>43</v>
      </c>
      <c r="I25" s="24" t="s">
        <v>44</v>
      </c>
      <c r="J25" s="36" t="s">
        <v>46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7" sqref="C7"/>
    </sheetView>
  </sheetViews>
  <sheetFormatPr defaultColWidth="30.69921875" defaultRowHeight="15.6" x14ac:dyDescent="0.3"/>
  <cols>
    <col min="1" max="1" width="37.5" customWidth="1"/>
    <col min="2" max="6" width="14.69921875" customWidth="1"/>
  </cols>
  <sheetData>
    <row r="1" spans="1:6" ht="21" x14ac:dyDescent="0.4">
      <c r="A1" s="33" t="s">
        <v>47</v>
      </c>
    </row>
    <row r="2" spans="1:6" ht="16.2" thickBot="1" x14ac:dyDescent="0.35"/>
    <row r="3" spans="1:6" ht="36" customHeight="1" thickBot="1" x14ac:dyDescent="0.35">
      <c r="A3" s="60" t="s">
        <v>48</v>
      </c>
      <c r="B3" s="59" t="s">
        <v>49</v>
      </c>
      <c r="C3" s="57" t="s">
        <v>50</v>
      </c>
      <c r="D3" s="57" t="s">
        <v>51</v>
      </c>
      <c r="E3" s="57" t="s">
        <v>52</v>
      </c>
      <c r="F3" s="58" t="s">
        <v>53</v>
      </c>
    </row>
    <row r="4" spans="1:6" ht="36" customHeight="1" x14ac:dyDescent="0.3">
      <c r="A4" s="61" t="s">
        <v>54</v>
      </c>
      <c r="B4" s="11">
        <v>34</v>
      </c>
      <c r="C4" s="64">
        <v>91.3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3">
      <c r="A5" s="62" t="s">
        <v>55</v>
      </c>
      <c r="B5" s="15">
        <v>21</v>
      </c>
      <c r="C5" s="31">
        <v>75.400000000000006</v>
      </c>
      <c r="D5" s="7">
        <v>70</v>
      </c>
      <c r="E5" s="7">
        <v>80</v>
      </c>
      <c r="F5" s="16">
        <f>IF(((C5-D5)/(E5-D5)*100)&gt;100,100,(C5-D5)/(E5-D5)*100)</f>
        <v>54.000000000000057</v>
      </c>
    </row>
    <row r="6" spans="1:6" ht="36" customHeight="1" x14ac:dyDescent="0.3">
      <c r="A6" s="62" t="s">
        <v>56</v>
      </c>
      <c r="B6" s="15">
        <v>-13</v>
      </c>
      <c r="C6" s="30">
        <v>4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3" t="s">
        <v>57</v>
      </c>
      <c r="B7" s="23">
        <v>-13</v>
      </c>
      <c r="C7" s="65">
        <v>4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5">
      <c r="A8" s="48" t="s">
        <v>58</v>
      </c>
      <c r="B8" s="57">
        <v>55</v>
      </c>
      <c r="C8" s="57"/>
      <c r="D8" s="57"/>
      <c r="E8" s="57"/>
      <c r="F8" s="58">
        <f>SUMPRODUCT(B4:B7,F4:F7)/100</f>
        <v>45.340000000000011</v>
      </c>
    </row>
    <row r="9" spans="1:6" ht="36" customHeight="1" thickBot="1" x14ac:dyDescent="0.35">
      <c r="A9" s="66"/>
      <c r="B9" s="67"/>
      <c r="C9" s="67"/>
      <c r="D9" s="68"/>
      <c r="E9" s="48" t="s">
        <v>59</v>
      </c>
      <c r="F9" s="69">
        <f>IF((F8/B8)&lt;0,0,(F8/B8))</f>
        <v>0.82436363636363652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E6" sqref="E6"/>
    </sheetView>
  </sheetViews>
  <sheetFormatPr defaultColWidth="10.69921875" defaultRowHeight="15.6" x14ac:dyDescent="0.3"/>
  <cols>
    <col min="1" max="1" width="14.69921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19921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19921875" style="1" bestFit="1" customWidth="1"/>
    <col min="25" max="25" width="11" style="1" bestFit="1" customWidth="1"/>
    <col min="26" max="26" width="8.19921875" style="1" bestFit="1" customWidth="1"/>
    <col min="27" max="28" width="7.19921875" style="1" bestFit="1" customWidth="1"/>
    <col min="29" max="16384" width="10.69921875" style="1"/>
  </cols>
  <sheetData>
    <row r="1" spans="1:26" ht="21" x14ac:dyDescent="0.3">
      <c r="A1" s="25" t="s">
        <v>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57" x14ac:dyDescent="0.3">
      <c r="A3" s="20" t="s">
        <v>61</v>
      </c>
      <c r="B3" s="21" t="s">
        <v>49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62</v>
      </c>
      <c r="Z3" s="12" t="s">
        <v>33</v>
      </c>
    </row>
    <row r="4" spans="1:26" ht="31.2" x14ac:dyDescent="0.3">
      <c r="A4" s="15" t="s">
        <v>63</v>
      </c>
      <c r="B4" s="18">
        <v>0.35</v>
      </c>
      <c r="C4" s="32">
        <f>'Code Quality'!$F$9*5</f>
        <v>4.1218181818181829</v>
      </c>
      <c r="D4" s="32">
        <f>'Code Quality'!$F$9*5</f>
        <v>4.1218181818181829</v>
      </c>
      <c r="E4" s="32">
        <f>'Code Quality'!$F$9*5</f>
        <v>4.1218181818181829</v>
      </c>
      <c r="F4" s="32">
        <f>'Code Quality'!$F$9*5</f>
        <v>4.1218181818181829</v>
      </c>
      <c r="G4" s="32">
        <f>'Code Quality'!$F$9*5</f>
        <v>4.1218181818181829</v>
      </c>
      <c r="H4" s="32">
        <f>'Code Quality'!$F$9*5</f>
        <v>4.1218181818181829</v>
      </c>
      <c r="I4" s="32">
        <f>'Code Quality'!$F$9*5</f>
        <v>4.1218181818181829</v>
      </c>
      <c r="J4" s="32">
        <f>'Code Quality'!$F$9*5</f>
        <v>4.1218181818181829</v>
      </c>
      <c r="K4" s="32">
        <f>'Code Quality'!$F$9*5</f>
        <v>4.1218181818181829</v>
      </c>
      <c r="L4" s="32">
        <f>'Code Quality'!$F$9*5</f>
        <v>4.1218181818181829</v>
      </c>
      <c r="M4" s="32">
        <f>'Code Quality'!$F$9*5</f>
        <v>4.1218181818181829</v>
      </c>
      <c r="N4" s="32">
        <f>'Code Quality'!$F$9*5</f>
        <v>4.1218181818181829</v>
      </c>
      <c r="O4" s="32">
        <f>'Code Quality'!$F$9*5</f>
        <v>4.1218181818181829</v>
      </c>
      <c r="P4" s="32">
        <f>'Code Quality'!$F$9*5</f>
        <v>4.1218181818181829</v>
      </c>
      <c r="Q4" s="32">
        <f>'Code Quality'!$F$9*5</f>
        <v>4.1218181818181829</v>
      </c>
      <c r="R4" s="28">
        <f>AVERAGE(C4:Q4)</f>
        <v>4.1218181818181838</v>
      </c>
      <c r="S4" s="7" t="s">
        <v>64</v>
      </c>
      <c r="T4" s="7" t="s">
        <v>64</v>
      </c>
      <c r="U4" s="7" t="s">
        <v>64</v>
      </c>
      <c r="V4" s="7" t="s">
        <v>64</v>
      </c>
      <c r="W4" s="7" t="s">
        <v>64</v>
      </c>
      <c r="X4" s="7" t="s">
        <v>64</v>
      </c>
      <c r="Y4" s="7"/>
      <c r="Z4" s="16"/>
    </row>
    <row r="5" spans="1:26" ht="62.4" x14ac:dyDescent="0.3">
      <c r="A5" s="15" t="s">
        <v>65</v>
      </c>
      <c r="B5" s="18">
        <v>7.4999999999999997E-2</v>
      </c>
      <c r="C5" s="26">
        <v>5</v>
      </c>
      <c r="D5" s="26">
        <v>5</v>
      </c>
      <c r="E5" s="26">
        <v>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4.666666666666667</v>
      </c>
      <c r="S5" s="7" t="s">
        <v>66</v>
      </c>
      <c r="T5" s="7" t="s">
        <v>67</v>
      </c>
      <c r="U5" s="7" t="s">
        <v>68</v>
      </c>
      <c r="V5" s="7" t="s">
        <v>69</v>
      </c>
      <c r="W5" s="7" t="s">
        <v>70</v>
      </c>
      <c r="X5" s="7" t="s">
        <v>71</v>
      </c>
      <c r="Y5" s="7"/>
      <c r="Z5" s="16"/>
    </row>
    <row r="6" spans="1:26" ht="124.8" x14ac:dyDescent="0.3">
      <c r="A6" s="15" t="s">
        <v>72</v>
      </c>
      <c r="B6" s="18">
        <v>0.1</v>
      </c>
      <c r="C6" s="26">
        <v>5</v>
      </c>
      <c r="D6" s="26">
        <v>4</v>
      </c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4.333333333333333</v>
      </c>
      <c r="S6" s="7" t="s">
        <v>73</v>
      </c>
      <c r="T6" s="7" t="s">
        <v>74</v>
      </c>
      <c r="U6" s="7" t="s">
        <v>75</v>
      </c>
      <c r="V6" s="7" t="s">
        <v>76</v>
      </c>
      <c r="W6" s="7" t="s">
        <v>77</v>
      </c>
      <c r="X6" s="7" t="s">
        <v>78</v>
      </c>
      <c r="Y6" s="7"/>
      <c r="Z6" s="16"/>
    </row>
    <row r="7" spans="1:26" ht="78" x14ac:dyDescent="0.3">
      <c r="A7" s="15" t="s">
        <v>79</v>
      </c>
      <c r="B7" s="18">
        <v>0.35</v>
      </c>
      <c r="C7" s="26">
        <v>4</v>
      </c>
      <c r="D7" s="26">
        <v>5</v>
      </c>
      <c r="E7" s="26">
        <v>5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4.666666666666667</v>
      </c>
      <c r="S7" s="7" t="s">
        <v>80</v>
      </c>
      <c r="T7" s="7" t="s">
        <v>81</v>
      </c>
      <c r="U7" s="7" t="s">
        <v>82</v>
      </c>
      <c r="V7" s="7" t="s">
        <v>83</v>
      </c>
      <c r="W7" s="7" t="s">
        <v>84</v>
      </c>
      <c r="X7" s="7" t="s">
        <v>78</v>
      </c>
      <c r="Y7" s="7"/>
      <c r="Z7" s="16"/>
    </row>
    <row r="8" spans="1:26" ht="93.6" x14ac:dyDescent="0.3">
      <c r="A8" s="15" t="s">
        <v>85</v>
      </c>
      <c r="B8" s="18">
        <v>0.125</v>
      </c>
      <c r="C8" s="26">
        <v>5</v>
      </c>
      <c r="D8" s="26">
        <v>5</v>
      </c>
      <c r="E8" s="26">
        <v>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86</v>
      </c>
      <c r="T8" s="7" t="s">
        <v>87</v>
      </c>
      <c r="U8" s="7" t="s">
        <v>88</v>
      </c>
      <c r="V8" s="7" t="s">
        <v>89</v>
      </c>
      <c r="W8" s="7" t="s">
        <v>90</v>
      </c>
      <c r="X8" s="7" t="s">
        <v>78</v>
      </c>
      <c r="Y8" s="7"/>
      <c r="Z8" s="16"/>
    </row>
    <row r="9" spans="1:26" x14ac:dyDescent="0.3">
      <c r="A9" s="15" t="s">
        <v>59</v>
      </c>
      <c r="B9" s="19">
        <f>SUM(B4:B8)</f>
        <v>1</v>
      </c>
      <c r="C9" s="7">
        <f>SUMPRODUCT(C4:C8,$B$4:$B$8)</f>
        <v>4.3426363636363643</v>
      </c>
      <c r="D9" s="7">
        <f t="shared" ref="D9:Q9" si="1">SUMPRODUCT(D4:D8,$B$4:$B$8)</f>
        <v>4.5926363636363643</v>
      </c>
      <c r="E9" s="7">
        <f t="shared" si="1"/>
        <v>4.5176363636363641</v>
      </c>
      <c r="F9" s="7">
        <f t="shared" si="1"/>
        <v>1.4426363636363639</v>
      </c>
      <c r="G9" s="7">
        <f t="shared" si="1"/>
        <v>1.4426363636363639</v>
      </c>
      <c r="H9" s="7">
        <f t="shared" si="1"/>
        <v>1.4426363636363639</v>
      </c>
      <c r="I9" s="7">
        <f t="shared" si="1"/>
        <v>1.4426363636363639</v>
      </c>
      <c r="J9" s="7">
        <f t="shared" si="1"/>
        <v>1.4426363636363639</v>
      </c>
      <c r="K9" s="7">
        <f t="shared" si="1"/>
        <v>1.4426363636363639</v>
      </c>
      <c r="L9" s="7">
        <f t="shared" si="1"/>
        <v>1.4426363636363639</v>
      </c>
      <c r="M9" s="7">
        <f t="shared" si="1"/>
        <v>1.4426363636363639</v>
      </c>
      <c r="N9" s="7">
        <f t="shared" si="1"/>
        <v>1.4426363636363639</v>
      </c>
      <c r="O9" s="7">
        <f t="shared" si="1"/>
        <v>1.4426363636363639</v>
      </c>
      <c r="P9" s="7">
        <f t="shared" si="1"/>
        <v>1.4426363636363639</v>
      </c>
      <c r="Q9" s="7">
        <f t="shared" si="1"/>
        <v>1.4426363636363639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91</v>
      </c>
      <c r="B10" s="24"/>
      <c r="C10" s="24">
        <f>C9/5*20</f>
        <v>17.370545454545457</v>
      </c>
      <c r="D10" s="24">
        <f t="shared" ref="D10:Q10" si="2">D9/5*20</f>
        <v>18.370545454545457</v>
      </c>
      <c r="E10" s="24">
        <f t="shared" si="2"/>
        <v>18.070545454545456</v>
      </c>
      <c r="F10" s="24">
        <f t="shared" si="2"/>
        <v>5.7705454545454558</v>
      </c>
      <c r="G10" s="24">
        <f t="shared" si="2"/>
        <v>5.7705454545454558</v>
      </c>
      <c r="H10" s="24">
        <f t="shared" si="2"/>
        <v>5.7705454545454558</v>
      </c>
      <c r="I10" s="24">
        <f t="shared" si="2"/>
        <v>5.7705454545454558</v>
      </c>
      <c r="J10" s="24">
        <f t="shared" si="2"/>
        <v>5.7705454545454558</v>
      </c>
      <c r="K10" s="24">
        <f t="shared" si="2"/>
        <v>5.7705454545454558</v>
      </c>
      <c r="L10" s="24">
        <f t="shared" si="2"/>
        <v>5.7705454545454558</v>
      </c>
      <c r="M10" s="24">
        <f t="shared" si="2"/>
        <v>5.7705454545454558</v>
      </c>
      <c r="N10" s="24">
        <f t="shared" si="2"/>
        <v>5.7705454545454558</v>
      </c>
      <c r="O10" s="24">
        <f t="shared" si="2"/>
        <v>5.7705454545454558</v>
      </c>
      <c r="P10" s="24">
        <f t="shared" si="2"/>
        <v>5.7705454545454558</v>
      </c>
      <c r="Q10" s="24">
        <f t="shared" si="2"/>
        <v>5.7705454545454558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92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7" workbookViewId="0">
      <selection activeCell="E5" sqref="E5"/>
    </sheetView>
  </sheetViews>
  <sheetFormatPr defaultColWidth="10.69921875" defaultRowHeight="15.6" x14ac:dyDescent="0.3"/>
  <cols>
    <col min="1" max="1" width="14.69921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19921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19921875" style="1" bestFit="1" customWidth="1"/>
    <col min="27" max="28" width="7.19921875" style="1" bestFit="1" customWidth="1"/>
    <col min="29" max="16384" width="10.69921875" style="1"/>
  </cols>
  <sheetData>
    <row r="1" spans="1:26" ht="21" x14ac:dyDescent="0.3">
      <c r="A1" s="25" t="s">
        <v>152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61</v>
      </c>
      <c r="B3" s="21" t="s">
        <v>49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62</v>
      </c>
      <c r="Z3" s="12" t="s">
        <v>33</v>
      </c>
    </row>
    <row r="4" spans="1:26" ht="144.75" customHeight="1" x14ac:dyDescent="0.3">
      <c r="A4" s="15" t="s">
        <v>93</v>
      </c>
      <c r="B4" s="18">
        <v>0.1</v>
      </c>
      <c r="C4" s="26">
        <v>5</v>
      </c>
      <c r="D4" s="26">
        <v>5</v>
      </c>
      <c r="E4" s="26">
        <v>5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94</v>
      </c>
      <c r="T4" s="74" t="s">
        <v>95</v>
      </c>
      <c r="U4" s="74" t="s">
        <v>96</v>
      </c>
      <c r="V4" s="74" t="s">
        <v>97</v>
      </c>
      <c r="W4" s="74" t="s">
        <v>98</v>
      </c>
      <c r="X4" s="74" t="s">
        <v>99</v>
      </c>
      <c r="Y4" s="71"/>
      <c r="Z4" s="16"/>
    </row>
    <row r="5" spans="1:26" ht="101.25" customHeight="1" x14ac:dyDescent="0.3">
      <c r="A5" s="15" t="s">
        <v>100</v>
      </c>
      <c r="B5" s="18">
        <v>0.1</v>
      </c>
      <c r="C5" s="26">
        <v>4</v>
      </c>
      <c r="D5" s="26">
        <v>4</v>
      </c>
      <c r="E5" s="26">
        <v>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4.333333333333333</v>
      </c>
      <c r="S5" s="74" t="s">
        <v>101</v>
      </c>
      <c r="T5" s="74" t="s">
        <v>102</v>
      </c>
      <c r="U5" s="74" t="s">
        <v>103</v>
      </c>
      <c r="V5" s="74" t="s">
        <v>104</v>
      </c>
      <c r="W5" s="74" t="s">
        <v>105</v>
      </c>
      <c r="X5" s="74" t="s">
        <v>106</v>
      </c>
      <c r="Y5" s="71"/>
      <c r="Z5" s="16"/>
    </row>
    <row r="6" spans="1:26" ht="46.8" x14ac:dyDescent="0.3">
      <c r="A6" s="15" t="s">
        <v>107</v>
      </c>
      <c r="B6" s="18">
        <v>0.05</v>
      </c>
      <c r="C6" s="26">
        <v>5</v>
      </c>
      <c r="D6" s="26">
        <v>5</v>
      </c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4.666666666666667</v>
      </c>
      <c r="S6" s="74" t="s">
        <v>108</v>
      </c>
      <c r="T6" s="74" t="s">
        <v>109</v>
      </c>
      <c r="U6" s="74" t="s">
        <v>110</v>
      </c>
      <c r="V6" s="74" t="s">
        <v>111</v>
      </c>
      <c r="W6" s="74" t="s">
        <v>112</v>
      </c>
      <c r="X6" s="74" t="s">
        <v>113</v>
      </c>
      <c r="Y6" s="71"/>
      <c r="Z6" s="16"/>
    </row>
    <row r="7" spans="1:26" ht="46.8" x14ac:dyDescent="0.3">
      <c r="A7" s="15" t="s">
        <v>114</v>
      </c>
      <c r="B7" s="18">
        <v>0.05</v>
      </c>
      <c r="C7" s="26">
        <v>4</v>
      </c>
      <c r="D7" s="26">
        <v>4</v>
      </c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108</v>
      </c>
      <c r="T7" s="74" t="s">
        <v>115</v>
      </c>
      <c r="U7" s="74" t="s">
        <v>116</v>
      </c>
      <c r="V7" s="74" t="s">
        <v>117</v>
      </c>
      <c r="W7" s="74" t="s">
        <v>118</v>
      </c>
      <c r="X7" s="74" t="s">
        <v>119</v>
      </c>
      <c r="Y7" s="71"/>
      <c r="Z7" s="16"/>
    </row>
    <row r="8" spans="1:26" ht="62.4" x14ac:dyDescent="0.3">
      <c r="A8" s="15" t="s">
        <v>120</v>
      </c>
      <c r="B8" s="18">
        <v>0.1</v>
      </c>
      <c r="C8" s="26">
        <v>3</v>
      </c>
      <c r="D8" s="26">
        <v>5</v>
      </c>
      <c r="E8" s="26">
        <v>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108</v>
      </c>
      <c r="T8" s="74" t="s">
        <v>121</v>
      </c>
      <c r="U8" s="74" t="s">
        <v>122</v>
      </c>
      <c r="V8" s="74" t="s">
        <v>123</v>
      </c>
      <c r="W8" s="74" t="s">
        <v>124</v>
      </c>
      <c r="X8" s="74" t="s">
        <v>125</v>
      </c>
      <c r="Y8" s="71"/>
      <c r="Z8" s="16"/>
    </row>
    <row r="9" spans="1:26" ht="62.4" x14ac:dyDescent="0.3">
      <c r="A9" s="15" t="s">
        <v>126</v>
      </c>
      <c r="B9" s="18">
        <v>0.05</v>
      </c>
      <c r="C9" s="26">
        <v>5</v>
      </c>
      <c r="D9" s="26">
        <v>5</v>
      </c>
      <c r="E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4.666666666666667</v>
      </c>
      <c r="S9" s="74" t="s">
        <v>127</v>
      </c>
      <c r="T9" s="74" t="s">
        <v>128</v>
      </c>
      <c r="U9" s="74"/>
      <c r="V9" s="74" t="s">
        <v>129</v>
      </c>
      <c r="W9" s="74"/>
      <c r="X9" s="74" t="s">
        <v>130</v>
      </c>
      <c r="Y9" s="71"/>
      <c r="Z9" s="16"/>
    </row>
    <row r="10" spans="1:26" ht="93.6" x14ac:dyDescent="0.3">
      <c r="A10" s="15" t="s">
        <v>131</v>
      </c>
      <c r="B10" s="18">
        <v>0.1</v>
      </c>
      <c r="C10" s="26">
        <v>5</v>
      </c>
      <c r="D10" s="26">
        <v>5</v>
      </c>
      <c r="E10" s="26">
        <v>5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127</v>
      </c>
      <c r="T10" s="74" t="s">
        <v>132</v>
      </c>
      <c r="U10" s="74" t="s">
        <v>133</v>
      </c>
      <c r="V10" s="74" t="s">
        <v>134</v>
      </c>
      <c r="W10" s="74" t="s">
        <v>135</v>
      </c>
      <c r="X10" s="74" t="s">
        <v>136</v>
      </c>
      <c r="Y10" s="71"/>
      <c r="Z10" s="16"/>
    </row>
    <row r="11" spans="1:26" ht="31.2" x14ac:dyDescent="0.3">
      <c r="A11" s="15" t="s">
        <v>137</v>
      </c>
      <c r="B11" s="18">
        <v>0.1</v>
      </c>
      <c r="C11" s="26">
        <v>3</v>
      </c>
      <c r="D11" s="26">
        <v>3</v>
      </c>
      <c r="E11" s="26">
        <v>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127</v>
      </c>
      <c r="T11" s="74" t="s">
        <v>138</v>
      </c>
      <c r="U11" s="74" t="s">
        <v>139</v>
      </c>
      <c r="V11" s="74" t="s">
        <v>140</v>
      </c>
      <c r="W11" s="74" t="s">
        <v>141</v>
      </c>
      <c r="X11" s="74" t="s">
        <v>142</v>
      </c>
      <c r="Y11" s="71"/>
      <c r="Z11" s="16"/>
    </row>
    <row r="12" spans="1:26" ht="31.2" x14ac:dyDescent="0.3">
      <c r="A12" s="15" t="s">
        <v>143</v>
      </c>
      <c r="B12" s="18">
        <v>0.1</v>
      </c>
      <c r="C12" s="26">
        <v>5</v>
      </c>
      <c r="D12" s="26">
        <v>5</v>
      </c>
      <c r="E12" s="26">
        <v>5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127</v>
      </c>
      <c r="T12" s="74" t="s">
        <v>138</v>
      </c>
      <c r="U12" s="74" t="s">
        <v>139</v>
      </c>
      <c r="V12" s="74" t="s">
        <v>140</v>
      </c>
      <c r="W12" s="74" t="s">
        <v>141</v>
      </c>
      <c r="X12" s="74" t="s">
        <v>142</v>
      </c>
      <c r="Y12" s="71"/>
      <c r="Z12" s="16"/>
    </row>
    <row r="13" spans="1:26" ht="46.8" x14ac:dyDescent="0.3">
      <c r="A13" s="15" t="s">
        <v>144</v>
      </c>
      <c r="B13" s="18">
        <v>0.1</v>
      </c>
      <c r="C13" s="26">
        <v>5</v>
      </c>
      <c r="D13" s="26">
        <v>5</v>
      </c>
      <c r="E13" s="26">
        <v>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145</v>
      </c>
      <c r="T13" s="74" t="s">
        <v>146</v>
      </c>
      <c r="U13" s="74" t="s">
        <v>147</v>
      </c>
      <c r="V13" s="74" t="s">
        <v>148</v>
      </c>
      <c r="W13" s="74" t="s">
        <v>149</v>
      </c>
      <c r="X13" s="74" t="s">
        <v>150</v>
      </c>
      <c r="Y13" s="71"/>
      <c r="Z13" s="16"/>
    </row>
    <row r="14" spans="1:26" ht="31.2" x14ac:dyDescent="0.3">
      <c r="A14" s="15" t="s">
        <v>151</v>
      </c>
      <c r="B14" s="18">
        <v>0.15</v>
      </c>
      <c r="C14" s="26">
        <v>5</v>
      </c>
      <c r="D14" s="26">
        <v>5</v>
      </c>
      <c r="E14" s="26">
        <v>5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127</v>
      </c>
      <c r="T14" s="74" t="s">
        <v>138</v>
      </c>
      <c r="U14" s="74" t="s">
        <v>139</v>
      </c>
      <c r="V14" s="74" t="s">
        <v>140</v>
      </c>
      <c r="W14" s="74" t="s">
        <v>141</v>
      </c>
      <c r="X14" s="74" t="s">
        <v>142</v>
      </c>
      <c r="Y14" s="71"/>
      <c r="Z14" s="16"/>
    </row>
    <row r="15" spans="1:26" x14ac:dyDescent="0.3">
      <c r="A15" s="15" t="s">
        <v>59</v>
      </c>
      <c r="B15" s="19">
        <f>SUM(B4:B14)</f>
        <v>1</v>
      </c>
      <c r="C15" s="7">
        <f t="shared" ref="C15:Q15" si="4">SUMPRODUCT(C8:C14,$B$8:$B$14)</f>
        <v>3.1</v>
      </c>
      <c r="D15" s="7">
        <f t="shared" si="4"/>
        <v>3.3</v>
      </c>
      <c r="E15" s="7">
        <f t="shared" si="4"/>
        <v>3.1500000000000004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3">
      <c r="A16" s="23" t="s">
        <v>91</v>
      </c>
      <c r="B16" s="24"/>
      <c r="C16" s="24">
        <f>C15/5*20</f>
        <v>12.4</v>
      </c>
      <c r="D16" s="24">
        <f t="shared" ref="D16:Q16" si="5">D15/5*20</f>
        <v>13.2</v>
      </c>
      <c r="E16" s="24">
        <f t="shared" si="5"/>
        <v>12.600000000000001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92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Pina</cp:lastModifiedBy>
  <cp:revision/>
  <dcterms:created xsi:type="dcterms:W3CDTF">2021-10-23T17:18:59Z</dcterms:created>
  <dcterms:modified xsi:type="dcterms:W3CDTF">2022-01-03T11:05:51Z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