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OMPINA-2026\"/>
    </mc:Choice>
  </mc:AlternateContent>
  <xr:revisionPtr revIDLastSave="0" documentId="13_ncr:1_{0E4AAFAC-AB70-4D08-B067-5C4F290E57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YO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" i="4" l="1"/>
  <c r="U1" i="4"/>
  <c r="P1" i="4"/>
  <c r="V1" i="4" s="1"/>
  <c r="J1" i="4"/>
  <c r="R1" i="4" l="1"/>
  <c r="S1" i="4" s="1"/>
  <c r="W5" i="4"/>
  <c r="W6" i="4"/>
  <c r="Z6" i="4"/>
  <c r="AD6" i="4" s="1"/>
  <c r="V6" i="4"/>
  <c r="U6" i="4"/>
  <c r="T1" i="4" l="1"/>
  <c r="X1" i="4" s="1"/>
  <c r="R6" i="4"/>
  <c r="S6" i="4" s="1"/>
  <c r="AF1" i="4" l="1"/>
  <c r="AG1" i="4" s="1"/>
  <c r="AH1" i="4" s="1"/>
  <c r="T6" i="4"/>
  <c r="X6" i="4" s="1"/>
  <c r="AF6" i="4" s="1"/>
  <c r="AI1" i="4" l="1"/>
  <c r="AJ1" i="4" s="1"/>
  <c r="AG6" i="4"/>
  <c r="AH6" i="4" s="1"/>
  <c r="J6" i="4" s="1"/>
  <c r="AI6" i="4" l="1"/>
  <c r="AJ6" i="4" s="1"/>
  <c r="AD5" i="4" l="1"/>
  <c r="U5" i="4"/>
  <c r="R5" i="4" l="1"/>
  <c r="S5" i="4" s="1"/>
  <c r="V5" i="4"/>
  <c r="T5" i="4" l="1"/>
  <c r="X5" i="4" s="1"/>
  <c r="AF5" i="4" s="1"/>
  <c r="AG5" i="4" s="1"/>
  <c r="AH5" i="4" s="1"/>
  <c r="J5" i="4" s="1"/>
  <c r="AI5" i="4" l="1"/>
  <c r="AJ5" i="4" s="1"/>
</calcChain>
</file>

<file path=xl/sharedStrings.xml><?xml version="1.0" encoding="utf-8"?>
<sst xmlns="http://schemas.openxmlformats.org/spreadsheetml/2006/main" count="60" uniqueCount="54">
  <si>
    <t>Callao 50/50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</si>
  <si>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</si>
  <si>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</si>
  <si>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</si>
  <si>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</si>
  <si>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</si>
  <si>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</si>
  <si>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</si>
  <si>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</si>
  <si>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</si>
  <si>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 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</si>
  <si>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</si>
  <si>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</si>
  <si>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</si>
  <si>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</si>
  <si>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</si>
  <si>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</si>
  <si>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</si>
  <si>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</si>
  <si>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</si>
  <si>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</si>
  <si>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</si>
  <si>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</si>
  <si>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</si>
  <si>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</si>
  <si>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</si>
  <si>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</si>
  <si>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</si>
  <si>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</si>
  <si>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</si>
  <si>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</si>
  <si>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</si>
  <si>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</si>
  <si>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</si>
  <si>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</si>
  <si>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TIENDA PUBLICITARIA</t>
  </si>
  <si>
    <t>Imagen referencial</t>
  </si>
  <si>
    <t>30 + igv</t>
  </si>
  <si>
    <t>CO-PM-ECO- 13</t>
  </si>
  <si>
    <t>NOTEBOOK A5</t>
  </si>
  <si>
    <t>5 a 7 dias utiles</t>
  </si>
  <si>
    <r>
      <t xml:space="preserve">PROMO MERCH
</t>
    </r>
    <r>
      <rPr>
        <sz val="14"/>
        <color rgb="FFFF0000"/>
        <rFont val="Arial"/>
        <family val="2"/>
      </rPr>
      <t>/PROMOS PERU/</t>
    </r>
    <r>
      <rPr>
        <sz val="14"/>
        <rFont val="Arial"/>
        <family val="2"/>
      </rPr>
      <t xml:space="preserve">
 WORLD IMPORTS
TIENDA PUBLICITARIA
EYF</t>
    </r>
  </si>
  <si>
    <r>
      <rPr>
        <b/>
        <sz val="14"/>
        <rFont val="Arial"/>
        <family val="2"/>
      </rPr>
      <t>COSTO</t>
    </r>
    <r>
      <rPr>
        <sz val="14"/>
        <rFont val="Arial"/>
        <family val="2"/>
      </rPr>
      <t xml:space="preserve">
*mas de 50 y menos de 500 und=5.00
*Mas de 500=S/4.80
</t>
    </r>
    <r>
      <rPr>
        <b/>
        <sz val="14"/>
        <color rgb="FFFF0000"/>
        <rFont val="Arial"/>
        <family val="2"/>
      </rPr>
      <t>SIN IGV
CIENTO: S/5.2
MILLAR: S/ 5.00
CIENTO: 5.10
MILLAR: 5.00
INCL IGV</t>
    </r>
    <r>
      <rPr>
        <sz val="14"/>
        <rFont val="Arial"/>
        <family val="2"/>
      </rPr>
      <t xml:space="preserve">
</t>
    </r>
  </si>
  <si>
    <t>WILFREDO TAMPOGRAFIA</t>
  </si>
  <si>
    <t>COTIZACIÓN PROPUEST_ACCESO CREDITICIO S.A. _04.05.26</t>
  </si>
  <si>
    <t>PAD MOUSE SILICONA-ERGONOMICO</t>
  </si>
  <si>
    <t>5 - 7 dias utiles</t>
  </si>
  <si>
    <t>MOUSE PAD DE SILICONA CON  BASE ANTIDESLIZANTE</t>
  </si>
  <si>
    <t>11.8 INCL IGV</t>
  </si>
  <si>
    <t>WILFREDO
1000 und:900
500 und:450 
100 und:90
+IGV</t>
  </si>
  <si>
    <r>
      <rPr>
        <b/>
        <u/>
        <sz val="16"/>
        <rFont val="Arial"/>
        <family val="2"/>
      </rPr>
      <t>NOTEBOOK A5</t>
    </r>
    <r>
      <rPr>
        <sz val="16"/>
        <rFont val="Arial"/>
        <family val="2"/>
      </rPr>
      <t xml:space="preserve">
Descripción: Libreta Ecologica anillada , 60 hojas blancas rayadas , Incluye 1 lapicero ecológico
Medidas : 13x18 cm aprox.
Colores:Naranja
Presentación:Grupal
</t>
    </r>
    <r>
      <rPr>
        <b/>
        <sz val="16"/>
        <color indexed="10"/>
        <rFont val="Arial"/>
        <family val="2"/>
      </rPr>
      <t>*Incluye 1 logo a full color a un lado
*Diseño o arte facilitado por el cliente</t>
    </r>
  </si>
  <si>
    <r>
      <rPr>
        <b/>
        <u/>
        <sz val="16"/>
        <color rgb="FF000000"/>
        <rFont val="Arial"/>
        <family val="2"/>
      </rPr>
      <t xml:space="preserve">PAD MOUSE SILICONA-ERGONOMICO
</t>
    </r>
    <r>
      <rPr>
        <sz val="16"/>
        <color rgb="FF000000"/>
        <rFont val="Arial"/>
        <family val="2"/>
      </rPr>
      <t xml:space="preserve">Medidas: 21 x 25 cm. aprox
Descripción: Pad mouse, interior de silicona,
base antideslizante de silicona negra
Superficie cubierta de nylon.                                                                      Colores: Azul, rojo y negro.
Presentacion: Caja grupal, no bolsa individual
</t>
    </r>
    <r>
      <rPr>
        <sz val="16"/>
        <color rgb="FFFF0000"/>
        <rFont val="Arial"/>
        <family val="2"/>
      </rPr>
      <t>*Incluye 1 logo a full color a un lado
*Arte y diseño facilitado por el cliente.</t>
    </r>
  </si>
  <si>
    <r>
      <rPr>
        <b/>
        <u/>
        <sz val="16"/>
        <rFont val="Arial"/>
        <family val="2"/>
      </rPr>
      <t>NOTEBOOK</t>
    </r>
    <r>
      <rPr>
        <sz val="16"/>
        <rFont val="Arial"/>
        <family val="2"/>
      </rPr>
      <t xml:space="preserve">
Descripción: Libreta Ecologica anillada , 60 hojas blancas rayadas , Incluye 1 lapicero ecológico
Medidas : 13x18 cm aprox.
Colores:Naranja
Presentación:Grupal
</t>
    </r>
    <r>
      <rPr>
        <b/>
        <sz val="16"/>
        <color indexed="10"/>
        <rFont val="Arial"/>
        <family val="2"/>
      </rPr>
      <t>*Incluye 1 logo a full color a un lado
*Diseño o arte facilitado por el cliente</t>
    </r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</si>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</sst>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.&quot;\ #,##0.00"/>
    <numFmt numFmtId="165" formatCode="[$S/.-280A]\ #,##0.00"/>
    <numFmt numFmtId="166" formatCode="_-[$$-409]* #,##0.00_ ;_-[$$-409]* \-#,##0.00\ ;_-[$$-409]* &quot;-&quot;??_ ;_-@_ "/>
    <numFmt numFmtId="167" formatCode="_(* #,##0_);_(* \(#,##0\);_(* &quot;-&quot;??_);_(@_)"/>
    <numFmt numFmtId="168" formatCode="[$$-2C0A]\ 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name val="Arial"/>
      <family val="2"/>
    </font>
    <font>
      <b/>
      <sz val="16"/>
      <color rgb="FFFFFFFF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sz val="11"/>
      <color rgb="FF000000"/>
      <name val="Calibri"/>
      <family val="2"/>
      <scheme val="minor"/>
    </font>
    <font>
      <sz val="16"/>
      <color theme="1"/>
      <name val="Arial"/>
      <family val="2"/>
    </font>
    <font>
      <sz val="11"/>
      <color indexed="8"/>
      <name val="Calibri"/>
      <family val="2"/>
    </font>
    <font>
      <b/>
      <u/>
      <sz val="16"/>
      <color rgb="FF000000"/>
      <name val="Arial"/>
      <family val="2"/>
    </font>
    <font>
      <sz val="11"/>
      <color indexed="52"/>
      <name val="Tahoma"/>
      <family val="2"/>
      <charset val="1"/>
    </font>
    <font>
      <b/>
      <sz val="16"/>
      <color theme="0"/>
      <name val="Arial"/>
      <family val="2"/>
    </font>
    <font>
      <b/>
      <u/>
      <sz val="16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8"/>
      <name val="Calibri"/>
      <family val="2"/>
      <scheme val="minor"/>
    </font>
    <font>
      <sz val="16"/>
      <color indexed="8"/>
      <name val="Arial"/>
      <family val="2"/>
    </font>
    <font>
      <sz val="16"/>
      <color indexed="10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6"/>
      <color indexed="10"/>
      <name val="Arial"/>
      <family val="2"/>
    </font>
    <font>
      <sz val="14"/>
      <name val="Arial"/>
      <family val="2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b/>
      <sz val="14"/>
      <color theme="0"/>
      <name val="Arial"/>
      <family val="2"/>
    </font>
    <font>
      <b/>
      <sz val="16"/>
      <color indexed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7" fillId="0" borderId="0"/>
    <xf numFmtId="0" fontId="7" fillId="0" borderId="0"/>
    <xf numFmtId="0" fontId="1" fillId="0" borderId="0"/>
    <xf numFmtId="0" fontId="11" fillId="0" borderId="0"/>
    <xf numFmtId="0" fontId="1" fillId="0" borderId="0"/>
    <xf numFmtId="166" fontId="13" fillId="0" borderId="0" applyFont="0" applyFill="0" applyBorder="0" applyAlignment="0" applyProtection="0"/>
    <xf numFmtId="0" fontId="11" fillId="0" borderId="0"/>
    <xf numFmtId="0" fontId="15" fillId="0" borderId="8" applyProtection="0">
      <alignment vertical="center"/>
    </xf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2" fillId="0" borderId="0" xfId="0" applyFont="1"/>
    <xf numFmtId="0" fontId="2" fillId="0" borderId="0" xfId="2" applyFont="1"/>
    <xf numFmtId="0" fontId="6" fillId="6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9" fontId="16" fillId="6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64" fontId="19" fillId="9" borderId="4" xfId="2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164" fontId="12" fillId="11" borderId="4" xfId="2" applyNumberFormat="1" applyFont="1" applyFill="1" applyBorder="1" applyAlignment="1">
      <alignment horizontal="center" vertical="center"/>
    </xf>
    <xf numFmtId="0" fontId="27" fillId="0" borderId="0" xfId="0" applyFont="1"/>
    <xf numFmtId="0" fontId="27" fillId="7" borderId="0" xfId="0" applyFont="1" applyFill="1"/>
    <xf numFmtId="0" fontId="19" fillId="0" borderId="4" xfId="0" applyFont="1" applyBorder="1" applyAlignment="1">
      <alignment horizontal="center" vertical="center"/>
    </xf>
    <xf numFmtId="49" fontId="30" fillId="7" borderId="4" xfId="2" applyNumberFormat="1" applyFont="1" applyFill="1" applyBorder="1" applyAlignment="1">
      <alignment horizontal="center" vertical="center" wrapText="1"/>
    </xf>
    <xf numFmtId="0" fontId="19" fillId="7" borderId="4" xfId="2" applyFont="1" applyFill="1" applyBorder="1" applyAlignment="1">
      <alignment horizontal="center" vertical="center"/>
    </xf>
    <xf numFmtId="0" fontId="20" fillId="8" borderId="4" xfId="2" applyFont="1" applyFill="1" applyBorder="1" applyAlignment="1">
      <alignment horizontal="center" vertical="center"/>
    </xf>
    <xf numFmtId="165" fontId="19" fillId="11" borderId="4" xfId="2" applyNumberFormat="1" applyFont="1" applyFill="1" applyBorder="1" applyAlignment="1">
      <alignment horizontal="center" vertical="center"/>
    </xf>
    <xf numFmtId="164" fontId="31" fillId="11" borderId="4" xfId="2" applyNumberFormat="1" applyFont="1" applyFill="1" applyBorder="1" applyAlignment="1">
      <alignment horizontal="center" vertical="center"/>
    </xf>
    <xf numFmtId="164" fontId="32" fillId="11" borderId="4" xfId="2" applyNumberFormat="1" applyFont="1" applyFill="1" applyBorder="1" applyAlignment="1">
      <alignment horizontal="center" vertical="center"/>
    </xf>
    <xf numFmtId="164" fontId="19" fillId="11" borderId="4" xfId="2" applyNumberFormat="1" applyFont="1" applyFill="1" applyBorder="1" applyAlignment="1">
      <alignment horizontal="center" vertical="center"/>
    </xf>
    <xf numFmtId="164" fontId="19" fillId="7" borderId="4" xfId="2" applyNumberFormat="1" applyFont="1" applyFill="1" applyBorder="1" applyAlignment="1">
      <alignment horizontal="center" vertical="center"/>
    </xf>
    <xf numFmtId="164" fontId="21" fillId="7" borderId="4" xfId="2" applyNumberFormat="1" applyFont="1" applyFill="1" applyBorder="1" applyAlignment="1">
      <alignment horizontal="center" vertical="center"/>
    </xf>
    <xf numFmtId="0" fontId="19" fillId="8" borderId="4" xfId="2" applyFont="1" applyFill="1" applyBorder="1" applyAlignment="1">
      <alignment horizontal="center" vertical="center"/>
    </xf>
    <xf numFmtId="164" fontId="18" fillId="7" borderId="4" xfId="2" applyNumberFormat="1" applyFont="1" applyFill="1" applyBorder="1" applyAlignment="1">
      <alignment horizontal="center" vertical="center"/>
    </xf>
    <xf numFmtId="164" fontId="19" fillId="8" borderId="4" xfId="2" applyNumberFormat="1" applyFont="1" applyFill="1" applyBorder="1" applyAlignment="1">
      <alignment horizontal="center" vertical="center"/>
    </xf>
    <xf numFmtId="164" fontId="19" fillId="0" borderId="4" xfId="2" applyNumberFormat="1" applyFont="1" applyBorder="1" applyAlignment="1">
      <alignment horizontal="center" vertical="center"/>
    </xf>
    <xf numFmtId="164" fontId="33" fillId="12" borderId="4" xfId="2" applyNumberFormat="1" applyFont="1" applyFill="1" applyBorder="1" applyAlignment="1">
      <alignment horizontal="center" vertical="center"/>
    </xf>
    <xf numFmtId="165" fontId="19" fillId="7" borderId="4" xfId="5" applyNumberFormat="1" applyFont="1" applyFill="1" applyBorder="1" applyAlignment="1">
      <alignment horizontal="center" vertical="center"/>
    </xf>
    <xf numFmtId="165" fontId="21" fillId="7" borderId="4" xfId="2" applyNumberFormat="1" applyFont="1" applyFill="1" applyBorder="1" applyAlignment="1">
      <alignment horizontal="center" vertical="center"/>
    </xf>
    <xf numFmtId="164" fontId="30" fillId="7" borderId="4" xfId="2" applyNumberFormat="1" applyFont="1" applyFill="1" applyBorder="1" applyAlignment="1">
      <alignment horizontal="center" vertical="center" wrapText="1"/>
    </xf>
    <xf numFmtId="49" fontId="30" fillId="7" borderId="20" xfId="2" applyNumberFormat="1" applyFont="1" applyFill="1" applyBorder="1" applyAlignment="1">
      <alignment horizontal="center" vertical="center" wrapText="1"/>
    </xf>
    <xf numFmtId="0" fontId="2" fillId="7" borderId="0" xfId="2" applyFont="1" applyFill="1"/>
    <xf numFmtId="49" fontId="2" fillId="7" borderId="4" xfId="2" applyNumberFormat="1" applyFont="1" applyFill="1" applyBorder="1" applyAlignment="1">
      <alignment horizontal="center" vertical="center" wrapText="1"/>
    </xf>
    <xf numFmtId="49" fontId="2" fillId="10" borderId="19" xfId="2" applyNumberFormat="1" applyFont="1" applyFill="1" applyBorder="1" applyAlignment="1">
      <alignment horizontal="center" vertical="center" wrapText="1"/>
    </xf>
    <xf numFmtId="168" fontId="5" fillId="10" borderId="4" xfId="2" applyNumberFormat="1" applyFont="1" applyFill="1" applyBorder="1" applyAlignment="1">
      <alignment horizontal="center" vertical="center" wrapText="1"/>
    </xf>
    <xf numFmtId="165" fontId="23" fillId="10" borderId="4" xfId="2" applyNumberFormat="1" applyFont="1" applyFill="1" applyBorder="1" applyAlignment="1">
      <alignment horizontal="center" vertical="center"/>
    </xf>
    <xf numFmtId="0" fontId="5" fillId="13" borderId="4" xfId="2" applyFont="1" applyFill="1" applyBorder="1" applyAlignment="1">
      <alignment horizontal="center" vertical="center"/>
    </xf>
    <xf numFmtId="165" fontId="23" fillId="14" borderId="4" xfId="2" applyNumberFormat="1" applyFont="1" applyFill="1" applyBorder="1" applyAlignment="1">
      <alignment horizontal="center" vertical="center"/>
    </xf>
    <xf numFmtId="164" fontId="25" fillId="14" borderId="6" xfId="2" applyNumberFormat="1" applyFont="1" applyFill="1" applyBorder="1" applyAlignment="1">
      <alignment horizontal="center" vertical="center"/>
    </xf>
    <xf numFmtId="164" fontId="26" fillId="14" borderId="4" xfId="2" applyNumberFormat="1" applyFont="1" applyFill="1" applyBorder="1" applyAlignment="1">
      <alignment horizontal="center" vertical="center"/>
    </xf>
    <xf numFmtId="0" fontId="5" fillId="8" borderId="18" xfId="2" applyFont="1" applyFill="1" applyBorder="1" applyAlignment="1">
      <alignment horizontal="center" vertical="center"/>
    </xf>
    <xf numFmtId="164" fontId="23" fillId="15" borderId="4" xfId="2" applyNumberFormat="1" applyFont="1" applyFill="1" applyBorder="1" applyAlignment="1">
      <alignment horizontal="center" vertical="center"/>
    </xf>
    <xf numFmtId="164" fontId="24" fillId="10" borderId="4" xfId="2" applyNumberFormat="1" applyFont="1" applyFill="1" applyBorder="1" applyAlignment="1">
      <alignment horizontal="center" vertical="center"/>
    </xf>
    <xf numFmtId="164" fontId="23" fillId="10" borderId="4" xfId="2" applyNumberFormat="1" applyFont="1" applyFill="1" applyBorder="1" applyAlignment="1">
      <alignment horizontal="center" vertical="center" wrapText="1"/>
    </xf>
    <xf numFmtId="164" fontId="23" fillId="16" borderId="4" xfId="2" applyNumberFormat="1" applyFont="1" applyFill="1" applyBorder="1" applyAlignment="1">
      <alignment horizontal="center" vertical="center"/>
    </xf>
    <xf numFmtId="0" fontId="23" fillId="13" borderId="6" xfId="2" applyFont="1" applyFill="1" applyBorder="1" applyAlignment="1">
      <alignment horizontal="center" vertical="center"/>
    </xf>
    <xf numFmtId="164" fontId="24" fillId="10" borderId="6" xfId="2" applyNumberFormat="1" applyFont="1" applyFill="1" applyBorder="1" applyAlignment="1">
      <alignment horizontal="center" vertical="center"/>
    </xf>
    <xf numFmtId="164" fontId="23" fillId="13" borderId="4" xfId="2" applyNumberFormat="1" applyFont="1" applyFill="1" applyBorder="1" applyAlignment="1">
      <alignment horizontal="center" vertical="center"/>
    </xf>
    <xf numFmtId="164" fontId="23" fillId="0" borderId="4" xfId="2" applyNumberFormat="1" applyFont="1" applyBorder="1" applyAlignment="1">
      <alignment horizontal="center" vertical="center"/>
    </xf>
    <xf numFmtId="164" fontId="34" fillId="17" borderId="4" xfId="2" applyNumberFormat="1" applyFont="1" applyFill="1" applyBorder="1" applyAlignment="1">
      <alignment horizontal="center" vertical="center"/>
    </xf>
    <xf numFmtId="165" fontId="23" fillId="10" borderId="4" xfId="13" applyNumberFormat="1" applyFont="1" applyFill="1" applyBorder="1" applyAlignment="1">
      <alignment horizontal="center" vertical="center"/>
    </xf>
    <xf numFmtId="165" fontId="29" fillId="10" borderId="4" xfId="2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67" fontId="5" fillId="0" borderId="18" xfId="12" applyNumberFormat="1" applyFont="1" applyFill="1" applyBorder="1" applyAlignment="1">
      <alignment horizontal="center" vertical="center" wrapText="1"/>
    </xf>
    <xf numFmtId="167" fontId="5" fillId="7" borderId="18" xfId="12" applyNumberFormat="1" applyFont="1" applyFill="1" applyBorder="1" applyAlignment="1">
      <alignment horizontal="center" vertical="center" wrapText="1"/>
    </xf>
    <xf numFmtId="0" fontId="28" fillId="7" borderId="18" xfId="9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164" fontId="8" fillId="0" borderId="18" xfId="2" applyNumberFormat="1" applyFont="1" applyBorder="1" applyAlignment="1">
      <alignment horizontal="center" vertical="center" wrapText="1"/>
    </xf>
    <xf numFmtId="0" fontId="23" fillId="7" borderId="18" xfId="2" applyFont="1" applyFill="1" applyBorder="1" applyAlignment="1">
      <alignment horizontal="center" vertical="center" wrapText="1"/>
    </xf>
    <xf numFmtId="0" fontId="12" fillId="0" borderId="18" xfId="5" applyFont="1" applyBorder="1" applyAlignment="1">
      <alignment horizontal="left" vertical="center" wrapText="1"/>
    </xf>
    <xf numFmtId="164" fontId="5" fillId="0" borderId="22" xfId="2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8" fillId="0" borderId="6" xfId="2" applyFont="1" applyBorder="1" applyAlignment="1">
      <alignment horizontal="center" vertical="center" wrapText="1"/>
    </xf>
    <xf numFmtId="164" fontId="8" fillId="0" borderId="6" xfId="2" applyNumberFormat="1" applyFont="1" applyBorder="1" applyAlignment="1">
      <alignment horizontal="center" vertical="center" wrapText="1"/>
    </xf>
    <xf numFmtId="0" fontId="23" fillId="10" borderId="6" xfId="2" applyFont="1" applyFill="1" applyBorder="1" applyAlignment="1">
      <alignment horizontal="center" vertical="center" wrapText="1"/>
    </xf>
    <xf numFmtId="0" fontId="23" fillId="0" borderId="6" xfId="13" applyFont="1" applyBorder="1" applyAlignment="1">
      <alignment horizontal="left" vertical="center" wrapText="1"/>
    </xf>
    <xf numFmtId="164" fontId="5" fillId="7" borderId="7" xfId="2" applyNumberFormat="1" applyFont="1" applyFill="1" applyBorder="1" applyAlignment="1">
      <alignment horizontal="center" vertical="center" wrapText="1"/>
    </xf>
    <xf numFmtId="167" fontId="5" fillId="0" borderId="6" xfId="6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</cellXfs>
  <cellStyles count="14">
    <cellStyle name="Excel Built-in Explanatory Text" xfId="8" xr:uid="{F62D774E-306D-4B8E-8F3D-3DE83204D30C}"/>
    <cellStyle name="Millares 2 2 3 2 2 2 2 2 2 2 2" xfId="6" xr:uid="{347E80F6-4B8B-4E18-A669-519353F75804}"/>
    <cellStyle name="Millares 2 2 3 2 2 2 2 2 3" xfId="12" xr:uid="{FF59B27B-AB7F-4B60-A2B9-E50B79435171}"/>
    <cellStyle name="Millares 2 2 3 4 2 2 2 2 2" xfId="11" xr:uid="{C8E9434E-F8D2-40D0-A71E-0A09843C2F40}"/>
    <cellStyle name="Normal" xfId="0" builtinId="0"/>
    <cellStyle name="Normal 10 2" xfId="1" xr:uid="{00000000-0005-0000-0000-000001000000}"/>
    <cellStyle name="Normal 16" xfId="4" xr:uid="{00000000-0005-0000-0000-000002000000}"/>
    <cellStyle name="Normal 2" xfId="7" xr:uid="{A596DD41-5683-4174-8544-AD2E3A297FFB}"/>
    <cellStyle name="Normal 2 2" xfId="2" xr:uid="{00000000-0005-0000-0000-000003000000}"/>
    <cellStyle name="Normal 2 3 2" xfId="9" xr:uid="{4416E811-8D4A-4DA7-BBE5-51D590C87B97}"/>
    <cellStyle name="Normal 2 3 2 2 4" xfId="10" xr:uid="{6DF1CB05-B857-4540-85F1-F74F1B7EA87E}"/>
    <cellStyle name="Normal 3 3 2" xfId="3" xr:uid="{00000000-0005-0000-0000-000004000000}"/>
    <cellStyle name="Normal 3 4" xfId="13" xr:uid="{CB7EAE7F-CDAD-4B28-80E1-E861697EDFCA}"/>
    <cellStyle name="Normal 3 4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342901</xdr:colOff>
      <xdr:row>4</xdr:row>
      <xdr:rowOff>190500</xdr:rowOff>
    </xdr:from>
    <xdr:to>
      <xdr:col>4</xdr:col>
      <xdr:colOff>3371851</xdr:colOff>
      <xdr:row>4</xdr:row>
      <xdr:rowOff>3027447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21DC89-E891-42CF-96EE-58160C2C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1" y="1790700"/>
          <a:ext cx="3028950" cy="2836947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857250</xdr:colOff>
      <xdr:row>5</xdr:row>
      <xdr:rowOff>190500</xdr:rowOff>
    </xdr:from>
    <xdr:to>
      <xdr:col>4</xdr:col>
      <xdr:colOff>2762250</xdr:colOff>
      <xdr:row>5</xdr:row>
      <xdr:rowOff>2457450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8242E23-1C5B-4D1F-9334-4605C92BD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2450" y="5181600"/>
          <a:ext cx="1905000" cy="2266950"/>
        </a:xfrm>
        <a:prstGeom prst="rect">
          <a:avLst/>
        </a:prstGeom>
      </xdr:spPr>
    </xdr:pic>
    <xdr:clientData/>
  </xdr:twoCellAnchor>
  <xdr:oneCellAnchor>
    <xdr:from>
      <xdr:col>4</xdr:col>
      <xdr:colOff>342901</xdr:colOff>
      <xdr:row>0</xdr:row>
      <xdr:rowOff>190500</xdr:rowOff>
    </xdr:from>
    <xdr:ext cx="3028950" cy="2836947"/>
    <xdr:pic>
      <xdr:nvPicPr>
        <xdr:cNvPr id="6" name="Imagen 5">
          <a:extLst>
            <a:ext uri="{FF2B5EF4-FFF2-40B4-BE49-F238E27FC236}">
              <a16:creationId xmlns:a16="http://schemas.microsoft.com/office/drawing/2014/main" id="{316B1BB0-AACB-45EA-8F35-3505972A9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1" y="2057400"/>
          <a:ext cx="3028950" cy="28369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1D9F-730F-46B1-A7C2-236A076B70F2}">
  <dimension ref="B1:AJ6"/>
  <sheetViews>
    <sheetView tabSelected="1" zoomScale="50" zoomScaleNormal="50" workbookViewId="0">
      <selection activeCell="I5" sqref="I5"/>
    </sheetView>
  </sheetViews>
  <sheetFormatPr baseColWidth="10" defaultColWidth="11.42578125" defaultRowHeight="20.25" x14ac:dyDescent="0.3"/>
  <cols>
    <col min="1" max="1" width="4" style="5" customWidth="1"/>
    <col min="2" max="2" width="6.140625" style="5" customWidth="1"/>
    <col min="3" max="3" width="15.42578125" style="5" customWidth="1"/>
    <col min="4" max="4" width="26.85546875" style="5" customWidth="1"/>
    <col min="5" max="5" width="58" style="5" customWidth="1"/>
    <col min="6" max="6" width="12.28515625" style="5" bestFit="1" customWidth="1"/>
    <col min="7" max="7" width="23.42578125" style="5" customWidth="1"/>
    <col min="8" max="8" width="17.5703125" style="5" customWidth="1"/>
    <col min="9" max="9" width="75.140625" style="5" customWidth="1"/>
    <col min="10" max="10" width="28.85546875" style="5" customWidth="1"/>
    <col min="11" max="11" width="27.7109375" style="5" bestFit="1" customWidth="1"/>
    <col min="12" max="12" width="26.5703125" style="5" customWidth="1"/>
    <col min="13" max="13" width="11.42578125" style="5"/>
    <col min="14" max="14" width="19.42578125" style="5" customWidth="1"/>
    <col min="15" max="15" width="11.42578125" style="5"/>
    <col min="16" max="16" width="19" style="5" customWidth="1"/>
    <col min="17" max="17" width="11.5703125" style="5" bestFit="1" customWidth="1"/>
    <col min="18" max="18" width="13.28515625" style="5" customWidth="1"/>
    <col min="19" max="19" width="25" style="5" bestFit="1" customWidth="1"/>
    <col min="20" max="20" width="16.28515625" style="5" customWidth="1"/>
    <col min="21" max="21" width="11.5703125" style="5" bestFit="1" customWidth="1"/>
    <col min="22" max="22" width="28.85546875" style="5" customWidth="1"/>
    <col min="23" max="23" width="24" style="5" customWidth="1"/>
    <col min="24" max="24" width="22.85546875" style="5" customWidth="1"/>
    <col min="25" max="25" width="30.7109375" style="5" customWidth="1"/>
    <col min="26" max="26" width="23.28515625" style="5" customWidth="1"/>
    <col min="27" max="29" width="11.5703125" style="5" bestFit="1" customWidth="1"/>
    <col min="30" max="30" width="17.85546875" style="5" customWidth="1"/>
    <col min="31" max="31" width="20" style="5" customWidth="1"/>
    <col min="32" max="32" width="15.28515625" style="5" customWidth="1"/>
    <col min="33" max="33" width="22" style="5" customWidth="1"/>
    <col min="34" max="36" width="20" style="5" customWidth="1"/>
    <col min="37" max="37" width="15.85546875" style="5" bestFit="1" customWidth="1"/>
    <col min="38" max="16384" width="11.42578125" style="5"/>
  </cols>
  <sheetData>
    <row r="1" spans="2:36" s="22" customFormat="1" ht="266.25" customHeight="1" x14ac:dyDescent="0.2">
      <c r="B1" s="64">
        <v>1</v>
      </c>
      <c r="C1" s="65" t="s">
        <v>38</v>
      </c>
      <c r="D1" s="66" t="s">
        <v>53</v>
      </c>
      <c r="E1" s="67"/>
      <c r="F1" s="68">
        <v>25</v>
      </c>
      <c r="G1" s="69">
        <v>17.95</v>
      </c>
      <c r="H1" s="70" t="s">
        <v>40</v>
      </c>
      <c r="I1" s="71" t="s">
        <v>52</v>
      </c>
      <c r="J1" s="72">
        <f t="shared" ref="J1" si="0">F1*G1</f>
        <v>448.75</v>
      </c>
      <c r="K1" s="23"/>
      <c r="L1" s="42" t="s">
        <v>41</v>
      </c>
      <c r="M1" s="24"/>
      <c r="N1" s="42" t="s">
        <v>42</v>
      </c>
      <c r="O1" s="25"/>
      <c r="P1" s="26">
        <f>3.4*50/25</f>
        <v>6.8</v>
      </c>
      <c r="Q1" s="27">
        <v>60</v>
      </c>
      <c r="R1" s="28">
        <f t="shared" ref="R1" si="1">P1*Q1/100</f>
        <v>4.08</v>
      </c>
      <c r="S1" s="29">
        <f t="shared" ref="S1" si="2">R1*U1</f>
        <v>102</v>
      </c>
      <c r="T1" s="30">
        <f t="shared" ref="T1" si="3">P1+R1</f>
        <v>10.879999999999999</v>
      </c>
      <c r="U1" s="27">
        <f t="shared" ref="U1" si="4">F1</f>
        <v>25</v>
      </c>
      <c r="V1" s="31">
        <f>P1*1</f>
        <v>6.8</v>
      </c>
      <c r="W1" s="53">
        <v>70</v>
      </c>
      <c r="X1" s="33">
        <f t="shared" ref="X1" si="5">U1*T1+V1+W1</f>
        <v>348.8</v>
      </c>
      <c r="Y1" s="41" t="s">
        <v>43</v>
      </c>
      <c r="Z1" s="14">
        <v>85</v>
      </c>
      <c r="AA1" s="34">
        <v>1</v>
      </c>
      <c r="AB1" s="26">
        <v>1</v>
      </c>
      <c r="AC1" s="34">
        <v>1</v>
      </c>
      <c r="AD1" s="35">
        <f t="shared" ref="AD1" si="6">Z1*AA1*AB1*AC1</f>
        <v>85</v>
      </c>
      <c r="AE1" s="36">
        <v>5</v>
      </c>
      <c r="AF1" s="32">
        <f t="shared" ref="AF1" si="7">1%*(X1+AD1+AE1)</f>
        <v>4.3879999999999999</v>
      </c>
      <c r="AG1" s="37">
        <f t="shared" ref="AG1" si="8">X1+AD1+AF1+AE1</f>
        <v>443.18799999999999</v>
      </c>
      <c r="AH1" s="38">
        <f t="shared" ref="AH1" si="9">AG1/U1</f>
        <v>17.727519999999998</v>
      </c>
      <c r="AI1" s="39">
        <f t="shared" ref="AI1" si="10">AH1*18%</f>
        <v>3.1909535999999994</v>
      </c>
      <c r="AJ1" s="40">
        <f t="shared" ref="AJ1" si="11">AH1+AI1</f>
        <v>20.918473599999999</v>
      </c>
    </row>
    <row r="2" spans="2:36" ht="21" thickBot="1" x14ac:dyDescent="0.35"/>
    <row r="3" spans="2:36" s="1" customFormat="1" ht="33" customHeight="1" thickBot="1" x14ac:dyDescent="0.35">
      <c r="B3" s="81" t="s">
        <v>44</v>
      </c>
      <c r="C3" s="82"/>
      <c r="D3" s="82"/>
      <c r="E3" s="82"/>
      <c r="F3" s="82"/>
      <c r="G3" s="82"/>
      <c r="H3" s="82"/>
      <c r="I3" s="82"/>
      <c r="J3" s="83"/>
      <c r="K3" s="2" t="s">
        <v>0</v>
      </c>
      <c r="L3" s="84" t="s">
        <v>1</v>
      </c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</row>
    <row r="4" spans="2:36" s="1" customFormat="1" ht="72" customHeight="1" thickBot="1" x14ac:dyDescent="0.35">
      <c r="B4" s="15" t="s">
        <v>2</v>
      </c>
      <c r="C4" s="16" t="s">
        <v>3</v>
      </c>
      <c r="D4" s="17" t="s">
        <v>4</v>
      </c>
      <c r="E4" s="18" t="s">
        <v>5</v>
      </c>
      <c r="F4" s="19" t="s">
        <v>6</v>
      </c>
      <c r="G4" s="16" t="s">
        <v>7</v>
      </c>
      <c r="H4" s="16" t="s">
        <v>8</v>
      </c>
      <c r="I4" s="16" t="s">
        <v>9</v>
      </c>
      <c r="J4" s="20" t="s">
        <v>10</v>
      </c>
      <c r="K4" s="3" t="s">
        <v>37</v>
      </c>
      <c r="L4" s="12" t="s">
        <v>11</v>
      </c>
      <c r="M4" s="12" t="s">
        <v>12</v>
      </c>
      <c r="N4" s="12" t="s">
        <v>13</v>
      </c>
      <c r="O4" s="12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1" t="s">
        <v>20</v>
      </c>
      <c r="V4" s="10" t="s">
        <v>21</v>
      </c>
      <c r="W4" s="12" t="s">
        <v>22</v>
      </c>
      <c r="X4" s="12" t="s">
        <v>23</v>
      </c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2" t="s">
        <v>30</v>
      </c>
      <c r="AF4" s="4" t="s">
        <v>31</v>
      </c>
      <c r="AG4" s="7" t="s">
        <v>19</v>
      </c>
      <c r="AH4" s="8" t="s">
        <v>32</v>
      </c>
      <c r="AI4" s="8" t="s">
        <v>33</v>
      </c>
      <c r="AJ4" s="9" t="s">
        <v>34</v>
      </c>
    </row>
    <row r="5" spans="2:36" s="22" customFormat="1" ht="266.25" customHeight="1" thickBot="1" x14ac:dyDescent="0.25">
      <c r="B5" s="64">
        <v>1</v>
      </c>
      <c r="C5" s="65" t="s">
        <v>38</v>
      </c>
      <c r="D5" s="66" t="s">
        <v>39</v>
      </c>
      <c r="E5" s="67"/>
      <c r="F5" s="68">
        <v>25</v>
      </c>
      <c r="G5" s="69">
        <v>17.95</v>
      </c>
      <c r="H5" s="70" t="s">
        <v>40</v>
      </c>
      <c r="I5" s="71" t="s">
        <v>50</v>
      </c>
      <c r="J5" s="72">
        <f t="shared" ref="J5:J6" si="12">F5*G5</f>
        <v>448.75</v>
      </c>
      <c r="K5" s="23"/>
      <c r="L5" s="42" t="s">
        <v>41</v>
      </c>
      <c r="M5" s="24"/>
      <c r="N5" s="42" t="s">
        <v>42</v>
      </c>
      <c r="O5" s="25"/>
      <c r="P5" s="26">
        <v>4.5</v>
      </c>
      <c r="Q5" s="27">
        <v>122</v>
      </c>
      <c r="R5" s="28">
        <f t="shared" ref="R5:R6" si="13">P5*Q5/100</f>
        <v>5.49</v>
      </c>
      <c r="S5" s="29">
        <f t="shared" ref="S5:S6" si="14">R5*U5</f>
        <v>137.25</v>
      </c>
      <c r="T5" s="30">
        <f t="shared" ref="T5:T6" si="15">P5+R5</f>
        <v>9.99</v>
      </c>
      <c r="U5" s="27">
        <f t="shared" ref="U5:U6" si="16">F5</f>
        <v>25</v>
      </c>
      <c r="V5" s="31">
        <f>P5*1</f>
        <v>4.5</v>
      </c>
      <c r="W5" s="53">
        <f>40+60</f>
        <v>100</v>
      </c>
      <c r="X5" s="33">
        <f t="shared" ref="X5:X6" si="17">U5*T5+V5+W5</f>
        <v>354.25</v>
      </c>
      <c r="Y5" s="41" t="s">
        <v>43</v>
      </c>
      <c r="Z5" s="14">
        <v>85</v>
      </c>
      <c r="AA5" s="34">
        <v>1</v>
      </c>
      <c r="AB5" s="26">
        <v>1</v>
      </c>
      <c r="AC5" s="34">
        <v>1</v>
      </c>
      <c r="AD5" s="35">
        <f t="shared" ref="AD5:AD6" si="18">Z5*AA5*AB5*AC5</f>
        <v>85</v>
      </c>
      <c r="AE5" s="36">
        <v>5</v>
      </c>
      <c r="AF5" s="32">
        <f t="shared" ref="AF5:AF6" si="19">1%*(X5+AD5+AE5)</f>
        <v>4.4424999999999999</v>
      </c>
      <c r="AG5" s="37">
        <f t="shared" ref="AG5:AG6" si="20">X5+AD5+AF5+AE5</f>
        <v>448.6925</v>
      </c>
      <c r="AH5" s="38">
        <f t="shared" ref="AH5:AH6" si="21">AG5/U5</f>
        <v>17.947700000000001</v>
      </c>
      <c r="AI5" s="39">
        <f t="shared" ref="AI5:AI6" si="22">AH5*18%</f>
        <v>3.2305860000000002</v>
      </c>
      <c r="AJ5" s="40">
        <f t="shared" ref="AJ5:AJ6" si="23">AH5+AI5</f>
        <v>21.178286</v>
      </c>
    </row>
    <row r="6" spans="2:36" s="6" customFormat="1" ht="237" customHeight="1" thickBot="1" x14ac:dyDescent="0.35">
      <c r="B6" s="73">
        <v>2</v>
      </c>
      <c r="C6" s="80" t="s">
        <v>45</v>
      </c>
      <c r="D6" s="80"/>
      <c r="E6" s="74" t="s">
        <v>36</v>
      </c>
      <c r="F6" s="75">
        <v>25</v>
      </c>
      <c r="G6" s="76">
        <v>25.25</v>
      </c>
      <c r="H6" s="77" t="s">
        <v>46</v>
      </c>
      <c r="I6" s="78" t="s">
        <v>51</v>
      </c>
      <c r="J6" s="79">
        <f t="shared" si="12"/>
        <v>631.25</v>
      </c>
      <c r="K6" s="43"/>
      <c r="L6" s="44" t="s">
        <v>35</v>
      </c>
      <c r="M6" s="45" t="s">
        <v>47</v>
      </c>
      <c r="N6" s="45" t="s">
        <v>48</v>
      </c>
      <c r="O6" s="46"/>
      <c r="P6" s="47">
        <v>11</v>
      </c>
      <c r="Q6" s="48">
        <v>50</v>
      </c>
      <c r="R6" s="49">
        <f t="shared" si="13"/>
        <v>5.5</v>
      </c>
      <c r="S6" s="50">
        <f t="shared" si="14"/>
        <v>137.5</v>
      </c>
      <c r="T6" s="51">
        <f t="shared" si="15"/>
        <v>16.5</v>
      </c>
      <c r="U6" s="52">
        <f t="shared" si="16"/>
        <v>25</v>
      </c>
      <c r="V6" s="21">
        <f t="shared" ref="V6" si="24">P6*1</f>
        <v>11</v>
      </c>
      <c r="W6" s="53">
        <f>40+60</f>
        <v>100</v>
      </c>
      <c r="X6" s="54">
        <f t="shared" si="17"/>
        <v>523.5</v>
      </c>
      <c r="Y6" s="55" t="s">
        <v>49</v>
      </c>
      <c r="Z6" s="56">
        <f>26+70</f>
        <v>96</v>
      </c>
      <c r="AA6" s="57">
        <v>1</v>
      </c>
      <c r="AB6" s="26">
        <v>1</v>
      </c>
      <c r="AC6" s="57">
        <v>1</v>
      </c>
      <c r="AD6" s="58">
        <f t="shared" si="18"/>
        <v>96</v>
      </c>
      <c r="AE6" s="59">
        <v>5</v>
      </c>
      <c r="AF6" s="32">
        <f t="shared" si="19"/>
        <v>6.2450000000000001</v>
      </c>
      <c r="AG6" s="60">
        <f t="shared" si="20"/>
        <v>630.745</v>
      </c>
      <c r="AH6" s="61">
        <f t="shared" si="21"/>
        <v>25.229800000000001</v>
      </c>
      <c r="AI6" s="62">
        <f t="shared" si="22"/>
        <v>4.5413639999999997</v>
      </c>
      <c r="AJ6" s="63">
        <f t="shared" si="23"/>
        <v>29.771163999999999</v>
      </c>
    </row>
  </sheetData>
  <mergeCells count="3">
    <mergeCell ref="C6:D6"/>
    <mergeCell ref="B3:J3"/>
    <mergeCell ref="L3:AB3"/>
  </mergeCells>
  <phoneticPr fontId="2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>Dixguel03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Mayra Rosa Flores Mays</cp:lastModifiedBy>
  <cp:revision/>
  <dcterms:created xsi:type="dcterms:W3CDTF">2024-01-10T16:38:37Z</dcterms:created>
  <dcterms:modified xsi:type="dcterms:W3CDTF">2026-05-07T18:21:36Z</dcterms:modified>
  <cp:category/>
  <cp:contentStatus/>
</cp:coreProperties>
</file>