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GRUAS Y TRANSPORTES SAN LORENZO/BD Cotizaciones/"/>
    </mc:Choice>
  </mc:AlternateContent>
  <xr:revisionPtr revIDLastSave="3" documentId="13_ncr:1_{C72CD048-3315-490B-8F1D-17955D6D2644}" xr6:coauthVersionLast="47" xr6:coauthVersionMax="47" xr10:uidLastSave="{CB43222D-4AF7-47DA-BD80-4FC74AF0F5A7}"/>
  <bookViews>
    <workbookView xWindow="-120" yWindow="-120" windowWidth="29040" windowHeight="15720" xr2:uid="{00000000-000D-0000-FFFF-FFFF00000000}"/>
  </bookViews>
  <sheets>
    <sheet name="SET" sheetId="5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5" l="1"/>
  <c r="R5" i="5" s="1"/>
  <c r="AD5" i="5"/>
  <c r="W5" i="5"/>
  <c r="U5" i="5"/>
  <c r="J5" i="5"/>
  <c r="W4" i="5"/>
  <c r="AE4" i="5"/>
  <c r="V4" i="5"/>
  <c r="AD4" i="5"/>
  <c r="U4" i="5"/>
  <c r="R4" i="5"/>
  <c r="J4" i="5"/>
  <c r="V9" i="5"/>
  <c r="W9" i="5"/>
  <c r="AD9" i="5"/>
  <c r="U9" i="5"/>
  <c r="AE9" i="5" s="1"/>
  <c r="P13" i="5"/>
  <c r="V13" i="5" s="1"/>
  <c r="T5" i="5" l="1"/>
  <c r="S5" i="5"/>
  <c r="K5" i="5" s="1"/>
  <c r="V5" i="5"/>
  <c r="X5" i="5" s="1"/>
  <c r="AE5" i="5"/>
  <c r="S4" i="5"/>
  <c r="K4" i="5" s="1"/>
  <c r="T4" i="5"/>
  <c r="X4" i="5" s="1"/>
  <c r="R9" i="5"/>
  <c r="S9" i="5" s="1"/>
  <c r="U13" i="5"/>
  <c r="AD13" i="5"/>
  <c r="AF5" i="5" l="1"/>
  <c r="AG5" i="5" s="1"/>
  <c r="AH5" i="5" s="1"/>
  <c r="AI5" i="5" s="1"/>
  <c r="AJ5" i="5" s="1"/>
  <c r="AF4" i="5"/>
  <c r="AG4" i="5" s="1"/>
  <c r="AH4" i="5" s="1"/>
  <c r="T9" i="5"/>
  <c r="X9" i="5" s="1"/>
  <c r="R13" i="5"/>
  <c r="AI4" i="5" l="1"/>
  <c r="AJ4" i="5" s="1"/>
  <c r="AF9" i="5"/>
  <c r="AG9" i="5" s="1"/>
  <c r="AH9" i="5" s="1"/>
  <c r="T13" i="5"/>
  <c r="X13" i="5" s="1"/>
  <c r="AF13" i="5" s="1"/>
  <c r="S13" i="5"/>
  <c r="AI9" i="5" l="1"/>
  <c r="AJ9" i="5" s="1"/>
  <c r="J9" i="5"/>
  <c r="AG13" i="5"/>
  <c r="AH13" i="5" s="1"/>
  <c r="G13" i="5" s="1"/>
  <c r="J13" i="5" s="1"/>
  <c r="AI13" i="5" l="1"/>
  <c r="AJ13" i="5" s="1"/>
  <c r="U18" i="5" l="1"/>
  <c r="AD18" i="5"/>
  <c r="R18" i="5"/>
  <c r="T18" i="5" s="1"/>
  <c r="X18" i="5" l="1"/>
  <c r="AF18" i="5" s="1"/>
  <c r="AQ18" i="5"/>
  <c r="S18" i="5"/>
  <c r="AG18" i="5" l="1"/>
  <c r="AH18" i="5" s="1"/>
  <c r="G18" i="5" s="1"/>
  <c r="J18" i="5" s="1"/>
  <c r="AI18" i="5" l="1"/>
  <c r="AJ18" i="5" s="1"/>
  <c r="AM18" i="5" l="1"/>
  <c r="AL18" i="5"/>
  <c r="AP18" i="5"/>
  <c r="AO18" i="5"/>
  <c r="AN18" i="5"/>
  <c r="AS18" i="5" l="1"/>
  <c r="AR18" i="5"/>
  <c r="AU18" i="5" s="1"/>
  <c r="AT18" i="5"/>
  <c r="Z17" i="5" l="1"/>
  <c r="AD17" i="5" s="1"/>
  <c r="V17" i="5"/>
  <c r="U17" i="5"/>
  <c r="R17" i="5"/>
  <c r="T17" i="5" s="1"/>
  <c r="X17" i="5" l="1"/>
  <c r="AF17" i="5" s="1"/>
  <c r="S17" i="5"/>
  <c r="AG17" i="5" l="1"/>
  <c r="AH17" i="5" s="1"/>
  <c r="G17" i="5" s="1"/>
  <c r="J17" i="5" s="1"/>
  <c r="AI17" i="5" l="1"/>
  <c r="AJ1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3" authorId="0" shapeId="0" xr:uid="{936FD801-1766-4394-80AF-2F64238FD641}">
      <text>
        <r>
          <rPr>
            <b/>
            <sz val="11"/>
            <color indexed="81"/>
            <rFont val="Tahoma"/>
            <family val="2"/>
          </rPr>
          <t>Costo Caja x S/3.5.  Capac. dependerá prod. Consultar c Bruce,, Andres, Ronald</t>
        </r>
      </text>
    </comment>
    <comment ref="AF3" authorId="0" shapeId="0" xr:uid="{37E730BA-3701-4366-8F96-52B7F09E1171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  <comment ref="AE8" authorId="0" shapeId="0" xr:uid="{CD9287F6-017F-47BE-9880-0B1B31E1918A}">
      <text>
        <r>
          <rPr>
            <b/>
            <sz val="11"/>
            <color indexed="81"/>
            <rFont val="Tahoma"/>
            <family val="2"/>
          </rPr>
          <t>Costo Caja x S/3.5.  Capac. dependerá prod. Consultar c Bruce,, Andres, Ronald</t>
        </r>
      </text>
    </comment>
    <comment ref="AF8" authorId="0" shapeId="0" xr:uid="{14962CD2-C009-4C72-ABC8-3C9EBF93B0C0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  <comment ref="AE12" authorId="0" shapeId="0" xr:uid="{D96E7D28-F1DC-4A7A-91AF-E21561AF0E2C}">
      <text>
        <r>
          <rPr>
            <b/>
            <sz val="11"/>
            <color indexed="81"/>
            <rFont val="Tahoma"/>
            <family val="2"/>
          </rPr>
          <t>Costo Caja x S/3.5.  Capac. dependerá prod. Consultar c Bruce,, Andres, Ronald</t>
        </r>
      </text>
    </comment>
    <comment ref="AF12" authorId="0" shapeId="0" xr:uid="{D5F3BE04-517A-446A-B323-380AA2BE556E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  <comment ref="AE16" authorId="0" shapeId="0" xr:uid="{00000000-0006-0000-0300-000001000000}">
      <text>
        <r>
          <rPr>
            <b/>
            <sz val="11"/>
            <color indexed="81"/>
            <rFont val="Tahoma"/>
            <family val="2"/>
          </rPr>
          <t>Costo Caja x S/3.5.  Capac. dependerá prod. Consultar c Bruce,, Andres, Ronald</t>
        </r>
      </text>
    </comment>
    <comment ref="AF16" authorId="0" shapeId="0" xr:uid="{00000000-0006-0000-0300-000002000000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<sst xmlns="http://schemas.openxmlformats.org/spreadsheetml/2006/main" count="186" uniqueCount="68">
  <si>
    <t>COTIZACIÓN PROPUESTA_Grupo San Lorenzo Gruas y Transporte_24.11.25</t>
  </si>
  <si>
    <t>H/M</t>
  </si>
  <si>
    <t>MAGDALENA</t>
  </si>
  <si>
    <t>CREDITO 30 DIAS</t>
  </si>
  <si>
    <t>Nº</t>
  </si>
  <si>
    <t>Cód. Artíc.</t>
  </si>
  <si>
    <t>Artículo</t>
  </si>
  <si>
    <t>Foto</t>
  </si>
  <si>
    <t xml:space="preserve">Cant. </t>
  </si>
  <si>
    <t>Costo Uni. (S/.) NO IGV</t>
  </si>
  <si>
    <t>Tiempo Entrega</t>
  </si>
  <si>
    <t>Detalles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</si>
  <si>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</si>
  <si>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</si>
  <si>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</si>
  <si>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</si>
  <si>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</si>
  <si>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</si>
  <si>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</si>
  <si>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</si>
  <si>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</si>
  <si>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</si>
  <si>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</si>
  <si>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</si>
  <si>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</si>
  <si>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</si>
  <si>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</si>
  <si>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</si>
  <si>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</si>
  <si>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</si>
  <si>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</si>
  <si>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</si>
  <si>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</si>
  <si>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</si>
  <si>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</si>
  <si>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</si>
  <si>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</si>
  <si>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BOLSA SACO TOCUYO- Fabricación Local</t>
  </si>
  <si>
    <t>8 a 9 Días útiles</t>
  </si>
  <si>
    <r>
      <rPr>
        <b/>
        <u/>
        <sz val="16"/>
        <color indexed="8"/>
        <rFont val="Arial"/>
        <family val="2"/>
      </rPr>
      <t xml:space="preserve">BOLSA SACO TOCUYO- Fabricación Local.
</t>
    </r>
    <r>
      <rPr>
        <sz val="16"/>
        <color indexed="8"/>
        <rFont val="Arial"/>
        <family val="2"/>
      </rPr>
      <t xml:space="preserve">Material: Tocuyo de 160 grs 100% algodón
Modelo saco, con 2 cordones tejidos o de color para cerrar
Acabados: Costura
Color: Natural.
Presentación: Caja grupal
</t>
    </r>
    <r>
      <rPr>
        <sz val="16"/>
        <color rgb="FFFF0000"/>
        <rFont val="Arial"/>
        <family val="2"/>
      </rPr>
      <t xml:space="preserve">*Incluye Diseño dentro de área 16 x 20 cm aprox, a full color en calidad DTF.
* Arte o diseño facilitado por cliente. </t>
    </r>
  </si>
  <si>
    <t>DANTE</t>
  </si>
  <si>
    <t>Diseño</t>
  </si>
  <si>
    <r>
      <t>BOLSA SACO TOCUYO</t>
    </r>
    <r>
      <rPr>
        <sz val="16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PROMOCIONAL</t>
    </r>
    <r>
      <rPr>
        <sz val="16"/>
        <rFont val="Arial"/>
        <family val="2"/>
      </rPr>
      <t>-</t>
    </r>
    <r>
      <rPr>
        <b/>
        <sz val="16"/>
        <rFont val="Arial"/>
        <family val="2"/>
      </rPr>
      <t xml:space="preserve"> Fabricación Local</t>
    </r>
  </si>
  <si>
    <r>
      <rPr>
        <b/>
        <u/>
        <sz val="16"/>
        <color indexed="8"/>
        <rFont val="Arial"/>
        <family val="2"/>
      </rPr>
      <t xml:space="preserve">BOLSA SACO TOCUYO </t>
    </r>
    <r>
      <rPr>
        <b/>
        <u/>
        <sz val="16"/>
        <color rgb="FFFF0000"/>
        <rFont val="Arial"/>
        <family val="2"/>
      </rPr>
      <t>PROMOCIONAL</t>
    </r>
    <r>
      <rPr>
        <b/>
        <u/>
        <sz val="16"/>
        <color indexed="8"/>
        <rFont val="Arial"/>
        <family val="2"/>
      </rPr>
      <t xml:space="preserve">- Fabricación Local
</t>
    </r>
    <r>
      <rPr>
        <sz val="16"/>
        <color indexed="8"/>
        <rFont val="Arial"/>
        <family val="2"/>
      </rPr>
      <t xml:space="preserve">Material: Tocuyo comercial de 120 grs
Modelo saco, con 2 cordones tejidos o de color para cerrar
Acabados: Costura
Color: Natural.
Presentación: Caja grupal
</t>
    </r>
    <r>
      <rPr>
        <sz val="16"/>
        <color rgb="FFFF0000"/>
        <rFont val="Arial"/>
        <family val="2"/>
      </rPr>
      <t xml:space="preserve">*Incluye Diseño dentro de área 16 x 20 cm aprox, a full color en sublimación
* Arte o diseño facilitado por cliente. </t>
    </r>
  </si>
  <si>
    <t>ESCORP</t>
  </si>
  <si>
    <t>COTIZACIÓN PROPUESTA_Grupo San Lorenzo Gruas y Transporte_22.11.25</t>
  </si>
  <si>
    <t>TOMATODO DE ALUMINIO</t>
  </si>
  <si>
    <t>5 a 7 Días útiles</t>
  </si>
  <si>
    <r>
      <rPr>
        <b/>
        <u/>
        <sz val="16"/>
        <color indexed="8"/>
        <rFont val="Arial"/>
        <family val="2"/>
      </rPr>
      <t xml:space="preserve">TOMATODO DE ALUMINIO
</t>
    </r>
    <r>
      <rPr>
        <sz val="16"/>
        <color indexed="8"/>
        <rFont val="Arial"/>
        <family val="2"/>
      </rPr>
      <t xml:space="preserve">Tomatodo de ALUMINIO MATE, con tapa de plástico.                                                                                              Capacidad: 650 ml.                                                                                 Medidas: Altura: 23 cm. Diámetro: 6.5 cm.
Color: Negro.
Presentación: Caja Individual
</t>
    </r>
    <r>
      <rPr>
        <sz val="16"/>
        <color rgb="FFFF0000"/>
        <rFont val="Arial"/>
        <family val="2"/>
      </rPr>
      <t xml:space="preserve">*Incluye Logo a 1 color a 1 lado.
* Arte o diseño facilitado por cliente. </t>
    </r>
  </si>
  <si>
    <t>EYF
TIENDA PUBLICITARIA</t>
  </si>
  <si>
    <t>6.50
S/ 9.20 incl IGV</t>
  </si>
  <si>
    <t>COTIZACIÓN PROPUESTA_Grupo San Lorenzo Gruas y Transporte_04.03.24</t>
  </si>
  <si>
    <t>MOCHILA CAMPERA</t>
  </si>
  <si>
    <t>12 a 14 días útiles</t>
  </si>
  <si>
    <r>
      <rPr>
        <b/>
        <u/>
        <sz val="16"/>
        <color indexed="8"/>
        <rFont val="Arial"/>
        <family val="2"/>
      </rPr>
      <t xml:space="preserve">MOCHILA CAMPERA
</t>
    </r>
    <r>
      <rPr>
        <sz val="16"/>
        <color indexed="8"/>
        <rFont val="Arial"/>
        <family val="2"/>
      </rPr>
      <t xml:space="preserve">Tela: Nylon
Color: A elección (tono acorde stock local)
Presentación: Embolsado Individual
</t>
    </r>
    <r>
      <rPr>
        <sz val="16"/>
        <color rgb="FFFF0000"/>
        <rFont val="Arial"/>
        <family val="2"/>
      </rPr>
      <t xml:space="preserve">*Incluye 1 logo bordado a 1 lado a 1 color
* Arte y temática facilitada por TASA, soporte en diseños en bolsa y piezas en kit por COMPIPRO.. </t>
    </r>
  </si>
  <si>
    <t>EDILBERTO</t>
  </si>
  <si>
    <t>nylon en este modelo te sale a 70.00 soles. Con logo incluido.</t>
  </si>
  <si>
    <t>VASO TERMICO</t>
  </si>
  <si>
    <t>7 a 9 dias utiles</t>
  </si>
  <si>
    <r>
      <rPr>
        <b/>
        <u/>
        <sz val="16"/>
        <color rgb="FF000000"/>
        <rFont val="Arial"/>
        <family val="2"/>
      </rPr>
      <t>VASO TERMICO</t>
    </r>
    <r>
      <rPr>
        <sz val="16"/>
        <color indexed="8"/>
        <rFont val="Arial"/>
        <family val="2"/>
      </rPr>
      <t xml:space="preserve">
Capacidad: 350 ml
Modelo: Acero de alta calidad que permite mantener el fríode sus bebidas y contiene una tapa transparente antiderrames.
Color:Negro
Empaque: Cajas individuales y grupales
</t>
    </r>
    <r>
      <rPr>
        <sz val="16"/>
        <color rgb="FFFF0000"/>
        <rFont val="Arial"/>
        <family val="2"/>
      </rPr>
      <t>*Incluye 1 logo + 1 frase + 1 dibujo a color por 1 lado ( área max de 5 cm ancho a proporcion )
*Arte y diseño facilitado por el cliente.</t>
    </r>
  </si>
  <si>
    <t>WORLD IMPORT</t>
  </si>
  <si>
    <t xml:space="preserve">menos de 50: s/16+ IGV
</t>
  </si>
  <si>
    <t>UV
CIENTO 2.2 + IGV C/U</t>
  </si>
  <si>
    <t>PLACA RECORDATORIA</t>
  </si>
  <si>
    <r>
      <rPr>
        <b/>
        <u/>
        <sz val="16"/>
        <color indexed="8"/>
        <rFont val="Arial"/>
        <family val="2"/>
      </rPr>
      <t>PLACA RECORDATORIA</t>
    </r>
    <r>
      <rPr>
        <sz val="16"/>
        <color indexed="8"/>
        <rFont val="Arial"/>
        <family val="2"/>
      </rPr>
      <t xml:space="preserve">
Material: Vidrio.
Tamaño: 25 cm de alto
Modelo: Según imagen
Diseño: Grabado en láser (1 color)
Caja elegante, de carton forrado, delgada, con tapa.
</t>
    </r>
    <r>
      <rPr>
        <sz val="16"/>
        <color indexed="10"/>
        <rFont val="Arial"/>
        <family val="2"/>
      </rPr>
      <t>*Información contenido debe ser facilitado por Cliente.</t>
    </r>
  </si>
  <si>
    <t>TROFEOS WIN</t>
  </si>
  <si>
    <t>95 + IGV
5 DÍAS</t>
  </si>
  <si>
    <t>ya inclue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</si>
</sst>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S/.-280A]\ #,##0.00"/>
    <numFmt numFmtId="165" formatCode="_-[$$-409]* #,##0.00_ ;_-[$$-409]* \-#,##0.00\ ;_-[$$-409]* &quot;-&quot;??_ ;_-@_ "/>
    <numFmt numFmtId="166" formatCode="&quot;S/.&quot;\ #,##0.00"/>
    <numFmt numFmtId="167" formatCode="_ * #,##0.00_ ;_ * \-#,##0.00_ ;_ * &quot;-&quot;??_ ;_ @_ "/>
    <numFmt numFmtId="168" formatCode="_ &quot;S/.&quot;\ * #,##0.00_ ;_ &quot;S/.&quot;\ * \-#,##0.00_ ;_ &quot;S/.&quot;\ * &quot;-&quot;??_ ;_ @_ "/>
    <numFmt numFmtId="169" formatCode="_(* #,##0_);_(* \(#,##0\);_(* &quot;-&quot;??_);_(@_)"/>
    <numFmt numFmtId="170" formatCode="_ &quot;S/&quot;\ * #,##0.00_ ;_ &quot;S/&quot;\ * \-#,##0.00_ ;_ &quot;S/&quot;\ * &quot;-&quot;??_ ;_ @_ "/>
    <numFmt numFmtId="171" formatCode="_-* #,##0\ _€_-;\-* #,##0\ _€_-;_-* &quot;-&quot;\ _€_-;_-@_-"/>
    <numFmt numFmtId="172" formatCode="_-* #,##0.00\ _€_-;\-* #,##0.00\ _€_-;_-* &quot;-&quot;??\ _€_-;_-@_-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_(&quot;$&quot;* #,##0.00_);_(&quot;$&quot;* \(#,##0.00\);_(&quot;$&quot;* &quot;-&quot;??_);_(@_)"/>
    <numFmt numFmtId="176" formatCode="_(&quot;$&quot;* #,##0_);_(&quot;$&quot;* \(#,##0\);_(&quot;$&quot;* &quot;-&quot;_);_(@_)"/>
    <numFmt numFmtId="177" formatCode="_([$€-2]\ * #,##0.00_);_([$€-2]\ * \(#,##0.00\);_([$€-2]\ * &quot;-&quot;??_)"/>
    <numFmt numFmtId="178" formatCode="_-[$€]* #,##0.00_-;\-[$€]* #,##0.00_-;_-[$€]* &quot;-&quot;??_-;_-@_-"/>
    <numFmt numFmtId="179" formatCode="[$S/.-280A]\ #,##0.000"/>
    <numFmt numFmtId="180" formatCode="_ &quot;S/.&quot;* #,##0.00_ ;_ &quot;S/.&quot;* \-#,##0.00_ ;_ &quot;S/.&quot;* &quot;-&quot;??_ ;_ @_ "/>
    <numFmt numFmtId="181" formatCode="_(&quot;S/.&quot;\ * #,##0.00_);_(&quot;S/.&quot;\ * \(#,##0.00\);_(&quot;S/.&quot;\ * &quot;-&quot;??_);_(@_)"/>
    <numFmt numFmtId="182" formatCode="_ &quot;€&quot;* #,##0.00_ ;_ &quot;€&quot;* \-#,##0.00_ ;_ &quot;€&quot;* &quot;-&quot;??_ ;_ @_ "/>
    <numFmt numFmtId="183" formatCode="#,##0.00&quot; € &quot;;\-#,##0.00&quot; € &quot;;&quot; -&quot;#&quot; € &quot;;@\ "/>
    <numFmt numFmtId="184" formatCode="_ [$S/.-280A]\ * #,##0.00_ ;_ [$S/.-280A]\ * \-#,##0.00_ ;_ [$S/.-280A]\ * \-??_ ;_ @_ "/>
    <numFmt numFmtId="185" formatCode="[$$-2C0A]\ #,##0.00"/>
  </numFmts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6"/>
      <name val="Arial"/>
      <family val="2"/>
    </font>
    <font>
      <sz val="11"/>
      <color indexed="52"/>
      <name val="Tahoma"/>
      <family val="2"/>
      <charset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b/>
      <sz val="11"/>
      <color indexed="81"/>
      <name val="Tahoma"/>
      <family val="2"/>
    </font>
    <font>
      <sz val="10"/>
      <color indexed="8"/>
      <name val="Arial"/>
      <family val="2"/>
    </font>
    <font>
      <b/>
      <sz val="16"/>
      <color theme="1"/>
      <name val="Arial"/>
      <family val="2"/>
    </font>
    <font>
      <b/>
      <u/>
      <sz val="16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10"/>
      <name val="Arial"/>
      <family val="2"/>
    </font>
    <font>
      <sz val="16"/>
      <color indexed="10"/>
      <name val="Arial"/>
      <family val="2"/>
    </font>
    <font>
      <sz val="16"/>
      <color rgb="FF000000"/>
      <name val="Arial"/>
      <family val="2"/>
    </font>
    <font>
      <b/>
      <sz val="16"/>
      <color theme="0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1"/>
      <color indexed="8"/>
      <name val="Tahoma"/>
      <family val="2"/>
    </font>
    <font>
      <b/>
      <sz val="16"/>
      <color indexed="9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宋体"/>
      <charset val="134"/>
    </font>
    <font>
      <sz val="10"/>
      <name val="Times New Roman"/>
      <family val="1"/>
    </font>
    <font>
      <u/>
      <sz val="7.5"/>
      <color indexed="12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6.05"/>
      <color theme="10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6"/>
      <name val="Calibri"/>
      <family val="2"/>
    </font>
    <font>
      <sz val="11"/>
      <color indexed="19"/>
      <name val="Calibri"/>
      <family val="2"/>
    </font>
    <font>
      <b/>
      <u/>
      <sz val="16"/>
      <color rgb="FF000000"/>
      <name val="Arial"/>
      <family val="2"/>
    </font>
    <font>
      <sz val="16"/>
      <color rgb="FFC00000"/>
      <name val="Arial"/>
      <family val="2"/>
    </font>
    <font>
      <b/>
      <sz val="16"/>
      <color rgb="FFFFFFFF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8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b/>
      <sz val="14"/>
      <color rgb="FFFF0000"/>
      <name val="Arial"/>
      <family val="2"/>
    </font>
    <font>
      <b/>
      <sz val="11"/>
      <color indexed="10"/>
      <name val="Arial"/>
      <family val="2"/>
    </font>
    <font>
      <sz val="14"/>
      <color rgb="FFFF0000"/>
      <name val="Arial"/>
      <family val="2"/>
    </font>
    <font>
      <b/>
      <sz val="14"/>
      <color theme="0"/>
      <name val="Arial"/>
      <family val="2"/>
    </font>
    <font>
      <sz val="11"/>
      <color rgb="FFC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u/>
      <sz val="16"/>
      <color rgb="FFFF0000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29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51">
    <xf numFmtId="0" fontId="0" fillId="0" borderId="0"/>
    <xf numFmtId="0" fontId="1" fillId="0" borderId="0"/>
    <xf numFmtId="0" fontId="1" fillId="0" borderId="0"/>
    <xf numFmtId="0" fontId="4" fillId="0" borderId="0"/>
    <xf numFmtId="0" fontId="6" fillId="0" borderId="9" applyProtection="0">
      <alignment vertical="center"/>
    </xf>
    <xf numFmtId="165" fontId="8" fillId="0" borderId="0" applyFont="0" applyFill="0" applyBorder="0" applyAlignment="0" applyProtection="0"/>
    <xf numFmtId="0" fontId="7" fillId="0" borderId="0"/>
    <xf numFmtId="0" fontId="7" fillId="0" borderId="0"/>
    <xf numFmtId="165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48" fillId="23" borderId="0" applyProtection="0">
      <alignment vertical="center"/>
    </xf>
    <xf numFmtId="0" fontId="48" fillId="23" borderId="0" applyProtection="0">
      <alignment vertical="center"/>
    </xf>
    <xf numFmtId="0" fontId="48" fillId="24" borderId="0" applyProtection="0">
      <alignment vertical="center"/>
    </xf>
    <xf numFmtId="0" fontId="48" fillId="24" borderId="0" applyProtection="0">
      <alignment vertical="center"/>
    </xf>
    <xf numFmtId="0" fontId="48" fillId="25" borderId="0" applyProtection="0">
      <alignment vertical="center"/>
    </xf>
    <xf numFmtId="0" fontId="48" fillId="25" borderId="0" applyProtection="0">
      <alignment vertical="center"/>
    </xf>
    <xf numFmtId="0" fontId="48" fillId="26" borderId="0" applyProtection="0">
      <alignment vertical="center"/>
    </xf>
    <xf numFmtId="0" fontId="48" fillId="26" borderId="0" applyProtection="0">
      <alignment vertical="center"/>
    </xf>
    <xf numFmtId="0" fontId="48" fillId="27" borderId="0" applyProtection="0">
      <alignment vertical="center"/>
    </xf>
    <xf numFmtId="0" fontId="48" fillId="27" borderId="0" applyProtection="0">
      <alignment vertical="center"/>
    </xf>
    <xf numFmtId="0" fontId="48" fillId="28" borderId="0" applyProtection="0">
      <alignment vertical="center"/>
    </xf>
    <xf numFmtId="0" fontId="48" fillId="28" borderId="0" applyProtection="0">
      <alignment vertical="center"/>
    </xf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20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48" fillId="33" borderId="0" applyProtection="0">
      <alignment vertical="center"/>
    </xf>
    <xf numFmtId="0" fontId="48" fillId="33" borderId="0" applyProtection="0">
      <alignment vertical="center"/>
    </xf>
    <xf numFmtId="0" fontId="48" fillId="34" borderId="0" applyProtection="0">
      <alignment vertical="center"/>
    </xf>
    <xf numFmtId="0" fontId="48" fillId="34" borderId="0" applyProtection="0">
      <alignment vertical="center"/>
    </xf>
    <xf numFmtId="0" fontId="48" fillId="35" borderId="0" applyProtection="0">
      <alignment vertical="center"/>
    </xf>
    <xf numFmtId="0" fontId="48" fillId="35" borderId="0" applyProtection="0">
      <alignment vertical="center"/>
    </xf>
    <xf numFmtId="0" fontId="48" fillId="26" borderId="0" applyProtection="0">
      <alignment vertical="center"/>
    </xf>
    <xf numFmtId="0" fontId="48" fillId="26" borderId="0" applyProtection="0">
      <alignment vertical="center"/>
    </xf>
    <xf numFmtId="0" fontId="48" fillId="33" borderId="0" applyProtection="0">
      <alignment vertical="center"/>
    </xf>
    <xf numFmtId="0" fontId="48" fillId="33" borderId="0" applyProtection="0">
      <alignment vertical="center"/>
    </xf>
    <xf numFmtId="0" fontId="48" fillId="36" borderId="0" applyProtection="0">
      <alignment vertical="center"/>
    </xf>
    <xf numFmtId="0" fontId="48" fillId="36" borderId="0" applyProtection="0">
      <alignment vertical="center"/>
    </xf>
    <xf numFmtId="0" fontId="31" fillId="3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49" fillId="41" borderId="0" applyProtection="0">
      <alignment vertical="center"/>
    </xf>
    <xf numFmtId="0" fontId="49" fillId="41" borderId="0" applyProtection="0">
      <alignment vertical="center"/>
    </xf>
    <xf numFmtId="0" fontId="49" fillId="34" borderId="0" applyProtection="0">
      <alignment vertical="center"/>
    </xf>
    <xf numFmtId="0" fontId="49" fillId="34" borderId="0" applyProtection="0">
      <alignment vertical="center"/>
    </xf>
    <xf numFmtId="0" fontId="49" fillId="35" borderId="0" applyProtection="0">
      <alignment vertical="center"/>
    </xf>
    <xf numFmtId="0" fontId="49" fillId="35" borderId="0" applyProtection="0">
      <alignment vertical="center"/>
    </xf>
    <xf numFmtId="0" fontId="49" fillId="42" borderId="0" applyProtection="0">
      <alignment vertical="center"/>
    </xf>
    <xf numFmtId="0" fontId="49" fillId="42" borderId="0" applyProtection="0">
      <alignment vertical="center"/>
    </xf>
    <xf numFmtId="0" fontId="49" fillId="43" borderId="0" applyProtection="0">
      <alignment vertical="center"/>
    </xf>
    <xf numFmtId="0" fontId="49" fillId="43" borderId="0" applyProtection="0">
      <alignment vertical="center"/>
    </xf>
    <xf numFmtId="0" fontId="49" fillId="44" borderId="0" applyProtection="0">
      <alignment vertical="center"/>
    </xf>
    <xf numFmtId="0" fontId="49" fillId="44" borderId="0" applyProtection="0">
      <alignment vertical="center"/>
    </xf>
    <xf numFmtId="0" fontId="32" fillId="19" borderId="0" applyNumberFormat="0" applyBorder="0" applyAlignment="0" applyProtection="0"/>
    <xf numFmtId="0" fontId="33" fillId="45" borderId="15" applyNumberFormat="0" applyAlignment="0" applyProtection="0"/>
    <xf numFmtId="0" fontId="1" fillId="0" borderId="0"/>
    <xf numFmtId="0" fontId="34" fillId="46" borderId="16" applyNumberFormat="0" applyAlignment="0" applyProtection="0"/>
    <xf numFmtId="0" fontId="35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50" borderId="0" applyNumberFormat="0" applyBorder="0" applyAlignment="0" applyProtection="0"/>
    <xf numFmtId="0" fontId="37" fillId="22" borderId="15" applyNumberFormat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38" fillId="18" borderId="0" applyNumberFormat="0" applyBorder="0" applyAlignment="0" applyProtection="0"/>
    <xf numFmtId="0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2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8" fillId="0" borderId="0" applyFont="0" applyFill="0" applyBorder="0" applyAlignment="0" applyProtection="0"/>
    <xf numFmtId="180" fontId="1" fillId="0" borderId="0" applyFont="0" applyFill="0" applyBorder="0" applyAlignment="0" applyProtection="0"/>
    <xf numFmtId="182" fontId="2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39" fillId="5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8" fillId="0" borderId="0"/>
    <xf numFmtId="0" fontId="28" fillId="0" borderId="0"/>
    <xf numFmtId="0" fontId="8" fillId="0" borderId="0"/>
    <xf numFmtId="0" fontId="8" fillId="0" borderId="0"/>
    <xf numFmtId="0" fontId="2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8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28" fillId="0" borderId="0"/>
    <xf numFmtId="0" fontId="28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3" fillId="0" borderId="0">
      <alignment vertical="top"/>
    </xf>
    <xf numFmtId="0" fontId="8" fillId="52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45" borderId="19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17" applyNumberFormat="0" applyFill="0" applyAlignment="0" applyProtection="0"/>
    <xf numFmtId="0" fontId="45" fillId="0" borderId="20" applyNumberFormat="0" applyFill="0" applyAlignment="0" applyProtection="0"/>
    <xf numFmtId="0" fontId="36" fillId="0" borderId="21" applyNumberFormat="0" applyFill="0" applyAlignment="0" applyProtection="0"/>
    <xf numFmtId="0" fontId="43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50" fillId="25" borderId="0" applyProtection="0">
      <alignment vertical="center"/>
    </xf>
    <xf numFmtId="0" fontId="50" fillId="25" borderId="0" applyProtection="0">
      <alignment vertical="center"/>
    </xf>
    <xf numFmtId="0" fontId="51" fillId="24" borderId="0" applyProtection="0">
      <alignment vertical="center"/>
    </xf>
    <xf numFmtId="0" fontId="51" fillId="24" borderId="0" applyProtection="0">
      <alignment vertical="center"/>
    </xf>
    <xf numFmtId="0" fontId="28" fillId="0" borderId="0" applyProtection="0"/>
    <xf numFmtId="0" fontId="49" fillId="53" borderId="0" applyProtection="0">
      <alignment vertical="center"/>
    </xf>
    <xf numFmtId="0" fontId="49" fillId="53" borderId="0" applyProtection="0">
      <alignment vertical="center"/>
    </xf>
    <xf numFmtId="0" fontId="49" fillId="16" borderId="0" applyProtection="0">
      <alignment vertical="center"/>
    </xf>
    <xf numFmtId="0" fontId="49" fillId="16" borderId="0" applyProtection="0">
      <alignment vertical="center"/>
    </xf>
    <xf numFmtId="0" fontId="49" fillId="54" borderId="0" applyProtection="0">
      <alignment vertical="center"/>
    </xf>
    <xf numFmtId="0" fontId="49" fillId="54" borderId="0" applyProtection="0">
      <alignment vertical="center"/>
    </xf>
    <xf numFmtId="0" fontId="49" fillId="42" borderId="0" applyProtection="0">
      <alignment vertical="center"/>
    </xf>
    <xf numFmtId="0" fontId="49" fillId="42" borderId="0" applyProtection="0">
      <alignment vertical="center"/>
    </xf>
    <xf numFmtId="0" fontId="49" fillId="43" borderId="0" applyProtection="0">
      <alignment vertical="center"/>
    </xf>
    <xf numFmtId="0" fontId="49" fillId="43" borderId="0" applyProtection="0">
      <alignment vertical="center"/>
    </xf>
    <xf numFmtId="0" fontId="49" fillId="55" borderId="0" applyProtection="0">
      <alignment vertical="center"/>
    </xf>
    <xf numFmtId="0" fontId="49" fillId="55" borderId="0" applyProtection="0">
      <alignment vertical="center"/>
    </xf>
    <xf numFmtId="0" fontId="52" fillId="0" borderId="0" applyProtection="0">
      <alignment vertical="center"/>
    </xf>
    <xf numFmtId="0" fontId="53" fillId="0" borderId="17" applyProtection="0">
      <alignment vertical="center"/>
    </xf>
    <xf numFmtId="0" fontId="53" fillId="0" borderId="17" applyProtection="0">
      <alignment vertical="center"/>
    </xf>
    <xf numFmtId="0" fontId="54" fillId="0" borderId="20" applyProtection="0">
      <alignment vertical="center"/>
    </xf>
    <xf numFmtId="0" fontId="54" fillId="0" borderId="20" applyProtection="0">
      <alignment vertical="center"/>
    </xf>
    <xf numFmtId="0" fontId="55" fillId="0" borderId="21" applyProtection="0">
      <alignment vertical="center"/>
    </xf>
    <xf numFmtId="0" fontId="55" fillId="0" borderId="21" applyProtection="0">
      <alignment vertical="center"/>
    </xf>
    <xf numFmtId="0" fontId="55" fillId="0" borderId="0" applyProtection="0">
      <alignment vertical="center"/>
    </xf>
    <xf numFmtId="0" fontId="55" fillId="0" borderId="0" applyProtection="0">
      <alignment vertical="center"/>
    </xf>
    <xf numFmtId="0" fontId="52" fillId="0" borderId="0" applyProtection="0">
      <alignment vertical="center"/>
    </xf>
    <xf numFmtId="0" fontId="56" fillId="11" borderId="16" applyProtection="0">
      <alignment vertical="center"/>
    </xf>
    <xf numFmtId="0" fontId="56" fillId="11" borderId="16" applyProtection="0">
      <alignment vertical="center"/>
    </xf>
    <xf numFmtId="0" fontId="24" fillId="0" borderId="22" applyProtection="0">
      <alignment vertical="center"/>
    </xf>
    <xf numFmtId="0" fontId="24" fillId="0" borderId="22" applyProtection="0">
      <alignment vertical="center"/>
    </xf>
    <xf numFmtId="0" fontId="28" fillId="56" borderId="18" applyProtection="0">
      <alignment vertical="center"/>
    </xf>
    <xf numFmtId="0" fontId="28" fillId="56" borderId="18" applyProtection="0">
      <alignment vertical="center"/>
    </xf>
    <xf numFmtId="0" fontId="57" fillId="0" borderId="0" applyProtection="0">
      <alignment vertical="center"/>
    </xf>
    <xf numFmtId="0" fontId="57" fillId="0" borderId="0" applyProtection="0">
      <alignment vertical="center"/>
    </xf>
    <xf numFmtId="0" fontId="58" fillId="0" borderId="0" applyProtection="0">
      <alignment vertical="center"/>
    </xf>
    <xf numFmtId="0" fontId="58" fillId="0" borderId="0" applyProtection="0">
      <alignment vertical="center"/>
    </xf>
    <xf numFmtId="0" fontId="59" fillId="9" borderId="15" applyProtection="0">
      <alignment vertical="center"/>
    </xf>
    <xf numFmtId="0" fontId="59" fillId="9" borderId="15" applyProtection="0">
      <alignment vertical="center"/>
    </xf>
    <xf numFmtId="0" fontId="60" fillId="28" borderId="15" applyProtection="0">
      <alignment vertical="center"/>
    </xf>
    <xf numFmtId="0" fontId="60" fillId="28" borderId="15" applyProtection="0">
      <alignment vertical="center"/>
    </xf>
    <xf numFmtId="0" fontId="61" fillId="9" borderId="19" applyProtection="0">
      <alignment vertical="center"/>
    </xf>
    <xf numFmtId="0" fontId="61" fillId="9" borderId="19" applyProtection="0">
      <alignment vertical="center"/>
    </xf>
    <xf numFmtId="0" fontId="62" fillId="57" borderId="0" applyProtection="0">
      <alignment vertical="center"/>
    </xf>
    <xf numFmtId="0" fontId="62" fillId="57" borderId="0" applyProtection="0">
      <alignment vertical="center"/>
    </xf>
    <xf numFmtId="0" fontId="63" fillId="0" borderId="9" applyProtection="0">
      <alignment vertical="center"/>
    </xf>
    <xf numFmtId="0" fontId="63" fillId="0" borderId="9" applyProtection="0">
      <alignment vertical="center"/>
    </xf>
    <xf numFmtId="0" fontId="27" fillId="0" borderId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59" borderId="0" applyNumberFormat="0" applyBorder="0" applyAlignment="0" applyProtection="0"/>
    <xf numFmtId="0" fontId="8" fillId="60" borderId="0" applyNumberFormat="0" applyBorder="0" applyAlignment="0" applyProtection="0"/>
    <xf numFmtId="0" fontId="8" fillId="12" borderId="0" applyNumberFormat="0" applyBorder="0" applyAlignment="0" applyProtection="0"/>
    <xf numFmtId="0" fontId="8" fillId="61" borderId="0" applyNumberFormat="0" applyBorder="0" applyAlignment="0" applyProtection="0"/>
    <xf numFmtId="0" fontId="8" fillId="59" borderId="0" applyNumberFormat="0" applyBorder="0" applyAlignment="0" applyProtection="0"/>
    <xf numFmtId="0" fontId="8" fillId="58" borderId="0" applyNumberFormat="0" applyBorder="0" applyAlignment="0" applyProtection="0"/>
    <xf numFmtId="0" fontId="8" fillId="62" borderId="0" applyNumberFormat="0" applyBorder="0" applyAlignment="0" applyProtection="0"/>
    <xf numFmtId="0" fontId="8" fillId="63" borderId="0" applyNumberFormat="0" applyBorder="0" applyAlignment="0" applyProtection="0"/>
    <xf numFmtId="0" fontId="8" fillId="58" borderId="0" applyNumberFormat="0" applyBorder="0" applyAlignment="0" applyProtection="0"/>
    <xf numFmtId="0" fontId="8" fillId="64" borderId="0" applyNumberFormat="0" applyBorder="0" applyAlignment="0" applyProtection="0"/>
    <xf numFmtId="0" fontId="8" fillId="59" borderId="0" applyNumberFormat="0" applyBorder="0" applyAlignment="0" applyProtection="0"/>
    <xf numFmtId="0" fontId="31" fillId="65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58" borderId="0" applyNumberFormat="0" applyBorder="0" applyAlignment="0" applyProtection="0"/>
    <xf numFmtId="0" fontId="31" fillId="65" borderId="0" applyNumberFormat="0" applyBorder="0" applyAlignment="0" applyProtection="0"/>
    <xf numFmtId="0" fontId="31" fillId="59" borderId="0" applyNumberFormat="0" applyBorder="0" applyAlignment="0" applyProtection="0"/>
    <xf numFmtId="0" fontId="32" fillId="66" borderId="0" applyNumberFormat="0" applyBorder="0" applyAlignment="0" applyProtection="0"/>
    <xf numFmtId="0" fontId="33" fillId="12" borderId="15" applyNumberFormat="0" applyAlignment="0" applyProtection="0"/>
    <xf numFmtId="0" fontId="34" fillId="67" borderId="16" applyNumberFormat="0" applyAlignment="0" applyProtection="0"/>
    <xf numFmtId="0" fontId="65" fillId="0" borderId="0" applyNumberFormat="0" applyFill="0" applyBorder="0" applyAlignment="0" applyProtection="0"/>
    <xf numFmtId="0" fontId="31" fillId="65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0" fontId="31" fillId="70" borderId="0" applyNumberFormat="0" applyBorder="0" applyAlignment="0" applyProtection="0"/>
    <xf numFmtId="0" fontId="31" fillId="65" borderId="0" applyNumberFormat="0" applyBorder="0" applyAlignment="0" applyProtection="0"/>
    <xf numFmtId="0" fontId="31" fillId="71" borderId="0" applyNumberFormat="0" applyBorder="0" applyAlignment="0" applyProtection="0"/>
    <xf numFmtId="0" fontId="37" fillId="59" borderId="15" applyNumberFormat="0" applyAlignment="0" applyProtection="0"/>
    <xf numFmtId="183" fontId="1" fillId="0" borderId="0" applyFill="0" applyBorder="0" applyAlignment="0" applyProtection="0"/>
    <xf numFmtId="0" fontId="69" fillId="72" borderId="0" applyNumberFormat="0" applyBorder="0" applyAlignment="0" applyProtection="0"/>
    <xf numFmtId="167" fontId="1" fillId="0" borderId="0" applyFill="0" applyBorder="0" applyAlignment="0" applyProtection="0"/>
    <xf numFmtId="167" fontId="1" fillId="0" borderId="0" applyFill="0" applyBorder="0" applyAlignment="0" applyProtection="0"/>
    <xf numFmtId="0" fontId="70" fillId="63" borderId="0" applyNumberFormat="0" applyBorder="0" applyAlignment="0" applyProtection="0"/>
    <xf numFmtId="0" fontId="1" fillId="0" borderId="0"/>
    <xf numFmtId="0" fontId="7" fillId="0" borderId="0"/>
    <xf numFmtId="0" fontId="1" fillId="60" borderId="18" applyNumberFormat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0" fontId="40" fillId="12" borderId="19" applyNumberFormat="0" applyAlignment="0" applyProtection="0"/>
    <xf numFmtId="0" fontId="67" fillId="0" borderId="23" applyNumberFormat="0" applyFill="0" applyAlignment="0" applyProtection="0"/>
    <xf numFmtId="0" fontId="68" fillId="0" borderId="20" applyNumberFormat="0" applyFill="0" applyAlignment="0" applyProtection="0"/>
    <xf numFmtId="0" fontId="65" fillId="0" borderId="24" applyNumberFormat="0" applyFill="0" applyAlignment="0" applyProtection="0"/>
    <xf numFmtId="0" fontId="66" fillId="0" borderId="0" applyNumberFormat="0" applyFill="0" applyBorder="0" applyAlignment="0" applyProtection="0"/>
    <xf numFmtId="0" fontId="46" fillId="0" borderId="25" applyNumberFormat="0" applyFill="0" applyAlignment="0" applyProtection="0"/>
    <xf numFmtId="167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6" fillId="0" borderId="0"/>
    <xf numFmtId="165" fontId="8" fillId="0" borderId="0" applyFont="0" applyFill="0" applyBorder="0" applyAlignment="0" applyProtection="0"/>
    <xf numFmtId="9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70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3" fillId="12" borderId="15" applyNumberFormat="0" applyAlignment="0" applyProtection="0"/>
    <xf numFmtId="0" fontId="33" fillId="12" borderId="15" applyNumberFormat="0" applyAlignment="0" applyProtection="0"/>
    <xf numFmtId="0" fontId="37" fillId="59" borderId="15" applyNumberFormat="0" applyAlignment="0" applyProtection="0"/>
    <xf numFmtId="167" fontId="1" fillId="0" borderId="0" applyFill="0" applyBorder="0" applyAlignment="0" applyProtection="0"/>
    <xf numFmtId="0" fontId="1" fillId="0" borderId="0"/>
    <xf numFmtId="0" fontId="1" fillId="60" borderId="18" applyNumberFormat="0" applyAlignment="0" applyProtection="0"/>
    <xf numFmtId="0" fontId="40" fillId="12" borderId="19" applyNumberFormat="0" applyAlignment="0" applyProtection="0"/>
    <xf numFmtId="0" fontId="46" fillId="0" borderId="25" applyNumberFormat="0" applyFill="0" applyAlignment="0" applyProtection="0"/>
    <xf numFmtId="0" fontId="7" fillId="0" borderId="0"/>
    <xf numFmtId="167" fontId="1" fillId="0" borderId="0" applyFill="0" applyBorder="0" applyAlignment="0" applyProtection="0"/>
    <xf numFmtId="0" fontId="33" fillId="12" borderId="15" applyNumberFormat="0" applyAlignment="0" applyProtection="0"/>
    <xf numFmtId="0" fontId="37" fillId="59" borderId="15" applyNumberFormat="0" applyAlignment="0" applyProtection="0"/>
    <xf numFmtId="0" fontId="1" fillId="60" borderId="18" applyNumberFormat="0" applyAlignment="0" applyProtection="0"/>
    <xf numFmtId="43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40" fillId="12" borderId="19" applyNumberFormat="0" applyAlignment="0" applyProtection="0"/>
    <xf numFmtId="167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46" fillId="0" borderId="25" applyNumberFormat="0" applyFill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7" fillId="59" borderId="15" applyNumberFormat="0" applyAlignment="0" applyProtection="0"/>
    <xf numFmtId="167" fontId="1" fillId="0" borderId="0" applyFill="0" applyBorder="0" applyAlignment="0" applyProtection="0"/>
    <xf numFmtId="0" fontId="1" fillId="60" borderId="18" applyNumberFormat="0" applyAlignment="0" applyProtection="0"/>
    <xf numFmtId="0" fontId="40" fillId="12" borderId="19" applyNumberFormat="0" applyAlignment="0" applyProtection="0"/>
    <xf numFmtId="0" fontId="46" fillId="0" borderId="25" applyNumberFormat="0" applyFill="0" applyAlignment="0" applyProtection="0"/>
    <xf numFmtId="0" fontId="33" fillId="12" borderId="15" applyNumberFormat="0" applyAlignment="0" applyProtection="0"/>
    <xf numFmtId="0" fontId="37" fillId="59" borderId="15" applyNumberFormat="0" applyAlignment="0" applyProtection="0"/>
    <xf numFmtId="0" fontId="1" fillId="60" borderId="18" applyNumberFormat="0" applyAlignment="0" applyProtection="0"/>
    <xf numFmtId="0" fontId="40" fillId="12" borderId="19" applyNumberFormat="0" applyAlignment="0" applyProtection="0"/>
    <xf numFmtId="0" fontId="46" fillId="0" borderId="25" applyNumberFormat="0" applyFill="0" applyAlignment="0" applyProtection="0"/>
    <xf numFmtId="165" fontId="8" fillId="0" borderId="0" applyFont="0" applyFill="0" applyBorder="0" applyAlignment="0" applyProtection="0"/>
    <xf numFmtId="0" fontId="8" fillId="0" borderId="0"/>
    <xf numFmtId="0" fontId="7" fillId="0" borderId="0"/>
    <xf numFmtId="0" fontId="8" fillId="0" borderId="0"/>
    <xf numFmtId="0" fontId="7" fillId="0" borderId="0"/>
    <xf numFmtId="184" fontId="8" fillId="0" borderId="0"/>
    <xf numFmtId="9" fontId="7" fillId="0" borderId="0" applyFont="0" applyFill="0" applyBorder="0" applyAlignment="0" applyProtection="0"/>
  </cellStyleXfs>
  <cellXfs count="142">
    <xf numFmtId="0" fontId="0" fillId="0" borderId="0" xfId="0"/>
    <xf numFmtId="0" fontId="20" fillId="13" borderId="8" xfId="0" applyFont="1" applyFill="1" applyBorder="1" applyAlignment="1">
      <alignment horizontal="center" vertical="center" wrapText="1"/>
    </xf>
    <xf numFmtId="166" fontId="16" fillId="9" borderId="8" xfId="1" applyNumberFormat="1" applyFont="1" applyFill="1" applyBorder="1" applyAlignment="1">
      <alignment horizontal="center" vertical="center"/>
    </xf>
    <xf numFmtId="0" fontId="20" fillId="0" borderId="0" xfId="0" applyFont="1"/>
    <xf numFmtId="0" fontId="9" fillId="0" borderId="0" xfId="0" applyFont="1"/>
    <xf numFmtId="164" fontId="16" fillId="8" borderId="8" xfId="1" applyNumberFormat="1" applyFont="1" applyFill="1" applyBorder="1" applyAlignment="1">
      <alignment horizontal="center" vertical="center"/>
    </xf>
    <xf numFmtId="0" fontId="5" fillId="9" borderId="8" xfId="1" applyFont="1" applyFill="1" applyBorder="1" applyAlignment="1">
      <alignment horizontal="center" vertical="center"/>
    </xf>
    <xf numFmtId="164" fontId="16" fillId="10" borderId="8" xfId="1" applyNumberFormat="1" applyFont="1" applyFill="1" applyBorder="1" applyAlignment="1">
      <alignment horizontal="center" vertical="center"/>
    </xf>
    <xf numFmtId="166" fontId="22" fillId="10" borderId="8" xfId="1" applyNumberFormat="1" applyFont="1" applyFill="1" applyBorder="1" applyAlignment="1">
      <alignment horizontal="center" vertical="center"/>
    </xf>
    <xf numFmtId="166" fontId="23" fillId="10" borderId="8" xfId="1" applyNumberFormat="1" applyFont="1" applyFill="1" applyBorder="1" applyAlignment="1">
      <alignment horizontal="center" vertical="center"/>
    </xf>
    <xf numFmtId="166" fontId="18" fillId="8" borderId="8" xfId="1" applyNumberFormat="1" applyFont="1" applyFill="1" applyBorder="1" applyAlignment="1">
      <alignment horizontal="center" vertical="center"/>
    </xf>
    <xf numFmtId="166" fontId="16" fillId="11" borderId="8" xfId="1" applyNumberFormat="1" applyFont="1" applyFill="1" applyBorder="1" applyAlignment="1">
      <alignment horizontal="center" vertical="center"/>
    </xf>
    <xf numFmtId="0" fontId="16" fillId="9" borderId="8" xfId="1" applyFont="1" applyFill="1" applyBorder="1" applyAlignment="1">
      <alignment horizontal="center" vertical="center"/>
    </xf>
    <xf numFmtId="166" fontId="19" fillId="8" borderId="8" xfId="1" applyNumberFormat="1" applyFont="1" applyFill="1" applyBorder="1" applyAlignment="1">
      <alignment horizontal="center" vertical="center"/>
    </xf>
    <xf numFmtId="166" fontId="16" fillId="0" borderId="8" xfId="1" applyNumberFormat="1" applyFont="1" applyBorder="1" applyAlignment="1">
      <alignment horizontal="center" vertical="center"/>
    </xf>
    <xf numFmtId="166" fontId="25" fillId="16" borderId="8" xfId="1" applyNumberFormat="1" applyFont="1" applyFill="1" applyBorder="1" applyAlignment="1">
      <alignment horizontal="center" vertical="center"/>
    </xf>
    <xf numFmtId="164" fontId="16" fillId="8" borderId="8" xfId="10" applyNumberFormat="1" applyFont="1" applyFill="1" applyBorder="1" applyAlignment="1">
      <alignment horizontal="center" vertical="center"/>
    </xf>
    <xf numFmtId="164" fontId="18" fillId="8" borderId="8" xfId="1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6" fontId="5" fillId="0" borderId="8" xfId="1" applyNumberFormat="1" applyFont="1" applyBorder="1" applyAlignment="1">
      <alignment horizontal="center" vertical="center" wrapText="1"/>
    </xf>
    <xf numFmtId="0" fontId="25" fillId="3" borderId="5" xfId="1" applyFont="1" applyFill="1" applyBorder="1" applyAlignment="1">
      <alignment horizontal="center" vertical="center" wrapText="1"/>
    </xf>
    <xf numFmtId="0" fontId="25" fillId="3" borderId="7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25" fillId="6" borderId="5" xfId="1" applyFont="1" applyFill="1" applyBorder="1" applyAlignment="1">
      <alignment horizontal="center" vertical="center" wrapText="1"/>
    </xf>
    <xf numFmtId="0" fontId="21" fillId="6" borderId="6" xfId="1" applyFont="1" applyFill="1" applyBorder="1" applyAlignment="1">
      <alignment horizontal="center" vertical="center" wrapText="1"/>
    </xf>
    <xf numFmtId="9" fontId="21" fillId="6" borderId="7" xfId="1" applyNumberFormat="1" applyFont="1" applyFill="1" applyBorder="1" applyAlignment="1">
      <alignment horizontal="center" vertical="center"/>
    </xf>
    <xf numFmtId="0" fontId="11" fillId="7" borderId="0" xfId="1" applyFont="1" applyFill="1"/>
    <xf numFmtId="0" fontId="25" fillId="3" borderId="8" xfId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14" fillId="5" borderId="27" xfId="1" applyFont="1" applyFill="1" applyBorder="1" applyAlignment="1">
      <alignment horizontal="center" vertical="center" wrapText="1"/>
    </xf>
    <xf numFmtId="0" fontId="14" fillId="5" borderId="12" xfId="1" applyFont="1" applyFill="1" applyBorder="1" applyAlignment="1">
      <alignment horizontal="center" vertical="center" wrapText="1"/>
    </xf>
    <xf numFmtId="0" fontId="14" fillId="5" borderId="26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67" fontId="3" fillId="0" borderId="8" xfId="1" applyNumberFormat="1" applyFont="1" applyBorder="1" applyAlignment="1">
      <alignment horizontal="center"/>
    </xf>
    <xf numFmtId="166" fontId="17" fillId="8" borderId="8" xfId="1" applyNumberFormat="1" applyFont="1" applyFill="1" applyBorder="1" applyAlignment="1">
      <alignment horizontal="center" vertical="center" wrapText="1"/>
    </xf>
    <xf numFmtId="0" fontId="16" fillId="8" borderId="8" xfId="1" applyFont="1" applyFill="1" applyBorder="1" applyAlignment="1">
      <alignment horizontal="center" vertical="center" wrapText="1"/>
    </xf>
    <xf numFmtId="0" fontId="16" fillId="0" borderId="8" xfId="1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546" applyFont="1"/>
    <xf numFmtId="0" fontId="9" fillId="0" borderId="0" xfId="546" applyFont="1" applyAlignment="1">
      <alignment horizontal="left" vertical="top"/>
    </xf>
    <xf numFmtId="0" fontId="9" fillId="7" borderId="0" xfId="546" applyFont="1" applyFill="1"/>
    <xf numFmtId="164" fontId="72" fillId="0" borderId="0" xfId="292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72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6" fillId="0" borderId="0" xfId="450" applyFont="1"/>
    <xf numFmtId="0" fontId="16" fillId="7" borderId="0" xfId="545" applyFont="1" applyFill="1"/>
    <xf numFmtId="0" fontId="11" fillId="12" borderId="0" xfId="327" applyFont="1" applyFill="1"/>
    <xf numFmtId="49" fontId="11" fillId="12" borderId="0" xfId="1" applyNumberFormat="1" applyFont="1" applyFill="1" applyAlignment="1">
      <alignment vertical="center" wrapText="1"/>
    </xf>
    <xf numFmtId="0" fontId="11" fillId="12" borderId="0" xfId="327" applyFont="1" applyFill="1" applyAlignment="1">
      <alignment vertical="center"/>
    </xf>
    <xf numFmtId="0" fontId="11" fillId="12" borderId="0" xfId="327" applyFont="1" applyFill="1" applyAlignment="1">
      <alignment wrapText="1"/>
    </xf>
    <xf numFmtId="0" fontId="16" fillId="0" borderId="0" xfId="545" applyFont="1"/>
    <xf numFmtId="166" fontId="11" fillId="0" borderId="0" xfId="0" applyNumberFormat="1" applyFont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166" fontId="16" fillId="10" borderId="8" xfId="1" applyNumberFormat="1" applyFont="1" applyFill="1" applyBorder="1" applyAlignment="1">
      <alignment horizontal="center" vertical="center"/>
    </xf>
    <xf numFmtId="166" fontId="16" fillId="8" borderId="8" xfId="1" applyNumberFormat="1" applyFont="1" applyFill="1" applyBorder="1" applyAlignment="1">
      <alignment horizontal="center" vertical="center"/>
    </xf>
    <xf numFmtId="166" fontId="16" fillId="2" borderId="13" xfId="1" applyNumberFormat="1" applyFont="1" applyFill="1" applyBorder="1" applyAlignment="1">
      <alignment horizontal="center" vertical="center" wrapText="1"/>
    </xf>
    <xf numFmtId="166" fontId="17" fillId="8" borderId="8" xfId="1" applyNumberFormat="1" applyFont="1" applyFill="1" applyBorder="1" applyAlignment="1">
      <alignment horizontal="center" vertical="center"/>
    </xf>
    <xf numFmtId="0" fontId="9" fillId="0" borderId="0" xfId="292" applyFont="1"/>
    <xf numFmtId="0" fontId="9" fillId="13" borderId="0" xfId="0" applyFont="1" applyFill="1"/>
    <xf numFmtId="0" fontId="20" fillId="13" borderId="0" xfId="0" applyFont="1" applyFill="1"/>
    <xf numFmtId="49" fontId="11" fillId="13" borderId="8" xfId="0" applyNumberFormat="1" applyFont="1" applyFill="1" applyBorder="1" applyAlignment="1">
      <alignment horizontal="center" vertical="center" wrapText="1"/>
    </xf>
    <xf numFmtId="164" fontId="20" fillId="13" borderId="8" xfId="0" applyNumberFormat="1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164" fontId="20" fillId="15" borderId="8" xfId="0" applyNumberFormat="1" applyFont="1" applyFill="1" applyBorder="1" applyAlignment="1">
      <alignment horizontal="center" vertical="center"/>
    </xf>
    <xf numFmtId="166" fontId="74" fillId="15" borderId="8" xfId="0" applyNumberFormat="1" applyFont="1" applyFill="1" applyBorder="1" applyAlignment="1">
      <alignment horizontal="center" vertical="center"/>
    </xf>
    <xf numFmtId="166" fontId="75" fillId="15" borderId="8" xfId="0" applyNumberFormat="1" applyFont="1" applyFill="1" applyBorder="1" applyAlignment="1">
      <alignment horizontal="center" vertical="center"/>
    </xf>
    <xf numFmtId="166" fontId="20" fillId="13" borderId="8" xfId="0" applyNumberFormat="1" applyFont="1" applyFill="1" applyBorder="1" applyAlignment="1">
      <alignment horizontal="center" vertical="center"/>
    </xf>
    <xf numFmtId="166" fontId="3" fillId="13" borderId="8" xfId="0" applyNumberFormat="1" applyFont="1" applyFill="1" applyBorder="1" applyAlignment="1">
      <alignment horizontal="center" vertical="center"/>
    </xf>
    <xf numFmtId="166" fontId="11" fillId="13" borderId="8" xfId="0" applyNumberFormat="1" applyFont="1" applyFill="1" applyBorder="1" applyAlignment="1">
      <alignment vertical="center" wrapText="1"/>
    </xf>
    <xf numFmtId="166" fontId="20" fillId="73" borderId="8" xfId="0" applyNumberFormat="1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20" fillId="13" borderId="8" xfId="0" applyFont="1" applyFill="1" applyBorder="1" applyAlignment="1">
      <alignment horizontal="center" vertical="center"/>
    </xf>
    <xf numFmtId="166" fontId="10" fillId="13" borderId="8" xfId="0" applyNumberFormat="1" applyFont="1" applyFill="1" applyBorder="1" applyAlignment="1">
      <alignment horizontal="center" vertical="center"/>
    </xf>
    <xf numFmtId="166" fontId="20" fillId="14" borderId="8" xfId="0" applyNumberFormat="1" applyFont="1" applyFill="1" applyBorder="1" applyAlignment="1">
      <alignment horizontal="center" vertical="center"/>
    </xf>
    <xf numFmtId="166" fontId="20" fillId="0" borderId="8" xfId="0" applyNumberFormat="1" applyFont="1" applyBorder="1" applyAlignment="1">
      <alignment horizontal="center" vertical="center"/>
    </xf>
    <xf numFmtId="166" fontId="73" fillId="74" borderId="8" xfId="0" applyNumberFormat="1" applyFont="1" applyFill="1" applyBorder="1" applyAlignment="1">
      <alignment horizontal="center" vertical="center"/>
    </xf>
    <xf numFmtId="164" fontId="3" fillId="13" borderId="8" xfId="0" applyNumberFormat="1" applyFont="1" applyFill="1" applyBorder="1" applyAlignment="1">
      <alignment horizontal="center" vertical="center"/>
    </xf>
    <xf numFmtId="166" fontId="20" fillId="0" borderId="0" xfId="0" applyNumberFormat="1" applyFont="1"/>
    <xf numFmtId="164" fontId="72" fillId="0" borderId="14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73" fillId="13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 wrapText="1"/>
    </xf>
    <xf numFmtId="0" fontId="76" fillId="7" borderId="10" xfId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77" fillId="0" borderId="4" xfId="1" applyFont="1" applyBorder="1" applyAlignment="1">
      <alignment horizontal="center" vertical="center" wrapText="1"/>
    </xf>
    <xf numFmtId="166" fontId="78" fillId="0" borderId="4" xfId="1" applyNumberFormat="1" applyFont="1" applyBorder="1" applyAlignment="1">
      <alignment horizontal="center" vertical="center"/>
    </xf>
    <xf numFmtId="16" fontId="16" fillId="8" borderId="4" xfId="1" applyNumberFormat="1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left" vertical="center" wrapText="1"/>
    </xf>
    <xf numFmtId="166" fontId="78" fillId="0" borderId="30" xfId="1" applyNumberFormat="1" applyFont="1" applyBorder="1" applyAlignment="1">
      <alignment horizontal="center" vertical="center"/>
    </xf>
    <xf numFmtId="0" fontId="79" fillId="0" borderId="0" xfId="0" applyFont="1" applyAlignment="1">
      <alignment horizontal="left" vertical="center" wrapText="1"/>
    </xf>
    <xf numFmtId="49" fontId="80" fillId="7" borderId="10" xfId="1" applyNumberFormat="1" applyFont="1" applyFill="1" applyBorder="1" applyAlignment="1">
      <alignment horizontal="center" vertical="center" wrapText="1"/>
    </xf>
    <xf numFmtId="185" fontId="81" fillId="7" borderId="4" xfId="1" applyNumberFormat="1" applyFont="1" applyFill="1" applyBorder="1" applyAlignment="1">
      <alignment horizontal="center" vertical="center" wrapText="1"/>
    </xf>
    <xf numFmtId="164" fontId="82" fillId="75" borderId="4" xfId="1" applyNumberFormat="1" applyFont="1" applyFill="1" applyBorder="1" applyAlignment="1">
      <alignment horizontal="center" vertical="center"/>
    </xf>
    <xf numFmtId="0" fontId="81" fillId="75" borderId="4" xfId="1" applyFont="1" applyFill="1" applyBorder="1" applyAlignment="1">
      <alignment horizontal="center" vertical="center"/>
    </xf>
    <xf numFmtId="164" fontId="82" fillId="4" borderId="4" xfId="1" applyNumberFormat="1" applyFont="1" applyFill="1" applyBorder="1" applyAlignment="1">
      <alignment horizontal="center" vertical="center"/>
    </xf>
    <xf numFmtId="166" fontId="83" fillId="4" borderId="4" xfId="1" applyNumberFormat="1" applyFont="1" applyFill="1" applyBorder="1" applyAlignment="1">
      <alignment horizontal="center" vertical="center"/>
    </xf>
    <xf numFmtId="166" fontId="84" fillId="4" borderId="4" xfId="1" applyNumberFormat="1" applyFont="1" applyFill="1" applyBorder="1" applyAlignment="1">
      <alignment horizontal="center" vertical="center"/>
    </xf>
    <xf numFmtId="166" fontId="82" fillId="4" borderId="4" xfId="1" applyNumberFormat="1" applyFont="1" applyFill="1" applyBorder="1" applyAlignment="1">
      <alignment horizontal="center" vertical="center"/>
    </xf>
    <xf numFmtId="166" fontId="82" fillId="76" borderId="4" xfId="1" applyNumberFormat="1" applyFont="1" applyFill="1" applyBorder="1" applyAlignment="1">
      <alignment horizontal="center" vertical="center"/>
    </xf>
    <xf numFmtId="166" fontId="85" fillId="7" borderId="4" xfId="1" applyNumberFormat="1" applyFont="1" applyFill="1" applyBorder="1" applyAlignment="1">
      <alignment horizontal="center" vertical="center"/>
    </xf>
    <xf numFmtId="166" fontId="86" fillId="7" borderId="4" xfId="1" applyNumberFormat="1" applyFont="1" applyFill="1" applyBorder="1" applyAlignment="1">
      <alignment horizontal="center" vertical="center" wrapText="1"/>
    </xf>
    <xf numFmtId="0" fontId="82" fillId="75" borderId="4" xfId="1" applyFont="1" applyFill="1" applyBorder="1" applyAlignment="1">
      <alignment horizontal="center" vertical="center"/>
    </xf>
    <xf numFmtId="166" fontId="87" fillId="7" borderId="4" xfId="1" applyNumberFormat="1" applyFont="1" applyFill="1" applyBorder="1" applyAlignment="1">
      <alignment horizontal="center" vertical="center"/>
    </xf>
    <xf numFmtId="166" fontId="82" fillId="0" borderId="4" xfId="1" applyNumberFormat="1" applyFont="1" applyBorder="1" applyAlignment="1">
      <alignment horizontal="center" vertical="center"/>
    </xf>
    <xf numFmtId="166" fontId="88" fillId="6" borderId="4" xfId="1" applyNumberFormat="1" applyFont="1" applyFill="1" applyBorder="1" applyAlignment="1">
      <alignment horizontal="center" vertical="center"/>
    </xf>
    <xf numFmtId="164" fontId="82" fillId="7" borderId="33" xfId="10" applyNumberFormat="1" applyFont="1" applyFill="1" applyBorder="1" applyAlignment="1">
      <alignment horizontal="center" vertical="center"/>
    </xf>
    <xf numFmtId="164" fontId="85" fillId="7" borderId="34" xfId="1" applyNumberFormat="1" applyFont="1" applyFill="1" applyBorder="1" applyAlignment="1">
      <alignment horizontal="center" vertical="center"/>
    </xf>
    <xf numFmtId="164" fontId="89" fillId="0" borderId="12" xfId="292" applyNumberFormat="1" applyFont="1" applyBorder="1" applyAlignment="1">
      <alignment horizontal="center" vertical="center"/>
    </xf>
    <xf numFmtId="164" fontId="90" fillId="0" borderId="12" xfId="0" applyNumberFormat="1" applyFont="1" applyBorder="1" applyAlignment="1">
      <alignment horizontal="center" vertical="center"/>
    </xf>
    <xf numFmtId="164" fontId="89" fillId="0" borderId="12" xfId="0" applyNumberFormat="1" applyFont="1" applyBorder="1" applyAlignment="1">
      <alignment horizontal="center" vertical="center"/>
    </xf>
    <xf numFmtId="0" fontId="90" fillId="0" borderId="0" xfId="0" applyFont="1"/>
    <xf numFmtId="2" fontId="91" fillId="0" borderId="12" xfId="0" applyNumberFormat="1" applyFont="1" applyBorder="1" applyAlignment="1">
      <alignment horizontal="center" vertical="center"/>
    </xf>
    <xf numFmtId="0" fontId="14" fillId="5" borderId="8" xfId="1" applyFont="1" applyFill="1" applyBorder="1" applyAlignment="1">
      <alignment horizontal="center" vertical="center" wrapText="1"/>
    </xf>
    <xf numFmtId="0" fontId="76" fillId="7" borderId="8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77" fillId="0" borderId="8" xfId="1" applyFont="1" applyBorder="1" applyAlignment="1">
      <alignment horizontal="center" vertical="center" wrapText="1"/>
    </xf>
    <xf numFmtId="166" fontId="78" fillId="0" borderId="8" xfId="1" applyNumberFormat="1" applyFont="1" applyBorder="1" applyAlignment="1">
      <alignment horizontal="center" vertical="center"/>
    </xf>
    <xf numFmtId="16" fontId="16" fillId="8" borderId="8" xfId="1" applyNumberFormat="1" applyFont="1" applyFill="1" applyBorder="1" applyAlignment="1">
      <alignment horizontal="center" vertical="center" wrapText="1"/>
    </xf>
    <xf numFmtId="166" fontId="77" fillId="0" borderId="8" xfId="1" applyNumberFormat="1" applyFont="1" applyBorder="1" applyAlignment="1">
      <alignment horizontal="center" vertical="center"/>
    </xf>
    <xf numFmtId="9" fontId="79" fillId="0" borderId="0" xfId="550" applyFont="1" applyAlignment="1">
      <alignment horizontal="left" vertical="center" wrapText="1"/>
    </xf>
    <xf numFmtId="0" fontId="17" fillId="2" borderId="8" xfId="1" applyFont="1" applyFill="1" applyBorder="1" applyAlignment="1">
      <alignment horizontal="center" vertical="center" wrapText="1"/>
    </xf>
    <xf numFmtId="169" fontId="5" fillId="7" borderId="8" xfId="146" applyNumberFormat="1" applyFont="1" applyFill="1" applyBorder="1" applyAlignment="1">
      <alignment horizontal="center" vertical="center" wrapText="1"/>
    </xf>
    <xf numFmtId="49" fontId="80" fillId="7" borderId="31" xfId="1" applyNumberFormat="1" applyFont="1" applyFill="1" applyBorder="1" applyAlignment="1">
      <alignment horizontal="center" vertical="center" wrapText="1"/>
    </xf>
    <xf numFmtId="49" fontId="80" fillId="7" borderId="32" xfId="1" applyNumberFormat="1" applyFont="1" applyFill="1" applyBorder="1" applyAlignment="1">
      <alignment horizontal="center" vertical="center" wrapText="1"/>
    </xf>
    <xf numFmtId="169" fontId="5" fillId="13" borderId="8" xfId="0" applyNumberFormat="1" applyFont="1" applyFill="1" applyBorder="1" applyAlignment="1">
      <alignment horizontal="center" vertical="center" wrapText="1"/>
    </xf>
    <xf numFmtId="49" fontId="11" fillId="7" borderId="8" xfId="1" applyNumberFormat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4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9" fontId="5" fillId="7" borderId="4" xfId="146" applyNumberFormat="1" applyFont="1" applyFill="1" applyBorder="1" applyAlignment="1">
      <alignment horizontal="center" vertical="center" wrapText="1"/>
    </xf>
  </cellXfs>
  <cellStyles count="551">
    <cellStyle name="          _x000d__x000a_386grabber=VGA.3GR_x000d__x000a_" xfId="17" xr:uid="{00000000-0005-0000-0000-000000000000}"/>
    <cellStyle name="_Hoja1" xfId="18" xr:uid="{00000000-0005-0000-0000-000001000000}"/>
    <cellStyle name="_Hoja1_1" xfId="19" xr:uid="{00000000-0005-0000-0000-000002000000}"/>
    <cellStyle name="_Hoja1_1 2" xfId="435" xr:uid="{00000000-0005-0000-0000-000003000000}"/>
    <cellStyle name="_Hoja1_2" xfId="20" xr:uid="{00000000-0005-0000-0000-000004000000}"/>
    <cellStyle name="_Hoja1_2 2" xfId="436" xr:uid="{00000000-0005-0000-0000-000005000000}"/>
    <cellStyle name="_Hoja1_3" xfId="21" xr:uid="{00000000-0005-0000-0000-000006000000}"/>
    <cellStyle name="_Hoja1_4" xfId="22" xr:uid="{00000000-0005-0000-0000-000007000000}"/>
    <cellStyle name="_Hoja1_4 2" xfId="437" xr:uid="{00000000-0005-0000-0000-000008000000}"/>
    <cellStyle name="20% - Énfasis1 2" xfId="23" xr:uid="{00000000-0005-0000-0000-000009000000}"/>
    <cellStyle name="20% - Énfasis1 2 2" xfId="451" xr:uid="{00000000-0005-0000-0000-00000A000000}"/>
    <cellStyle name="20% - Énfasis2 2" xfId="24" xr:uid="{00000000-0005-0000-0000-00000B000000}"/>
    <cellStyle name="20% - Énfasis2 2 2" xfId="452" xr:uid="{00000000-0005-0000-0000-00000C000000}"/>
    <cellStyle name="20% - Énfasis3 2" xfId="25" xr:uid="{00000000-0005-0000-0000-00000D000000}"/>
    <cellStyle name="20% - Énfasis3 2 2" xfId="453" xr:uid="{00000000-0005-0000-0000-00000E000000}"/>
    <cellStyle name="20% - Énfasis4 2" xfId="26" xr:uid="{00000000-0005-0000-0000-00000F000000}"/>
    <cellStyle name="20% - Énfasis4 2 2" xfId="454" xr:uid="{00000000-0005-0000-0000-000010000000}"/>
    <cellStyle name="20% - Énfasis5 2" xfId="27" xr:uid="{00000000-0005-0000-0000-000011000000}"/>
    <cellStyle name="20% - Énfasis5 2 2" xfId="455" xr:uid="{00000000-0005-0000-0000-000012000000}"/>
    <cellStyle name="20% - Énfasis6 2" xfId="28" xr:uid="{00000000-0005-0000-0000-000013000000}"/>
    <cellStyle name="20% - Énfasis6 2 2" xfId="456" xr:uid="{00000000-0005-0000-0000-000014000000}"/>
    <cellStyle name="20% - 强调文字颜色 1" xfId="29" xr:uid="{00000000-0005-0000-0000-000015000000}"/>
    <cellStyle name="20% - 强调文字颜色 1 2" xfId="30" xr:uid="{00000000-0005-0000-0000-000016000000}"/>
    <cellStyle name="20% - 强调文字颜色 2" xfId="31" xr:uid="{00000000-0005-0000-0000-000017000000}"/>
    <cellStyle name="20% - 强调文字颜色 2 2" xfId="32" xr:uid="{00000000-0005-0000-0000-000018000000}"/>
    <cellStyle name="20% - 强调文字颜色 3" xfId="33" xr:uid="{00000000-0005-0000-0000-000019000000}"/>
    <cellStyle name="20% - 强调文字颜色 3 2" xfId="34" xr:uid="{00000000-0005-0000-0000-00001A000000}"/>
    <cellStyle name="20% - 强调文字颜色 4" xfId="35" xr:uid="{00000000-0005-0000-0000-00001B000000}"/>
    <cellStyle name="20% - 强调文字颜色 4 2" xfId="36" xr:uid="{00000000-0005-0000-0000-00001C000000}"/>
    <cellStyle name="20% - 强调文字颜色 5" xfId="37" xr:uid="{00000000-0005-0000-0000-00001D000000}"/>
    <cellStyle name="20% - 强调文字颜色 5 2" xfId="38" xr:uid="{00000000-0005-0000-0000-00001E000000}"/>
    <cellStyle name="20% - 强调文字颜色 6" xfId="39" xr:uid="{00000000-0005-0000-0000-00001F000000}"/>
    <cellStyle name="20% - 强调文字颜色 6 2" xfId="40" xr:uid="{00000000-0005-0000-0000-000020000000}"/>
    <cellStyle name="40% - Énfasis1 2" xfId="41" xr:uid="{00000000-0005-0000-0000-000021000000}"/>
    <cellStyle name="40% - Énfasis1 2 2" xfId="457" xr:uid="{00000000-0005-0000-0000-000022000000}"/>
    <cellStyle name="40% - Énfasis2 2" xfId="42" xr:uid="{00000000-0005-0000-0000-000023000000}"/>
    <cellStyle name="40% - Énfasis2 2 2" xfId="458" xr:uid="{00000000-0005-0000-0000-000024000000}"/>
    <cellStyle name="40% - Énfasis3 2" xfId="43" xr:uid="{00000000-0005-0000-0000-000025000000}"/>
    <cellStyle name="40% - Énfasis3 2 2" xfId="459" xr:uid="{00000000-0005-0000-0000-000026000000}"/>
    <cellStyle name="40% - Énfasis4 2" xfId="44" xr:uid="{00000000-0005-0000-0000-000027000000}"/>
    <cellStyle name="40% - Énfasis4 2 2" xfId="460" xr:uid="{00000000-0005-0000-0000-000028000000}"/>
    <cellStyle name="40% - Énfasis5 2" xfId="45" xr:uid="{00000000-0005-0000-0000-000029000000}"/>
    <cellStyle name="40% - Énfasis5 2 2" xfId="461" xr:uid="{00000000-0005-0000-0000-00002A000000}"/>
    <cellStyle name="40% - Énfasis6 2" xfId="46" xr:uid="{00000000-0005-0000-0000-00002B000000}"/>
    <cellStyle name="40% - Énfasis6 2 2" xfId="462" xr:uid="{00000000-0005-0000-0000-00002C000000}"/>
    <cellStyle name="40% - 强调文字颜色 1" xfId="47" xr:uid="{00000000-0005-0000-0000-00002D000000}"/>
    <cellStyle name="40% - 强调文字颜色 1 2" xfId="48" xr:uid="{00000000-0005-0000-0000-00002E000000}"/>
    <cellStyle name="40% - 强调文字颜色 2" xfId="49" xr:uid="{00000000-0005-0000-0000-00002F000000}"/>
    <cellStyle name="40% - 强调文字颜色 2 2" xfId="50" xr:uid="{00000000-0005-0000-0000-000030000000}"/>
    <cellStyle name="40% - 强调文字颜色 3" xfId="51" xr:uid="{00000000-0005-0000-0000-000031000000}"/>
    <cellStyle name="40% - 强调文字颜色 3 2" xfId="52" xr:uid="{00000000-0005-0000-0000-000032000000}"/>
    <cellStyle name="40% - 强调文字颜色 4" xfId="53" xr:uid="{00000000-0005-0000-0000-000033000000}"/>
    <cellStyle name="40% - 强调文字颜色 4 2" xfId="54" xr:uid="{00000000-0005-0000-0000-000034000000}"/>
    <cellStyle name="40% - 强调文字颜色 5" xfId="55" xr:uid="{00000000-0005-0000-0000-000035000000}"/>
    <cellStyle name="40% - 强调文字颜色 5 2" xfId="56" xr:uid="{00000000-0005-0000-0000-000036000000}"/>
    <cellStyle name="40% - 强调文字颜色 6" xfId="57" xr:uid="{00000000-0005-0000-0000-000037000000}"/>
    <cellStyle name="40% - 强调文字颜色 6 2" xfId="58" xr:uid="{00000000-0005-0000-0000-000038000000}"/>
    <cellStyle name="60% - Énfasis1 2" xfId="59" xr:uid="{00000000-0005-0000-0000-000039000000}"/>
    <cellStyle name="60% - Énfasis1 2 2" xfId="463" xr:uid="{00000000-0005-0000-0000-00003A000000}"/>
    <cellStyle name="60% - Énfasis2 2" xfId="60" xr:uid="{00000000-0005-0000-0000-00003B000000}"/>
    <cellStyle name="60% - Énfasis2 2 2" xfId="464" xr:uid="{00000000-0005-0000-0000-00003C000000}"/>
    <cellStyle name="60% - Énfasis3 2" xfId="61" xr:uid="{00000000-0005-0000-0000-00003D000000}"/>
    <cellStyle name="60% - Énfasis3 2 2" xfId="465" xr:uid="{00000000-0005-0000-0000-00003E000000}"/>
    <cellStyle name="60% - Énfasis4 2" xfId="62" xr:uid="{00000000-0005-0000-0000-00003F000000}"/>
    <cellStyle name="60% - Énfasis4 2 2" xfId="466" xr:uid="{00000000-0005-0000-0000-000040000000}"/>
    <cellStyle name="60% - Énfasis5 2" xfId="63" xr:uid="{00000000-0005-0000-0000-000041000000}"/>
    <cellStyle name="60% - Énfasis5 2 2" xfId="467" xr:uid="{00000000-0005-0000-0000-000042000000}"/>
    <cellStyle name="60% - Énfasis6 2" xfId="64" xr:uid="{00000000-0005-0000-0000-000043000000}"/>
    <cellStyle name="60% - Énfasis6 2 2" xfId="468" xr:uid="{00000000-0005-0000-0000-000044000000}"/>
    <cellStyle name="60% - 强调文字颜色 1" xfId="65" xr:uid="{00000000-0005-0000-0000-000045000000}"/>
    <cellStyle name="60% - 强调文字颜色 1 2" xfId="66" xr:uid="{00000000-0005-0000-0000-000046000000}"/>
    <cellStyle name="60% - 强调文字颜色 2" xfId="67" xr:uid="{00000000-0005-0000-0000-000047000000}"/>
    <cellStyle name="60% - 强调文字颜色 2 2" xfId="68" xr:uid="{00000000-0005-0000-0000-000048000000}"/>
    <cellStyle name="60% - 强调文字颜色 3" xfId="69" xr:uid="{00000000-0005-0000-0000-000049000000}"/>
    <cellStyle name="60% - 强调文字颜色 3 2" xfId="70" xr:uid="{00000000-0005-0000-0000-00004A000000}"/>
    <cellStyle name="60% - 强调文字颜色 4" xfId="71" xr:uid="{00000000-0005-0000-0000-00004B000000}"/>
    <cellStyle name="60% - 强调文字颜色 4 2" xfId="72" xr:uid="{00000000-0005-0000-0000-00004C000000}"/>
    <cellStyle name="60% - 强调文字颜色 5" xfId="73" xr:uid="{00000000-0005-0000-0000-00004D000000}"/>
    <cellStyle name="60% - 强调文字颜色 5 2" xfId="74" xr:uid="{00000000-0005-0000-0000-00004E000000}"/>
    <cellStyle name="60% - 强调文字颜色 6" xfId="75" xr:uid="{00000000-0005-0000-0000-00004F000000}"/>
    <cellStyle name="60% - 强调文字颜色 6 2" xfId="76" xr:uid="{00000000-0005-0000-0000-000050000000}"/>
    <cellStyle name="Buena 2" xfId="77" xr:uid="{00000000-0005-0000-0000-000051000000}"/>
    <cellStyle name="Buena 2 2" xfId="469" xr:uid="{00000000-0005-0000-0000-000052000000}"/>
    <cellStyle name="Cálculo 2" xfId="78" xr:uid="{00000000-0005-0000-0000-000053000000}"/>
    <cellStyle name="Cálculo 2 2" xfId="470" xr:uid="{00000000-0005-0000-0000-000054000000}"/>
    <cellStyle name="Cálculo 2 2 2" xfId="514" xr:uid="{00000000-0005-0000-0000-000055000000}"/>
    <cellStyle name="Cálculo 2 2 3" xfId="539" xr:uid="{00000000-0005-0000-0000-000056000000}"/>
    <cellStyle name="Cálculo 2 3" xfId="505" xr:uid="{00000000-0005-0000-0000-000057000000}"/>
    <cellStyle name="Cálculo 2 4" xfId="504" xr:uid="{00000000-0005-0000-0000-000058000000}"/>
    <cellStyle name="Cancel" xfId="79" xr:uid="{00000000-0005-0000-0000-000059000000}"/>
    <cellStyle name="Celda de comprobación 2" xfId="80" xr:uid="{00000000-0005-0000-0000-00005A000000}"/>
    <cellStyle name="Celda de comprobación 2 2" xfId="471" xr:uid="{00000000-0005-0000-0000-00005B000000}"/>
    <cellStyle name="Celda vinculada 2" xfId="81" xr:uid="{00000000-0005-0000-0000-00005C000000}"/>
    <cellStyle name="Encabezado 4 2" xfId="82" xr:uid="{00000000-0005-0000-0000-00005D000000}"/>
    <cellStyle name="Encabezado 4 2 2" xfId="472" xr:uid="{00000000-0005-0000-0000-00005E000000}"/>
    <cellStyle name="Énfasis1 2" xfId="83" xr:uid="{00000000-0005-0000-0000-00005F000000}"/>
    <cellStyle name="Énfasis1 2 2" xfId="473" xr:uid="{00000000-0005-0000-0000-000060000000}"/>
    <cellStyle name="Énfasis2 2" xfId="84" xr:uid="{00000000-0005-0000-0000-000061000000}"/>
    <cellStyle name="Énfasis2 2 2" xfId="474" xr:uid="{00000000-0005-0000-0000-000062000000}"/>
    <cellStyle name="Énfasis3 2" xfId="85" xr:uid="{00000000-0005-0000-0000-000063000000}"/>
    <cellStyle name="Énfasis3 2 2" xfId="475" xr:uid="{00000000-0005-0000-0000-000064000000}"/>
    <cellStyle name="Énfasis4 2" xfId="86" xr:uid="{00000000-0005-0000-0000-000065000000}"/>
    <cellStyle name="Énfasis4 2 2" xfId="476" xr:uid="{00000000-0005-0000-0000-000066000000}"/>
    <cellStyle name="Énfasis5 2" xfId="87" xr:uid="{00000000-0005-0000-0000-000067000000}"/>
    <cellStyle name="Énfasis5 2 2" xfId="477" xr:uid="{00000000-0005-0000-0000-000068000000}"/>
    <cellStyle name="Énfasis6 2" xfId="88" xr:uid="{00000000-0005-0000-0000-000069000000}"/>
    <cellStyle name="Énfasis6 2 2" xfId="478" xr:uid="{00000000-0005-0000-0000-00006A000000}"/>
    <cellStyle name="Entrada 2" xfId="89" xr:uid="{00000000-0005-0000-0000-00006B000000}"/>
    <cellStyle name="Entrada 2 2" xfId="479" xr:uid="{00000000-0005-0000-0000-00006C000000}"/>
    <cellStyle name="Entrada 2 2 2" xfId="515" xr:uid="{00000000-0005-0000-0000-00006D000000}"/>
    <cellStyle name="Entrada 2 2 3" xfId="540" xr:uid="{00000000-0005-0000-0000-00006E000000}"/>
    <cellStyle name="Entrada 2 3" xfId="506" xr:uid="{00000000-0005-0000-0000-00006F000000}"/>
    <cellStyle name="Entrada 2 4" xfId="534" xr:uid="{00000000-0005-0000-0000-000070000000}"/>
    <cellStyle name="Estilo 1" xfId="90" xr:uid="{00000000-0005-0000-0000-000071000000}"/>
    <cellStyle name="Estilo 1 2" xfId="438" xr:uid="{00000000-0005-0000-0000-000072000000}"/>
    <cellStyle name="Euro" xfId="91" xr:uid="{00000000-0005-0000-0000-000073000000}"/>
    <cellStyle name="Euro 2" xfId="92" xr:uid="{00000000-0005-0000-0000-000074000000}"/>
    <cellStyle name="Euro 2 2" xfId="93" xr:uid="{00000000-0005-0000-0000-000075000000}"/>
    <cellStyle name="Euro 2 2 2" xfId="94" xr:uid="{00000000-0005-0000-0000-000076000000}"/>
    <cellStyle name="Euro 2 2 3" xfId="95" xr:uid="{00000000-0005-0000-0000-000077000000}"/>
    <cellStyle name="Euro 2 2 4" xfId="441" xr:uid="{00000000-0005-0000-0000-000078000000}"/>
    <cellStyle name="Euro 2 3" xfId="96" xr:uid="{00000000-0005-0000-0000-000079000000}"/>
    <cellStyle name="Euro 2 4" xfId="97" xr:uid="{00000000-0005-0000-0000-00007A000000}"/>
    <cellStyle name="Euro 2 4 2" xfId="442" xr:uid="{00000000-0005-0000-0000-00007B000000}"/>
    <cellStyle name="Euro 3" xfId="98" xr:uid="{00000000-0005-0000-0000-00007C000000}"/>
    <cellStyle name="Euro 3 2" xfId="443" xr:uid="{00000000-0005-0000-0000-00007D000000}"/>
    <cellStyle name="Euro 4" xfId="99" xr:uid="{00000000-0005-0000-0000-00007E000000}"/>
    <cellStyle name="Euro 5" xfId="100" xr:uid="{00000000-0005-0000-0000-00007F000000}"/>
    <cellStyle name="Euro 6" xfId="101" xr:uid="{00000000-0005-0000-0000-000080000000}"/>
    <cellStyle name="Euro 7" xfId="480" xr:uid="{00000000-0005-0000-0000-000081000000}"/>
    <cellStyle name="Excel Built-in Explanatory Text" xfId="4" xr:uid="{00000000-0005-0000-0000-000082000000}"/>
    <cellStyle name="Hipervínculo 2" xfId="102" xr:uid="{00000000-0005-0000-0000-000084000000}"/>
    <cellStyle name="Hipervínculo 2 2" xfId="103" xr:uid="{00000000-0005-0000-0000-000085000000}"/>
    <cellStyle name="Hipervínculo 2 2 2" xfId="104" xr:uid="{00000000-0005-0000-0000-000086000000}"/>
    <cellStyle name="Hipervínculo 2 2 2 2" xfId="105" xr:uid="{00000000-0005-0000-0000-000087000000}"/>
    <cellStyle name="Hipervínculo 2 2 2 2 2" xfId="106" xr:uid="{00000000-0005-0000-0000-000088000000}"/>
    <cellStyle name="Hipervínculo 2 2 2 3" xfId="107" xr:uid="{00000000-0005-0000-0000-000089000000}"/>
    <cellStyle name="Hipervínculo 2 2 2 3 2" xfId="108" xr:uid="{00000000-0005-0000-0000-00008A000000}"/>
    <cellStyle name="Hipervínculo 2 2 3" xfId="109" xr:uid="{00000000-0005-0000-0000-00008B000000}"/>
    <cellStyle name="Hipervínculo 2 3" xfId="110" xr:uid="{00000000-0005-0000-0000-00008C000000}"/>
    <cellStyle name="Hipervínculo 2 3 2" xfId="111" xr:uid="{00000000-0005-0000-0000-00008D000000}"/>
    <cellStyle name="Hipervínculo 2 3 2 2" xfId="112" xr:uid="{00000000-0005-0000-0000-00008E000000}"/>
    <cellStyle name="Hipervínculo 2 3 2 2 2" xfId="113" xr:uid="{00000000-0005-0000-0000-00008F000000}"/>
    <cellStyle name="Hipervínculo 2 3 2 3" xfId="114" xr:uid="{00000000-0005-0000-0000-000090000000}"/>
    <cellStyle name="Hipervínculo 2 3 3" xfId="115" xr:uid="{00000000-0005-0000-0000-000091000000}"/>
    <cellStyle name="Hipervínculo 2 4" xfId="116" xr:uid="{00000000-0005-0000-0000-000092000000}"/>
    <cellStyle name="Hipervínculo 2 4 2" xfId="117" xr:uid="{00000000-0005-0000-0000-000093000000}"/>
    <cellStyle name="Hipervínculo 2_Canguros" xfId="118" xr:uid="{00000000-0005-0000-0000-000094000000}"/>
    <cellStyle name="Hipervínculo 3" xfId="119" xr:uid="{00000000-0005-0000-0000-000095000000}"/>
    <cellStyle name="Incorrecto 2" xfId="120" xr:uid="{00000000-0005-0000-0000-000096000000}"/>
    <cellStyle name="Incorrecto 2 2" xfId="481" xr:uid="{00000000-0005-0000-0000-000097000000}"/>
    <cellStyle name="Millares 2" xfId="121" xr:uid="{00000000-0005-0000-0000-000098000000}"/>
    <cellStyle name="Millares 2 2" xfId="122" xr:uid="{00000000-0005-0000-0000-000099000000}"/>
    <cellStyle name="Millares 2 2 10" xfId="520" xr:uid="{00000000-0005-0000-0000-00009A000000}"/>
    <cellStyle name="Millares 2 2 10 2" xfId="544" xr:uid="{00000000-0005-0000-0000-00009B000000}"/>
    <cellStyle name="Millares 2 2 2" xfId="123" xr:uid="{00000000-0005-0000-0000-00009C000000}"/>
    <cellStyle name="Millares 2 2 2 2" xfId="124" xr:uid="{00000000-0005-0000-0000-00009D000000}"/>
    <cellStyle name="Millares 2 2 2 2 2" xfId="125" xr:uid="{00000000-0005-0000-0000-00009E000000}"/>
    <cellStyle name="Millares 2 2 2 2 2 2" xfId="126" xr:uid="{00000000-0005-0000-0000-00009F000000}"/>
    <cellStyle name="Millares 2 2 2 2 2 2 2" xfId="127" xr:uid="{00000000-0005-0000-0000-0000A0000000}"/>
    <cellStyle name="Millares 2 2 2 2 2 3" xfId="128" xr:uid="{00000000-0005-0000-0000-0000A1000000}"/>
    <cellStyle name="Millares 2 2 2 2 3" xfId="129" xr:uid="{00000000-0005-0000-0000-0000A2000000}"/>
    <cellStyle name="Millares 2 2 2 2 3 2" xfId="130" xr:uid="{00000000-0005-0000-0000-0000A3000000}"/>
    <cellStyle name="Millares 2 2 2 2 3 2 2" xfId="445" xr:uid="{00000000-0005-0000-0000-0000A4000000}"/>
    <cellStyle name="Millares 2 2 2 2 3 3" xfId="444" xr:uid="{00000000-0005-0000-0000-0000A5000000}"/>
    <cellStyle name="Millares 2 2 2 2 4" xfId="131" xr:uid="{00000000-0005-0000-0000-0000A6000000}"/>
    <cellStyle name="Millares 2 2 2 2 5" xfId="132" xr:uid="{00000000-0005-0000-0000-0000A7000000}"/>
    <cellStyle name="Millares 2 2 2 3" xfId="133" xr:uid="{00000000-0005-0000-0000-0000A8000000}"/>
    <cellStyle name="Millares 2 2 2 3 2" xfId="134" xr:uid="{00000000-0005-0000-0000-0000A9000000}"/>
    <cellStyle name="Millares 2 2 2 3 2 2" xfId="135" xr:uid="{00000000-0005-0000-0000-0000AA000000}"/>
    <cellStyle name="Millares 2 2 2 3 3" xfId="136" xr:uid="{00000000-0005-0000-0000-0000AB000000}"/>
    <cellStyle name="Millares 2 2 2 3 3 2" xfId="137" xr:uid="{00000000-0005-0000-0000-0000AC000000}"/>
    <cellStyle name="Millares 2 2 2 3 4" xfId="138" xr:uid="{00000000-0005-0000-0000-0000AD000000}"/>
    <cellStyle name="Millares 2 2 2 4" xfId="139" xr:uid="{00000000-0005-0000-0000-0000AE000000}"/>
    <cellStyle name="Millares 2 2 2 4 2" xfId="140" xr:uid="{00000000-0005-0000-0000-0000AF000000}"/>
    <cellStyle name="Millares 2 2 2 5" xfId="141" xr:uid="{00000000-0005-0000-0000-0000B0000000}"/>
    <cellStyle name="Millares 2 2 2 6" xfId="142" xr:uid="{00000000-0005-0000-0000-0000B1000000}"/>
    <cellStyle name="Millares 2 2 2 7" xfId="518" xr:uid="{00000000-0005-0000-0000-0000B2000000}"/>
    <cellStyle name="Millares 2 2 3" xfId="143" xr:uid="{00000000-0005-0000-0000-0000B3000000}"/>
    <cellStyle name="Millares 2 2 3 2" xfId="5" xr:uid="{00000000-0005-0000-0000-0000B4000000}"/>
    <cellStyle name="Millares 2 2 3 2 2" xfId="144" xr:uid="{00000000-0005-0000-0000-0000B5000000}"/>
    <cellStyle name="Millares 2 2 3 2 2 2" xfId="145" xr:uid="{00000000-0005-0000-0000-0000B6000000}"/>
    <cellStyle name="Millares 2 2 3 2 2 2 2" xfId="146" xr:uid="{00000000-0005-0000-0000-0000B7000000}"/>
    <cellStyle name="Millares 2 2 3 2 2 2 2 2 2 2" xfId="499" xr:uid="{00000000-0005-0000-0000-0000B8000000}"/>
    <cellStyle name="Millares 2 2 3 2 2 2 2 2 2 2 2" xfId="8" xr:uid="{00000000-0005-0000-0000-0000B9000000}"/>
    <cellStyle name="Millares 2 2 3 2 2 2 2 2 2 2 2 2" xfId="501" xr:uid="{00000000-0005-0000-0000-0000BA000000}"/>
    <cellStyle name="Millares 2 2 3 2 2 2 2 2 3 2" xfId="439" xr:uid="{00000000-0005-0000-0000-0000BB000000}"/>
    <cellStyle name="Millares 2 2 3 2 2 2 2 4" xfId="503" xr:uid="{00000000-0005-0000-0000-0000BC000000}"/>
    <cellStyle name="Millares 2 2 3 2 2 3" xfId="147" xr:uid="{00000000-0005-0000-0000-0000BD000000}"/>
    <cellStyle name="Millares 2 2 3 2 2 4" xfId="148" xr:uid="{00000000-0005-0000-0000-0000BE000000}"/>
    <cellStyle name="Millares 2 2 3 2 3" xfId="149" xr:uid="{00000000-0005-0000-0000-0000BF000000}"/>
    <cellStyle name="Millares 2 2 3 2 3 2" xfId="150" xr:uid="{00000000-0005-0000-0000-0000C0000000}"/>
    <cellStyle name="Millares 2 2 3 2 4" xfId="151" xr:uid="{00000000-0005-0000-0000-0000C1000000}"/>
    <cellStyle name="Millares 2 2 3 3" xfId="152" xr:uid="{00000000-0005-0000-0000-0000C2000000}"/>
    <cellStyle name="Millares 2 2 3 3 2" xfId="153" xr:uid="{00000000-0005-0000-0000-0000C3000000}"/>
    <cellStyle name="Millares 2 2 3 3 2 2" xfId="154" xr:uid="{00000000-0005-0000-0000-0000C4000000}"/>
    <cellStyle name="Millares 2 2 3 3 3" xfId="155" xr:uid="{00000000-0005-0000-0000-0000C5000000}"/>
    <cellStyle name="Millares 2 2 3 3 4" xfId="156" xr:uid="{00000000-0005-0000-0000-0000C6000000}"/>
    <cellStyle name="Millares 2 2 3 4" xfId="157" xr:uid="{00000000-0005-0000-0000-0000C7000000}"/>
    <cellStyle name="Millares 2 2 3 4 2" xfId="158" xr:uid="{00000000-0005-0000-0000-0000C8000000}"/>
    <cellStyle name="Millares 2 2 3 4 2 2 2 2 2" xfId="497" xr:uid="{00000000-0005-0000-0000-0000C9000000}"/>
    <cellStyle name="Millares 2 2 3 4 3" xfId="16" xr:uid="{00000000-0005-0000-0000-0000CA000000}"/>
    <cellStyle name="Millares 2 2 3 5" xfId="159" xr:uid="{00000000-0005-0000-0000-0000CB000000}"/>
    <cellStyle name="Millares 2 2 3 6" xfId="160" xr:uid="{00000000-0005-0000-0000-0000CC000000}"/>
    <cellStyle name="Millares 2 2 3 7" xfId="161" xr:uid="{00000000-0005-0000-0000-0000CD000000}"/>
    <cellStyle name="Millares 2 2 4" xfId="162" xr:uid="{00000000-0005-0000-0000-0000CE000000}"/>
    <cellStyle name="Millares 2 2 4 2" xfId="163" xr:uid="{00000000-0005-0000-0000-0000CF000000}"/>
    <cellStyle name="Millares 2 2 4 2 2" xfId="164" xr:uid="{00000000-0005-0000-0000-0000D0000000}"/>
    <cellStyle name="Millares 2 2 4 2 2 2" xfId="165" xr:uid="{00000000-0005-0000-0000-0000D1000000}"/>
    <cellStyle name="Millares 2 2 4 2 3" xfId="166" xr:uid="{00000000-0005-0000-0000-0000D2000000}"/>
    <cellStyle name="Millares 2 2 4 3" xfId="167" xr:uid="{00000000-0005-0000-0000-0000D3000000}"/>
    <cellStyle name="Millares 2 2 4 3 2" xfId="168" xr:uid="{00000000-0005-0000-0000-0000D4000000}"/>
    <cellStyle name="Millares 2 2 4 4" xfId="169" xr:uid="{00000000-0005-0000-0000-0000D5000000}"/>
    <cellStyle name="Millares 2 2 4 5" xfId="170" xr:uid="{00000000-0005-0000-0000-0000D6000000}"/>
    <cellStyle name="Millares 2 2 4 6" xfId="171" xr:uid="{00000000-0005-0000-0000-0000D7000000}"/>
    <cellStyle name="Millares 2 2 4 7" xfId="172" xr:uid="{00000000-0005-0000-0000-0000D8000000}"/>
    <cellStyle name="Millares 2 2 5" xfId="173" xr:uid="{00000000-0005-0000-0000-0000D9000000}"/>
    <cellStyle name="Millares 2 2 5 2" xfId="174" xr:uid="{00000000-0005-0000-0000-0000DA000000}"/>
    <cellStyle name="Millares 2 2 5 2 2" xfId="175" xr:uid="{00000000-0005-0000-0000-0000DB000000}"/>
    <cellStyle name="Millares 2 2 5 3" xfId="176" xr:uid="{00000000-0005-0000-0000-0000DC000000}"/>
    <cellStyle name="Millares 2 2 5 4" xfId="177" xr:uid="{00000000-0005-0000-0000-0000DD000000}"/>
    <cellStyle name="Millares 2 2 6" xfId="178" xr:uid="{00000000-0005-0000-0000-0000DE000000}"/>
    <cellStyle name="Millares 2 2 6 2" xfId="179" xr:uid="{00000000-0005-0000-0000-0000DF000000}"/>
    <cellStyle name="Millares 2 2 6 2 2" xfId="180" xr:uid="{00000000-0005-0000-0000-0000E0000000}"/>
    <cellStyle name="Millares 2 2 6 3" xfId="181" xr:uid="{00000000-0005-0000-0000-0000E1000000}"/>
    <cellStyle name="Millares 2 2 6 3 2" xfId="182" xr:uid="{00000000-0005-0000-0000-0000E2000000}"/>
    <cellStyle name="Millares 2 2 6 4" xfId="183" xr:uid="{00000000-0005-0000-0000-0000E3000000}"/>
    <cellStyle name="Millares 2 2 7" xfId="184" xr:uid="{00000000-0005-0000-0000-0000E4000000}"/>
    <cellStyle name="Millares 2 2 7 2" xfId="185" xr:uid="{00000000-0005-0000-0000-0000E5000000}"/>
    <cellStyle name="Millares 2 2 8" xfId="186" xr:uid="{00000000-0005-0000-0000-0000E6000000}"/>
    <cellStyle name="Millares 2 2 8 2" xfId="187" xr:uid="{00000000-0005-0000-0000-0000E7000000}"/>
    <cellStyle name="Millares 2 2 8 3" xfId="188" xr:uid="{00000000-0005-0000-0000-0000E8000000}"/>
    <cellStyle name="Millares 2 2 9" xfId="189" xr:uid="{00000000-0005-0000-0000-0000E9000000}"/>
    <cellStyle name="Millares 2 2_13.02 (2)" xfId="190" xr:uid="{00000000-0005-0000-0000-0000EA000000}"/>
    <cellStyle name="Millares 2 3" xfId="191" xr:uid="{00000000-0005-0000-0000-0000EB000000}"/>
    <cellStyle name="Millares 2 3 2" xfId="192" xr:uid="{00000000-0005-0000-0000-0000EC000000}"/>
    <cellStyle name="Millares 2 3 2 2" xfId="193" xr:uid="{00000000-0005-0000-0000-0000ED000000}"/>
    <cellStyle name="Millares 2 3 2 2 2" xfId="194" xr:uid="{00000000-0005-0000-0000-0000EE000000}"/>
    <cellStyle name="Millares 2 3 2 2 2 2" xfId="195" xr:uid="{00000000-0005-0000-0000-0000EF000000}"/>
    <cellStyle name="Millares 2 3 2 2 2 2 2" xfId="196" xr:uid="{00000000-0005-0000-0000-0000F0000000}"/>
    <cellStyle name="Millares 2 3 2 2 2 3" xfId="197" xr:uid="{00000000-0005-0000-0000-0000F1000000}"/>
    <cellStyle name="Millares 2 3 2 2 2 4" xfId="533" xr:uid="{00000000-0005-0000-0000-0000F2000000}"/>
    <cellStyle name="Millares 2 3 2 2 3" xfId="198" xr:uid="{00000000-0005-0000-0000-0000F3000000}"/>
    <cellStyle name="Millares 2 3 2 2 3 2" xfId="199" xr:uid="{00000000-0005-0000-0000-0000F4000000}"/>
    <cellStyle name="Millares 2 3 2 2 4" xfId="200" xr:uid="{00000000-0005-0000-0000-0000F5000000}"/>
    <cellStyle name="Millares 2 3 2 2 5" xfId="527" xr:uid="{00000000-0005-0000-0000-0000F6000000}"/>
    <cellStyle name="Millares 2 3 2 3" xfId="201" xr:uid="{00000000-0005-0000-0000-0000F7000000}"/>
    <cellStyle name="Millares 2 3 2 3 2" xfId="202" xr:uid="{00000000-0005-0000-0000-0000F8000000}"/>
    <cellStyle name="Millares 2 3 2 3 2 2" xfId="203" xr:uid="{00000000-0005-0000-0000-0000F9000000}"/>
    <cellStyle name="Millares 2 3 2 3 3" xfId="204" xr:uid="{00000000-0005-0000-0000-0000FA000000}"/>
    <cellStyle name="Millares 2 3 2 3 3 2" xfId="205" xr:uid="{00000000-0005-0000-0000-0000FB000000}"/>
    <cellStyle name="Millares 2 3 2 3 4" xfId="206" xr:uid="{00000000-0005-0000-0000-0000FC000000}"/>
    <cellStyle name="Millares 2 3 2 3 5" xfId="530" xr:uid="{00000000-0005-0000-0000-0000FD000000}"/>
    <cellStyle name="Millares 2 3 2 4" xfId="207" xr:uid="{00000000-0005-0000-0000-0000FE000000}"/>
    <cellStyle name="Millares 2 3 2 4 2" xfId="208" xr:uid="{00000000-0005-0000-0000-0000FF000000}"/>
    <cellStyle name="Millares 2 3 2 5" xfId="209" xr:uid="{00000000-0005-0000-0000-000000010000}"/>
    <cellStyle name="Millares 2 3 2 6" xfId="210" xr:uid="{00000000-0005-0000-0000-000001010000}"/>
    <cellStyle name="Millares 2 3 2 7" xfId="523" xr:uid="{00000000-0005-0000-0000-000002010000}"/>
    <cellStyle name="Millares 2 3 3" xfId="211" xr:uid="{00000000-0005-0000-0000-000003010000}"/>
    <cellStyle name="Millares 2 3 3 2" xfId="212" xr:uid="{00000000-0005-0000-0000-000004010000}"/>
    <cellStyle name="Millares 2 3 3 2 2" xfId="213" xr:uid="{00000000-0005-0000-0000-000005010000}"/>
    <cellStyle name="Millares 2 3 3 2 2 2" xfId="214" xr:uid="{00000000-0005-0000-0000-000006010000}"/>
    <cellStyle name="Millares 2 3 3 2 3" xfId="215" xr:uid="{00000000-0005-0000-0000-000007010000}"/>
    <cellStyle name="Millares 2 3 3 2 4" xfId="531" xr:uid="{00000000-0005-0000-0000-000008010000}"/>
    <cellStyle name="Millares 2 3 3 3" xfId="216" xr:uid="{00000000-0005-0000-0000-000009010000}"/>
    <cellStyle name="Millares 2 3 3 3 2" xfId="217" xr:uid="{00000000-0005-0000-0000-00000A010000}"/>
    <cellStyle name="Millares 2 3 3 3 2 2" xfId="447" xr:uid="{00000000-0005-0000-0000-00000B010000}"/>
    <cellStyle name="Millares 2 3 3 3 3" xfId="446" xr:uid="{00000000-0005-0000-0000-00000C010000}"/>
    <cellStyle name="Millares 2 3 3 4" xfId="218" xr:uid="{00000000-0005-0000-0000-00000D010000}"/>
    <cellStyle name="Millares 2 3 3 5" xfId="219" xr:uid="{00000000-0005-0000-0000-00000E010000}"/>
    <cellStyle name="Millares 2 3 3 6" xfId="220" xr:uid="{00000000-0005-0000-0000-00000F010000}"/>
    <cellStyle name="Millares 2 3 3 7" xfId="221" xr:uid="{00000000-0005-0000-0000-000010010000}"/>
    <cellStyle name="Millares 2 3 3 8" xfId="525" xr:uid="{00000000-0005-0000-0000-000011010000}"/>
    <cellStyle name="Millares 2 3 4" xfId="222" xr:uid="{00000000-0005-0000-0000-000012010000}"/>
    <cellStyle name="Millares 2 3 4 2" xfId="223" xr:uid="{00000000-0005-0000-0000-000013010000}"/>
    <cellStyle name="Millares 2 3 4 2 2" xfId="224" xr:uid="{00000000-0005-0000-0000-000014010000}"/>
    <cellStyle name="Millares 2 3 4 3" xfId="225" xr:uid="{00000000-0005-0000-0000-000015010000}"/>
    <cellStyle name="Millares 2 3 4 3 2" xfId="226" xr:uid="{00000000-0005-0000-0000-000016010000}"/>
    <cellStyle name="Millares 2 3 4 4" xfId="227" xr:uid="{00000000-0005-0000-0000-000017010000}"/>
    <cellStyle name="Millares 2 3 4 5" xfId="528" xr:uid="{00000000-0005-0000-0000-000018010000}"/>
    <cellStyle name="Millares 2 3 5" xfId="228" xr:uid="{00000000-0005-0000-0000-000019010000}"/>
    <cellStyle name="Millares 2 3 5 2" xfId="229" xr:uid="{00000000-0005-0000-0000-00001A010000}"/>
    <cellStyle name="Millares 2 3 5 3" xfId="230" xr:uid="{00000000-0005-0000-0000-00001B010000}"/>
    <cellStyle name="Millares 2 3 6" xfId="231" xr:uid="{00000000-0005-0000-0000-00001C010000}"/>
    <cellStyle name="Millares 2 3 6 2" xfId="232" xr:uid="{00000000-0005-0000-0000-00001D010000}"/>
    <cellStyle name="Millares 2 3 7" xfId="233" xr:uid="{00000000-0005-0000-0000-00001E010000}"/>
    <cellStyle name="Millares 2 3 8" xfId="517" xr:uid="{00000000-0005-0000-0000-00001F010000}"/>
    <cellStyle name="Millares 2 3_13.02 (2)" xfId="234" xr:uid="{00000000-0005-0000-0000-000020010000}"/>
    <cellStyle name="Millares 2 4" xfId="235" xr:uid="{00000000-0005-0000-0000-000021010000}"/>
    <cellStyle name="Millares 2 4 2" xfId="236" xr:uid="{00000000-0005-0000-0000-000022010000}"/>
    <cellStyle name="Millares 2 4 2 2" xfId="532" xr:uid="{00000000-0005-0000-0000-000023010000}"/>
    <cellStyle name="Millares 2 4 2 3" xfId="526" xr:uid="{00000000-0005-0000-0000-000024010000}"/>
    <cellStyle name="Millares 2 4 3" xfId="237" xr:uid="{00000000-0005-0000-0000-000025010000}"/>
    <cellStyle name="Millares 2 4 3 2" xfId="448" xr:uid="{00000000-0005-0000-0000-000026010000}"/>
    <cellStyle name="Millares 2 4 3 3" xfId="529" xr:uid="{00000000-0005-0000-0000-000027010000}"/>
    <cellStyle name="Millares 2 4 4" xfId="524" xr:uid="{00000000-0005-0000-0000-000028010000}"/>
    <cellStyle name="Millares 2 5" xfId="238" xr:uid="{00000000-0005-0000-0000-000029010000}"/>
    <cellStyle name="Millares 2 5 2" xfId="513" xr:uid="{00000000-0005-0000-0000-00002A010000}"/>
    <cellStyle name="Millares 2 6" xfId="482" xr:uid="{00000000-0005-0000-0000-00002B010000}"/>
    <cellStyle name="Millares 2 6 2" xfId="521" xr:uid="{00000000-0005-0000-0000-00002C010000}"/>
    <cellStyle name="Millares 2 7" xfId="507" xr:uid="{00000000-0005-0000-0000-00002D010000}"/>
    <cellStyle name="Millares 2 8" xfId="535" xr:uid="{00000000-0005-0000-0000-00002E010000}"/>
    <cellStyle name="Millares 3" xfId="239" xr:uid="{00000000-0005-0000-0000-00002F010000}"/>
    <cellStyle name="Millares 3 2" xfId="240" xr:uid="{00000000-0005-0000-0000-000030010000}"/>
    <cellStyle name="Millares 3 2 2" xfId="241" xr:uid="{00000000-0005-0000-0000-000031010000}"/>
    <cellStyle name="Millares 3 2 2 2" xfId="242" xr:uid="{00000000-0005-0000-0000-000032010000}"/>
    <cellStyle name="Millares 3 3" xfId="243" xr:uid="{00000000-0005-0000-0000-000033010000}"/>
    <cellStyle name="Millares 3 4" xfId="244" xr:uid="{00000000-0005-0000-0000-000034010000}"/>
    <cellStyle name="Millares 3 5" xfId="449" xr:uid="{00000000-0005-0000-0000-000035010000}"/>
    <cellStyle name="Millares 3 6" xfId="483" xr:uid="{00000000-0005-0000-0000-000036010000}"/>
    <cellStyle name="Millares 4" xfId="245" xr:uid="{00000000-0005-0000-0000-000037010000}"/>
    <cellStyle name="Millares 4 2" xfId="246" xr:uid="{00000000-0005-0000-0000-000038010000}"/>
    <cellStyle name="Millares 4 2 2" xfId="247" xr:uid="{00000000-0005-0000-0000-000039010000}"/>
    <cellStyle name="Millares 4 3" xfId="248" xr:uid="{00000000-0005-0000-0000-00003A010000}"/>
    <cellStyle name="Millares 4 4" xfId="249" xr:uid="{00000000-0005-0000-0000-00003B010000}"/>
    <cellStyle name="Millares 5" xfId="250" xr:uid="{00000000-0005-0000-0000-00003C010000}"/>
    <cellStyle name="Millares 6" xfId="496" xr:uid="{00000000-0005-0000-0000-00003D010000}"/>
    <cellStyle name="Moneda 2" xfId="251" xr:uid="{00000000-0005-0000-0000-00003F010000}"/>
    <cellStyle name="Moneda 2 2" xfId="252" xr:uid="{00000000-0005-0000-0000-000040010000}"/>
    <cellStyle name="Moneda 3" xfId="253" xr:uid="{00000000-0005-0000-0000-000041010000}"/>
    <cellStyle name="Moneda 3 2" xfId="254" xr:uid="{00000000-0005-0000-0000-000042010000}"/>
    <cellStyle name="Moneda 3 2 2" xfId="255" xr:uid="{00000000-0005-0000-0000-000043010000}"/>
    <cellStyle name="Moneda 3 2 2 2" xfId="15" xr:uid="{00000000-0005-0000-0000-000044010000}"/>
    <cellStyle name="Moneda 3 2 2 2 2" xfId="256" xr:uid="{00000000-0005-0000-0000-000045010000}"/>
    <cellStyle name="Moneda 3 2 2 3" xfId="257" xr:uid="{00000000-0005-0000-0000-000046010000}"/>
    <cellStyle name="Moneda 3 2 3" xfId="258" xr:uid="{00000000-0005-0000-0000-000047010000}"/>
    <cellStyle name="Moneda 3 2 3 2" xfId="259" xr:uid="{00000000-0005-0000-0000-000048010000}"/>
    <cellStyle name="Moneda 3 2 4" xfId="260" xr:uid="{00000000-0005-0000-0000-000049010000}"/>
    <cellStyle name="Moneda 3 2 5" xfId="261" xr:uid="{00000000-0005-0000-0000-00004A010000}"/>
    <cellStyle name="Moneda 3 3" xfId="262" xr:uid="{00000000-0005-0000-0000-00004B010000}"/>
    <cellStyle name="Moneda 3 3 2" xfId="263" xr:uid="{00000000-0005-0000-0000-00004C010000}"/>
    <cellStyle name="Moneda 3 3 2 2" xfId="264" xr:uid="{00000000-0005-0000-0000-00004D010000}"/>
    <cellStyle name="Moneda 3 3 3" xfId="265" xr:uid="{00000000-0005-0000-0000-00004E010000}"/>
    <cellStyle name="Moneda 3 3 3 2" xfId="266" xr:uid="{00000000-0005-0000-0000-00004F010000}"/>
    <cellStyle name="Moneda 3 3 4" xfId="267" xr:uid="{00000000-0005-0000-0000-000050010000}"/>
    <cellStyle name="Moneda 3 4" xfId="268" xr:uid="{00000000-0005-0000-0000-000051010000}"/>
    <cellStyle name="Moneda 3 4 2" xfId="269" xr:uid="{00000000-0005-0000-0000-000052010000}"/>
    <cellStyle name="Moneda 3 5" xfId="270" xr:uid="{00000000-0005-0000-0000-000053010000}"/>
    <cellStyle name="Moneda 3 6" xfId="271" xr:uid="{00000000-0005-0000-0000-000054010000}"/>
    <cellStyle name="Moneda 4" xfId="272" xr:uid="{00000000-0005-0000-0000-000055010000}"/>
    <cellStyle name="Moneda 4 2" xfId="273" xr:uid="{00000000-0005-0000-0000-000056010000}"/>
    <cellStyle name="Moneda 6" xfId="502" xr:uid="{00000000-0005-0000-0000-000057010000}"/>
    <cellStyle name="Neutral 2" xfId="274" xr:uid="{00000000-0005-0000-0000-000058010000}"/>
    <cellStyle name="Neutral 2 2" xfId="484" xr:uid="{00000000-0005-0000-0000-000059010000}"/>
    <cellStyle name="Normal" xfId="0" builtinId="0"/>
    <cellStyle name="Normal 10" xfId="275" xr:uid="{00000000-0005-0000-0000-00005B010000}"/>
    <cellStyle name="Normal 10 2" xfId="2" xr:uid="{00000000-0005-0000-0000-00005C010000}"/>
    <cellStyle name="Normal 10 2 2" xfId="276" xr:uid="{00000000-0005-0000-0000-00005D010000}"/>
    <cellStyle name="Normal 10 2 3" xfId="277" xr:uid="{00000000-0005-0000-0000-00005E010000}"/>
    <cellStyle name="Normal 10 3" xfId="278" xr:uid="{00000000-0005-0000-0000-00005F010000}"/>
    <cellStyle name="Normal 10 3 2 3" xfId="450" xr:uid="{00000000-0005-0000-0000-000060010000}"/>
    <cellStyle name="Normal 11" xfId="279" xr:uid="{00000000-0005-0000-0000-000061010000}"/>
    <cellStyle name="Normal 11 2" xfId="280" xr:uid="{00000000-0005-0000-0000-000062010000}"/>
    <cellStyle name="Normal 11 3" xfId="281" xr:uid="{00000000-0005-0000-0000-000063010000}"/>
    <cellStyle name="Normal 12" xfId="282" xr:uid="{00000000-0005-0000-0000-000064010000}"/>
    <cellStyle name="Normal 13" xfId="283" xr:uid="{00000000-0005-0000-0000-000065010000}"/>
    <cellStyle name="Normal 14" xfId="284" xr:uid="{00000000-0005-0000-0000-000066010000}"/>
    <cellStyle name="Normal 15" xfId="434" xr:uid="{00000000-0005-0000-0000-000067010000}"/>
    <cellStyle name="Normal 16" xfId="3" xr:uid="{00000000-0005-0000-0000-000068010000}"/>
    <cellStyle name="Normal 16 2" xfId="549" xr:uid="{00000000-0005-0000-0000-000069010000}"/>
    <cellStyle name="Normal 17" xfId="498" xr:uid="{00000000-0005-0000-0000-00006A010000}"/>
    <cellStyle name="Normal 19" xfId="546" xr:uid="{00000000-0005-0000-0000-00006B010000}"/>
    <cellStyle name="Normal 2" xfId="285" xr:uid="{00000000-0005-0000-0000-00006C010000}"/>
    <cellStyle name="Normal 2 10" xfId="13" xr:uid="{00000000-0005-0000-0000-00006D010000}"/>
    <cellStyle name="Normal 2 2" xfId="1" xr:uid="{00000000-0005-0000-0000-00006E010000}"/>
    <cellStyle name="Normal 2 2 2" xfId="14" xr:uid="{00000000-0005-0000-0000-00006F010000}"/>
    <cellStyle name="Normal 2 2 3" xfId="286" xr:uid="{00000000-0005-0000-0000-000070010000}"/>
    <cellStyle name="Normal 2 2 4" xfId="287" xr:uid="{00000000-0005-0000-0000-000071010000}"/>
    <cellStyle name="Normal 2 2 5" xfId="288" xr:uid="{00000000-0005-0000-0000-000072010000}"/>
    <cellStyle name="Normal 2 2 6" xfId="289" xr:uid="{00000000-0005-0000-0000-000073010000}"/>
    <cellStyle name="Normal 2 2 6 2" xfId="545" xr:uid="{00000000-0005-0000-0000-000074010000}"/>
    <cellStyle name="Normal 2 2_PLANTILLA FINAL CON ANALISIS" xfId="290" xr:uid="{00000000-0005-0000-0000-000075010000}"/>
    <cellStyle name="Normal 2 3" xfId="7" xr:uid="{00000000-0005-0000-0000-000076010000}"/>
    <cellStyle name="Normal 2 3 2" xfId="291" xr:uid="{00000000-0005-0000-0000-000077010000}"/>
    <cellStyle name="Normal 2 3 2 2" xfId="292" xr:uid="{00000000-0005-0000-0000-000078010000}"/>
    <cellStyle name="Normal 2 3 2 2 2" xfId="293" xr:uid="{00000000-0005-0000-0000-000079010000}"/>
    <cellStyle name="Normal 2 3 2 2 3" xfId="294" xr:uid="{00000000-0005-0000-0000-00007A010000}"/>
    <cellStyle name="Normal 2 3 2 2 4" xfId="9" xr:uid="{00000000-0005-0000-0000-00007B010000}"/>
    <cellStyle name="Normal 2 3 2 3" xfId="295" xr:uid="{00000000-0005-0000-0000-00007C010000}"/>
    <cellStyle name="Normal 2 3 3" xfId="296" xr:uid="{00000000-0005-0000-0000-00007D010000}"/>
    <cellStyle name="Normal 2 3 3 2" xfId="297" xr:uid="{00000000-0005-0000-0000-00007E010000}"/>
    <cellStyle name="Normal 2 3 3 3" xfId="298" xr:uid="{00000000-0005-0000-0000-00007F010000}"/>
    <cellStyle name="Normal 2 3 4" xfId="299" xr:uid="{00000000-0005-0000-0000-000080010000}"/>
    <cellStyle name="Normal 2 3 5" xfId="300" xr:uid="{00000000-0005-0000-0000-000081010000}"/>
    <cellStyle name="Normal 2 3 6" xfId="301" xr:uid="{00000000-0005-0000-0000-000082010000}"/>
    <cellStyle name="Normal 2 4" xfId="302" xr:uid="{00000000-0005-0000-0000-000083010000}"/>
    <cellStyle name="Normal 2 4 2" xfId="303" xr:uid="{00000000-0005-0000-0000-000084010000}"/>
    <cellStyle name="Normal 2 5" xfId="304" xr:uid="{00000000-0005-0000-0000-000085010000}"/>
    <cellStyle name="Normal 2 6" xfId="305" xr:uid="{00000000-0005-0000-0000-000086010000}"/>
    <cellStyle name="Normal 2 7" xfId="306" xr:uid="{00000000-0005-0000-0000-000087010000}"/>
    <cellStyle name="Normal 2 8" xfId="307" xr:uid="{00000000-0005-0000-0000-000088010000}"/>
    <cellStyle name="Normal 2 9" xfId="308" xr:uid="{00000000-0005-0000-0000-000089010000}"/>
    <cellStyle name="Normal 2_13.02 (2)" xfId="309" xr:uid="{00000000-0005-0000-0000-00008A010000}"/>
    <cellStyle name="Normal 3" xfId="6" xr:uid="{00000000-0005-0000-0000-00008B010000}"/>
    <cellStyle name="Normal 3 2" xfId="310" xr:uid="{00000000-0005-0000-0000-00008C010000}"/>
    <cellStyle name="Normal 3 2 2" xfId="311" xr:uid="{00000000-0005-0000-0000-00008D010000}"/>
    <cellStyle name="Normal 3 2 2 2" xfId="312" xr:uid="{00000000-0005-0000-0000-00008E010000}"/>
    <cellStyle name="Normal 3 2 2 2 2" xfId="313" xr:uid="{00000000-0005-0000-0000-00008F010000}"/>
    <cellStyle name="Normal 3 2 2 2 3" xfId="314" xr:uid="{00000000-0005-0000-0000-000090010000}"/>
    <cellStyle name="Normal 3 2 2 3" xfId="315" xr:uid="{00000000-0005-0000-0000-000091010000}"/>
    <cellStyle name="Normal 3 2 3" xfId="316" xr:uid="{00000000-0005-0000-0000-000092010000}"/>
    <cellStyle name="Normal 3 2 4" xfId="317" xr:uid="{00000000-0005-0000-0000-000093010000}"/>
    <cellStyle name="Normal 3 2 5" xfId="508" xr:uid="{00000000-0005-0000-0000-000094010000}"/>
    <cellStyle name="Normal 3 3" xfId="318" xr:uid="{00000000-0005-0000-0000-000095010000}"/>
    <cellStyle name="Normal 3 3 2" xfId="319" xr:uid="{00000000-0005-0000-0000-000096010000}"/>
    <cellStyle name="Normal 3 3 2 2" xfId="320" xr:uid="{00000000-0005-0000-0000-000097010000}"/>
    <cellStyle name="Normal 3 3 2 3" xfId="321" xr:uid="{00000000-0005-0000-0000-000098010000}"/>
    <cellStyle name="Normal 3 3 2 5" xfId="11" xr:uid="{00000000-0005-0000-0000-000099010000}"/>
    <cellStyle name="Normal 3 3 3" xfId="322" xr:uid="{00000000-0005-0000-0000-00009A010000}"/>
    <cellStyle name="Normal 3 4" xfId="323" xr:uid="{00000000-0005-0000-0000-00009B010000}"/>
    <cellStyle name="Normal 3 4 2" xfId="10" xr:uid="{00000000-0005-0000-0000-00009C010000}"/>
    <cellStyle name="Normal 3 4 2 2" xfId="440" xr:uid="{00000000-0005-0000-0000-00009D010000}"/>
    <cellStyle name="Normal 3 4 2 2 2" xfId="547" xr:uid="{00000000-0005-0000-0000-00009E010000}"/>
    <cellStyle name="Normal 3 4 2 4" xfId="12" xr:uid="{00000000-0005-0000-0000-00009F010000}"/>
    <cellStyle name="Normal 3 4 2 5" xfId="548" xr:uid="{00000000-0005-0000-0000-0000A0010000}"/>
    <cellStyle name="Normal 3 4 3" xfId="324" xr:uid="{00000000-0005-0000-0000-0000A1010000}"/>
    <cellStyle name="Normal 3 5" xfId="485" xr:uid="{00000000-0005-0000-0000-0000A2010000}"/>
    <cellStyle name="Normal 3 6" xfId="325" xr:uid="{00000000-0005-0000-0000-0000A3010000}"/>
    <cellStyle name="Normal 4" xfId="326" xr:uid="{00000000-0005-0000-0000-0000A4010000}"/>
    <cellStyle name="Normal 4 2" xfId="327" xr:uid="{00000000-0005-0000-0000-0000A5010000}"/>
    <cellStyle name="Normal 4 3" xfId="328" xr:uid="{00000000-0005-0000-0000-0000A6010000}"/>
    <cellStyle name="Normal 4 3 2" xfId="329" xr:uid="{00000000-0005-0000-0000-0000A7010000}"/>
    <cellStyle name="Normal 4 3 2 2" xfId="330" xr:uid="{00000000-0005-0000-0000-0000A8010000}"/>
    <cellStyle name="Normal 4 3 2 3" xfId="331" xr:uid="{00000000-0005-0000-0000-0000A9010000}"/>
    <cellStyle name="Normal 4 3 3" xfId="332" xr:uid="{00000000-0005-0000-0000-0000AA010000}"/>
    <cellStyle name="Normal 4 3 4" xfId="512" xr:uid="{00000000-0005-0000-0000-0000AB010000}"/>
    <cellStyle name="Normal 4 4" xfId="333" xr:uid="{00000000-0005-0000-0000-0000AC010000}"/>
    <cellStyle name="Normal 4 5" xfId="486" xr:uid="{00000000-0005-0000-0000-0000AD010000}"/>
    <cellStyle name="Normal 5" xfId="334" xr:uid="{00000000-0005-0000-0000-0000AE010000}"/>
    <cellStyle name="Normal 5 2" xfId="335" xr:uid="{00000000-0005-0000-0000-0000AF010000}"/>
    <cellStyle name="Normal 5 2 2" xfId="336" xr:uid="{00000000-0005-0000-0000-0000B0010000}"/>
    <cellStyle name="Normal 5 3" xfId="337" xr:uid="{00000000-0005-0000-0000-0000B1010000}"/>
    <cellStyle name="Normal 5 3 2" xfId="338" xr:uid="{00000000-0005-0000-0000-0000B2010000}"/>
    <cellStyle name="Normal 5 3 3" xfId="339" xr:uid="{00000000-0005-0000-0000-0000B3010000}"/>
    <cellStyle name="Normal 5 3 4" xfId="340" xr:uid="{00000000-0005-0000-0000-0000B4010000}"/>
    <cellStyle name="Normal 5 3 5" xfId="341" xr:uid="{00000000-0005-0000-0000-0000B5010000}"/>
    <cellStyle name="Normal 5 4" xfId="342" xr:uid="{00000000-0005-0000-0000-0000B6010000}"/>
    <cellStyle name="Normal 5 4 2" xfId="343" xr:uid="{00000000-0005-0000-0000-0000B7010000}"/>
    <cellStyle name="Normal 5 5" xfId="344" xr:uid="{00000000-0005-0000-0000-0000B8010000}"/>
    <cellStyle name="Normal 5 5 2" xfId="345" xr:uid="{00000000-0005-0000-0000-0000B9010000}"/>
    <cellStyle name="Normal 5 6" xfId="346" xr:uid="{00000000-0005-0000-0000-0000BA010000}"/>
    <cellStyle name="Normal 5 7" xfId="347" xr:uid="{00000000-0005-0000-0000-0000BB010000}"/>
    <cellStyle name="Normal 6" xfId="348" xr:uid="{00000000-0005-0000-0000-0000BC010000}"/>
    <cellStyle name="Normal 6 2" xfId="349" xr:uid="{00000000-0005-0000-0000-0000BD010000}"/>
    <cellStyle name="Normal 6 3" xfId="350" xr:uid="{00000000-0005-0000-0000-0000BE010000}"/>
    <cellStyle name="Normal 6 3 2" xfId="351" xr:uid="{00000000-0005-0000-0000-0000BF010000}"/>
    <cellStyle name="Normal 6 3 2 2" xfId="352" xr:uid="{00000000-0005-0000-0000-0000C0010000}"/>
    <cellStyle name="Normal 6 3 3" xfId="353" xr:uid="{00000000-0005-0000-0000-0000C1010000}"/>
    <cellStyle name="Normal 6 3 3 2" xfId="354" xr:uid="{00000000-0005-0000-0000-0000C2010000}"/>
    <cellStyle name="Normal 6 3 4" xfId="355" xr:uid="{00000000-0005-0000-0000-0000C3010000}"/>
    <cellStyle name="Normal 6 4" xfId="356" xr:uid="{00000000-0005-0000-0000-0000C4010000}"/>
    <cellStyle name="Normal 6 5" xfId="357" xr:uid="{00000000-0005-0000-0000-0000C5010000}"/>
    <cellStyle name="Normal 7" xfId="358" xr:uid="{00000000-0005-0000-0000-0000C6010000}"/>
    <cellStyle name="Normal 7 2" xfId="359" xr:uid="{00000000-0005-0000-0000-0000C7010000}"/>
    <cellStyle name="Normal 7 3" xfId="360" xr:uid="{00000000-0005-0000-0000-0000C8010000}"/>
    <cellStyle name="Normal 7 4" xfId="361" xr:uid="{00000000-0005-0000-0000-0000C9010000}"/>
    <cellStyle name="Normal 7 5" xfId="362" xr:uid="{00000000-0005-0000-0000-0000CA010000}"/>
    <cellStyle name="Normal 8" xfId="363" xr:uid="{00000000-0005-0000-0000-0000CB010000}"/>
    <cellStyle name="Normal 8 2" xfId="364" xr:uid="{00000000-0005-0000-0000-0000CC010000}"/>
    <cellStyle name="Normal 8 2 2" xfId="365" xr:uid="{00000000-0005-0000-0000-0000CD010000}"/>
    <cellStyle name="Normal 8 2 3" xfId="366" xr:uid="{00000000-0005-0000-0000-0000CE010000}"/>
    <cellStyle name="Normal 8 3" xfId="367" xr:uid="{00000000-0005-0000-0000-0000CF010000}"/>
    <cellStyle name="Normal 9" xfId="368" xr:uid="{00000000-0005-0000-0000-0000D0010000}"/>
    <cellStyle name="Normal 9 2" xfId="369" xr:uid="{00000000-0005-0000-0000-0000D1010000}"/>
    <cellStyle name="Normal 9 2 2" xfId="370" xr:uid="{00000000-0005-0000-0000-0000D2010000}"/>
    <cellStyle name="Normal 9 2 3" xfId="371" xr:uid="{00000000-0005-0000-0000-0000D3010000}"/>
    <cellStyle name="Normal 9 3" xfId="372" xr:uid="{00000000-0005-0000-0000-0000D4010000}"/>
    <cellStyle name="Normal 9 4" xfId="373" xr:uid="{00000000-0005-0000-0000-0000D5010000}"/>
    <cellStyle name="Normal 9 5" xfId="374" xr:uid="{00000000-0005-0000-0000-0000D6010000}"/>
    <cellStyle name="Notas 2" xfId="375" xr:uid="{00000000-0005-0000-0000-0000D8010000}"/>
    <cellStyle name="Notas 2 2" xfId="487" xr:uid="{00000000-0005-0000-0000-0000D9010000}"/>
    <cellStyle name="Notas 2 2 2" xfId="516" xr:uid="{00000000-0005-0000-0000-0000DA010000}"/>
    <cellStyle name="Notas 2 2 3" xfId="541" xr:uid="{00000000-0005-0000-0000-0000DB010000}"/>
    <cellStyle name="Notas 2 3" xfId="509" xr:uid="{00000000-0005-0000-0000-0000DC010000}"/>
    <cellStyle name="Notas 2 4" xfId="536" xr:uid="{00000000-0005-0000-0000-0000DD010000}"/>
    <cellStyle name="Porcentaje" xfId="550" builtinId="5"/>
    <cellStyle name="Porcentaje 2" xfId="488" xr:uid="{00000000-0005-0000-0000-0000DE010000}"/>
    <cellStyle name="Porcentaje 3" xfId="489" xr:uid="{00000000-0005-0000-0000-0000DF010000}"/>
    <cellStyle name="Porcentaje 4" xfId="500" xr:uid="{00000000-0005-0000-0000-0000E0010000}"/>
    <cellStyle name="Porcentual 2" xfId="376" xr:uid="{00000000-0005-0000-0000-0000E1010000}"/>
    <cellStyle name="Porcentual 2 2" xfId="377" xr:uid="{00000000-0005-0000-0000-0000E2010000}"/>
    <cellStyle name="Porcentual 3" xfId="378" xr:uid="{00000000-0005-0000-0000-0000E3010000}"/>
    <cellStyle name="Salida 2" xfId="379" xr:uid="{00000000-0005-0000-0000-0000E4010000}"/>
    <cellStyle name="Salida 2 2" xfId="490" xr:uid="{00000000-0005-0000-0000-0000E5010000}"/>
    <cellStyle name="Salida 2 2 2" xfId="519" xr:uid="{00000000-0005-0000-0000-0000E6010000}"/>
    <cellStyle name="Salida 2 2 3" xfId="542" xr:uid="{00000000-0005-0000-0000-0000E7010000}"/>
    <cellStyle name="Salida 2 3" xfId="510" xr:uid="{00000000-0005-0000-0000-0000E8010000}"/>
    <cellStyle name="Salida 2 4" xfId="537" xr:uid="{00000000-0005-0000-0000-0000E9010000}"/>
    <cellStyle name="Texto de advertencia 2" xfId="380" xr:uid="{00000000-0005-0000-0000-0000EA010000}"/>
    <cellStyle name="Texto explicativo 2" xfId="381" xr:uid="{00000000-0005-0000-0000-0000EB010000}"/>
    <cellStyle name="Título 1 2" xfId="382" xr:uid="{00000000-0005-0000-0000-0000EC010000}"/>
    <cellStyle name="Título 1 2 2" xfId="491" xr:uid="{00000000-0005-0000-0000-0000ED010000}"/>
    <cellStyle name="Título 2 2" xfId="383" xr:uid="{00000000-0005-0000-0000-0000EE010000}"/>
    <cellStyle name="Título 2 2 2" xfId="492" xr:uid="{00000000-0005-0000-0000-0000EF010000}"/>
    <cellStyle name="Título 3 2" xfId="384" xr:uid="{00000000-0005-0000-0000-0000F0010000}"/>
    <cellStyle name="Título 3 2 2" xfId="493" xr:uid="{00000000-0005-0000-0000-0000F1010000}"/>
    <cellStyle name="Título 4" xfId="385" xr:uid="{00000000-0005-0000-0000-0000F2010000}"/>
    <cellStyle name="Título 4 2" xfId="494" xr:uid="{00000000-0005-0000-0000-0000F3010000}"/>
    <cellStyle name="Total 2" xfId="386" xr:uid="{00000000-0005-0000-0000-0000F4010000}"/>
    <cellStyle name="Total 2 2" xfId="495" xr:uid="{00000000-0005-0000-0000-0000F5010000}"/>
    <cellStyle name="Total 2 2 2" xfId="522" xr:uid="{00000000-0005-0000-0000-0000F6010000}"/>
    <cellStyle name="Total 2 2 3" xfId="543" xr:uid="{00000000-0005-0000-0000-0000F7010000}"/>
    <cellStyle name="Total 2 3" xfId="511" xr:uid="{00000000-0005-0000-0000-0000F8010000}"/>
    <cellStyle name="Total 2 4" xfId="538" xr:uid="{00000000-0005-0000-0000-0000F9010000}"/>
    <cellStyle name="好" xfId="387" xr:uid="{00000000-0005-0000-0000-0000FA010000}"/>
    <cellStyle name="好 2" xfId="388" xr:uid="{00000000-0005-0000-0000-0000FB010000}"/>
    <cellStyle name="差" xfId="389" xr:uid="{00000000-0005-0000-0000-0000FC010000}"/>
    <cellStyle name="差 2" xfId="390" xr:uid="{00000000-0005-0000-0000-0000FD010000}"/>
    <cellStyle name="常规_Sheet1" xfId="391" xr:uid="{00000000-0005-0000-0000-0000FE010000}"/>
    <cellStyle name="强调文字颜色 1" xfId="392" xr:uid="{00000000-0005-0000-0000-0000FF010000}"/>
    <cellStyle name="强调文字颜色 1 2" xfId="393" xr:uid="{00000000-0005-0000-0000-000000020000}"/>
    <cellStyle name="强调文字颜色 2" xfId="394" xr:uid="{00000000-0005-0000-0000-000001020000}"/>
    <cellStyle name="强调文字颜色 2 2" xfId="395" xr:uid="{00000000-0005-0000-0000-000002020000}"/>
    <cellStyle name="强调文字颜色 3" xfId="396" xr:uid="{00000000-0005-0000-0000-000003020000}"/>
    <cellStyle name="强调文字颜色 3 2" xfId="397" xr:uid="{00000000-0005-0000-0000-000004020000}"/>
    <cellStyle name="强调文字颜色 4" xfId="398" xr:uid="{00000000-0005-0000-0000-000005020000}"/>
    <cellStyle name="强调文字颜色 4 2" xfId="399" xr:uid="{00000000-0005-0000-0000-000006020000}"/>
    <cellStyle name="强调文字颜色 5" xfId="400" xr:uid="{00000000-0005-0000-0000-000007020000}"/>
    <cellStyle name="强调文字颜色 5 2" xfId="401" xr:uid="{00000000-0005-0000-0000-000008020000}"/>
    <cellStyle name="强调文字颜色 6" xfId="402" xr:uid="{00000000-0005-0000-0000-000009020000}"/>
    <cellStyle name="强调文字颜色 6 2" xfId="403" xr:uid="{00000000-0005-0000-0000-00000A020000}"/>
    <cellStyle name="标题" xfId="404" xr:uid="{00000000-0005-0000-0000-00000B020000}"/>
    <cellStyle name="标题 1" xfId="405" xr:uid="{00000000-0005-0000-0000-00000C020000}"/>
    <cellStyle name="标题 1 2" xfId="406" xr:uid="{00000000-0005-0000-0000-00000D020000}"/>
    <cellStyle name="标题 2" xfId="407" xr:uid="{00000000-0005-0000-0000-00000E020000}"/>
    <cellStyle name="标题 2 2" xfId="408" xr:uid="{00000000-0005-0000-0000-00000F020000}"/>
    <cellStyle name="标题 3" xfId="409" xr:uid="{00000000-0005-0000-0000-000010020000}"/>
    <cellStyle name="标题 3 2" xfId="410" xr:uid="{00000000-0005-0000-0000-000011020000}"/>
    <cellStyle name="标题 4" xfId="411" xr:uid="{00000000-0005-0000-0000-000012020000}"/>
    <cellStyle name="标题 4 2" xfId="412" xr:uid="{00000000-0005-0000-0000-000013020000}"/>
    <cellStyle name="标题 5" xfId="413" xr:uid="{00000000-0005-0000-0000-000014020000}"/>
    <cellStyle name="检查单元格" xfId="414" xr:uid="{00000000-0005-0000-0000-000015020000}"/>
    <cellStyle name="检查单元格 2" xfId="415" xr:uid="{00000000-0005-0000-0000-000016020000}"/>
    <cellStyle name="汇总" xfId="416" xr:uid="{00000000-0005-0000-0000-000017020000}"/>
    <cellStyle name="汇总 2" xfId="417" xr:uid="{00000000-0005-0000-0000-000018020000}"/>
    <cellStyle name="注释" xfId="418" xr:uid="{00000000-0005-0000-0000-000019020000}"/>
    <cellStyle name="注释 2" xfId="419" xr:uid="{00000000-0005-0000-0000-00001A020000}"/>
    <cellStyle name="解释性文本" xfId="420" xr:uid="{00000000-0005-0000-0000-00001B020000}"/>
    <cellStyle name="解释性文本 2" xfId="421" xr:uid="{00000000-0005-0000-0000-00001C020000}"/>
    <cellStyle name="警告文本" xfId="422" xr:uid="{00000000-0005-0000-0000-00001D020000}"/>
    <cellStyle name="警告文本 2" xfId="423" xr:uid="{00000000-0005-0000-0000-00001E020000}"/>
    <cellStyle name="计算" xfId="424" xr:uid="{00000000-0005-0000-0000-00001F020000}"/>
    <cellStyle name="计算 2" xfId="425" xr:uid="{00000000-0005-0000-0000-000020020000}"/>
    <cellStyle name="输入" xfId="426" xr:uid="{00000000-0005-0000-0000-000021020000}"/>
    <cellStyle name="输入 2" xfId="427" xr:uid="{00000000-0005-0000-0000-000022020000}"/>
    <cellStyle name="输出" xfId="428" xr:uid="{00000000-0005-0000-0000-000023020000}"/>
    <cellStyle name="输出 2" xfId="429" xr:uid="{00000000-0005-0000-0000-000024020000}"/>
    <cellStyle name="适中" xfId="430" xr:uid="{00000000-0005-0000-0000-000025020000}"/>
    <cellStyle name="适中 2" xfId="431" xr:uid="{00000000-0005-0000-0000-000026020000}"/>
    <cellStyle name="链接单元格" xfId="432" xr:uid="{00000000-0005-0000-0000-000027020000}"/>
    <cellStyle name="链接单元格 2" xfId="433" xr:uid="{00000000-0005-0000-0000-000028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415638</xdr:colOff>
      <xdr:row>16</xdr:row>
      <xdr:rowOff>160953</xdr:rowOff>
    </xdr:from>
    <xdr:to>
      <xdr:col>4</xdr:col>
      <xdr:colOff>2441864</xdr:colOff>
      <xdr:row>16</xdr:row>
      <xdr:rowOff>3091258</xdr:rowOff>
    </xdr:to>
    <xdr:pic>
      <xdr:nvPicPr>
        <xdr:cNvPr id="2" name="Imagen 1" descr="Vaso Para Vino de Acero Inoxidable en Mexico - Caravian">
          <a:extLst>
            <a:ext uri="{FF2B5EF4-FFF2-40B4-BE49-F238E27FC236}">
              <a16:creationId xmlns:a16="http://schemas.microsoft.com/office/drawing/2014/main" id="{EDFFB358-C76F-4BBB-BE10-FEADEE9133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750" b="41262"/>
        <a:stretch/>
      </xdr:blipFill>
      <xdr:spPr bwMode="auto">
        <a:xfrm>
          <a:off x="4035138" y="1390544"/>
          <a:ext cx="2026226" cy="2930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1714499</xdr:colOff>
      <xdr:row>17</xdr:row>
      <xdr:rowOff>245055</xdr:rowOff>
    </xdr:from>
    <xdr:to>
      <xdr:col>4</xdr:col>
      <xdr:colOff>2944090</xdr:colOff>
      <xdr:row>17</xdr:row>
      <xdr:rowOff>2439404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1ED32A3-5B71-4A18-9EEA-6A06D866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44" t="9064"/>
        <a:stretch>
          <a:fillRect/>
        </a:stretch>
      </xdr:blipFill>
      <xdr:spPr bwMode="auto">
        <a:xfrm>
          <a:off x="5333999" y="4384100"/>
          <a:ext cx="1229591" cy="219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242456</xdr:colOff>
      <xdr:row>17</xdr:row>
      <xdr:rowOff>259775</xdr:rowOff>
    </xdr:from>
    <xdr:to>
      <xdr:col>4</xdr:col>
      <xdr:colOff>1627910</xdr:colOff>
      <xdr:row>17</xdr:row>
      <xdr:rowOff>2453411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8810495-CF3A-EC32-0B98-249198AA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61956" y="4398820"/>
          <a:ext cx="1385454" cy="2193636"/>
        </a:xfrm>
        <a:prstGeom prst="rect">
          <a:avLst/>
        </a:prstGeom>
      </xdr:spPr>
    </xdr:pic>
    <xdr:clientData/>
  </xdr:twoCellAnchor>
  <xdr:oneCellAnchor>
    <xdr:from>
      <xdr:col>4</xdr:col>
      <xdr:colOff>163288</xdr:colOff>
      <xdr:row>12</xdr:row>
      <xdr:rowOff>544286</xdr:rowOff>
    </xdr:from>
    <xdr:ext cx="2767325" cy="2258785"/>
    <xdr:pic>
      <xdr:nvPicPr>
        <xdr:cNvPr id="3" name="Imagen 2">
          <a:extLst>
            <a:ext uri="{FF2B5EF4-FFF2-40B4-BE49-F238E27FC236}">
              <a16:creationId xmlns:a16="http://schemas.microsoft.com/office/drawing/2014/main" id="{614CEA0F-D8C5-48C6-AB3F-BFA86320CD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975"/>
        <a:stretch/>
      </xdr:blipFill>
      <xdr:spPr>
        <a:xfrm>
          <a:off x="2649313" y="1553936"/>
          <a:ext cx="2767325" cy="2258785"/>
        </a:xfrm>
        <a:prstGeom prst="rect">
          <a:avLst/>
        </a:prstGeom>
      </xdr:spPr>
    </xdr:pic>
    <xdr:clientData/>
  </xdr:oneCellAnchor>
  <xdr:twoCellAnchor editAs="oneCell">
    <xdr:from>
      <xdr:col>4</xdr:col>
      <xdr:colOff>1004455</xdr:colOff>
      <xdr:row>8</xdr:row>
      <xdr:rowOff>363682</xdr:rowOff>
    </xdr:from>
    <xdr:to>
      <xdr:col>4</xdr:col>
      <xdr:colOff>2044958</xdr:colOff>
      <xdr:row>8</xdr:row>
      <xdr:rowOff>2926773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5A8B3B-F430-E1EA-2758-2187F42BF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23955" y="1593273"/>
          <a:ext cx="1040503" cy="2563091"/>
        </a:xfrm>
        <a:prstGeom prst="rect">
          <a:avLst/>
        </a:prstGeom>
      </xdr:spPr>
    </xdr:pic>
    <xdr:clientData/>
  </xdr:twoCellAnchor>
  <xdr:twoCellAnchor editAs="oneCell">
    <xdr:from>
      <xdr:col>4</xdr:col>
      <xdr:colOff>259773</xdr:colOff>
      <xdr:row>3</xdr:row>
      <xdr:rowOff>277091</xdr:rowOff>
    </xdr:from>
    <xdr:to>
      <xdr:col>4</xdr:col>
      <xdr:colOff>2759276</xdr:colOff>
      <xdr:row>3</xdr:row>
      <xdr:rowOff>2840182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24EB429-398C-0F51-92B0-6EAEFA17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9273" y="1506682"/>
          <a:ext cx="2499503" cy="2563091"/>
        </a:xfrm>
        <a:prstGeom prst="rect">
          <a:avLst/>
        </a:prstGeom>
      </xdr:spPr>
    </xdr:pic>
    <xdr:clientData/>
  </xdr:twoCellAnchor>
  <xdr:oneCellAnchor>
    <xdr:from>
      <xdr:col>4</xdr:col>
      <xdr:colOff>259773</xdr:colOff>
      <xdr:row>4</xdr:row>
      <xdr:rowOff>277091</xdr:rowOff>
    </xdr:from>
    <xdr:ext cx="2499503" cy="2563091"/>
    <xdr:pic>
      <xdr:nvPicPr>
        <xdr:cNvPr id="5" name="Imagen 4">
          <a:extLst>
            <a:ext uri="{FF2B5EF4-FFF2-40B4-BE49-F238E27FC236}">
              <a16:creationId xmlns:a16="http://schemas.microsoft.com/office/drawing/2014/main" id="{15429435-77F9-4453-A91F-C797173F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9273" y="1506682"/>
          <a:ext cx="2499503" cy="256309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V18"/>
  <sheetViews>
    <sheetView tabSelected="1" zoomScale="55" zoomScaleNormal="55" workbookViewId="0">
      <selection activeCell="J5" sqref="B2:J5"/>
    </sheetView>
  </sheetViews>
  <sheetFormatPr defaultColWidth="11.42578125" defaultRowHeight="20.25"/>
  <cols>
    <col min="1" max="1" width="3.140625" style="43" customWidth="1"/>
    <col min="2" max="2" width="8.42578125" style="43" customWidth="1"/>
    <col min="3" max="3" width="19.5703125" style="43" customWidth="1"/>
    <col min="4" max="4" width="23.42578125" style="43" customWidth="1"/>
    <col min="5" max="5" width="45.5703125" style="43" customWidth="1"/>
    <col min="6" max="6" width="18" style="43" customWidth="1"/>
    <col min="7" max="7" width="20.85546875" style="43" customWidth="1"/>
    <col min="8" max="8" width="17.5703125" style="43" customWidth="1"/>
    <col min="9" max="9" width="89.5703125" style="44" customWidth="1"/>
    <col min="10" max="10" width="30.85546875" style="50" customWidth="1"/>
    <col min="11" max="11" width="12.140625" style="43" customWidth="1"/>
    <col min="12" max="12" width="25.85546875" style="43" customWidth="1"/>
    <col min="13" max="13" width="15.28515625" style="43" customWidth="1"/>
    <col min="14" max="14" width="11.7109375" style="43" customWidth="1"/>
    <col min="15" max="15" width="20.5703125" style="43" customWidth="1"/>
    <col min="16" max="16" width="16" style="43" customWidth="1"/>
    <col min="17" max="17" width="11.7109375" style="43" bestFit="1" customWidth="1"/>
    <col min="18" max="18" width="16.5703125" style="43" customWidth="1"/>
    <col min="19" max="19" width="32.28515625" style="43" customWidth="1"/>
    <col min="20" max="20" width="17.42578125" style="43" customWidth="1"/>
    <col min="21" max="21" width="19.42578125" style="43" customWidth="1"/>
    <col min="22" max="22" width="22.42578125" style="43" customWidth="1"/>
    <col min="23" max="23" width="17" style="43" customWidth="1"/>
    <col min="24" max="24" width="27.5703125" style="43" customWidth="1"/>
    <col min="25" max="25" width="26" style="43" customWidth="1"/>
    <col min="26" max="26" width="21.5703125" style="43" customWidth="1"/>
    <col min="27" max="27" width="12.42578125" style="43" bestFit="1" customWidth="1"/>
    <col min="28" max="28" width="12.7109375" style="43" bestFit="1" customWidth="1"/>
    <col min="29" max="29" width="14.5703125" style="43" bestFit="1" customWidth="1"/>
    <col min="30" max="30" width="17.42578125" style="43" customWidth="1"/>
    <col min="31" max="31" width="18.85546875" style="43" customWidth="1"/>
    <col min="32" max="32" width="21.140625" style="43" customWidth="1"/>
    <col min="33" max="33" width="21.28515625" style="43" customWidth="1"/>
    <col min="34" max="34" width="18.5703125" style="43" customWidth="1"/>
    <col min="35" max="35" width="16" style="43" customWidth="1"/>
    <col min="36" max="36" width="18.5703125" style="43" customWidth="1"/>
    <col min="37" max="37" width="14.7109375" style="43" bestFit="1" customWidth="1"/>
    <col min="38" max="39" width="16" style="43" bestFit="1" customWidth="1"/>
    <col min="40" max="40" width="14.140625" style="43" bestFit="1" customWidth="1"/>
    <col min="41" max="42" width="12.28515625" style="43" bestFit="1" customWidth="1"/>
    <col min="43" max="44" width="14.140625" style="43" bestFit="1" customWidth="1"/>
    <col min="45" max="45" width="12.5703125" style="43" bestFit="1" customWidth="1"/>
    <col min="46" max="47" width="11.5703125" style="43" bestFit="1" customWidth="1"/>
    <col min="48" max="16384" width="11.42578125" style="43"/>
  </cols>
  <sheetData>
    <row r="2" spans="1:48" s="56" customFormat="1" ht="27.75" customHeight="1" thickBot="1">
      <c r="A2" s="51"/>
      <c r="B2" s="128" t="s">
        <v>0</v>
      </c>
      <c r="C2" s="128"/>
      <c r="D2" s="128"/>
      <c r="E2" s="128"/>
      <c r="F2" s="128"/>
      <c r="G2" s="128"/>
      <c r="H2" s="128"/>
      <c r="I2" s="128"/>
      <c r="J2" s="128"/>
      <c r="K2" s="52"/>
      <c r="L2" s="52"/>
      <c r="M2" s="53"/>
      <c r="N2" s="52"/>
      <c r="O2" s="54"/>
      <c r="P2" s="52"/>
      <c r="Q2" s="52"/>
      <c r="R2" s="52"/>
      <c r="S2" s="52"/>
      <c r="T2" s="52"/>
      <c r="U2" s="52"/>
      <c r="V2" s="52" t="s">
        <v>1</v>
      </c>
      <c r="W2" s="52"/>
      <c r="X2" s="52" t="s">
        <v>2</v>
      </c>
      <c r="Y2" s="52"/>
      <c r="Z2" s="55"/>
      <c r="AA2" s="52"/>
      <c r="AB2" s="52"/>
      <c r="AC2" s="52"/>
      <c r="AD2" s="52"/>
      <c r="AE2" s="52"/>
      <c r="AF2" s="52"/>
      <c r="AG2" s="52" t="s">
        <v>3</v>
      </c>
      <c r="AH2" s="52"/>
      <c r="AI2" s="52"/>
      <c r="AJ2" s="52"/>
    </row>
    <row r="3" spans="1:48" ht="48.75" customHeight="1" thickBot="1">
      <c r="A3" s="45"/>
      <c r="B3" s="120" t="s">
        <v>4</v>
      </c>
      <c r="C3" s="120" t="s">
        <v>5</v>
      </c>
      <c r="D3" s="120" t="s">
        <v>6</v>
      </c>
      <c r="E3" s="120" t="s">
        <v>7</v>
      </c>
      <c r="F3" s="120" t="s">
        <v>8</v>
      </c>
      <c r="G3" s="120" t="s">
        <v>9</v>
      </c>
      <c r="H3" s="120" t="s">
        <v>10</v>
      </c>
      <c r="I3" s="120" t="s">
        <v>11</v>
      </c>
      <c r="J3" s="120" t="s">
        <v>12</v>
      </c>
      <c r="K3" s="30"/>
      <c r="L3" s="31" t="s">
        <v>13</v>
      </c>
      <c r="M3" s="31" t="s">
        <v>14</v>
      </c>
      <c r="N3" s="31" t="s">
        <v>15</v>
      </c>
      <c r="O3" s="31" t="s">
        <v>16</v>
      </c>
      <c r="P3" s="32" t="s">
        <v>17</v>
      </c>
      <c r="Q3" s="22" t="s">
        <v>18</v>
      </c>
      <c r="R3" s="22" t="s">
        <v>19</v>
      </c>
      <c r="S3" s="22" t="s">
        <v>20</v>
      </c>
      <c r="T3" s="22" t="s">
        <v>21</v>
      </c>
      <c r="U3" s="22" t="s">
        <v>22</v>
      </c>
      <c r="V3" s="23" t="s">
        <v>23</v>
      </c>
      <c r="W3" s="20" t="s">
        <v>24</v>
      </c>
      <c r="X3" s="21" t="s">
        <v>25</v>
      </c>
      <c r="Y3" s="24" t="s">
        <v>26</v>
      </c>
      <c r="Z3" s="25" t="s">
        <v>27</v>
      </c>
      <c r="AA3" s="25" t="s">
        <v>28</v>
      </c>
      <c r="AB3" s="25" t="s">
        <v>29</v>
      </c>
      <c r="AC3" s="25" t="s">
        <v>30</v>
      </c>
      <c r="AD3" s="26" t="s">
        <v>31</v>
      </c>
      <c r="AE3" s="20" t="s">
        <v>32</v>
      </c>
      <c r="AF3" s="20" t="s">
        <v>33</v>
      </c>
      <c r="AG3" s="27" t="s">
        <v>21</v>
      </c>
      <c r="AH3" s="28" t="s">
        <v>34</v>
      </c>
      <c r="AI3" s="28" t="s">
        <v>35</v>
      </c>
      <c r="AJ3" s="29" t="s">
        <v>36</v>
      </c>
    </row>
    <row r="4" spans="1:48" customFormat="1" ht="249" customHeight="1" thickBot="1">
      <c r="B4" s="121">
        <v>1</v>
      </c>
      <c r="C4" s="129" t="s">
        <v>37</v>
      </c>
      <c r="D4" s="129"/>
      <c r="E4" s="122"/>
      <c r="F4" s="123">
        <v>100</v>
      </c>
      <c r="G4" s="126">
        <v>14.99</v>
      </c>
      <c r="H4" s="125" t="s">
        <v>38</v>
      </c>
      <c r="I4" s="89" t="s">
        <v>39</v>
      </c>
      <c r="J4" s="124">
        <f t="shared" ref="J4" si="0">F4*G4</f>
        <v>1499</v>
      </c>
      <c r="K4" s="127">
        <f>S4/J4</f>
        <v>0.26417611741160774</v>
      </c>
      <c r="L4" s="98" t="s">
        <v>40</v>
      </c>
      <c r="M4" s="130"/>
      <c r="N4" s="131"/>
      <c r="O4" s="99"/>
      <c r="P4" s="100">
        <v>9</v>
      </c>
      <c r="Q4" s="101">
        <v>44</v>
      </c>
      <c r="R4" s="102">
        <f>P4*Q4/100</f>
        <v>3.96</v>
      </c>
      <c r="S4" s="103">
        <f>R4*U4</f>
        <v>396</v>
      </c>
      <c r="T4" s="104">
        <f>P4+R4</f>
        <v>12.96</v>
      </c>
      <c r="U4" s="58">
        <f>F4</f>
        <v>100</v>
      </c>
      <c r="V4" s="105">
        <f>P4*2</f>
        <v>18</v>
      </c>
      <c r="W4" s="106">
        <f>30+40+45</f>
        <v>115</v>
      </c>
      <c r="X4" s="107">
        <f>U4*T4+V4+W4</f>
        <v>1429</v>
      </c>
      <c r="Y4" s="108" t="s">
        <v>41</v>
      </c>
      <c r="Z4" s="106">
        <v>50</v>
      </c>
      <c r="AA4" s="109">
        <v>1</v>
      </c>
      <c r="AB4" s="109">
        <v>1</v>
      </c>
      <c r="AC4" s="109">
        <v>1</v>
      </c>
      <c r="AD4" s="110">
        <f>Z4*AA4*AB4*AC4</f>
        <v>50</v>
      </c>
      <c r="AE4" s="2">
        <f>U4/80*4.85</f>
        <v>6.0625</v>
      </c>
      <c r="AF4" s="62">
        <f>1%*(X4+AD4+AE4)</f>
        <v>14.850625000000001</v>
      </c>
      <c r="AG4" s="111">
        <f>X4+AD4+AF4+AE4</f>
        <v>1499.913125</v>
      </c>
      <c r="AH4" s="112">
        <f>AG4/U4</f>
        <v>14.99913125</v>
      </c>
      <c r="AI4" s="113">
        <f>AH4*18%</f>
        <v>2.6998436249999997</v>
      </c>
      <c r="AJ4" s="114">
        <f>AH4+AI4</f>
        <v>17.698974874999998</v>
      </c>
      <c r="AN4" s="115"/>
      <c r="AO4" s="116"/>
      <c r="AP4" s="116"/>
      <c r="AQ4" s="116"/>
      <c r="AR4" s="116"/>
      <c r="AS4" s="117"/>
      <c r="AT4" s="118"/>
      <c r="AU4" s="119"/>
      <c r="AV4" s="119"/>
    </row>
    <row r="5" spans="1:48" customFormat="1" ht="249" customHeight="1" thickBot="1">
      <c r="B5" s="121">
        <v>2</v>
      </c>
      <c r="C5" s="129" t="s">
        <v>42</v>
      </c>
      <c r="D5" s="129"/>
      <c r="E5" s="122"/>
      <c r="F5" s="123">
        <v>100</v>
      </c>
      <c r="G5" s="126">
        <v>13.59</v>
      </c>
      <c r="H5" s="125" t="s">
        <v>38</v>
      </c>
      <c r="I5" s="89" t="s">
        <v>43</v>
      </c>
      <c r="J5" s="124">
        <f t="shared" ref="J5" si="1">F5*G5</f>
        <v>1359</v>
      </c>
      <c r="K5" s="127">
        <f>S5/J5</f>
        <v>0.26066025617041444</v>
      </c>
      <c r="L5" s="98" t="s">
        <v>44</v>
      </c>
      <c r="M5" s="130"/>
      <c r="N5" s="131"/>
      <c r="O5" s="99"/>
      <c r="P5" s="100">
        <f>9.5/1.18</f>
        <v>8.0508474576271194</v>
      </c>
      <c r="Q5" s="101">
        <v>44</v>
      </c>
      <c r="R5" s="102">
        <f>P5*Q5/100</f>
        <v>3.5423728813559325</v>
      </c>
      <c r="S5" s="103">
        <f>R5*U5</f>
        <v>354.23728813559325</v>
      </c>
      <c r="T5" s="104">
        <f>P5+R5</f>
        <v>11.593220338983052</v>
      </c>
      <c r="U5" s="58">
        <f>F5</f>
        <v>100</v>
      </c>
      <c r="V5" s="105">
        <f>P5*2</f>
        <v>16.101694915254239</v>
      </c>
      <c r="W5" s="106">
        <f>30+40+45</f>
        <v>115</v>
      </c>
      <c r="X5" s="107">
        <f>U5*T5+V5+W5</f>
        <v>1290.4237288135594</v>
      </c>
      <c r="Y5" s="108" t="s">
        <v>41</v>
      </c>
      <c r="Z5" s="106">
        <v>50</v>
      </c>
      <c r="AA5" s="109">
        <v>1</v>
      </c>
      <c r="AB5" s="109">
        <v>1</v>
      </c>
      <c r="AC5" s="109">
        <v>1</v>
      </c>
      <c r="AD5" s="110">
        <f>Z5*AA5*AB5*AC5</f>
        <v>50</v>
      </c>
      <c r="AE5" s="2">
        <f>U5/80*4.85</f>
        <v>6.0625</v>
      </c>
      <c r="AF5" s="62">
        <f>1%*(X5+AD5+AE5)</f>
        <v>13.464862288135594</v>
      </c>
      <c r="AG5" s="111">
        <f>X5+AD5+AF5+AE5</f>
        <v>1359.9510911016951</v>
      </c>
      <c r="AH5" s="112">
        <f>AG5/U5</f>
        <v>13.599510911016951</v>
      </c>
      <c r="AI5" s="113">
        <f>AH5*18%</f>
        <v>2.4479119639830511</v>
      </c>
      <c r="AJ5" s="114">
        <f>AH5+AI5</f>
        <v>16.047422875000002</v>
      </c>
      <c r="AN5" s="115"/>
      <c r="AO5" s="116"/>
      <c r="AP5" s="116"/>
      <c r="AQ5" s="116"/>
      <c r="AR5" s="116"/>
      <c r="AS5" s="117"/>
      <c r="AT5" s="118"/>
      <c r="AU5" s="119"/>
      <c r="AV5" s="119"/>
    </row>
    <row r="7" spans="1:48" s="56" customFormat="1" ht="27.75" customHeight="1" thickBot="1">
      <c r="A7" s="51"/>
      <c r="B7" s="128" t="s">
        <v>45</v>
      </c>
      <c r="C7" s="128"/>
      <c r="D7" s="128"/>
      <c r="E7" s="128"/>
      <c r="F7" s="128"/>
      <c r="G7" s="128"/>
      <c r="H7" s="128"/>
      <c r="I7" s="128"/>
      <c r="J7" s="128"/>
      <c r="K7" s="52"/>
      <c r="L7" s="52"/>
      <c r="M7" s="53"/>
      <c r="N7" s="52"/>
      <c r="O7" s="54"/>
      <c r="P7" s="52"/>
      <c r="Q7" s="52"/>
      <c r="R7" s="52"/>
      <c r="S7" s="52"/>
      <c r="T7" s="52"/>
      <c r="U7" s="52"/>
      <c r="V7" s="52" t="s">
        <v>1</v>
      </c>
      <c r="W7" s="52"/>
      <c r="X7" s="52" t="s">
        <v>2</v>
      </c>
      <c r="Y7" s="52"/>
      <c r="Z7" s="55"/>
      <c r="AA7" s="52"/>
      <c r="AB7" s="52"/>
      <c r="AC7" s="52"/>
      <c r="AD7" s="52"/>
      <c r="AE7" s="52"/>
      <c r="AF7" s="52"/>
      <c r="AG7" s="52" t="s">
        <v>3</v>
      </c>
      <c r="AH7" s="52"/>
      <c r="AI7" s="52"/>
      <c r="AJ7" s="52"/>
    </row>
    <row r="8" spans="1:48" ht="48.75" customHeight="1" thickBot="1">
      <c r="A8" s="45"/>
      <c r="B8" s="120" t="s">
        <v>4</v>
      </c>
      <c r="C8" s="120" t="s">
        <v>5</v>
      </c>
      <c r="D8" s="120" t="s">
        <v>6</v>
      </c>
      <c r="E8" s="120" t="s">
        <v>7</v>
      </c>
      <c r="F8" s="120" t="s">
        <v>8</v>
      </c>
      <c r="G8" s="120" t="s">
        <v>9</v>
      </c>
      <c r="H8" s="120" t="s">
        <v>10</v>
      </c>
      <c r="I8" s="120" t="s">
        <v>11</v>
      </c>
      <c r="J8" s="120" t="s">
        <v>12</v>
      </c>
      <c r="K8" s="30"/>
      <c r="L8" s="31" t="s">
        <v>13</v>
      </c>
      <c r="M8" s="31" t="s">
        <v>14</v>
      </c>
      <c r="N8" s="31" t="s">
        <v>15</v>
      </c>
      <c r="O8" s="31" t="s">
        <v>16</v>
      </c>
      <c r="P8" s="32" t="s">
        <v>17</v>
      </c>
      <c r="Q8" s="22" t="s">
        <v>18</v>
      </c>
      <c r="R8" s="22" t="s">
        <v>19</v>
      </c>
      <c r="S8" s="22" t="s">
        <v>20</v>
      </c>
      <c r="T8" s="22" t="s">
        <v>21</v>
      </c>
      <c r="U8" s="22" t="s">
        <v>22</v>
      </c>
      <c r="V8" s="23" t="s">
        <v>23</v>
      </c>
      <c r="W8" s="20" t="s">
        <v>24</v>
      </c>
      <c r="X8" s="21" t="s">
        <v>25</v>
      </c>
      <c r="Y8" s="24" t="s">
        <v>26</v>
      </c>
      <c r="Z8" s="25" t="s">
        <v>27</v>
      </c>
      <c r="AA8" s="25" t="s">
        <v>28</v>
      </c>
      <c r="AB8" s="25" t="s">
        <v>29</v>
      </c>
      <c r="AC8" s="25" t="s">
        <v>30</v>
      </c>
      <c r="AD8" s="26" t="s">
        <v>31</v>
      </c>
      <c r="AE8" s="20" t="s">
        <v>32</v>
      </c>
      <c r="AF8" s="20" t="s">
        <v>33</v>
      </c>
      <c r="AG8" s="27" t="s">
        <v>21</v>
      </c>
      <c r="AH8" s="28" t="s">
        <v>34</v>
      </c>
      <c r="AI8" s="28" t="s">
        <v>35</v>
      </c>
      <c r="AJ8" s="29" t="s">
        <v>36</v>
      </c>
    </row>
    <row r="9" spans="1:48" customFormat="1" ht="249" customHeight="1" thickBot="1">
      <c r="B9" s="121">
        <v>1</v>
      </c>
      <c r="C9" s="129" t="s">
        <v>46</v>
      </c>
      <c r="D9" s="129"/>
      <c r="E9" s="122"/>
      <c r="F9" s="123">
        <v>193</v>
      </c>
      <c r="G9" s="126">
        <v>11.9</v>
      </c>
      <c r="H9" s="125" t="s">
        <v>47</v>
      </c>
      <c r="I9" s="89" t="s">
        <v>48</v>
      </c>
      <c r="J9" s="124">
        <f t="shared" ref="J9" si="2">F9*G9</f>
        <v>2296.7000000000003</v>
      </c>
      <c r="K9" s="97"/>
      <c r="L9" s="98" t="s">
        <v>49</v>
      </c>
      <c r="M9" s="130" t="s">
        <v>50</v>
      </c>
      <c r="N9" s="131"/>
      <c r="O9" s="99"/>
      <c r="P9" s="100">
        <v>9.5</v>
      </c>
      <c r="Q9" s="101">
        <v>45</v>
      </c>
      <c r="R9" s="102">
        <f>P9*Q9/100</f>
        <v>4.2750000000000004</v>
      </c>
      <c r="S9" s="103">
        <f>R9*U9</f>
        <v>825.07500000000005</v>
      </c>
      <c r="T9" s="104">
        <f>P9+R9</f>
        <v>13.775</v>
      </c>
      <c r="U9" s="58">
        <f>F9</f>
        <v>193</v>
      </c>
      <c r="V9" s="105">
        <f>P9*3</f>
        <v>28.5</v>
      </c>
      <c r="W9" s="106">
        <f>45+70+45</f>
        <v>160</v>
      </c>
      <c r="X9" s="107">
        <f>U9*T9+V9+W9</f>
        <v>2847.0750000000003</v>
      </c>
      <c r="Y9" s="108" t="s">
        <v>41</v>
      </c>
      <c r="Z9" s="106">
        <v>180</v>
      </c>
      <c r="AA9" s="109">
        <v>1</v>
      </c>
      <c r="AB9" s="109">
        <v>1</v>
      </c>
      <c r="AC9" s="109">
        <v>1</v>
      </c>
      <c r="AD9" s="110">
        <f>Z9*AA9*AB9*AC9</f>
        <v>180</v>
      </c>
      <c r="AE9" s="2">
        <f>U9/50*4.85</f>
        <v>18.720999999999997</v>
      </c>
      <c r="AF9" s="62">
        <f>1%*(X9+AD9+AE9)</f>
        <v>30.457960000000003</v>
      </c>
      <c r="AG9" s="111">
        <f>X9+AD9+AF9+AE9</f>
        <v>3076.2539600000005</v>
      </c>
      <c r="AH9" s="112">
        <f>AG9/U9</f>
        <v>15.939139689119173</v>
      </c>
      <c r="AI9" s="113">
        <f>AH9*18%</f>
        <v>2.8690451440414511</v>
      </c>
      <c r="AJ9" s="114">
        <f>AH9+AI9</f>
        <v>18.808184833160624</v>
      </c>
      <c r="AN9" s="115"/>
      <c r="AO9" s="116"/>
      <c r="AP9" s="116"/>
      <c r="AQ9" s="116"/>
      <c r="AR9" s="116"/>
      <c r="AS9" s="117"/>
      <c r="AT9" s="118"/>
      <c r="AU9" s="119"/>
      <c r="AV9" s="119"/>
    </row>
    <row r="10" spans="1:48" ht="21" thickBot="1"/>
    <row r="11" spans="1:48" s="56" customFormat="1" ht="27.75" customHeight="1" thickBot="1">
      <c r="A11" s="51"/>
      <c r="B11" s="134" t="s">
        <v>51</v>
      </c>
      <c r="C11" s="135"/>
      <c r="D11" s="135"/>
      <c r="E11" s="135"/>
      <c r="F11" s="135"/>
      <c r="G11" s="135"/>
      <c r="H11" s="135"/>
      <c r="I11" s="135"/>
      <c r="J11" s="136"/>
      <c r="K11" s="52"/>
      <c r="L11" s="52"/>
      <c r="M11" s="53"/>
      <c r="N11" s="52"/>
      <c r="O11" s="54"/>
      <c r="P11" s="52"/>
      <c r="Q11" s="52"/>
      <c r="R11" s="52"/>
      <c r="S11" s="52"/>
      <c r="T11" s="52"/>
      <c r="U11" s="52"/>
      <c r="V11" s="52" t="s">
        <v>1</v>
      </c>
      <c r="W11" s="52"/>
      <c r="X11" s="52" t="s">
        <v>2</v>
      </c>
      <c r="Y11" s="52"/>
      <c r="Z11" s="55"/>
      <c r="AA11" s="52"/>
      <c r="AB11" s="52"/>
      <c r="AC11" s="52"/>
      <c r="AD11" s="52"/>
      <c r="AE11" s="52"/>
      <c r="AF11" s="52"/>
      <c r="AG11" s="52" t="s">
        <v>3</v>
      </c>
      <c r="AH11" s="52"/>
      <c r="AI11" s="52"/>
      <c r="AJ11" s="52"/>
    </row>
    <row r="12" spans="1:48" ht="48.75" customHeight="1" thickBot="1">
      <c r="A12" s="45"/>
      <c r="B12" s="33" t="s">
        <v>4</v>
      </c>
      <c r="C12" s="34" t="s">
        <v>5</v>
      </c>
      <c r="D12" s="34" t="s">
        <v>6</v>
      </c>
      <c r="E12" s="34" t="s">
        <v>7</v>
      </c>
      <c r="F12" s="34" t="s">
        <v>8</v>
      </c>
      <c r="G12" s="34" t="s">
        <v>9</v>
      </c>
      <c r="H12" s="34" t="s">
        <v>10</v>
      </c>
      <c r="I12" s="34" t="s">
        <v>11</v>
      </c>
      <c r="J12" s="35" t="s">
        <v>12</v>
      </c>
      <c r="K12" s="30"/>
      <c r="L12" s="31" t="s">
        <v>13</v>
      </c>
      <c r="M12" s="31" t="s">
        <v>14</v>
      </c>
      <c r="N12" s="31" t="s">
        <v>15</v>
      </c>
      <c r="O12" s="31" t="s">
        <v>16</v>
      </c>
      <c r="P12" s="32" t="s">
        <v>17</v>
      </c>
      <c r="Q12" s="22" t="s">
        <v>18</v>
      </c>
      <c r="R12" s="22" t="s">
        <v>19</v>
      </c>
      <c r="S12" s="22" t="s">
        <v>20</v>
      </c>
      <c r="T12" s="22" t="s">
        <v>21</v>
      </c>
      <c r="U12" s="22" t="s">
        <v>22</v>
      </c>
      <c r="V12" s="23" t="s">
        <v>23</v>
      </c>
      <c r="W12" s="20" t="s">
        <v>24</v>
      </c>
      <c r="X12" s="21" t="s">
        <v>25</v>
      </c>
      <c r="Y12" s="24" t="s">
        <v>26</v>
      </c>
      <c r="Z12" s="25" t="s">
        <v>27</v>
      </c>
      <c r="AA12" s="25" t="s">
        <v>28</v>
      </c>
      <c r="AB12" s="25" t="s">
        <v>29</v>
      </c>
      <c r="AC12" s="25" t="s">
        <v>30</v>
      </c>
      <c r="AD12" s="26" t="s">
        <v>31</v>
      </c>
      <c r="AE12" s="20" t="s">
        <v>32</v>
      </c>
      <c r="AF12" s="20" t="s">
        <v>33</v>
      </c>
      <c r="AG12" s="27" t="s">
        <v>21</v>
      </c>
      <c r="AH12" s="28" t="s">
        <v>34</v>
      </c>
      <c r="AI12" s="28" t="s">
        <v>35</v>
      </c>
      <c r="AJ12" s="29" t="s">
        <v>36</v>
      </c>
    </row>
    <row r="13" spans="1:48" customFormat="1" ht="305.25" customHeight="1" thickBot="1">
      <c r="B13" s="90">
        <v>1</v>
      </c>
      <c r="C13" s="141" t="s">
        <v>52</v>
      </c>
      <c r="D13" s="141"/>
      <c r="E13" s="91"/>
      <c r="F13" s="92">
        <v>176</v>
      </c>
      <c r="G13" s="93">
        <f>AH13</f>
        <v>78.493754856254853</v>
      </c>
      <c r="H13" s="94" t="s">
        <v>53</v>
      </c>
      <c r="I13" s="95" t="s">
        <v>54</v>
      </c>
      <c r="J13" s="96">
        <f t="shared" ref="J13" si="3">F13*G13</f>
        <v>13814.900854700854</v>
      </c>
      <c r="K13" s="97"/>
      <c r="L13" s="98" t="s">
        <v>55</v>
      </c>
      <c r="M13" s="130" t="s">
        <v>56</v>
      </c>
      <c r="N13" s="131"/>
      <c r="O13" s="99"/>
      <c r="P13" s="100">
        <f>70/1.17</f>
        <v>59.82905982905983</v>
      </c>
      <c r="Q13" s="101">
        <v>28</v>
      </c>
      <c r="R13" s="102">
        <f>P13*Q13/100</f>
        <v>16.752136752136753</v>
      </c>
      <c r="S13" s="103">
        <f>R13*U13</f>
        <v>2948.3760683760684</v>
      </c>
      <c r="T13" s="104">
        <f>P13+R13</f>
        <v>76.581196581196579</v>
      </c>
      <c r="U13" s="58">
        <f>F13</f>
        <v>176</v>
      </c>
      <c r="V13" s="105">
        <f>P13*1</f>
        <v>59.82905982905983</v>
      </c>
      <c r="W13" s="106">
        <v>120</v>
      </c>
      <c r="X13" s="107">
        <f>U13*T13+V13+W13</f>
        <v>13658.119658119658</v>
      </c>
      <c r="Y13" s="108" t="s">
        <v>41</v>
      </c>
      <c r="Z13" s="106"/>
      <c r="AA13" s="109">
        <v>1</v>
      </c>
      <c r="AB13" s="109">
        <v>1</v>
      </c>
      <c r="AC13" s="109">
        <v>1</v>
      </c>
      <c r="AD13" s="110">
        <f>Z13*AA13*AB13*AC13</f>
        <v>0</v>
      </c>
      <c r="AE13" s="2">
        <v>20</v>
      </c>
      <c r="AF13" s="62">
        <f>1%*(X13+AD13+AE13)</f>
        <v>136.78119658119658</v>
      </c>
      <c r="AG13" s="111">
        <f>X13+AD13+AF13+AE13</f>
        <v>13814.900854700854</v>
      </c>
      <c r="AH13" s="112">
        <f>AG13/U13</f>
        <v>78.493754856254853</v>
      </c>
      <c r="AI13" s="113">
        <f>AH13*18%</f>
        <v>14.128875874125873</v>
      </c>
      <c r="AJ13" s="114">
        <f>AH13+AI13</f>
        <v>92.62263073038072</v>
      </c>
      <c r="AN13" s="115"/>
      <c r="AO13" s="116"/>
      <c r="AP13" s="116"/>
      <c r="AQ13" s="116"/>
      <c r="AR13" s="116"/>
      <c r="AS13" s="117"/>
      <c r="AT13" s="118"/>
      <c r="AU13" s="119"/>
      <c r="AV13" s="119"/>
    </row>
    <row r="14" spans="1:48" ht="21" thickBot="1"/>
    <row r="15" spans="1:48" s="56" customFormat="1" ht="27.75" customHeight="1" thickBot="1">
      <c r="A15" s="51"/>
      <c r="B15" s="134" t="s">
        <v>51</v>
      </c>
      <c r="C15" s="135"/>
      <c r="D15" s="135"/>
      <c r="E15" s="135"/>
      <c r="F15" s="135"/>
      <c r="G15" s="135"/>
      <c r="H15" s="135"/>
      <c r="I15" s="135"/>
      <c r="J15" s="136"/>
      <c r="K15" s="52"/>
      <c r="L15" s="52"/>
      <c r="M15" s="53"/>
      <c r="N15" s="52"/>
      <c r="O15" s="54"/>
      <c r="P15" s="52"/>
      <c r="Q15" s="52"/>
      <c r="R15" s="52"/>
      <c r="S15" s="52"/>
      <c r="T15" s="52"/>
      <c r="U15" s="52"/>
      <c r="V15" s="52" t="s">
        <v>1</v>
      </c>
      <c r="W15" s="52"/>
      <c r="X15" s="52" t="s">
        <v>2</v>
      </c>
      <c r="Y15" s="52"/>
      <c r="Z15" s="55"/>
      <c r="AA15" s="52"/>
      <c r="AB15" s="52"/>
      <c r="AC15" s="52"/>
      <c r="AD15" s="52"/>
      <c r="AE15" s="52"/>
      <c r="AF15" s="52"/>
      <c r="AG15" s="52" t="s">
        <v>3</v>
      </c>
      <c r="AH15" s="52"/>
      <c r="AI15" s="52"/>
      <c r="AJ15" s="52"/>
    </row>
    <row r="16" spans="1:48" ht="48.75" customHeight="1" thickBot="1">
      <c r="A16" s="45"/>
      <c r="B16" s="33" t="s">
        <v>4</v>
      </c>
      <c r="C16" s="34" t="s">
        <v>5</v>
      </c>
      <c r="D16" s="34" t="s">
        <v>6</v>
      </c>
      <c r="E16" s="34" t="s">
        <v>7</v>
      </c>
      <c r="F16" s="34" t="s">
        <v>8</v>
      </c>
      <c r="G16" s="34" t="s">
        <v>9</v>
      </c>
      <c r="H16" s="34" t="s">
        <v>10</v>
      </c>
      <c r="I16" s="34" t="s">
        <v>11</v>
      </c>
      <c r="J16" s="35" t="s">
        <v>12</v>
      </c>
      <c r="K16" s="30"/>
      <c r="L16" s="31" t="s">
        <v>13</v>
      </c>
      <c r="M16" s="31" t="s">
        <v>14</v>
      </c>
      <c r="N16" s="31" t="s">
        <v>15</v>
      </c>
      <c r="O16" s="31" t="s">
        <v>16</v>
      </c>
      <c r="P16" s="32" t="s">
        <v>17</v>
      </c>
      <c r="Q16" s="22" t="s">
        <v>18</v>
      </c>
      <c r="R16" s="22" t="s">
        <v>19</v>
      </c>
      <c r="S16" s="22" t="s">
        <v>20</v>
      </c>
      <c r="T16" s="22" t="s">
        <v>21</v>
      </c>
      <c r="U16" s="22" t="s">
        <v>22</v>
      </c>
      <c r="V16" s="23" t="s">
        <v>23</v>
      </c>
      <c r="W16" s="20" t="s">
        <v>24</v>
      </c>
      <c r="X16" s="21" t="s">
        <v>25</v>
      </c>
      <c r="Y16" s="24" t="s">
        <v>26</v>
      </c>
      <c r="Z16" s="25" t="s">
        <v>27</v>
      </c>
      <c r="AA16" s="25" t="s">
        <v>28</v>
      </c>
      <c r="AB16" s="25" t="s">
        <v>29</v>
      </c>
      <c r="AC16" s="25" t="s">
        <v>30</v>
      </c>
      <c r="AD16" s="26" t="s">
        <v>31</v>
      </c>
      <c r="AE16" s="20" t="s">
        <v>32</v>
      </c>
      <c r="AF16" s="20" t="s">
        <v>33</v>
      </c>
      <c r="AG16" s="27" t="s">
        <v>21</v>
      </c>
      <c r="AH16" s="28" t="s">
        <v>34</v>
      </c>
      <c r="AI16" s="28" t="s">
        <v>35</v>
      </c>
      <c r="AJ16" s="29" t="s">
        <v>36</v>
      </c>
    </row>
    <row r="17" spans="1:256" s="4" customFormat="1" ht="259.5" customHeight="1" thickBot="1">
      <c r="B17" s="37">
        <v>1</v>
      </c>
      <c r="C17" s="137" t="s">
        <v>57</v>
      </c>
      <c r="D17" s="137"/>
      <c r="E17" s="38"/>
      <c r="F17" s="36">
        <v>36</v>
      </c>
      <c r="G17" s="39">
        <f>AH17</f>
        <v>31.859327777777779</v>
      </c>
      <c r="H17" s="40" t="s">
        <v>58</v>
      </c>
      <c r="I17" s="41" t="s">
        <v>59</v>
      </c>
      <c r="J17" s="19">
        <f>G17*F17</f>
        <v>1146.9358</v>
      </c>
      <c r="K17" s="57"/>
      <c r="L17" s="42" t="s">
        <v>60</v>
      </c>
      <c r="M17" s="138" t="s">
        <v>61</v>
      </c>
      <c r="N17" s="139"/>
      <c r="O17" s="140"/>
      <c r="P17" s="5">
        <v>16</v>
      </c>
      <c r="Q17" s="6">
        <v>38</v>
      </c>
      <c r="R17" s="7">
        <f t="shared" ref="R17" si="4">P17*Q17/100</f>
        <v>6.08</v>
      </c>
      <c r="S17" s="8">
        <f t="shared" ref="S17" si="5">R17*U17</f>
        <v>218.88</v>
      </c>
      <c r="T17" s="9">
        <f t="shared" ref="T17" si="6">P17+R17</f>
        <v>22.08</v>
      </c>
      <c r="U17" s="58">
        <f>F17</f>
        <v>36</v>
      </c>
      <c r="V17" s="59">
        <f>P17*1</f>
        <v>16</v>
      </c>
      <c r="W17" s="60">
        <v>70</v>
      </c>
      <c r="X17" s="10">
        <f t="shared" ref="X17" si="7">U17*T17+V17+W17</f>
        <v>880.87999999999988</v>
      </c>
      <c r="Y17" s="61" t="s">
        <v>62</v>
      </c>
      <c r="Z17" s="11">
        <f>2.2*37</f>
        <v>81.400000000000006</v>
      </c>
      <c r="AA17" s="12">
        <v>1</v>
      </c>
      <c r="AB17" s="12">
        <v>3</v>
      </c>
      <c r="AC17" s="12">
        <v>1</v>
      </c>
      <c r="AD17" s="13">
        <f>Z17*AA17*AB17*AC17</f>
        <v>244.20000000000002</v>
      </c>
      <c r="AE17" s="2">
        <v>10.5</v>
      </c>
      <c r="AF17" s="62">
        <f>1%*(X17+AD17+AE17)</f>
        <v>11.3558</v>
      </c>
      <c r="AG17" s="14">
        <f t="shared" ref="AG17" si="8">X17+AD17+AF17+AE17</f>
        <v>1146.9358</v>
      </c>
      <c r="AH17" s="15">
        <f t="shared" ref="AH17" si="9">AG17/U17</f>
        <v>31.859327777777779</v>
      </c>
      <c r="AI17" s="16">
        <f t="shared" ref="AI17" si="10">AH17*18%</f>
        <v>5.7346789999999999</v>
      </c>
      <c r="AJ17" s="17">
        <f t="shared" ref="AJ17" si="11">AH17+AI17</f>
        <v>37.594006777777778</v>
      </c>
      <c r="AL17" s="46"/>
      <c r="AM17" s="47"/>
      <c r="AN17" s="47"/>
      <c r="AO17" s="47"/>
      <c r="AP17" s="47"/>
      <c r="AQ17" s="48"/>
      <c r="AS17" s="49"/>
      <c r="AT17" s="49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</row>
    <row r="18" spans="1:256" s="4" customFormat="1" ht="216.75" customHeight="1">
      <c r="A18" s="64"/>
      <c r="B18" s="18">
        <v>2</v>
      </c>
      <c r="C18" s="132" t="s">
        <v>63</v>
      </c>
      <c r="D18" s="132"/>
      <c r="E18" s="88"/>
      <c r="F18" s="18">
        <v>11</v>
      </c>
      <c r="G18" s="39">
        <f>AH18</f>
        <v>111.88045454545454</v>
      </c>
      <c r="H18" s="1" t="s">
        <v>58</v>
      </c>
      <c r="I18" s="89" t="s">
        <v>64</v>
      </c>
      <c r="J18" s="19">
        <f>G18*F18</f>
        <v>1230.6849999999999</v>
      </c>
      <c r="K18" s="65"/>
      <c r="L18" s="1" t="s">
        <v>65</v>
      </c>
      <c r="M18" s="66"/>
      <c r="N18" s="133" t="s">
        <v>66</v>
      </c>
      <c r="O18" s="133"/>
      <c r="P18" s="67">
        <v>70</v>
      </c>
      <c r="Q18" s="68">
        <v>50</v>
      </c>
      <c r="R18" s="69">
        <f>P18*Q18/100</f>
        <v>35</v>
      </c>
      <c r="S18" s="70">
        <f>R18*U18</f>
        <v>385</v>
      </c>
      <c r="T18" s="71">
        <f>P18+R18</f>
        <v>105</v>
      </c>
      <c r="U18" s="58">
        <f>F18</f>
        <v>11</v>
      </c>
      <c r="V18" s="59">
        <v>0</v>
      </c>
      <c r="W18" s="72">
        <v>60</v>
      </c>
      <c r="X18" s="73">
        <f>U18*T18+V18+W18</f>
        <v>1215</v>
      </c>
      <c r="Y18" s="74" t="s">
        <v>67</v>
      </c>
      <c r="Z18" s="75">
        <v>0</v>
      </c>
      <c r="AA18" s="76">
        <v>1</v>
      </c>
      <c r="AB18" s="77">
        <v>1</v>
      </c>
      <c r="AC18" s="76">
        <v>1</v>
      </c>
      <c r="AD18" s="78">
        <f>Z18*AA18*AB18*AC18</f>
        <v>0</v>
      </c>
      <c r="AE18" s="79">
        <v>3.5</v>
      </c>
      <c r="AF18" s="62">
        <f>1%*(X18+AD18+AE18)</f>
        <v>12.185</v>
      </c>
      <c r="AG18" s="80">
        <f>X18+AD18+AF18+AE18</f>
        <v>1230.6849999999999</v>
      </c>
      <c r="AH18" s="81">
        <f>AG18/U18</f>
        <v>111.88045454545454</v>
      </c>
      <c r="AI18" s="67">
        <f>AH18*18%</f>
        <v>20.138481818181816</v>
      </c>
      <c r="AJ18" s="82">
        <f>AH18+AI18</f>
        <v>132.01893636363636</v>
      </c>
      <c r="AK18" s="3"/>
      <c r="AL18" s="83">
        <f>AJ18*U18</f>
        <v>1452.2083</v>
      </c>
      <c r="AM18" s="84">
        <f>AJ18*U18</f>
        <v>1452.2083</v>
      </c>
      <c r="AN18" s="85">
        <f>(AJ18-(AJ18/1.18))*U18</f>
        <v>221.52329999999998</v>
      </c>
      <c r="AO18" s="85">
        <f>(AJ18-(AJ18/1.02))*U18</f>
        <v>28.474672549019772</v>
      </c>
      <c r="AP18" s="85">
        <f>(AJ18-(AJ18/1.05))*U18</f>
        <v>69.152776190476231</v>
      </c>
      <c r="AQ18" s="85">
        <f>R18*U18</f>
        <v>385</v>
      </c>
      <c r="AR18" s="84">
        <f>AQ18-AP18-AO18</f>
        <v>287.372551260504</v>
      </c>
      <c r="AS18" s="86">
        <f t="shared" ref="AS18:AT18" si="12">AP18*100/(AL18-AM18-AP18)</f>
        <v>-100</v>
      </c>
      <c r="AT18" s="87">
        <f t="shared" si="12"/>
        <v>45.525225113369636</v>
      </c>
      <c r="AU18" s="87">
        <f>AR18*100/(AM18-AN18-AQ18-AO18-AP18)</f>
        <v>38.415834553941856</v>
      </c>
    </row>
  </sheetData>
  <mergeCells count="16">
    <mergeCell ref="B2:J2"/>
    <mergeCell ref="C4:D4"/>
    <mergeCell ref="M4:N4"/>
    <mergeCell ref="C18:D18"/>
    <mergeCell ref="N18:O18"/>
    <mergeCell ref="B15:J15"/>
    <mergeCell ref="C17:D17"/>
    <mergeCell ref="M17:O17"/>
    <mergeCell ref="B7:J7"/>
    <mergeCell ref="C9:D9"/>
    <mergeCell ref="M9:N9"/>
    <mergeCell ref="B11:J11"/>
    <mergeCell ref="C13:D13"/>
    <mergeCell ref="M13:N13"/>
    <mergeCell ref="C5:D5"/>
    <mergeCell ref="M5:N5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</dc:creator>
  <cp:keywords/>
  <dc:description/>
  <cp:lastModifiedBy>Karla Huamaccto</cp:lastModifiedBy>
  <cp:revision/>
  <dcterms:created xsi:type="dcterms:W3CDTF">2023-03-03T21:09:41Z</dcterms:created>
  <dcterms:modified xsi:type="dcterms:W3CDTF">2026-05-20T19:45:10Z</dcterms:modified>
  <cp:category/>
  <cp:contentStatus/>
</cp:coreProperties>
</file>