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da6e6ee203775ab/ÁREA COMERCIAL/COMPIPRO/CLIENTES/Cotizados/PROYECTA INGENIEROS CIVILES/BD Cotizaciones/2026/"/>
    </mc:Choice>
  </mc:AlternateContent>
  <xr:revisionPtr revIDLastSave="5" documentId="8_{1ECDA49A-09F3-4D15-8A93-36527BE19728}" xr6:coauthVersionLast="47" xr6:coauthVersionMax="47" xr10:uidLastSave="{B52CD95E-051C-40EC-8948-E3BF6AB17E02}"/>
  <bookViews>
    <workbookView xWindow="-2400" yWindow="1515" windowWidth="20055" windowHeight="13095" activeTab="1" xr2:uid="{9A89F66F-1D67-4CAF-8D85-1C20515F3015}"/>
  </bookViews>
  <sheets>
    <sheet name="FEBRERO" sheetId="6" r:id="rId1"/>
    <sheet name="MAYO" sheetId="4" r:id="rId2"/>
    <sheet name="Hoja1" sheetId="5" r:id="rId3"/>
  </sheets>
  <externalReferences>
    <externalReference r:id="rId4"/>
    <externalReference r:id="rId5"/>
  </externalReferences>
  <definedNames>
    <definedName name="ANALISIS">[1]LISTAS!$I$20:$I$27</definedName>
    <definedName name="ANALISIS1">[2]LISTAS!$I$20:$I$27</definedName>
    <definedName name="BAÑOS">[1]LISTAS!$F$32:$F$41</definedName>
    <definedName name="BAÑOS1">[2]LISTAS!$F$32:$F$41</definedName>
    <definedName name="CAMPAÑAS">[1]LISTAS!$A$10:$A$29</definedName>
    <definedName name="CATEGORIA">[1]LISTAS!$G$8:$J$8</definedName>
    <definedName name="EPOXICOS">[1]LISTAS!$F$20:$F$25</definedName>
    <definedName name="MATERIALES">'[1]BD INSUMOS'!$A$2:$A$142</definedName>
    <definedName name="MOD">[1]LISTAS!$F$42:$F$47</definedName>
    <definedName name="PROGRAMA">[1]LISTAS!$C$10:$C$14</definedName>
    <definedName name="SOLDADURAS">[1]LISTAS!$F$26:$F$31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8" i="4" l="1"/>
  <c r="Q7" i="4"/>
  <c r="AG7" i="4"/>
  <c r="W8" i="4"/>
  <c r="W7" i="4"/>
  <c r="AE8" i="4" l="1"/>
  <c r="V8" i="4"/>
  <c r="S8" i="4"/>
  <c r="U8" i="4" s="1"/>
  <c r="AE7" i="6"/>
  <c r="W7" i="6"/>
  <c r="V7" i="6"/>
  <c r="Y7" i="6" s="1"/>
  <c r="S7" i="6"/>
  <c r="T7" i="6" s="1"/>
  <c r="Q7" i="6"/>
  <c r="U7" i="6" s="1"/>
  <c r="AE7" i="4"/>
  <c r="V7" i="4"/>
  <c r="Y8" i="4" l="1"/>
  <c r="AG8" i="4" s="1"/>
  <c r="T8" i="4"/>
  <c r="AG7" i="6"/>
  <c r="AH7" i="6" s="1"/>
  <c r="AI7" i="6" s="1"/>
  <c r="S7" i="4"/>
  <c r="AH8" i="4" l="1"/>
  <c r="AI8" i="4" s="1"/>
  <c r="AJ8" i="4"/>
  <c r="AK8" i="4" s="1"/>
  <c r="AJ7" i="6"/>
  <c r="AK7" i="6" s="1"/>
  <c r="G7" i="6"/>
  <c r="J7" i="6" s="1"/>
  <c r="T7" i="4"/>
  <c r="U7" i="4"/>
  <c r="Y7" i="4" s="1"/>
  <c r="AH7" i="4" l="1"/>
  <c r="AI7" i="4" s="1"/>
  <c r="AJ7" i="4" l="1"/>
  <c r="AK7" i="4" s="1"/>
  <c r="J7" i="4"/>
</calcChain>
</file>

<file path=xl/sharedStrings.xml><?xml version="1.0" encoding="utf-8"?>
<sst xmlns="http://schemas.openxmlformats.org/spreadsheetml/2006/main" count="92" uniqueCount="51">
  <si>
    <t>Nº</t>
  </si>
  <si>
    <t>Cód. Artíc.</t>
  </si>
  <si>
    <t>Art.</t>
  </si>
  <si>
    <t>Foto</t>
  </si>
  <si>
    <t>Cant.</t>
  </si>
  <si>
    <t>Costo Uni.
NO. IGV(S/.)</t>
  </si>
  <si>
    <t xml:space="preserve">Tiempo Entrega </t>
  </si>
  <si>
    <t>Detalle</t>
  </si>
  <si>
    <t>Costo TOTAL
NO. IGV (S/.)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</si>
  <si>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</si>
  <si>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</si>
  <si>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</si>
  <si>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</si>
  <si>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</si>
  <si>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</si>
  <si>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</si>
  <si>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</si>
  <si>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</si>
  <si>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</si>
  <si>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</si>
  <si>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</si>
  <si>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</si>
  <si>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</si>
  <si>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</si>
  <si>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</si>
  <si>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</si>
  <si>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</si>
  <si>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</si>
  <si>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</si>
  <si>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</si>
  <si>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</si>
  <si>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</si>
  <si>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</si>
  <si>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YA INCLUYE</t>
  </si>
  <si>
    <t>*Imagen Referencial</t>
  </si>
  <si>
    <t>COTIZACIÓN PROPUESTA_Proyecta Ingenieros Civiles_VARIOS_23.04.24</t>
  </si>
  <si>
    <t xml:space="preserve">TETERA DE VIDRIO CON TAPA Y ASA DE MADERA </t>
  </si>
  <si>
    <t>9 a 12  Días utiles</t>
  </si>
  <si>
    <r>
      <rPr>
        <b/>
        <u/>
        <sz val="16"/>
        <color rgb="FF000000"/>
        <rFont val="Arial"/>
        <family val="2"/>
      </rPr>
      <t xml:space="preserve"> TETERA DE VIDRIO CON TAPA Y ASA DE MADERA 
</t>
    </r>
    <r>
      <rPr>
        <sz val="16"/>
        <color rgb="FF000000"/>
        <rFont val="Arial"/>
        <family val="2"/>
      </rPr>
      <t xml:space="preserve">Modelo:Tetera de vidrio borosilicato con tapa y asa de madera.
Material: Vidrio y Madera (vidrio borosilicato, madera de nogal)
Capacidad: 800 ml
Acabado:Tetera de asas de madera de color naturaly liso y cuerpo de vidrio con diseño unico
Incluye: 1 infusir de vidrio y un posatetera de madera .
Presentacion: Empaque empaque individual
</t>
    </r>
    <r>
      <rPr>
        <sz val="16"/>
        <color rgb="FFFF0000"/>
        <rFont val="Arial"/>
        <family val="2"/>
      </rPr>
      <t>*Incluye 1 logo a un 1 color en el posateteras
*Arte y/o Diseño facilitado por el cliente</t>
    </r>
  </si>
  <si>
    <t>CASA IDEA
/
ROVERTO</t>
  </si>
  <si>
    <t xml:space="preserve">https://www.casaideas.com.pe/casa-mesa-tetera-boros-asa-mader-800ml--0001/p
S/79 incluye IGV
/
</t>
  </si>
  <si>
    <t>COTIZACIÓN PROPUESTA_Proyecta Ingenieros Civiles_MOUSE PAD_19.05.26</t>
  </si>
  <si>
    <t xml:space="preserve">MOUSE PAD </t>
  </si>
  <si>
    <t>MIGUEL XPRESSATE
+51 986 647 267</t>
  </si>
  <si>
    <t>USB 
TOTEM</t>
  </si>
  <si>
    <t>OWP 
+51 998 677 816</t>
  </si>
  <si>
    <t xml:space="preserve">100 A S/ 31.41 C/U 
250 A S/29.84 C/U
500 A S/28.27 C/U 
1000 A S/25.13 C/U
</t>
  </si>
  <si>
    <r>
      <rPr>
        <b/>
        <u/>
        <sz val="16"/>
        <color rgb="FF000000"/>
        <rFont val="Arial"/>
        <family val="2"/>
      </rPr>
      <t xml:space="preserve">USB TOTEM 
</t>
    </r>
    <r>
      <rPr>
        <sz val="16"/>
        <color rgb="FF000000"/>
        <rFont val="Arial"/>
        <family val="2"/>
      </rPr>
      <t xml:space="preserve">
Modelo:  Diseño Personalizado 
Material: PVC suave, plastisol 
Medidas: 70 x 40 x 10mm
Capacidad: 16gb 
Presentacion: Caja de Carton 
</t>
    </r>
    <r>
      <rPr>
        <sz val="16"/>
        <color rgb="FFFF0000"/>
        <rFont val="Arial"/>
        <family val="2"/>
      </rPr>
      <t>*Incluye 1 logo a un 1 color
*Arte y/o Diseño facilitado por el cliente</t>
    </r>
  </si>
  <si>
    <t xml:space="preserve">
7 DIAS DE CREDITO 
SURCO </t>
  </si>
  <si>
    <t>S/29 POR   150UND C/U INCLUYE IGV
 5 a 6 dias</t>
  </si>
  <si>
    <r>
      <rPr>
        <b/>
        <u/>
        <sz val="16"/>
        <color rgb="FF000000"/>
        <rFont val="Arial"/>
        <family val="2"/>
      </rPr>
      <t xml:space="preserve"> MOUSE PAD 
</t>
    </r>
    <r>
      <rPr>
        <sz val="16"/>
        <color rgb="FF000000"/>
        <rFont val="Arial"/>
        <family val="2"/>
      </rPr>
      <t xml:space="preserve">Modelo: Desk Pads, 
Material: Neopremo
Medidas: 80cm x 30cm 
Presentacion: Empaque individual
</t>
    </r>
    <r>
      <rPr>
        <sz val="16"/>
        <color rgb="FFFF0000"/>
        <rFont val="Arial"/>
        <family val="2"/>
      </rPr>
      <t>*Incluye 1 logo a un 1 color
*Arte y/o Diseño facilitado por el cliente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</si>
</sst>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&quot;S/.&quot;\ #,##0.00"/>
    <numFmt numFmtId="165" formatCode="[$S/.-280A]\ #,##0.00"/>
    <numFmt numFmtId="166" formatCode="#,##0.00000"/>
    <numFmt numFmtId="167" formatCode="_-[$$-409]* #,##0.00_ ;_-[$$-409]* \-#,##0.00\ ;_-[$$-409]* &quot;-&quot;??_ ;_-@_ "/>
    <numFmt numFmtId="168" formatCode="_(* #,##0_);_(* \(#,##0\);_(* &quot;-&quot;??_);_(@_)"/>
    <numFmt numFmtId="169" formatCode="_-[$$-409]* #.##0.00_ ;_-[$$-409]* \-#.##0.00\ ;_-[$$-409]* &quot;-&quot;??_ ;_-@_ "/>
    <numFmt numFmtId="170" formatCode="_ * #,##0.00_ ;_ * \-#,##0.00_ ;_ * &quot;-&quot;??_ ;_ @_ "/>
    <numFmt numFmtId="171" formatCode="&quot;S/&quot;\ #,##0.00"/>
  </numFmts>
  <fonts count="4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6"/>
      <color rgb="FFFF0000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6"/>
      <color indexed="8"/>
      <name val="Arial"/>
      <family val="2"/>
    </font>
    <font>
      <sz val="16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  <font>
      <sz val="11"/>
      <color indexed="8"/>
      <name val="Calibri"/>
      <family val="2"/>
    </font>
    <font>
      <sz val="11"/>
      <color indexed="8"/>
      <name val="Arial"/>
      <family val="2"/>
    </font>
    <font>
      <sz val="14"/>
      <color indexed="8"/>
      <name val="Arial"/>
      <family val="2"/>
    </font>
    <font>
      <sz val="11"/>
      <name val="Arial"/>
      <family val="2"/>
    </font>
    <font>
      <sz val="18"/>
      <name val="Arial"/>
      <family val="2"/>
    </font>
    <font>
      <b/>
      <sz val="14"/>
      <color indexed="8"/>
      <name val="Arial"/>
      <family val="2"/>
    </font>
    <font>
      <b/>
      <sz val="14"/>
      <color indexed="9"/>
      <name val="Arial"/>
      <family val="2"/>
    </font>
    <font>
      <b/>
      <sz val="18"/>
      <color indexed="9"/>
      <name val="Arial"/>
      <family val="2"/>
    </font>
    <font>
      <sz val="11"/>
      <color indexed="52"/>
      <name val="Tahoma"/>
      <family val="2"/>
      <charset val="1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000000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6"/>
      <color rgb="FFFFFFFF"/>
      <name val="Arial"/>
      <family val="2"/>
    </font>
    <font>
      <sz val="16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8"/>
      <color indexed="8"/>
      <name val="Arial"/>
      <family val="2"/>
    </font>
    <font>
      <b/>
      <sz val="18"/>
      <color indexed="8"/>
      <name val="Arial"/>
      <family val="2"/>
    </font>
    <font>
      <sz val="9"/>
      <name val="Arial"/>
      <family val="2"/>
    </font>
    <font>
      <b/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color rgb="FFFF0000"/>
      <name val="Arial"/>
      <family val="2"/>
    </font>
    <font>
      <sz val="14"/>
      <name val="Calibri"/>
      <family val="2"/>
      <scheme val="minor"/>
    </font>
    <font>
      <b/>
      <sz val="18"/>
      <color rgb="FFFF0000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56"/>
        <bgColor indexed="62"/>
      </patternFill>
    </fill>
    <fill>
      <patternFill patternType="solid">
        <fgColor indexed="13"/>
        <bgColor indexed="34"/>
      </patternFill>
    </fill>
    <fill>
      <patternFill patternType="solid">
        <fgColor indexed="10"/>
        <bgColor indexed="60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indexed="1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BFBFBF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2" fillId="0" borderId="0"/>
    <xf numFmtId="0" fontId="15" fillId="0" borderId="0"/>
    <xf numFmtId="167" fontId="15" fillId="0" borderId="0" applyFont="0" applyFill="0" applyBorder="0" applyAlignment="0" applyProtection="0"/>
    <xf numFmtId="0" fontId="1" fillId="0" borderId="0"/>
    <xf numFmtId="0" fontId="15" fillId="0" borderId="0"/>
    <xf numFmtId="0" fontId="23" fillId="0" borderId="5" applyProtection="0">
      <alignment vertical="center"/>
    </xf>
    <xf numFmtId="0" fontId="15" fillId="0" borderId="0"/>
    <xf numFmtId="167" fontId="15" fillId="0" borderId="0" applyFont="0" applyFill="0" applyBorder="0" applyAlignment="0" applyProtection="0"/>
    <xf numFmtId="0" fontId="1" fillId="0" borderId="0"/>
    <xf numFmtId="0" fontId="2" fillId="0" borderId="0"/>
    <xf numFmtId="167" fontId="15" fillId="0" borderId="0" applyFont="0" applyFill="0" applyBorder="0" applyAlignment="0" applyProtection="0"/>
    <xf numFmtId="0" fontId="15" fillId="0" borderId="0"/>
    <xf numFmtId="169" fontId="15" fillId="0" borderId="0" applyFont="0" applyFill="0" applyBorder="0" applyAlignment="0" applyProtection="0"/>
    <xf numFmtId="0" fontId="1" fillId="0" borderId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1" fillId="0" borderId="0"/>
    <xf numFmtId="167" fontId="15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  <xf numFmtId="170" fontId="15" fillId="0" borderId="0" applyFont="0" applyFill="0" applyBorder="0" applyAlignment="0" applyProtection="0"/>
  </cellStyleXfs>
  <cellXfs count="97">
    <xf numFmtId="0" fontId="0" fillId="0" borderId="0" xfId="0"/>
    <xf numFmtId="166" fontId="11" fillId="0" borderId="0" xfId="0" applyNumberFormat="1" applyFont="1"/>
    <xf numFmtId="0" fontId="12" fillId="0" borderId="0" xfId="1" applyFont="1" applyAlignment="1">
      <alignment vertical="center" wrapText="1"/>
    </xf>
    <xf numFmtId="0" fontId="0" fillId="3" borderId="0" xfId="0" applyFill="1"/>
    <xf numFmtId="0" fontId="0" fillId="6" borderId="0" xfId="0" applyFill="1"/>
    <xf numFmtId="0" fontId="0" fillId="2" borderId="0" xfId="0" applyFill="1"/>
    <xf numFmtId="0" fontId="0" fillId="4" borderId="0" xfId="0" applyFill="1"/>
    <xf numFmtId="0" fontId="16" fillId="0" borderId="0" xfId="5" applyFont="1"/>
    <xf numFmtId="0" fontId="17" fillId="0" borderId="0" xfId="5" applyFont="1"/>
    <xf numFmtId="0" fontId="18" fillId="7" borderId="0" xfId="6" applyFont="1" applyFill="1"/>
    <xf numFmtId="49" fontId="2" fillId="7" borderId="0" xfId="1" applyNumberFormat="1" applyFill="1" applyAlignment="1">
      <alignment vertical="center" wrapText="1"/>
    </xf>
    <xf numFmtId="0" fontId="8" fillId="7" borderId="0" xfId="6" applyFont="1" applyFill="1" applyAlignment="1">
      <alignment vertical="center"/>
    </xf>
    <xf numFmtId="0" fontId="18" fillId="7" borderId="0" xfId="6" applyFont="1" applyFill="1" applyAlignment="1">
      <alignment wrapText="1"/>
    </xf>
    <xf numFmtId="0" fontId="19" fillId="7" borderId="0" xfId="6" applyFont="1" applyFill="1"/>
    <xf numFmtId="0" fontId="17" fillId="0" borderId="0" xfId="5" applyFont="1" applyAlignment="1">
      <alignment horizontal="center" wrapText="1"/>
    </xf>
    <xf numFmtId="0" fontId="21" fillId="9" borderId="0" xfId="1" applyFont="1" applyFill="1" applyAlignment="1">
      <alignment horizontal="center" vertical="center" wrapText="1"/>
    </xf>
    <xf numFmtId="0" fontId="21" fillId="9" borderId="2" xfId="1" applyFont="1" applyFill="1" applyBorder="1" applyAlignment="1">
      <alignment horizontal="center" vertical="center" wrapText="1"/>
    </xf>
    <xf numFmtId="0" fontId="21" fillId="9" borderId="3" xfId="1" applyFont="1" applyFill="1" applyBorder="1" applyAlignment="1">
      <alignment horizontal="center" vertical="center" wrapText="1"/>
    </xf>
    <xf numFmtId="0" fontId="13" fillId="10" borderId="4" xfId="1" applyFont="1" applyFill="1" applyBorder="1" applyAlignment="1">
      <alignment horizontal="center" vertical="center" wrapText="1"/>
    </xf>
    <xf numFmtId="0" fontId="13" fillId="10" borderId="2" xfId="1" applyFont="1" applyFill="1" applyBorder="1" applyAlignment="1">
      <alignment horizontal="center" vertical="center" wrapText="1"/>
    </xf>
    <xf numFmtId="0" fontId="13" fillId="10" borderId="3" xfId="1" applyFont="1" applyFill="1" applyBorder="1" applyAlignment="1">
      <alignment horizontal="center" vertical="center" wrapText="1"/>
    </xf>
    <xf numFmtId="0" fontId="21" fillId="9" borderId="4" xfId="1" applyFont="1" applyFill="1" applyBorder="1" applyAlignment="1">
      <alignment horizontal="center" vertical="center" wrapText="1"/>
    </xf>
    <xf numFmtId="0" fontId="13" fillId="8" borderId="4" xfId="1" applyFont="1" applyFill="1" applyBorder="1" applyAlignment="1">
      <alignment horizontal="center" vertical="center" wrapText="1"/>
    </xf>
    <xf numFmtId="0" fontId="13" fillId="8" borderId="2" xfId="1" applyFont="1" applyFill="1" applyBorder="1" applyAlignment="1">
      <alignment horizontal="center" vertical="center" wrapText="1"/>
    </xf>
    <xf numFmtId="0" fontId="13" fillId="8" borderId="3" xfId="1" applyFont="1" applyFill="1" applyBorder="1" applyAlignment="1">
      <alignment horizontal="center" vertical="center" wrapText="1"/>
    </xf>
    <xf numFmtId="0" fontId="21" fillId="11" borderId="4" xfId="1" applyFont="1" applyFill="1" applyBorder="1" applyAlignment="1">
      <alignment horizontal="center" vertical="center" wrapText="1"/>
    </xf>
    <xf numFmtId="0" fontId="22" fillId="11" borderId="2" xfId="1" applyFont="1" applyFill="1" applyBorder="1" applyAlignment="1">
      <alignment horizontal="center" vertical="center" wrapText="1"/>
    </xf>
    <xf numFmtId="0" fontId="21" fillId="11" borderId="2" xfId="1" applyFont="1" applyFill="1" applyBorder="1" applyAlignment="1">
      <alignment horizontal="center" vertical="center" wrapText="1"/>
    </xf>
    <xf numFmtId="9" fontId="21" fillId="11" borderId="3" xfId="1" applyNumberFormat="1" applyFont="1" applyFill="1" applyBorder="1" applyAlignment="1">
      <alignment horizontal="center" vertical="center"/>
    </xf>
    <xf numFmtId="164" fontId="26" fillId="0" borderId="1" xfId="1" applyNumberFormat="1" applyFont="1" applyBorder="1" applyAlignment="1">
      <alignment horizontal="center" vertical="center"/>
    </xf>
    <xf numFmtId="165" fontId="26" fillId="14" borderId="1" xfId="1" applyNumberFormat="1" applyFont="1" applyFill="1" applyBorder="1" applyAlignment="1">
      <alignment horizontal="center" vertical="center"/>
    </xf>
    <xf numFmtId="164" fontId="27" fillId="14" borderId="1" xfId="1" applyNumberFormat="1" applyFont="1" applyFill="1" applyBorder="1" applyAlignment="1">
      <alignment horizontal="center" vertical="center"/>
    </xf>
    <xf numFmtId="164" fontId="28" fillId="14" borderId="1" xfId="1" applyNumberFormat="1" applyFont="1" applyFill="1" applyBorder="1" applyAlignment="1">
      <alignment horizontal="center" vertical="center"/>
    </xf>
    <xf numFmtId="164" fontId="14" fillId="13" borderId="1" xfId="1" applyNumberFormat="1" applyFont="1" applyFill="1" applyBorder="1" applyAlignment="1">
      <alignment horizontal="center" vertical="center"/>
    </xf>
    <xf numFmtId="164" fontId="6" fillId="13" borderId="1" xfId="1" applyNumberFormat="1" applyFont="1" applyFill="1" applyBorder="1" applyAlignment="1">
      <alignment horizontal="center" vertical="center"/>
    </xf>
    <xf numFmtId="164" fontId="29" fillId="15" borderId="1" xfId="1" applyNumberFormat="1" applyFont="1" applyFill="1" applyBorder="1" applyAlignment="1">
      <alignment horizontal="center" vertical="center"/>
    </xf>
    <xf numFmtId="165" fontId="14" fillId="13" borderId="1" xfId="1" applyNumberFormat="1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20" fillId="8" borderId="6" xfId="6" applyFont="1" applyFill="1" applyBorder="1" applyAlignment="1">
      <alignment horizontal="center" vertical="center" wrapText="1"/>
    </xf>
    <xf numFmtId="0" fontId="20" fillId="8" borderId="6" xfId="7" applyFont="1" applyFill="1" applyBorder="1" applyAlignment="1">
      <alignment horizontal="center" vertical="center" wrapText="1"/>
    </xf>
    <xf numFmtId="164" fontId="7" fillId="2" borderId="6" xfId="1" applyNumberFormat="1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164" fontId="32" fillId="16" borderId="6" xfId="1" applyNumberFormat="1" applyFont="1" applyFill="1" applyBorder="1" applyAlignment="1">
      <alignment horizontal="center" vertical="center"/>
    </xf>
    <xf numFmtId="164" fontId="32" fillId="17" borderId="6" xfId="1" applyNumberFormat="1" applyFont="1" applyFill="1" applyBorder="1" applyAlignment="1">
      <alignment horizontal="center" vertical="center"/>
    </xf>
    <xf numFmtId="164" fontId="33" fillId="5" borderId="6" xfId="1" applyNumberFormat="1" applyFont="1" applyFill="1" applyBorder="1" applyAlignment="1">
      <alignment horizontal="center" vertical="center"/>
    </xf>
    <xf numFmtId="0" fontId="16" fillId="2" borderId="0" xfId="5" applyFont="1" applyFill="1"/>
    <xf numFmtId="0" fontId="17" fillId="2" borderId="0" xfId="5" applyFont="1" applyFill="1"/>
    <xf numFmtId="0" fontId="34" fillId="0" borderId="0" xfId="1" applyFont="1"/>
    <xf numFmtId="0" fontId="3" fillId="2" borderId="1" xfId="1" applyFont="1" applyFill="1" applyBorder="1" applyAlignment="1">
      <alignment horizontal="center" vertical="center"/>
    </xf>
    <xf numFmtId="0" fontId="35" fillId="0" borderId="1" xfId="0" applyFont="1" applyBorder="1" applyAlignment="1">
      <alignment horizontal="center"/>
    </xf>
    <xf numFmtId="49" fontId="18" fillId="2" borderId="1" xfId="1" applyNumberFormat="1" applyFont="1" applyFill="1" applyBorder="1" applyAlignment="1">
      <alignment horizontal="center" vertical="center" wrapText="1"/>
    </xf>
    <xf numFmtId="165" fontId="10" fillId="2" borderId="1" xfId="1" applyNumberFormat="1" applyFont="1" applyFill="1" applyBorder="1" applyAlignment="1">
      <alignment horizontal="center" vertical="center"/>
    </xf>
    <xf numFmtId="0" fontId="7" fillId="18" borderId="1" xfId="1" applyFont="1" applyFill="1" applyBorder="1" applyAlignment="1">
      <alignment horizontal="center" vertical="center"/>
    </xf>
    <xf numFmtId="0" fontId="7" fillId="19" borderId="1" xfId="1" applyFont="1" applyFill="1" applyBorder="1" applyAlignment="1">
      <alignment horizontal="center" vertical="center"/>
    </xf>
    <xf numFmtId="164" fontId="26" fillId="13" borderId="1" xfId="1" applyNumberFormat="1" applyFont="1" applyFill="1" applyBorder="1" applyAlignment="1">
      <alignment horizontal="center" vertical="center"/>
    </xf>
    <xf numFmtId="164" fontId="3" fillId="13" borderId="1" xfId="1" applyNumberFormat="1" applyFont="1" applyFill="1" applyBorder="1" applyAlignment="1">
      <alignment horizontal="center" vertical="center" wrapText="1"/>
    </xf>
    <xf numFmtId="164" fontId="26" fillId="20" borderId="1" xfId="1" applyNumberFormat="1" applyFont="1" applyFill="1" applyBorder="1" applyAlignment="1">
      <alignment horizontal="center" vertical="center"/>
    </xf>
    <xf numFmtId="0" fontId="26" fillId="19" borderId="1" xfId="1" applyFont="1" applyFill="1" applyBorder="1" applyAlignment="1">
      <alignment horizontal="center" vertical="center"/>
    </xf>
    <xf numFmtId="165" fontId="26" fillId="13" borderId="1" xfId="2" applyNumberFormat="1" applyFont="1" applyFill="1" applyBorder="1" applyAlignment="1">
      <alignment horizontal="center" vertical="center"/>
    </xf>
    <xf numFmtId="0" fontId="30" fillId="2" borderId="1" xfId="2" applyFont="1" applyFill="1" applyBorder="1" applyAlignment="1">
      <alignment vertical="center" wrapText="1"/>
    </xf>
    <xf numFmtId="0" fontId="36" fillId="2" borderId="0" xfId="0" applyFont="1" applyFill="1"/>
    <xf numFmtId="0" fontId="35" fillId="0" borderId="10" xfId="0" applyFont="1" applyBorder="1" applyAlignment="1">
      <alignment horizontal="center"/>
    </xf>
    <xf numFmtId="0" fontId="4" fillId="2" borderId="10" xfId="1" applyFont="1" applyFill="1" applyBorder="1" applyAlignment="1">
      <alignment horizontal="center" vertical="center" wrapText="1"/>
    </xf>
    <xf numFmtId="164" fontId="7" fillId="2" borderId="11" xfId="1" applyNumberFormat="1" applyFont="1" applyFill="1" applyBorder="1" applyAlignment="1">
      <alignment horizontal="center" vertical="center" wrapText="1"/>
    </xf>
    <xf numFmtId="0" fontId="5" fillId="12" borderId="11" xfId="0" applyFont="1" applyFill="1" applyBorder="1" applyAlignment="1">
      <alignment horizontal="center" vertical="center" wrapText="1"/>
    </xf>
    <xf numFmtId="0" fontId="5" fillId="2" borderId="10" xfId="2" applyFont="1" applyFill="1" applyBorder="1" applyAlignment="1">
      <alignment vertical="center" wrapText="1"/>
    </xf>
    <xf numFmtId="0" fontId="20" fillId="8" borderId="15" xfId="6" applyFont="1" applyFill="1" applyBorder="1" applyAlignment="1">
      <alignment horizontal="center" vertical="center" wrapText="1"/>
    </xf>
    <xf numFmtId="0" fontId="20" fillId="8" borderId="16" xfId="6" applyFont="1" applyFill="1" applyBorder="1" applyAlignment="1">
      <alignment horizontal="center" vertical="center" wrapText="1"/>
    </xf>
    <xf numFmtId="0" fontId="20" fillId="8" borderId="16" xfId="7" applyFont="1" applyFill="1" applyBorder="1" applyAlignment="1">
      <alignment horizontal="center" vertical="center" wrapText="1"/>
    </xf>
    <xf numFmtId="0" fontId="20" fillId="8" borderId="17" xfId="7" applyFont="1" applyFill="1" applyBorder="1" applyAlignment="1">
      <alignment horizontal="center" vertical="center" wrapText="1"/>
    </xf>
    <xf numFmtId="0" fontId="3" fillId="2" borderId="18" xfId="1" applyFont="1" applyFill="1" applyBorder="1" applyAlignment="1">
      <alignment horizontal="center" vertical="center"/>
    </xf>
    <xf numFmtId="164" fontId="4" fillId="2" borderId="19" xfId="1" applyNumberFormat="1" applyFont="1" applyFill="1" applyBorder="1" applyAlignment="1">
      <alignment horizontal="center" vertical="center" wrapText="1"/>
    </xf>
    <xf numFmtId="0" fontId="3" fillId="2" borderId="20" xfId="1" applyFont="1" applyFill="1" applyBorder="1" applyAlignment="1">
      <alignment horizontal="center" vertical="center"/>
    </xf>
    <xf numFmtId="0" fontId="35" fillId="0" borderId="21" xfId="0" applyFont="1" applyBorder="1" applyAlignment="1">
      <alignment horizontal="center"/>
    </xf>
    <xf numFmtId="0" fontId="4" fillId="2" borderId="21" xfId="1" applyFont="1" applyFill="1" applyBorder="1" applyAlignment="1">
      <alignment horizontal="center" vertical="center" wrapText="1"/>
    </xf>
    <xf numFmtId="164" fontId="7" fillId="2" borderId="16" xfId="1" applyNumberFormat="1" applyFont="1" applyFill="1" applyBorder="1" applyAlignment="1">
      <alignment horizontal="center" vertical="center" wrapText="1"/>
    </xf>
    <xf numFmtId="0" fontId="5" fillId="12" borderId="16" xfId="0" applyFont="1" applyFill="1" applyBorder="1" applyAlignment="1">
      <alignment horizontal="center" vertical="center" wrapText="1"/>
    </xf>
    <xf numFmtId="0" fontId="5" fillId="2" borderId="21" xfId="2" applyFont="1" applyFill="1" applyBorder="1" applyAlignment="1">
      <alignment vertical="center" wrapText="1"/>
    </xf>
    <xf numFmtId="164" fontId="4" fillId="2" borderId="22" xfId="1" applyNumberFormat="1" applyFont="1" applyFill="1" applyBorder="1" applyAlignment="1">
      <alignment horizontal="center" vertical="center" wrapText="1"/>
    </xf>
    <xf numFmtId="164" fontId="39" fillId="5" borderId="6" xfId="1" applyNumberFormat="1" applyFont="1" applyFill="1" applyBorder="1" applyAlignment="1">
      <alignment horizontal="center" vertical="center"/>
    </xf>
    <xf numFmtId="0" fontId="9" fillId="7" borderId="6" xfId="1" applyFont="1" applyFill="1" applyBorder="1" applyAlignment="1">
      <alignment horizontal="center" vertical="center"/>
    </xf>
    <xf numFmtId="168" fontId="7" fillId="2" borderId="1" xfId="23" applyNumberFormat="1" applyFont="1" applyFill="1" applyBorder="1" applyAlignment="1">
      <alignment horizontal="center" vertical="center" wrapText="1"/>
    </xf>
    <xf numFmtId="49" fontId="31" fillId="2" borderId="7" xfId="21" applyNumberFormat="1" applyFill="1" applyBorder="1" applyAlignment="1">
      <alignment horizontal="center" vertical="center" wrapText="1"/>
    </xf>
    <xf numFmtId="49" fontId="18" fillId="2" borderId="8" xfId="1" applyNumberFormat="1" applyFont="1" applyFill="1" applyBorder="1" applyAlignment="1">
      <alignment horizontal="center" vertical="center" wrapText="1"/>
    </xf>
    <xf numFmtId="49" fontId="18" fillId="2" borderId="9" xfId="1" applyNumberFormat="1" applyFont="1" applyFill="1" applyBorder="1" applyAlignment="1">
      <alignment horizontal="center" vertical="center" wrapText="1"/>
    </xf>
    <xf numFmtId="168" fontId="7" fillId="2" borderId="10" xfId="23" applyNumberFormat="1" applyFont="1" applyFill="1" applyBorder="1" applyAlignment="1">
      <alignment horizontal="center" vertical="center" wrapText="1"/>
    </xf>
    <xf numFmtId="49" fontId="38" fillId="2" borderId="7" xfId="21" applyNumberFormat="1" applyFont="1" applyFill="1" applyBorder="1" applyAlignment="1">
      <alignment horizontal="center" vertical="center" wrapText="1"/>
    </xf>
    <xf numFmtId="49" fontId="8" fillId="2" borderId="8" xfId="1" applyNumberFormat="1" applyFont="1" applyFill="1" applyBorder="1" applyAlignment="1">
      <alignment horizontal="center" vertical="center" wrapText="1"/>
    </xf>
    <xf numFmtId="49" fontId="8" fillId="2" borderId="9" xfId="1" applyNumberFormat="1" applyFont="1" applyFill="1" applyBorder="1" applyAlignment="1">
      <alignment horizontal="center" vertical="center" wrapText="1"/>
    </xf>
    <xf numFmtId="0" fontId="9" fillId="7" borderId="12" xfId="1" applyFont="1" applyFill="1" applyBorder="1" applyAlignment="1">
      <alignment horizontal="center" vertical="center"/>
    </xf>
    <xf numFmtId="0" fontId="9" fillId="7" borderId="13" xfId="1" applyFont="1" applyFill="1" applyBorder="1" applyAlignment="1">
      <alignment horizontal="center" vertical="center"/>
    </xf>
    <xf numFmtId="0" fontId="9" fillId="7" borderId="14" xfId="1" applyFont="1" applyFill="1" applyBorder="1" applyAlignment="1">
      <alignment horizontal="center" vertical="center"/>
    </xf>
    <xf numFmtId="168" fontId="7" fillId="2" borderId="21" xfId="23" applyNumberFormat="1" applyFont="1" applyFill="1" applyBorder="1" applyAlignment="1">
      <alignment horizontal="center" vertical="center" wrapText="1"/>
    </xf>
    <xf numFmtId="0" fontId="37" fillId="0" borderId="0" xfId="5" applyFont="1" applyBorder="1" applyAlignment="1">
      <alignment horizontal="center" wrapText="1"/>
    </xf>
    <xf numFmtId="0" fontId="37" fillId="0" borderId="0" xfId="5" applyFont="1" applyAlignment="1">
      <alignment horizontal="center" wrapText="1"/>
    </xf>
    <xf numFmtId="171" fontId="34" fillId="0" borderId="0" xfId="1" applyNumberFormat="1" applyFont="1"/>
  </cellXfs>
  <cellStyles count="27">
    <cellStyle name="Excel Built-in Explanatory Text" xfId="11" xr:uid="{CBC8E207-2E01-422B-9195-91153E662216}"/>
    <cellStyle name="Hipervínculo" xfId="21" builtinId="8"/>
    <cellStyle name="Hyperlink" xfId="20" xr:uid="{00000000-000B-0000-0000-000008000000}"/>
    <cellStyle name="Millares 2 2 3 2 2 2 2" xfId="18" xr:uid="{7BA77A2E-43DD-4192-9275-E306E6520B69}"/>
    <cellStyle name="Millares 2 2 3 2 2 2 2 2 2 2" xfId="8" xr:uid="{6E2E9653-DC4C-4E4C-B99F-A1BB5AA5F37E}"/>
    <cellStyle name="Millares 2 2 3 2 2 2 2 2 2 2 2" xfId="16" xr:uid="{02EA1B1D-5487-485C-BEAB-969712C8C09A}"/>
    <cellStyle name="Millares 2 2 3 2 2 2 2 2 2 2 2 2" xfId="25" xr:uid="{4910800B-DCD2-4742-8634-46F8C1F47210}"/>
    <cellStyle name="Millares 2 2 3 2 2 2 2 2 3 2" xfId="13" xr:uid="{39761498-91CB-49CE-8664-4618B7C7E135}"/>
    <cellStyle name="Millares 2 2 3 2 2 3" xfId="23" xr:uid="{F49C99B5-89A1-484F-8819-5FE95850C6D2}"/>
    <cellStyle name="Millares 2 2 3 4" xfId="26" xr:uid="{D4195316-97D5-4429-B8C4-687FB5F3D2B8}"/>
    <cellStyle name="Normal" xfId="0" builtinId="0"/>
    <cellStyle name="Normal 10 2" xfId="15" xr:uid="{BDE6AFF5-97F5-454C-9449-BB92E27FEEE7}"/>
    <cellStyle name="Normal 19" xfId="4" xr:uid="{DC42C5E0-F460-4FE0-A2D4-21986BC8F13F}"/>
    <cellStyle name="Normal 2 2" xfId="1" xr:uid="{87E07338-872A-4DCC-939F-771D031FB000}"/>
    <cellStyle name="Normal 2 2 6 2" xfId="5" xr:uid="{993D678E-1EF3-4639-BAED-BBC559C19FBB}"/>
    <cellStyle name="Normal 2 3 2" xfId="19" xr:uid="{FA7838FA-9280-42E7-B40B-EDFA39DC7101}"/>
    <cellStyle name="Normal 2 3 2 2" xfId="10" xr:uid="{5D3CDBE9-1866-4DAD-81A0-92CBBA036C4B}"/>
    <cellStyle name="Normal 3 2 2 2" xfId="12" xr:uid="{98AFCA40-AAAC-4565-B35C-9949B4F73032}"/>
    <cellStyle name="Normal 3 2 2 2 2 2 2" xfId="17" xr:uid="{C1E7ADEB-BA4A-461A-A4D6-D78C4CF12AE3}"/>
    <cellStyle name="Normal 3 3 2" xfId="14" xr:uid="{11AE9C42-CBB1-415D-A840-3AC78F95624C}"/>
    <cellStyle name="Normal 3 3 2 5" xfId="22" xr:uid="{79AB4429-F337-4A6D-9607-A57D68091AA0}"/>
    <cellStyle name="Normal 3 3 2 5 2" xfId="24" xr:uid="{7642281F-E416-44C0-8012-50FEDAB98899}"/>
    <cellStyle name="Normal 3 4 2" xfId="2" xr:uid="{CB21AB85-B02A-4253-8050-5C859C0DBF46}"/>
    <cellStyle name="Normal 3 4 2 2 3" xfId="7" xr:uid="{DD331706-E1BD-4298-AC17-C3DBD95B477B}"/>
    <cellStyle name="Normal 3 4 2 4" xfId="9" xr:uid="{3F10AA80-AF66-4CA8-BA39-C61DA4983EB6}"/>
    <cellStyle name="Normal 3 4 2 5" xfId="3" xr:uid="{C2F07317-9C7D-4636-88A1-8D5BD742BE89}"/>
    <cellStyle name="Normal 4 2" xfId="6" xr:uid="{AA465F7A-590F-4225-9FCA-4604322BB8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2762250</xdr:colOff>
      <xdr:row>6</xdr:row>
      <xdr:rowOff>1457325</xdr:rowOff>
    </xdr:from>
    <xdr:to>
      <xdr:col>4</xdr:col>
      <xdr:colOff>3800475</xdr:colOff>
      <xdr:row>6</xdr:row>
      <xdr:rowOff>2647950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1B1775-96D5-4FAE-A495-5025E4405AEB}"/>
            </a:ext>
            <a:ext uri="{147F2762-F138-4A5C-976F-8EAC2B608ADB}">
              <a16:predDERef xmlns:a16="http://schemas.microsoft.com/office/drawing/2014/main" pred="{4302F0FE-5AE9-4D07-A479-49AB7889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297" t="3947" b="2961"/>
        <a:stretch/>
      </xdr:blipFill>
      <xdr:spPr>
        <a:xfrm>
          <a:off x="4867275" y="3200400"/>
          <a:ext cx="1038225" cy="1190625"/>
        </a:xfrm>
        <a:prstGeom prst="rect">
          <a:avLst/>
        </a:prstGeom>
      </xdr:spPr>
    </xdr:pic>
    <xdr:clientData/>
  </xdr:twoCellAnchor>
  <xdr:twoCellAnchor editAs="oneCell">
    <xdr:from>
      <xdr:col>4</xdr:col>
      <xdr:colOff>57150</xdr:colOff>
      <xdr:row>6</xdr:row>
      <xdr:rowOff>809625</xdr:rowOff>
    </xdr:from>
    <xdr:to>
      <xdr:col>4</xdr:col>
      <xdr:colOff>2828925</xdr:colOff>
      <xdr:row>6</xdr:row>
      <xdr:rowOff>2676525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6601A26-7364-4675-B0F6-5AF936ADEB78}"/>
            </a:ext>
            <a:ext uri="{147F2762-F138-4A5C-976F-8EAC2B608ADB}">
              <a16:predDERef xmlns:a16="http://schemas.microsoft.com/office/drawing/2014/main" pred="{01195E8E-1DA1-0AAF-8505-F827B97E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4140" t="10230" r="4631" b="11820"/>
        <a:stretch/>
      </xdr:blipFill>
      <xdr:spPr>
        <a:xfrm>
          <a:off x="2162175" y="2552700"/>
          <a:ext cx="2771775" cy="1866900"/>
        </a:xfrm>
        <a:prstGeom prst="rect">
          <a:avLst/>
        </a:prstGeom>
      </xdr:spPr>
    </xdr:pic>
    <xdr:clientData/>
  </xdr:twoCellAnchor>
  <xdr:twoCellAnchor editAs="oneCell">
    <xdr:from>
      <xdr:col>4</xdr:col>
      <xdr:colOff>2609850</xdr:colOff>
      <xdr:row>6</xdr:row>
      <xdr:rowOff>238125</xdr:rowOff>
    </xdr:from>
    <xdr:to>
      <xdr:col>4</xdr:col>
      <xdr:colOff>3638550</xdr:colOff>
      <xdr:row>6</xdr:row>
      <xdr:rowOff>1238250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A7A7A69-5E4E-4B42-A2D7-244DC3E3F48A}"/>
            </a:ext>
            <a:ext uri="{147F2762-F138-4A5C-976F-8EAC2B608ADB}">
              <a16:predDERef xmlns:a16="http://schemas.microsoft.com/office/drawing/2014/main" pred="{01195E8E-1DA1-0AAF-8505-F827B97EF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14875" y="1981200"/>
          <a:ext cx="1028700" cy="10001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149679</xdr:colOff>
      <xdr:row>7</xdr:row>
      <xdr:rowOff>444705</xdr:rowOff>
    </xdr:from>
    <xdr:to>
      <xdr:col>4</xdr:col>
      <xdr:colOff>3782787</xdr:colOff>
      <xdr:row>7</xdr:row>
      <xdr:rowOff>2534932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974B759E-520B-5BC0-5AC2-53248A549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8786" y="5547384"/>
          <a:ext cx="3633108" cy="2090227"/>
        </a:xfrm>
        <a:prstGeom prst="rect">
          <a:avLst/>
        </a:prstGeom>
      </xdr:spPr>
    </xdr:pic>
    <xdr:clientData/>
  </xdr:twoCellAnchor>
  <xdr:twoCellAnchor editAs="oneCell">
    <xdr:from>
      <xdr:col>4</xdr:col>
      <xdr:colOff>2369578</xdr:colOff>
      <xdr:row>6</xdr:row>
      <xdr:rowOff>1261805</xdr:rowOff>
    </xdr:from>
    <xdr:to>
      <xdr:col>4</xdr:col>
      <xdr:colOff>3812959</xdr:colOff>
      <xdr:row>6</xdr:row>
      <xdr:rowOff>2569869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2C468BE-2E1D-7AF8-915E-8AE555880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81643" y="2868631"/>
          <a:ext cx="1443381" cy="1308064"/>
        </a:xfrm>
        <a:prstGeom prst="rect">
          <a:avLst/>
        </a:prstGeom>
      </xdr:spPr>
    </xdr:pic>
    <xdr:clientData/>
  </xdr:twoCellAnchor>
  <xdr:twoCellAnchor editAs="oneCell">
    <xdr:from>
      <xdr:col>12</xdr:col>
      <xdr:colOff>259772</xdr:colOff>
      <xdr:row>7</xdr:row>
      <xdr:rowOff>2303320</xdr:rowOff>
    </xdr:from>
    <xdr:to>
      <xdr:col>16</xdr:col>
      <xdr:colOff>92</xdr:colOff>
      <xdr:row>11</xdr:row>
      <xdr:rowOff>24469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CDF6255-62F7-76B1-9F9D-6C5DD9A39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461181" y="6667502"/>
          <a:ext cx="4987729" cy="1254058"/>
        </a:xfrm>
        <a:prstGeom prst="rect">
          <a:avLst/>
        </a:prstGeom>
      </xdr:spPr>
    </xdr:pic>
    <xdr:clientData/>
  </xdr:twoCellAnchor>
  <xdr:twoCellAnchor editAs="oneCell">
    <xdr:from>
      <xdr:col>4</xdr:col>
      <xdr:colOff>140804</xdr:colOff>
      <xdr:row>6</xdr:row>
      <xdr:rowOff>67748</xdr:rowOff>
    </xdr:from>
    <xdr:to>
      <xdr:col>4</xdr:col>
      <xdr:colOff>2617305</xdr:colOff>
      <xdr:row>6</xdr:row>
      <xdr:rowOff>1234110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8C4E8FBB-7DF8-A832-54A6-D7DA14A420F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30" r="2573" b="6007"/>
        <a:stretch/>
      </xdr:blipFill>
      <xdr:spPr>
        <a:xfrm>
          <a:off x="2252869" y="1674574"/>
          <a:ext cx="2476501" cy="116636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_Documentos%20PC2\7.%20COTIZACIONES%20OTROS\AVON%20PERU_INCENTIVOS\2.NUEVOS%20PRODUCTOS\IIIQ2009\PRECOTIZAC.%20FINAL_INCENT.3Q0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254\Marketing\_Documentos%20PC2\7.%20COTIZACIONES%20OTROS\AVON%20PERU_INCENTIVOS\2.NUEVOS%20PRODUCTOS\IIIQ2009\PRECOTIZAC.%20FINAL_INCENT.3Q09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2">
          <cell r="A2" t="str">
            <v>ACCESORIO LAGRIMA TURQUEZA</v>
          </cell>
        </row>
        <row r="3">
          <cell r="A3" t="str">
            <v>ANILLO REGULABLE DE BRONCE MA1</v>
          </cell>
        </row>
        <row r="4">
          <cell r="A4" t="str">
            <v>ANILLO REGULABLE DE BRONCE MA2</v>
          </cell>
        </row>
        <row r="5">
          <cell r="A5" t="str">
            <v>ANILLO REGULABLE DE BRONCE MA3</v>
          </cell>
        </row>
        <row r="6">
          <cell r="A6" t="str">
            <v>ANILLO REGULABLE DE BRONCE MA4</v>
          </cell>
        </row>
        <row r="7">
          <cell r="A7" t="str">
            <v>ANILLO REGULABLE DE BRONCE MA5</v>
          </cell>
        </row>
        <row r="8">
          <cell r="A8" t="str">
            <v>ANILLO REGULABLE DE BRONCE MA6</v>
          </cell>
        </row>
        <row r="9">
          <cell r="A9" t="str">
            <v>ANILLO REGULABLE DE BRONCE MA7</v>
          </cell>
        </row>
        <row r="10">
          <cell r="A10" t="str">
            <v>ARGOLLA LINK 0.7MM ESP X 3.0 MM INT</v>
          </cell>
        </row>
        <row r="11">
          <cell r="A11" t="str">
            <v>ARGOLLA LINK 0.7MM ESP. X 3.5 MM INT</v>
          </cell>
        </row>
        <row r="12">
          <cell r="A12" t="str">
            <v>ARGOLLA LINK 0.9MM ESP X 4.5MM INT</v>
          </cell>
        </row>
        <row r="13">
          <cell r="A13" t="str">
            <v>ARGOLLA LINK 0.9MM ESP X 6MM INT</v>
          </cell>
        </row>
        <row r="14">
          <cell r="A14" t="str">
            <v>BOLSA AVON CHICA 74X76MM</v>
          </cell>
        </row>
        <row r="15">
          <cell r="A15" t="str">
            <v>BOLSA AVON GRANDE 165X172 MM</v>
          </cell>
        </row>
        <row r="16">
          <cell r="A16" t="str">
            <v>BOLSA AVON MEDIANO 102X100MM</v>
          </cell>
        </row>
        <row r="17">
          <cell r="A17" t="str">
            <v>BOLSA DE PANA ROSADA 5.5X5.5CM</v>
          </cell>
        </row>
        <row r="18">
          <cell r="A18" t="str">
            <v>BOLSA DE PROLIPROPILENO 40X20CM</v>
          </cell>
        </row>
        <row r="19">
          <cell r="A19" t="str">
            <v>BROCHE DISCO NIQUELADO</v>
          </cell>
        </row>
        <row r="20">
          <cell r="A20" t="str">
            <v>BROCHE DISCO PLATEADO</v>
          </cell>
        </row>
        <row r="21">
          <cell r="A21" t="str">
            <v>BROCHE SIN DISCO NIQUELADO</v>
          </cell>
        </row>
        <row r="22">
          <cell r="A22" t="str">
            <v>BROCHE SIN DISCO PLATEADO</v>
          </cell>
        </row>
        <row r="23">
          <cell r="A23" t="str">
            <v>CADENA CORDON 0.35</v>
          </cell>
        </row>
        <row r="24">
          <cell r="A24" t="str">
            <v>CADENA ESLABONADA ANCORA 0.4MM</v>
          </cell>
        </row>
        <row r="25">
          <cell r="A25" t="str">
            <v>CADENA ESLABONADA ANCORA 0.6MM</v>
          </cell>
        </row>
        <row r="26">
          <cell r="A26" t="str">
            <v>CADENA ESLABONADA ANCORA 0.6MM GDE</v>
          </cell>
        </row>
        <row r="27">
          <cell r="A27" t="str">
            <v>CADENA ESLABONADA ANCORA 0.9MM</v>
          </cell>
        </row>
        <row r="28">
          <cell r="A28" t="str">
            <v>CADENA ESLABONADA ANCORA DE 1.4MM</v>
          </cell>
        </row>
        <row r="29">
          <cell r="A29" t="str">
            <v>CADENA ESLABONADA BISMARC 0.6MM</v>
          </cell>
        </row>
        <row r="30">
          <cell r="A30" t="str">
            <v>CADENA PANZER 1.2MM</v>
          </cell>
        </row>
        <row r="31">
          <cell r="A31" t="str">
            <v>CADENA PANZER 1.5MM EXT</v>
          </cell>
        </row>
        <row r="32">
          <cell r="A32" t="str">
            <v>CADENA REGULABLE</v>
          </cell>
        </row>
        <row r="33">
          <cell r="A33" t="str">
            <v>CADENA SNAKE 1.2MM LOC - EXT</v>
          </cell>
        </row>
        <row r="34">
          <cell r="A34" t="str">
            <v>CADENA SNAKE 1.5MM EXT</v>
          </cell>
        </row>
        <row r="35">
          <cell r="A35" t="str">
            <v>CADENA SNAKE 1.9MM EXT</v>
          </cell>
        </row>
        <row r="36">
          <cell r="A36" t="str">
            <v>CAJA AVON CHICA AZULINO</v>
          </cell>
        </row>
        <row r="37">
          <cell r="A37" t="str">
            <v>CAJA AVON CHICO VERDE</v>
          </cell>
        </row>
        <row r="38">
          <cell r="A38" t="str">
            <v>CAJA AVON GRANDE AZULINO</v>
          </cell>
        </row>
        <row r="39">
          <cell r="A39" t="str">
            <v>CAJA AVON GRANDE GUINDA</v>
          </cell>
        </row>
        <row r="40">
          <cell r="A40" t="str">
            <v>CAJA AVON MASTER</v>
          </cell>
        </row>
        <row r="41">
          <cell r="A41" t="str">
            <v>CAJA AVON MEDIANA AZULINO</v>
          </cell>
        </row>
        <row r="42">
          <cell r="A42" t="str">
            <v>CAJA AVON MEDIANO VERDE</v>
          </cell>
        </row>
        <row r="43">
          <cell r="A43" t="str">
            <v>CIERRE LOBSTER 11MM</v>
          </cell>
        </row>
        <row r="44">
          <cell r="A44" t="str">
            <v>CIERRE LOBSTER 14MM</v>
          </cell>
        </row>
        <row r="45">
          <cell r="A45" t="str">
            <v>CINTA GAMUZA LILA</v>
          </cell>
        </row>
        <row r="46">
          <cell r="A46" t="str">
            <v>CUENTA FACETADA 4MM CRISTAL</v>
          </cell>
        </row>
        <row r="47">
          <cell r="A47" t="str">
            <v>CUENTA FACETADA 4MM ROJA</v>
          </cell>
        </row>
        <row r="48">
          <cell r="A48" t="str">
            <v>CUENTA FACETADA 4MM ROSADA</v>
          </cell>
        </row>
        <row r="49">
          <cell r="A49" t="str">
            <v>CUENTA FACETADA 8MM LILA</v>
          </cell>
        </row>
        <row r="50">
          <cell r="A50" t="str">
            <v>CUENTA FACETADA 8MM LILA CLARO</v>
          </cell>
        </row>
        <row r="51">
          <cell r="A51" t="str">
            <v>CUENTA FACETADA 8MM ROSADO</v>
          </cell>
        </row>
        <row r="52">
          <cell r="A52" t="str">
            <v>CUENTA FACETADA ROMBO 6MM CELESTE</v>
          </cell>
        </row>
        <row r="53">
          <cell r="A53" t="str">
            <v>CUENTA FACETADA ROMBO 6MM ROSADO</v>
          </cell>
        </row>
        <row r="54">
          <cell r="A54" t="str">
            <v>CUENTA REDONDA 4MM AZUL</v>
          </cell>
        </row>
        <row r="55">
          <cell r="A55" t="str">
            <v>CUENTA REDONDA 4MM CELESTE</v>
          </cell>
        </row>
        <row r="56">
          <cell r="A56" t="str">
            <v>CUENTA REDONDA 4MM CRISTAL</v>
          </cell>
        </row>
        <row r="57">
          <cell r="A57" t="str">
            <v>CUENTA REDONDA 4MM MARRON</v>
          </cell>
        </row>
        <row r="58">
          <cell r="A58" t="str">
            <v>CUENTA REDONDA 4MM TURQUEZA CLARO</v>
          </cell>
        </row>
        <row r="59">
          <cell r="A59" t="str">
            <v>CUENTA REDONDA 4MM VERDE</v>
          </cell>
        </row>
        <row r="60">
          <cell r="A60" t="str">
            <v>CUENTA REDONDA 4MM VERDE CLARO</v>
          </cell>
        </row>
        <row r="61">
          <cell r="A61" t="str">
            <v>CUENTA REDONDA 8MM AZUL</v>
          </cell>
        </row>
        <row r="62">
          <cell r="A62" t="str">
            <v>CUENTA REDONDA 8MM CELESTE</v>
          </cell>
        </row>
        <row r="63">
          <cell r="A63" t="str">
            <v>CUENTA REDONDA 8MM MARRON</v>
          </cell>
        </row>
        <row r="64">
          <cell r="A64" t="str">
            <v>CUENTA REDONDA 8MM VERDE</v>
          </cell>
        </row>
        <row r="65">
          <cell r="A65" t="str">
            <v>HILO ELASTICO 0.6MM</v>
          </cell>
        </row>
        <row r="66">
          <cell r="A66" t="str">
            <v>HUAYRURO CHICO</v>
          </cell>
        </row>
        <row r="67">
          <cell r="A67" t="str">
            <v>JEBE RUBBER PARA PASADOR</v>
          </cell>
        </row>
        <row r="68">
          <cell r="A68" t="str">
            <v>METAL 96 FREE PLOMO</v>
          </cell>
        </row>
        <row r="69">
          <cell r="A69" t="str">
            <v>METAL BLANCO 36% ESTAÑO</v>
          </cell>
        </row>
        <row r="70">
          <cell r="A70" t="str">
            <v>METAL BLANCO 92% ESTAÑO</v>
          </cell>
        </row>
        <row r="71">
          <cell r="A71" t="str">
            <v>MONEDA DE BRONCE 1H 15MM DIA</v>
          </cell>
        </row>
        <row r="72">
          <cell r="A72" t="str">
            <v>MONEDA DE BRONCE 2H 15MM DIAM</v>
          </cell>
        </row>
        <row r="73">
          <cell r="A73" t="str">
            <v>MOSTACILLA DE BRONCE 3MM APLASTAR</v>
          </cell>
        </row>
        <row r="74">
          <cell r="A74" t="str">
            <v>MOSTACILLA DE BRONCE 8MM DIA</v>
          </cell>
        </row>
        <row r="75">
          <cell r="A75" t="str">
            <v>PASADOR ASA SIMPLE</v>
          </cell>
        </row>
        <row r="76">
          <cell r="A76" t="str">
            <v>PASADOR ASA YANBAL</v>
          </cell>
        </row>
        <row r="77">
          <cell r="A77" t="str">
            <v>PASADOR ESPAÑOL</v>
          </cell>
        </row>
        <row r="78">
          <cell r="A78" t="str">
            <v>PERLA 2H 6MM ARENADA ROSADA</v>
          </cell>
        </row>
        <row r="79">
          <cell r="A79" t="str">
            <v>PERLA 2H 6MM ARENADA VERDE CLARO</v>
          </cell>
        </row>
        <row r="80">
          <cell r="A80" t="str">
            <v>PERLA 2H 8MM PLATEADA</v>
          </cell>
        </row>
        <row r="81">
          <cell r="A81" t="str">
            <v>PERLA 2HB 4MM LILA</v>
          </cell>
        </row>
        <row r="82">
          <cell r="A82" t="str">
            <v>PERLA 2HB 6MM TURQUEZA</v>
          </cell>
        </row>
        <row r="83">
          <cell r="A83" t="str">
            <v>PERLA 2HB 8MM LILA</v>
          </cell>
        </row>
        <row r="84">
          <cell r="A84" t="str">
            <v>PERLA 2HB GRIS 4MM</v>
          </cell>
        </row>
        <row r="85">
          <cell r="A85" t="str">
            <v>PERLA 2HB GRIS 6MM</v>
          </cell>
        </row>
        <row r="86">
          <cell r="A86" t="str">
            <v>PIEDRA  PP12/SS5.5 CRISTAL CH</v>
          </cell>
        </row>
        <row r="87">
          <cell r="A87" t="str">
            <v>PIEDRA PP10/SS4.5 CRISTAL STD</v>
          </cell>
        </row>
        <row r="88">
          <cell r="A88" t="str">
            <v>PIEDRA PP12/SS5.5 CRISTAL STD</v>
          </cell>
        </row>
        <row r="89">
          <cell r="A89" t="str">
            <v>PIEDRA PP12/SS5.5 LIGHT SIAM CH</v>
          </cell>
        </row>
        <row r="90">
          <cell r="A90" t="str">
            <v>PIEDRA PP12/SS5.5 LIGHT TOPAZ CH</v>
          </cell>
        </row>
        <row r="91">
          <cell r="A91" t="str">
            <v>PIEDRA PP12/SS5.5 PERIDOT CH</v>
          </cell>
        </row>
        <row r="92">
          <cell r="A92" t="str">
            <v>PIEDRA PP12/SS5.5 ROSE CH</v>
          </cell>
        </row>
        <row r="93">
          <cell r="A93" t="str">
            <v>PIEDRA PP12/SS5.5 SHAPIRE CH</v>
          </cell>
        </row>
        <row r="94">
          <cell r="A94" t="str">
            <v>PIEDRA PP15/SS7 CRISTAL STD</v>
          </cell>
        </row>
        <row r="95">
          <cell r="A95" t="str">
            <v>PIEDRA PP16/SS7.5 CRISTAL STD</v>
          </cell>
        </row>
        <row r="96">
          <cell r="A96" t="str">
            <v>PIEDRA PP16/SS7.5 LIGTH SAPHIRE CH</v>
          </cell>
        </row>
        <row r="97">
          <cell r="A97" t="str">
            <v>PIEDRA PP16/SS7.5 LT AMATISTA CH</v>
          </cell>
        </row>
        <row r="98">
          <cell r="A98" t="str">
            <v>PIEDRA PP16/SS7.5 LT TOPAZ CH</v>
          </cell>
        </row>
        <row r="99">
          <cell r="A99" t="str">
            <v>PIEDRA PP16/SS7.5 PERIDOT CH</v>
          </cell>
        </row>
        <row r="100">
          <cell r="A100" t="str">
            <v>PIEDRA PP16/SS7.5 ROSE CH</v>
          </cell>
        </row>
        <row r="101">
          <cell r="A101" t="str">
            <v>PIEDRA PP16/SS7.5 SAPHIRE CH</v>
          </cell>
        </row>
        <row r="102">
          <cell r="A102" t="str">
            <v>PIEDRA PP16/SS7.5 TOPAZ CH</v>
          </cell>
        </row>
        <row r="103">
          <cell r="A103" t="str">
            <v>PIEDRA PP18/SS8.5 CRISTAL STD</v>
          </cell>
        </row>
        <row r="104">
          <cell r="A104" t="str">
            <v>PIEDRA PP20/SS9.5 CRISTAL CH</v>
          </cell>
        </row>
        <row r="105">
          <cell r="A105" t="str">
            <v>PIEDRA PP20/SS9.5 CRISTAL STD</v>
          </cell>
        </row>
        <row r="106">
          <cell r="A106" t="str">
            <v>PIEDRA PP24/SS12 CRISTAL STD</v>
          </cell>
        </row>
        <row r="107">
          <cell r="A107" t="str">
            <v>PIEDRA PP29/SS15 AMATISTA CH</v>
          </cell>
        </row>
        <row r="108">
          <cell r="A108" t="str">
            <v>PIEDRA PP29/SS15 AQUAMARINE CH</v>
          </cell>
        </row>
        <row r="109">
          <cell r="A109" t="str">
            <v>PIEDRA PP29/SS15 CRISTAL STD</v>
          </cell>
        </row>
        <row r="110">
          <cell r="A110" t="str">
            <v>PIEDRA PP8/SS3.5 CRISTAL STD</v>
          </cell>
        </row>
        <row r="111">
          <cell r="A111" t="str">
            <v>PIEDRA SS20 CRISTAL STD</v>
          </cell>
        </row>
        <row r="112">
          <cell r="A112" t="str">
            <v>PIEDRA SS30 CRISTAL STD</v>
          </cell>
        </row>
        <row r="113">
          <cell r="A113" t="str">
            <v>PITA DE CUERO 1.5MM X 40CM FUCSIA</v>
          </cell>
        </row>
        <row r="114">
          <cell r="A114" t="str">
            <v>PITA DE CUERO 1.5MM X 45CM TURQUEZA</v>
          </cell>
        </row>
        <row r="115">
          <cell r="A115" t="str">
            <v>PITA ENCERADA LILA</v>
          </cell>
        </row>
        <row r="116">
          <cell r="A116" t="str">
            <v>POSTE ACERADO 12MM GRANDE</v>
          </cell>
        </row>
        <row r="117">
          <cell r="A117" t="str">
            <v>POSTE ACERADO CHICO</v>
          </cell>
        </row>
        <row r="118">
          <cell r="A118" t="str">
            <v>POSTE EP 0.7MMX20MM</v>
          </cell>
        </row>
        <row r="119">
          <cell r="A119" t="str">
            <v>POSTE HP 0.7MMX13MM</v>
          </cell>
        </row>
        <row r="120">
          <cell r="A120" t="str">
            <v>POSTE HP 0.7MMX14MM</v>
          </cell>
        </row>
        <row r="121">
          <cell r="A121" t="str">
            <v>POSTE HP 0.7MMX16MM</v>
          </cell>
        </row>
        <row r="122">
          <cell r="A122" t="str">
            <v>POSTE HP 0.7MMX20MM</v>
          </cell>
        </row>
        <row r="123">
          <cell r="A123" t="str">
            <v>POSTE HP 0.7MMX20MM CABEZA GRANDE</v>
          </cell>
        </row>
        <row r="124">
          <cell r="A124" t="str">
            <v>POSTE TITANIO</v>
          </cell>
        </row>
        <row r="125">
          <cell r="A125" t="str">
            <v>STICKER BARBIE CHICO</v>
          </cell>
        </row>
        <row r="126">
          <cell r="A126" t="str">
            <v>STICKER BARBIE GRANDE</v>
          </cell>
        </row>
        <row r="127">
          <cell r="A127" t="str">
            <v>TERMINAL END CAP 1.2MM EXT</v>
          </cell>
        </row>
        <row r="128">
          <cell r="A128" t="str">
            <v>TERMINAL END CAP 1.5MM EXT</v>
          </cell>
        </row>
        <row r="129">
          <cell r="A129" t="str">
            <v>TERMINAL END CAP 1.9MM</v>
          </cell>
        </row>
        <row r="130">
          <cell r="A130" t="str">
            <v>TROQUEL BASE AVON CHICO CELESTE</v>
          </cell>
        </row>
        <row r="131">
          <cell r="A131" t="str">
            <v>TROQUEL BASE AVON CHICO CREMA</v>
          </cell>
        </row>
        <row r="132">
          <cell r="A132" t="str">
            <v>TROQUEL BASE AVON GRANDE CELESTE</v>
          </cell>
        </row>
        <row r="133">
          <cell r="A133" t="str">
            <v>TROQUEL BASE AVON GRANDE GUINDA</v>
          </cell>
        </row>
        <row r="134">
          <cell r="A134" t="str">
            <v>TROQUEL BASE AVON MEDIANO CELESTE</v>
          </cell>
        </row>
        <row r="135">
          <cell r="A135" t="str">
            <v>TROQUEL BASE AVON MEDIANO CREMA</v>
          </cell>
        </row>
        <row r="136">
          <cell r="A136" t="str">
            <v>TROQUEL TAPA AVON CHICO CREMA</v>
          </cell>
        </row>
        <row r="137">
          <cell r="A137" t="str">
            <v>TROQUEL TAPA AVON CHICO GRIS</v>
          </cell>
        </row>
        <row r="138">
          <cell r="A138" t="str">
            <v>TROQUEL TAPA AVON GRANDE CREMA</v>
          </cell>
        </row>
        <row r="139">
          <cell r="A139" t="str">
            <v>TROQUEL TAPA AVON GRANDE GRIS</v>
          </cell>
        </row>
        <row r="140">
          <cell r="A140" t="str">
            <v>TROQUEL TAPA AVON MEDIANO CREMA</v>
          </cell>
        </row>
        <row r="141">
          <cell r="A141" t="str">
            <v>TROQUEL TAPA AVON MEDIANO GRIS</v>
          </cell>
        </row>
        <row r="142">
          <cell r="A142" t="str">
            <v>NINGUNO</v>
          </cell>
        </row>
      </sheetData>
      <sheetData sheetId="14" refreshError="1">
        <row r="8">
          <cell r="G8" t="str">
            <v>COLLAR</v>
          </cell>
          <cell r="H8" t="str">
            <v>ARETES</v>
          </cell>
          <cell r="I8" t="str">
            <v>ANILLO</v>
          </cell>
          <cell r="J8" t="str">
            <v>PULSERA</v>
          </cell>
        </row>
        <row r="10">
          <cell r="A10" t="str">
            <v>C1-2009</v>
          </cell>
          <cell r="C10" t="str">
            <v>JOYERIA</v>
          </cell>
        </row>
        <row r="11">
          <cell r="A11" t="str">
            <v>C2-2009</v>
          </cell>
          <cell r="C11" t="str">
            <v>INCENTIVOS</v>
          </cell>
        </row>
        <row r="12">
          <cell r="A12" t="str">
            <v>C3-2009</v>
          </cell>
          <cell r="C12" t="str">
            <v>APOYO COSMETICA</v>
          </cell>
        </row>
        <row r="13">
          <cell r="A13" t="str">
            <v>C4-2009</v>
          </cell>
          <cell r="C13" t="str">
            <v>HOGAR</v>
          </cell>
        </row>
        <row r="14">
          <cell r="A14" t="str">
            <v>C5-2009</v>
          </cell>
          <cell r="C14" t="str">
            <v>OTROS</v>
          </cell>
        </row>
        <row r="15">
          <cell r="A15" t="str">
            <v>C6-2009</v>
          </cell>
        </row>
        <row r="16">
          <cell r="A16" t="str">
            <v>C7-2009</v>
          </cell>
        </row>
        <row r="17">
          <cell r="A17" t="str">
            <v>C8-2009</v>
          </cell>
        </row>
        <row r="18">
          <cell r="A18" t="str">
            <v>C9-2009</v>
          </cell>
        </row>
        <row r="19">
          <cell r="A19" t="str">
            <v>C10-2009</v>
          </cell>
        </row>
        <row r="20">
          <cell r="A20" t="str">
            <v>C11-2009</v>
          </cell>
          <cell r="F20" t="str">
            <v>EPOXICO  COLLAR</v>
          </cell>
          <cell r="I20" t="str">
            <v>ANALISIS METAL</v>
          </cell>
        </row>
        <row r="21">
          <cell r="A21" t="str">
            <v>C12-2009</v>
          </cell>
          <cell r="F21" t="str">
            <v>EPOXICO ARETES</v>
          </cell>
          <cell r="I21" t="str">
            <v>ANALISIS METAL + 1 COLOR</v>
          </cell>
        </row>
        <row r="22">
          <cell r="A22" t="str">
            <v>C13-2009</v>
          </cell>
          <cell r="F22" t="str">
            <v>EPOXICO ANILLO</v>
          </cell>
          <cell r="I22" t="str">
            <v>ANALISIS METAL + 2 COLOR</v>
          </cell>
        </row>
        <row r="23">
          <cell r="A23" t="str">
            <v>C14-2009</v>
          </cell>
          <cell r="F23" t="str">
            <v>EPOXICO PULSERA</v>
          </cell>
          <cell r="I23" t="str">
            <v>ANALISIS METAL + 3 COLOR</v>
          </cell>
        </row>
        <row r="24">
          <cell r="A24" t="str">
            <v>C15-2009</v>
          </cell>
          <cell r="F24" t="str">
            <v>EPOXICO OTRO</v>
          </cell>
          <cell r="I24" t="str">
            <v>ANALISIS METAL + 4 COLOR</v>
          </cell>
        </row>
        <row r="25">
          <cell r="A25" t="str">
            <v>C16-2009</v>
          </cell>
          <cell r="F25" t="str">
            <v>EPOXICO</v>
          </cell>
          <cell r="I25" t="str">
            <v>ANALISIS METAL + 5 COLOR</v>
          </cell>
        </row>
        <row r="26">
          <cell r="A26" t="str">
            <v>C17-2009</v>
          </cell>
          <cell r="F26" t="str">
            <v>SOLDADURA COLLAR</v>
          </cell>
          <cell r="I26" t="str">
            <v>ANALISIS OTRO</v>
          </cell>
        </row>
        <row r="27">
          <cell r="A27" t="str">
            <v>C18-2009</v>
          </cell>
          <cell r="F27" t="str">
            <v>SOLDADURA ARETES</v>
          </cell>
          <cell r="I27" t="str">
            <v>ANALISIS</v>
          </cell>
        </row>
        <row r="28">
          <cell r="A28" t="str">
            <v>C19-2009</v>
          </cell>
          <cell r="F28" t="str">
            <v>SOLDADURA ANILLO</v>
          </cell>
        </row>
        <row r="29">
          <cell r="A29" t="str">
            <v>CX-2009</v>
          </cell>
          <cell r="F29" t="str">
            <v>SOLDADURA PULSERA</v>
          </cell>
        </row>
        <row r="30">
          <cell r="F30" t="str">
            <v>SOLDADURA OTRO</v>
          </cell>
        </row>
        <row r="31">
          <cell r="F31" t="str">
            <v>SOLDADURA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  <row r="42">
          <cell r="F42" t="str">
            <v>MOD COLLAR</v>
          </cell>
        </row>
        <row r="43">
          <cell r="F43" t="str">
            <v>MOD ARETES</v>
          </cell>
        </row>
        <row r="44">
          <cell r="F44" t="str">
            <v>MOD ANILLOS</v>
          </cell>
        </row>
        <row r="45">
          <cell r="F45" t="str">
            <v>MOD PULSERAS</v>
          </cell>
        </row>
        <row r="46">
          <cell r="F46" t="str">
            <v>MOD OTRO.</v>
          </cell>
        </row>
        <row r="47">
          <cell r="F47" t="str">
            <v>MOD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LLAR"/>
      <sheetName val="ARETE"/>
      <sheetName val="PUL."/>
      <sheetName val="ANILLO"/>
      <sheetName val="ACC.CELU"/>
      <sheetName val="C.Rectangulo"/>
      <sheetName val="C.Aros"/>
      <sheetName val="C.Luna"/>
      <sheetName val="C.Dados"/>
      <sheetName val="C.Completo Dados"/>
      <sheetName val="Colección. corazón-llave"/>
      <sheetName val="C. REMOLINO"/>
      <sheetName val="Colección Turquesa"/>
      <sheetName val="BD INSUMOS"/>
      <sheetName val="LIS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2">
          <cell r="A2" t="str">
            <v>ACCESORIO LAGRIMA TURQUEZA</v>
          </cell>
        </row>
      </sheetData>
      <sheetData sheetId="14" refreshError="1">
        <row r="8">
          <cell r="G8" t="str">
            <v>COLLAR</v>
          </cell>
        </row>
        <row r="20">
          <cell r="I20" t="str">
            <v>ANALISIS METAL</v>
          </cell>
        </row>
        <row r="21">
          <cell r="I21" t="str">
            <v>ANALISIS METAL + 1 COLOR</v>
          </cell>
        </row>
        <row r="22">
          <cell r="I22" t="str">
            <v>ANALISIS METAL + 2 COLOR</v>
          </cell>
        </row>
        <row r="23">
          <cell r="I23" t="str">
            <v>ANALISIS METAL + 3 COLOR</v>
          </cell>
        </row>
        <row r="24">
          <cell r="I24" t="str">
            <v>ANALISIS METAL + 4 COLOR</v>
          </cell>
        </row>
        <row r="25">
          <cell r="I25" t="str">
            <v>ANALISIS METAL + 5 COLOR</v>
          </cell>
        </row>
        <row r="26">
          <cell r="I26" t="str">
            <v>ANALISIS OTRO</v>
          </cell>
        </row>
        <row r="27">
          <cell r="I27" t="str">
            <v>ANALISIS</v>
          </cell>
        </row>
        <row r="32">
          <cell r="F32" t="str">
            <v>BAÑO DE PLATA COLLAR</v>
          </cell>
        </row>
        <row r="33">
          <cell r="F33" t="str">
            <v>BAÑO DE BRONCE A. COLLAR</v>
          </cell>
        </row>
        <row r="34">
          <cell r="F34" t="str">
            <v>BAÑO DE PLATA ARETES</v>
          </cell>
        </row>
        <row r="35">
          <cell r="F35" t="str">
            <v>BAÑO DE BRONCE A. ARETES</v>
          </cell>
        </row>
        <row r="36">
          <cell r="F36" t="str">
            <v>BAÑO DE PLATA ANILLO</v>
          </cell>
        </row>
        <row r="37">
          <cell r="F37" t="str">
            <v>BAÑO DE BRONCE A. ANILLO</v>
          </cell>
        </row>
        <row r="38">
          <cell r="F38" t="str">
            <v>BAÑO DE PLATA PULSERA</v>
          </cell>
        </row>
        <row r="39">
          <cell r="F39" t="str">
            <v>BAÑO DE BRONCE A. PULSERA</v>
          </cell>
        </row>
        <row r="40">
          <cell r="F40" t="str">
            <v>BAÑO OTRO</v>
          </cell>
        </row>
        <row r="41">
          <cell r="F41" t="str">
            <v>BAÑO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casaideas.com.pe/casa-mesa-tetera-boros-asa-mader-800ml--0001/pS/79%20incluye%20IGV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A83FB-DC8D-4E07-A820-0F1D25031E55}">
  <dimension ref="A1:IV173"/>
  <sheetViews>
    <sheetView showGridLines="0" topLeftCell="I1" zoomScale="70" zoomScaleNormal="70" workbookViewId="0">
      <selection activeCell="F7" sqref="F7"/>
    </sheetView>
  </sheetViews>
  <sheetFormatPr baseColWidth="10" defaultColWidth="11.42578125" defaultRowHeight="15" x14ac:dyDescent="0.25"/>
  <cols>
    <col min="1" max="1" width="3.42578125" style="5" customWidth="1"/>
    <col min="2" max="2" width="4.7109375" customWidth="1"/>
    <col min="3" max="3" width="13.42578125" customWidth="1"/>
    <col min="4" max="4" width="10" customWidth="1"/>
    <col min="5" max="5" width="58.28515625" customWidth="1"/>
    <col min="6" max="6" width="12" bestFit="1" customWidth="1"/>
    <col min="7" max="7" width="24.140625" customWidth="1"/>
    <col min="8" max="8" width="23.28515625" customWidth="1"/>
    <col min="9" max="9" width="105.85546875" customWidth="1"/>
    <col min="10" max="10" width="23.140625" customWidth="1"/>
    <col min="11" max="11" width="13.28515625" customWidth="1"/>
    <col min="12" max="12" width="13.85546875" customWidth="1"/>
    <col min="13" max="13" width="21" customWidth="1"/>
    <col min="14" max="14" width="24.42578125" customWidth="1"/>
    <col min="15" max="15" width="12.140625" customWidth="1"/>
    <col min="16" max="16" width="21" style="3" customWidth="1"/>
    <col min="17" max="17" width="20.140625" style="4" customWidth="1"/>
    <col min="18" max="18" width="20.140625" style="5" customWidth="1"/>
    <col min="19" max="19" width="20.140625" customWidth="1"/>
    <col min="20" max="20" width="20.140625" style="5" customWidth="1"/>
    <col min="21" max="21" width="20.140625" style="4" customWidth="1"/>
    <col min="22" max="25" width="20.140625" customWidth="1"/>
    <col min="26" max="26" width="20.140625" style="6" customWidth="1"/>
    <col min="27" max="33" width="20.140625" customWidth="1"/>
    <col min="34" max="34" width="23.28515625" customWidth="1"/>
    <col min="35" max="37" width="20.140625" customWidth="1"/>
  </cols>
  <sheetData>
    <row r="1" spans="1:256" x14ac:dyDescent="0.25">
      <c r="N1" s="5"/>
      <c r="O1" s="5"/>
      <c r="P1" s="5"/>
      <c r="Q1" s="5"/>
      <c r="S1" s="5"/>
      <c r="U1" s="5"/>
      <c r="V1" s="5"/>
      <c r="W1" s="5"/>
      <c r="X1" s="5"/>
      <c r="Y1" s="5"/>
      <c r="Z1" s="5"/>
      <c r="AA1" s="5"/>
      <c r="AB1" s="5"/>
    </row>
    <row r="2" spans="1:256" ht="15" customHeight="1" x14ac:dyDescent="0.3">
      <c r="J2" s="1"/>
      <c r="K2" s="2"/>
      <c r="N2" s="5"/>
      <c r="O2" s="5"/>
      <c r="P2" s="5"/>
      <c r="Q2" s="5"/>
      <c r="S2" s="5"/>
      <c r="U2" s="5"/>
      <c r="V2" s="5"/>
      <c r="W2" s="5"/>
      <c r="X2" s="5"/>
      <c r="Y2" s="5"/>
      <c r="Z2" s="5"/>
      <c r="AA2" s="5"/>
      <c r="AB2" s="5"/>
    </row>
    <row r="3" spans="1:256" s="61" customFormat="1" x14ac:dyDescent="0.25"/>
    <row r="4" spans="1:256" s="5" customFormat="1" x14ac:dyDescent="0.25"/>
    <row r="5" spans="1:256" s="5" customFormat="1" ht="24" thickBot="1" x14ac:dyDescent="0.4">
      <c r="A5" s="46"/>
      <c r="B5" s="81" t="s">
        <v>35</v>
      </c>
      <c r="C5" s="81"/>
      <c r="D5" s="81"/>
      <c r="E5" s="81"/>
      <c r="F5" s="81"/>
      <c r="G5" s="81"/>
      <c r="H5" s="81"/>
      <c r="I5" s="81"/>
      <c r="J5" s="81"/>
      <c r="K5" s="9"/>
      <c r="L5" s="9"/>
      <c r="M5" s="10"/>
      <c r="N5" s="9"/>
      <c r="O5" s="11"/>
      <c r="P5" s="9"/>
      <c r="Q5" s="9"/>
      <c r="R5" s="9"/>
      <c r="S5" s="9"/>
      <c r="T5" s="9"/>
      <c r="U5" s="9"/>
      <c r="V5" s="9"/>
      <c r="W5" s="9"/>
      <c r="X5" s="9"/>
      <c r="Y5" s="9"/>
      <c r="Z5" s="12"/>
      <c r="AA5" s="9"/>
      <c r="AB5" s="9"/>
      <c r="AC5" s="9"/>
      <c r="AD5" s="9"/>
      <c r="AE5" s="9"/>
      <c r="AF5" s="9"/>
      <c r="AG5" s="9"/>
      <c r="AH5" s="9"/>
      <c r="AI5" s="13"/>
      <c r="AJ5" s="9"/>
      <c r="AK5" s="7"/>
      <c r="AL5" s="7"/>
      <c r="AM5" s="7"/>
      <c r="AN5" s="7"/>
      <c r="AO5" s="7"/>
      <c r="AP5" s="7"/>
      <c r="AQ5" s="7"/>
      <c r="AR5" s="7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5" customFormat="1" ht="54" x14ac:dyDescent="0.25">
      <c r="A6" s="47"/>
      <c r="B6" s="39" t="s">
        <v>0</v>
      </c>
      <c r="C6" s="39" t="s">
        <v>1</v>
      </c>
      <c r="D6" s="39" t="s">
        <v>2</v>
      </c>
      <c r="E6" s="39" t="s">
        <v>3</v>
      </c>
      <c r="F6" s="39" t="s">
        <v>4</v>
      </c>
      <c r="G6" s="40" t="s">
        <v>5</v>
      </c>
      <c r="H6" s="40" t="s">
        <v>6</v>
      </c>
      <c r="I6" s="40" t="s">
        <v>7</v>
      </c>
      <c r="J6" s="40" t="s">
        <v>8</v>
      </c>
      <c r="K6" s="14"/>
      <c r="L6" s="14"/>
      <c r="M6" s="15" t="s">
        <v>9</v>
      </c>
      <c r="N6" s="16" t="s">
        <v>10</v>
      </c>
      <c r="O6" s="16" t="s">
        <v>11</v>
      </c>
      <c r="P6" s="17" t="s">
        <v>12</v>
      </c>
      <c r="Q6" s="18" t="s">
        <v>13</v>
      </c>
      <c r="R6" s="19" t="s">
        <v>14</v>
      </c>
      <c r="S6" s="19" t="s">
        <v>15</v>
      </c>
      <c r="T6" s="19" t="s">
        <v>16</v>
      </c>
      <c r="U6" s="19" t="s">
        <v>17</v>
      </c>
      <c r="V6" s="19" t="s">
        <v>18</v>
      </c>
      <c r="W6" s="20" t="s">
        <v>19</v>
      </c>
      <c r="X6" s="21" t="s">
        <v>20</v>
      </c>
      <c r="Y6" s="17" t="s">
        <v>21</v>
      </c>
      <c r="Z6" s="22" t="s">
        <v>22</v>
      </c>
      <c r="AA6" s="23" t="s">
        <v>23</v>
      </c>
      <c r="AB6" s="23" t="s">
        <v>24</v>
      </c>
      <c r="AC6" s="23" t="s">
        <v>25</v>
      </c>
      <c r="AD6" s="23" t="s">
        <v>26</v>
      </c>
      <c r="AE6" s="24" t="s">
        <v>27</v>
      </c>
      <c r="AF6" s="21" t="s">
        <v>28</v>
      </c>
      <c r="AG6" s="21" t="s">
        <v>29</v>
      </c>
      <c r="AH6" s="25" t="s">
        <v>17</v>
      </c>
      <c r="AI6" s="26" t="s">
        <v>30</v>
      </c>
      <c r="AJ6" s="27" t="s">
        <v>31</v>
      </c>
      <c r="AK6" s="28" t="s">
        <v>32</v>
      </c>
      <c r="AL6" s="8"/>
      <c r="AM6" s="8"/>
      <c r="AN6" s="8"/>
      <c r="AO6" s="8"/>
      <c r="AP6" s="8"/>
      <c r="AQ6" s="8"/>
      <c r="AR6" s="8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5" customFormat="1" ht="264.75" customHeight="1" x14ac:dyDescent="0.35">
      <c r="A7" s="48"/>
      <c r="B7" s="49">
        <v>1</v>
      </c>
      <c r="C7" s="82" t="s">
        <v>36</v>
      </c>
      <c r="D7" s="82"/>
      <c r="E7" s="50" t="s">
        <v>34</v>
      </c>
      <c r="F7" s="38">
        <v>15</v>
      </c>
      <c r="G7" s="41">
        <f>AI7</f>
        <v>120.1877311594203</v>
      </c>
      <c r="H7" s="42" t="s">
        <v>37</v>
      </c>
      <c r="I7" s="60" t="s">
        <v>38</v>
      </c>
      <c r="J7" s="37">
        <f>F7*G7</f>
        <v>1802.8159673913044</v>
      </c>
      <c r="K7" s="48"/>
      <c r="L7" s="48"/>
      <c r="M7" s="51" t="s">
        <v>39</v>
      </c>
      <c r="N7" s="83" t="s">
        <v>40</v>
      </c>
      <c r="O7" s="84"/>
      <c r="P7" s="85"/>
      <c r="Q7" s="52">
        <f>(79/1.15)+9.5</f>
        <v>78.195652173913047</v>
      </c>
      <c r="R7" s="53">
        <v>37</v>
      </c>
      <c r="S7" s="30">
        <f t="shared" ref="S7" si="0">Q7*R7/100</f>
        <v>28.932391304347824</v>
      </c>
      <c r="T7" s="31">
        <f t="shared" ref="T7" si="1">S7*V7</f>
        <v>433.98586956521734</v>
      </c>
      <c r="U7" s="32">
        <f t="shared" ref="U7" si="2">Q7+S7</f>
        <v>107.12804347826088</v>
      </c>
      <c r="V7" s="54">
        <f>F7</f>
        <v>15</v>
      </c>
      <c r="W7" s="43">
        <f>Q7*1</f>
        <v>78.195652173913047</v>
      </c>
      <c r="X7" s="55">
        <v>95</v>
      </c>
      <c r="Y7" s="33">
        <f t="shared" ref="Y7" si="3">V7*U7+W7+X7</f>
        <v>1780.1163043478261</v>
      </c>
      <c r="Z7" s="56" t="s">
        <v>33</v>
      </c>
      <c r="AA7" s="57">
        <v>0</v>
      </c>
      <c r="AB7" s="58">
        <v>1</v>
      </c>
      <c r="AC7" s="58">
        <v>1</v>
      </c>
      <c r="AD7" s="58">
        <v>1</v>
      </c>
      <c r="AE7" s="34">
        <f t="shared" ref="AE7" si="4">AA7*AB7*AC7*AD7</f>
        <v>0</v>
      </c>
      <c r="AF7" s="44">
        <v>4.8499999999999996</v>
      </c>
      <c r="AG7" s="45">
        <f>1%*(Y7+AE7+AF7)</f>
        <v>17.849663043478262</v>
      </c>
      <c r="AH7" s="29">
        <f t="shared" ref="AH7" si="5">Y7+AE7+AG7+AF7</f>
        <v>1802.8159673913044</v>
      </c>
      <c r="AI7" s="35">
        <f t="shared" ref="AI7" si="6">AH7/V7</f>
        <v>120.1877311594203</v>
      </c>
      <c r="AJ7" s="59">
        <f t="shared" ref="AJ7" si="7">AI7*18%</f>
        <v>21.633791608695653</v>
      </c>
      <c r="AK7" s="36">
        <f t="shared" ref="AK7" si="8">AI7+AJ7</f>
        <v>141.82152276811595</v>
      </c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</row>
    <row r="8" spans="1:256" s="5" customFormat="1" x14ac:dyDescent="0.25"/>
    <row r="9" spans="1:256" s="5" customFormat="1" x14ac:dyDescent="0.25"/>
    <row r="10" spans="1:256" s="5" customFormat="1" x14ac:dyDescent="0.25"/>
    <row r="11" spans="1:256" s="5" customFormat="1" x14ac:dyDescent="0.25"/>
    <row r="12" spans="1:256" s="5" customFormat="1" x14ac:dyDescent="0.25"/>
    <row r="13" spans="1:256" s="5" customFormat="1" x14ac:dyDescent="0.25"/>
    <row r="14" spans="1:256" s="5" customFormat="1" x14ac:dyDescent="0.25"/>
    <row r="15" spans="1:256" s="5" customFormat="1" x14ac:dyDescent="0.25"/>
    <row r="16" spans="1:256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</sheetData>
  <mergeCells count="3">
    <mergeCell ref="B5:J5"/>
    <mergeCell ref="C7:D7"/>
    <mergeCell ref="N7:P7"/>
  </mergeCells>
  <hyperlinks>
    <hyperlink ref="N7" r:id="rId1" xr:uid="{F660D411-5690-4858-A30A-08AB07FC1673}"/>
  </hyperlinks>
  <pageMargins left="0.7" right="0.7" top="0.75" bottom="0.75" header="0.3" footer="0.3"/>
  <pageSetup paperSize="9" orientation="portrait" horizontalDpi="360" verticalDpi="36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E9BE9-9327-445E-8EEB-045926EF4E90}">
  <dimension ref="A1:IV173"/>
  <sheetViews>
    <sheetView showGridLines="0" tabSelected="1" topLeftCell="E7" zoomScale="85" zoomScaleNormal="85" workbookViewId="0">
      <selection activeCell="K8" sqref="K8"/>
    </sheetView>
  </sheetViews>
  <sheetFormatPr baseColWidth="10" defaultColWidth="11.42578125" defaultRowHeight="15" x14ac:dyDescent="0.25"/>
  <cols>
    <col min="1" max="1" width="3.42578125" style="5" customWidth="1"/>
    <col min="2" max="2" width="4.7109375" customWidth="1"/>
    <col min="3" max="3" width="13.42578125" customWidth="1"/>
    <col min="4" max="4" width="10" customWidth="1"/>
    <col min="5" max="5" width="58.28515625" customWidth="1"/>
    <col min="6" max="6" width="12" bestFit="1" customWidth="1"/>
    <col min="7" max="7" width="24.140625" customWidth="1"/>
    <col min="8" max="8" width="23.28515625" customWidth="1"/>
    <col min="9" max="9" width="73.42578125" customWidth="1"/>
    <col min="10" max="10" width="23.140625" customWidth="1"/>
    <col min="11" max="11" width="13.28515625" customWidth="1"/>
    <col min="12" max="12" width="13.85546875" customWidth="1"/>
    <col min="13" max="13" width="21" customWidth="1"/>
    <col min="14" max="14" width="24.42578125" customWidth="1"/>
    <col min="15" max="15" width="12.140625" customWidth="1"/>
    <col min="16" max="16" width="21" style="3" customWidth="1"/>
    <col min="17" max="17" width="20.140625" style="4" customWidth="1"/>
    <col min="18" max="18" width="20.140625" style="5" customWidth="1"/>
    <col min="19" max="19" width="20.140625" customWidth="1"/>
    <col min="20" max="20" width="20.140625" style="5" customWidth="1"/>
    <col min="21" max="21" width="20.140625" style="4" customWidth="1"/>
    <col min="22" max="25" width="20.140625" customWidth="1"/>
    <col min="26" max="26" width="20.140625" style="6" customWidth="1"/>
    <col min="27" max="33" width="20.140625" customWidth="1"/>
    <col min="34" max="34" width="23.28515625" customWidth="1"/>
    <col min="35" max="37" width="20.140625" customWidth="1"/>
  </cols>
  <sheetData>
    <row r="1" spans="1:256" x14ac:dyDescent="0.25">
      <c r="N1" s="5"/>
      <c r="O1" s="5"/>
      <c r="P1" s="5"/>
      <c r="Q1" s="5"/>
      <c r="S1" s="5"/>
      <c r="U1" s="5"/>
      <c r="V1" s="5"/>
      <c r="W1" s="5"/>
      <c r="X1" s="5"/>
      <c r="Y1" s="5"/>
      <c r="Z1" s="5"/>
      <c r="AA1" s="5"/>
      <c r="AB1" s="5"/>
    </row>
    <row r="2" spans="1:256" ht="15" customHeight="1" x14ac:dyDescent="0.3">
      <c r="J2" s="1"/>
      <c r="K2" s="2"/>
      <c r="N2" s="5"/>
      <c r="O2" s="5"/>
      <c r="P2" s="5"/>
      <c r="Q2" s="5"/>
      <c r="S2" s="5"/>
      <c r="U2" s="5"/>
      <c r="V2" s="5"/>
      <c r="W2" s="5"/>
      <c r="X2" s="5"/>
      <c r="Y2" s="5"/>
      <c r="Z2" s="5"/>
      <c r="AA2" s="5"/>
      <c r="AB2" s="5"/>
    </row>
    <row r="3" spans="1:256" s="61" customFormat="1" x14ac:dyDescent="0.25"/>
    <row r="4" spans="1:256" s="5" customFormat="1" ht="15.75" thickBot="1" x14ac:dyDescent="0.3"/>
    <row r="5" spans="1:256" s="5" customFormat="1" ht="24" thickBot="1" x14ac:dyDescent="0.4">
      <c r="A5" s="46"/>
      <c r="B5" s="90" t="s">
        <v>41</v>
      </c>
      <c r="C5" s="91"/>
      <c r="D5" s="91"/>
      <c r="E5" s="91"/>
      <c r="F5" s="91"/>
      <c r="G5" s="91"/>
      <c r="H5" s="91"/>
      <c r="I5" s="91"/>
      <c r="J5" s="92"/>
      <c r="K5" s="9"/>
      <c r="L5" s="9"/>
      <c r="M5" s="10"/>
      <c r="N5" s="9"/>
      <c r="O5" s="11"/>
      <c r="P5" s="9"/>
      <c r="Q5" s="9"/>
      <c r="R5" s="9"/>
      <c r="S5" s="9"/>
      <c r="T5" s="9"/>
      <c r="U5" s="9"/>
      <c r="V5" s="9"/>
      <c r="W5" s="9"/>
      <c r="X5" s="9"/>
      <c r="Y5" s="9"/>
      <c r="Z5" s="12"/>
      <c r="AA5" s="9"/>
      <c r="AB5" s="9"/>
      <c r="AC5" s="9"/>
      <c r="AD5" s="9"/>
      <c r="AE5" s="9"/>
      <c r="AF5" s="9"/>
      <c r="AG5" s="9"/>
      <c r="AH5" s="9"/>
      <c r="AI5" s="13"/>
      <c r="AJ5" s="9"/>
      <c r="AK5" s="7"/>
      <c r="AL5" s="7"/>
      <c r="AM5" s="7"/>
      <c r="AN5" s="7"/>
      <c r="AO5" s="7"/>
      <c r="AP5" s="7"/>
      <c r="AQ5" s="7"/>
      <c r="AR5" s="7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/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/>
      <c r="IF5"/>
      <c r="IG5"/>
      <c r="IH5"/>
      <c r="II5"/>
      <c r="IJ5"/>
      <c r="IK5"/>
      <c r="IL5"/>
      <c r="IM5"/>
      <c r="IN5"/>
      <c r="IO5"/>
      <c r="IP5"/>
      <c r="IQ5"/>
      <c r="IR5"/>
      <c r="IS5"/>
      <c r="IT5"/>
      <c r="IU5"/>
      <c r="IV5"/>
    </row>
    <row r="6" spans="1:256" s="5" customFormat="1" ht="42" customHeight="1" thickBot="1" x14ac:dyDescent="0.3">
      <c r="A6" s="47"/>
      <c r="B6" s="67" t="s">
        <v>0</v>
      </c>
      <c r="C6" s="68" t="s">
        <v>1</v>
      </c>
      <c r="D6" s="68" t="s">
        <v>2</v>
      </c>
      <c r="E6" s="68" t="s">
        <v>3</v>
      </c>
      <c r="F6" s="68" t="s">
        <v>4</v>
      </c>
      <c r="G6" s="69" t="s">
        <v>5</v>
      </c>
      <c r="H6" s="69" t="s">
        <v>6</v>
      </c>
      <c r="I6" s="69" t="s">
        <v>7</v>
      </c>
      <c r="J6" s="70" t="s">
        <v>8</v>
      </c>
      <c r="K6" s="94" t="s">
        <v>48</v>
      </c>
      <c r="L6" s="95"/>
      <c r="M6" s="15" t="s">
        <v>9</v>
      </c>
      <c r="N6" s="16" t="s">
        <v>10</v>
      </c>
      <c r="O6" s="16" t="s">
        <v>11</v>
      </c>
      <c r="P6" s="17" t="s">
        <v>12</v>
      </c>
      <c r="Q6" s="18" t="s">
        <v>13</v>
      </c>
      <c r="R6" s="19" t="s">
        <v>14</v>
      </c>
      <c r="S6" s="19" t="s">
        <v>15</v>
      </c>
      <c r="T6" s="19" t="s">
        <v>16</v>
      </c>
      <c r="U6" s="19" t="s">
        <v>17</v>
      </c>
      <c r="V6" s="19" t="s">
        <v>18</v>
      </c>
      <c r="W6" s="20" t="s">
        <v>19</v>
      </c>
      <c r="X6" s="21" t="s">
        <v>20</v>
      </c>
      <c r="Y6" s="17" t="s">
        <v>21</v>
      </c>
      <c r="Z6" s="22" t="s">
        <v>22</v>
      </c>
      <c r="AA6" s="23" t="s">
        <v>23</v>
      </c>
      <c r="AB6" s="23" t="s">
        <v>24</v>
      </c>
      <c r="AC6" s="23" t="s">
        <v>25</v>
      </c>
      <c r="AD6" s="23" t="s">
        <v>26</v>
      </c>
      <c r="AE6" s="24" t="s">
        <v>27</v>
      </c>
      <c r="AF6" s="21" t="s">
        <v>28</v>
      </c>
      <c r="AG6" s="21" t="s">
        <v>29</v>
      </c>
      <c r="AH6" s="25" t="s">
        <v>17</v>
      </c>
      <c r="AI6" s="26" t="s">
        <v>30</v>
      </c>
      <c r="AJ6" s="27" t="s">
        <v>31</v>
      </c>
      <c r="AK6" s="28" t="s">
        <v>32</v>
      </c>
      <c r="AL6" s="8"/>
      <c r="AM6" s="8"/>
      <c r="AN6" s="8"/>
      <c r="AO6" s="8"/>
      <c r="AP6" s="8"/>
      <c r="AQ6" s="8"/>
      <c r="AR6" s="8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</row>
    <row r="7" spans="1:256" s="5" customFormat="1" ht="216" customHeight="1" x14ac:dyDescent="0.35">
      <c r="A7" s="48"/>
      <c r="B7" s="71">
        <v>1</v>
      </c>
      <c r="C7" s="86" t="s">
        <v>42</v>
      </c>
      <c r="D7" s="86"/>
      <c r="E7" s="62" t="s">
        <v>34</v>
      </c>
      <c r="F7" s="63">
        <v>150</v>
      </c>
      <c r="G7" s="64">
        <v>37.49</v>
      </c>
      <c r="H7" s="65" t="s">
        <v>37</v>
      </c>
      <c r="I7" s="66" t="s">
        <v>50</v>
      </c>
      <c r="J7" s="72">
        <f>F7*G7</f>
        <v>5623.5</v>
      </c>
      <c r="K7" s="48"/>
      <c r="L7" s="48"/>
      <c r="M7" s="51" t="s">
        <v>43</v>
      </c>
      <c r="N7" s="87" t="s">
        <v>49</v>
      </c>
      <c r="O7" s="88"/>
      <c r="P7" s="89"/>
      <c r="Q7" s="52">
        <f>29/1.12</f>
        <v>25.892857142857139</v>
      </c>
      <c r="R7" s="53">
        <v>35</v>
      </c>
      <c r="S7" s="30">
        <f t="shared" ref="S7" si="0">Q7*R7/100</f>
        <v>9.0624999999999982</v>
      </c>
      <c r="T7" s="31">
        <f t="shared" ref="T7" si="1">S7*V7</f>
        <v>1359.3749999999998</v>
      </c>
      <c r="U7" s="32">
        <f t="shared" ref="U7" si="2">Q7+S7</f>
        <v>34.955357142857139</v>
      </c>
      <c r="V7" s="54">
        <f>F7</f>
        <v>150</v>
      </c>
      <c r="W7" s="43">
        <f>Q7*2</f>
        <v>51.785714285714278</v>
      </c>
      <c r="X7" s="55">
        <v>90</v>
      </c>
      <c r="Y7" s="33">
        <f t="shared" ref="Y7" si="3">V7*U7+W7+X7</f>
        <v>5385.0892857142853</v>
      </c>
      <c r="Z7" s="56" t="s">
        <v>33</v>
      </c>
      <c r="AA7" s="57">
        <v>0</v>
      </c>
      <c r="AB7" s="58">
        <v>1</v>
      </c>
      <c r="AC7" s="58">
        <v>1</v>
      </c>
      <c r="AD7" s="58">
        <v>1</v>
      </c>
      <c r="AE7" s="34">
        <f t="shared" ref="AE7" si="4">AA7*AB7*AC7*AD7</f>
        <v>0</v>
      </c>
      <c r="AF7" s="44">
        <v>25</v>
      </c>
      <c r="AG7" s="80">
        <f>1.5%*(Y7+AE7+AF7)</f>
        <v>81.151339285714272</v>
      </c>
      <c r="AH7" s="29">
        <f t="shared" ref="AH7" si="5">Y7+AE7+AG7+AF7</f>
        <v>5491.2406249999995</v>
      </c>
      <c r="AI7" s="35">
        <f t="shared" ref="AI7" si="6">AH7/V7</f>
        <v>36.608270833333329</v>
      </c>
      <c r="AJ7" s="59">
        <f t="shared" ref="AJ7" si="7">AI7*18%</f>
        <v>6.5894887499999992</v>
      </c>
      <c r="AK7" s="36">
        <f t="shared" ref="AK7" si="8">AI7+AJ7</f>
        <v>43.19775958333333</v>
      </c>
      <c r="AL7" s="48"/>
      <c r="AM7" s="48"/>
      <c r="AN7" s="48"/>
      <c r="AO7" s="48"/>
      <c r="AP7" s="48"/>
      <c r="AQ7" s="48"/>
      <c r="AR7" s="48"/>
      <c r="AS7" s="48"/>
      <c r="AT7" s="48"/>
      <c r="AU7" s="48"/>
      <c r="AV7" s="48"/>
      <c r="AW7" s="48"/>
      <c r="AX7" s="48"/>
      <c r="AY7" s="48"/>
      <c r="AZ7" s="48"/>
      <c r="BA7" s="48"/>
      <c r="BB7" s="48"/>
      <c r="BC7" s="48"/>
      <c r="BD7" s="48"/>
      <c r="BE7" s="48"/>
      <c r="BF7" s="48"/>
      <c r="BG7" s="48"/>
      <c r="BH7" s="48"/>
      <c r="BI7" s="48"/>
      <c r="BJ7" s="48"/>
      <c r="BK7" s="48"/>
      <c r="BL7" s="48"/>
      <c r="BM7" s="48"/>
      <c r="BN7" s="48"/>
      <c r="BO7" s="48"/>
      <c r="BP7" s="48"/>
      <c r="BQ7" s="48"/>
      <c r="BR7" s="48"/>
      <c r="BS7" s="48"/>
      <c r="BT7" s="48"/>
      <c r="BU7" s="48"/>
      <c r="BV7" s="48"/>
      <c r="BW7" s="48"/>
      <c r="BX7" s="48"/>
      <c r="BY7" s="48"/>
      <c r="BZ7" s="48"/>
      <c r="CA7" s="48"/>
      <c r="CB7" s="48"/>
      <c r="CC7" s="48"/>
      <c r="CD7" s="48"/>
      <c r="CE7" s="48"/>
      <c r="CF7" s="48"/>
      <c r="CG7" s="48"/>
      <c r="CH7" s="48"/>
      <c r="CI7" s="48"/>
      <c r="CJ7" s="48"/>
      <c r="CK7" s="48"/>
      <c r="CL7" s="48"/>
      <c r="CM7" s="48"/>
      <c r="CN7" s="48"/>
      <c r="CO7" s="48"/>
      <c r="CP7" s="48"/>
      <c r="CQ7" s="48"/>
      <c r="CR7" s="48"/>
      <c r="CS7" s="48"/>
      <c r="CT7" s="48"/>
      <c r="CU7" s="48"/>
      <c r="CV7" s="48"/>
      <c r="CW7" s="48"/>
      <c r="CX7" s="48"/>
      <c r="CY7" s="48"/>
      <c r="CZ7" s="48"/>
      <c r="DA7" s="48"/>
      <c r="DB7" s="48"/>
      <c r="DC7" s="48"/>
      <c r="DD7" s="48"/>
      <c r="DE7" s="48"/>
      <c r="DF7" s="48"/>
      <c r="DG7" s="48"/>
      <c r="DH7" s="48"/>
      <c r="DI7" s="48"/>
      <c r="DJ7" s="48"/>
      <c r="DK7" s="48"/>
      <c r="DL7" s="48"/>
      <c r="DM7" s="48"/>
      <c r="DN7" s="48"/>
      <c r="DO7" s="48"/>
      <c r="DP7" s="48"/>
      <c r="DQ7" s="48"/>
      <c r="DR7" s="48"/>
      <c r="DS7" s="48"/>
      <c r="DT7" s="48"/>
      <c r="DU7" s="48"/>
      <c r="DV7" s="48"/>
      <c r="DW7" s="48"/>
      <c r="DX7" s="48"/>
      <c r="DY7" s="48"/>
      <c r="DZ7" s="48"/>
      <c r="EA7" s="48"/>
      <c r="EB7" s="48"/>
      <c r="EC7" s="48"/>
      <c r="ED7" s="48"/>
      <c r="EE7" s="48"/>
      <c r="EF7" s="48"/>
      <c r="EG7" s="48"/>
      <c r="EH7" s="48"/>
      <c r="EI7" s="48"/>
      <c r="EJ7" s="48"/>
      <c r="EK7" s="48"/>
      <c r="EL7" s="48"/>
      <c r="EM7" s="48"/>
      <c r="EN7" s="48"/>
      <c r="EO7" s="48"/>
      <c r="EP7" s="48"/>
      <c r="EQ7" s="48"/>
      <c r="ER7" s="48"/>
      <c r="ES7" s="48"/>
      <c r="ET7" s="48"/>
      <c r="EU7" s="48"/>
      <c r="EV7" s="48"/>
      <c r="EW7" s="48"/>
      <c r="EX7" s="48"/>
      <c r="EY7" s="48"/>
      <c r="EZ7" s="48"/>
      <c r="FA7" s="48"/>
      <c r="FB7" s="48"/>
      <c r="FC7" s="48"/>
      <c r="FD7" s="48"/>
      <c r="FE7" s="48"/>
      <c r="FF7" s="48"/>
      <c r="FG7" s="48"/>
      <c r="FH7" s="48"/>
      <c r="FI7" s="48"/>
      <c r="FJ7" s="48"/>
      <c r="FK7" s="48"/>
      <c r="FL7" s="48"/>
      <c r="FM7" s="48"/>
      <c r="FN7" s="48"/>
      <c r="FO7" s="48"/>
      <c r="FP7" s="48"/>
      <c r="FQ7" s="48"/>
      <c r="FR7" s="48"/>
      <c r="FS7" s="48"/>
      <c r="FT7" s="48"/>
      <c r="FU7" s="48"/>
      <c r="FV7" s="48"/>
      <c r="FW7" s="48"/>
      <c r="FX7" s="48"/>
      <c r="FY7" s="48"/>
      <c r="FZ7" s="48"/>
      <c r="GA7" s="48"/>
      <c r="GB7" s="48"/>
      <c r="GC7" s="48"/>
      <c r="GD7" s="48"/>
      <c r="GE7" s="48"/>
      <c r="GF7" s="48"/>
      <c r="GG7" s="48"/>
      <c r="GH7" s="48"/>
      <c r="GI7" s="48"/>
      <c r="GJ7" s="48"/>
      <c r="GK7" s="48"/>
      <c r="GL7" s="48"/>
      <c r="GM7" s="48"/>
      <c r="GN7" s="48"/>
      <c r="GO7" s="48"/>
      <c r="GP7" s="48"/>
      <c r="GQ7" s="48"/>
      <c r="GR7" s="48"/>
      <c r="GS7" s="48"/>
      <c r="GT7" s="48"/>
      <c r="GU7" s="48"/>
      <c r="GV7" s="48"/>
      <c r="GW7" s="48"/>
      <c r="GX7" s="48"/>
      <c r="GY7" s="48"/>
      <c r="GZ7" s="48"/>
      <c r="HA7" s="48"/>
      <c r="HB7" s="48"/>
      <c r="HC7" s="48"/>
      <c r="HD7" s="48"/>
      <c r="HE7" s="48"/>
      <c r="HF7" s="48"/>
      <c r="HG7" s="48"/>
      <c r="HH7" s="48"/>
      <c r="HI7" s="48"/>
      <c r="HJ7" s="48"/>
      <c r="HK7" s="48"/>
      <c r="HL7" s="48"/>
      <c r="HM7" s="48"/>
      <c r="HN7" s="48"/>
      <c r="HO7" s="48"/>
      <c r="HP7" s="48"/>
      <c r="HQ7" s="48"/>
      <c r="HR7" s="48"/>
      <c r="HS7" s="48"/>
      <c r="HT7" s="48"/>
      <c r="HU7" s="48"/>
      <c r="HV7" s="48"/>
      <c r="HW7" s="48"/>
      <c r="HX7" s="48"/>
      <c r="HY7" s="48"/>
      <c r="HZ7" s="48"/>
      <c r="IA7" s="48"/>
      <c r="IB7" s="48"/>
      <c r="IC7" s="48"/>
      <c r="ID7" s="48"/>
      <c r="IE7" s="48"/>
      <c r="IF7" s="48"/>
      <c r="IG7" s="48"/>
      <c r="IH7" s="48"/>
      <c r="II7" s="48"/>
      <c r="IJ7" s="48"/>
      <c r="IK7" s="48"/>
      <c r="IL7" s="48"/>
      <c r="IM7" s="48"/>
      <c r="IN7" s="48"/>
      <c r="IO7" s="48"/>
      <c r="IP7" s="48"/>
      <c r="IQ7" s="48"/>
      <c r="IR7" s="48"/>
      <c r="IS7" s="48"/>
      <c r="IT7" s="48"/>
      <c r="IU7" s="48"/>
      <c r="IV7" s="48"/>
    </row>
    <row r="8" spans="1:256" s="5" customFormat="1" ht="233.25" customHeight="1" thickBot="1" x14ac:dyDescent="0.4">
      <c r="A8" s="48"/>
      <c r="B8" s="73">
        <v>2</v>
      </c>
      <c r="C8" s="93" t="s">
        <v>44</v>
      </c>
      <c r="D8" s="93"/>
      <c r="E8" s="74" t="s">
        <v>34</v>
      </c>
      <c r="F8" s="75">
        <v>150</v>
      </c>
      <c r="G8" s="76">
        <v>49.49</v>
      </c>
      <c r="H8" s="77" t="s">
        <v>37</v>
      </c>
      <c r="I8" s="78" t="s">
        <v>47</v>
      </c>
      <c r="J8" s="79">
        <f>F8*G8</f>
        <v>7423.5</v>
      </c>
      <c r="K8" s="96">
        <v>7423.5</v>
      </c>
      <c r="L8" s="48"/>
      <c r="M8" s="51" t="s">
        <v>45</v>
      </c>
      <c r="N8" s="87" t="s">
        <v>46</v>
      </c>
      <c r="O8" s="88"/>
      <c r="P8" s="89"/>
      <c r="Q8" s="52">
        <v>35</v>
      </c>
      <c r="R8" s="53">
        <v>35</v>
      </c>
      <c r="S8" s="30">
        <f t="shared" ref="S8" si="9">Q8*R8/100</f>
        <v>12.25</v>
      </c>
      <c r="T8" s="31">
        <f t="shared" ref="T8" si="10">S8*V8</f>
        <v>1837.5</v>
      </c>
      <c r="U8" s="32">
        <f t="shared" ref="U8" si="11">Q8+S8</f>
        <v>47.25</v>
      </c>
      <c r="V8" s="54">
        <f>F8</f>
        <v>150</v>
      </c>
      <c r="W8" s="43">
        <f>Q8*2</f>
        <v>70</v>
      </c>
      <c r="X8" s="55">
        <v>80</v>
      </c>
      <c r="Y8" s="33">
        <f t="shared" ref="Y8" si="12">V8*U8+W8+X8</f>
        <v>7237.5</v>
      </c>
      <c r="Z8" s="56" t="s">
        <v>33</v>
      </c>
      <c r="AA8" s="57">
        <v>0</v>
      </c>
      <c r="AB8" s="58">
        <v>1</v>
      </c>
      <c r="AC8" s="58">
        <v>1</v>
      </c>
      <c r="AD8" s="58">
        <v>1</v>
      </c>
      <c r="AE8" s="34">
        <f t="shared" ref="AE8" si="13">AA8*AB8*AC8*AD8</f>
        <v>0</v>
      </c>
      <c r="AF8" s="44">
        <v>30</v>
      </c>
      <c r="AG8" s="80">
        <f>1.5%*(Y8+AE8+AF8)</f>
        <v>109.0125</v>
      </c>
      <c r="AH8" s="29">
        <f t="shared" ref="AH8" si="14">Y8+AE8+AG8+AF8</f>
        <v>7376.5124999999998</v>
      </c>
      <c r="AI8" s="35">
        <f t="shared" ref="AI8" si="15">AH8/V8</f>
        <v>49.176749999999998</v>
      </c>
      <c r="AJ8" s="59">
        <f t="shared" ref="AJ8" si="16">AI8*18%</f>
        <v>8.8518150000000002</v>
      </c>
      <c r="AK8" s="36">
        <f t="shared" ref="AK8" si="17">AI8+AJ8</f>
        <v>58.028565</v>
      </c>
      <c r="AL8" s="48"/>
      <c r="AM8" s="48"/>
      <c r="AN8" s="48"/>
      <c r="AO8" s="48"/>
      <c r="AP8" s="48"/>
      <c r="AQ8" s="48"/>
      <c r="AR8" s="48"/>
      <c r="AS8" s="48"/>
      <c r="AT8" s="48"/>
      <c r="AU8" s="48"/>
      <c r="AV8" s="48"/>
      <c r="AW8" s="48"/>
      <c r="AX8" s="48"/>
      <c r="AY8" s="48"/>
      <c r="AZ8" s="48"/>
      <c r="BA8" s="48"/>
      <c r="BB8" s="48"/>
      <c r="BC8" s="48"/>
      <c r="BD8" s="48"/>
      <c r="BE8" s="48"/>
      <c r="BF8" s="48"/>
      <c r="BG8" s="48"/>
      <c r="BH8" s="48"/>
      <c r="BI8" s="48"/>
      <c r="BJ8" s="48"/>
      <c r="BK8" s="48"/>
      <c r="BL8" s="48"/>
      <c r="BM8" s="48"/>
      <c r="BN8" s="48"/>
      <c r="BO8" s="48"/>
      <c r="BP8" s="48"/>
      <c r="BQ8" s="48"/>
      <c r="BR8" s="48"/>
      <c r="BS8" s="48"/>
      <c r="BT8" s="48"/>
      <c r="BU8" s="48"/>
      <c r="BV8" s="48"/>
      <c r="BW8" s="48"/>
      <c r="BX8" s="48"/>
      <c r="BY8" s="48"/>
      <c r="BZ8" s="48"/>
      <c r="CA8" s="48"/>
      <c r="CB8" s="48"/>
      <c r="CC8" s="48"/>
      <c r="CD8" s="48"/>
      <c r="CE8" s="48"/>
      <c r="CF8" s="48"/>
      <c r="CG8" s="48"/>
      <c r="CH8" s="48"/>
      <c r="CI8" s="48"/>
      <c r="CJ8" s="48"/>
      <c r="CK8" s="48"/>
      <c r="CL8" s="48"/>
      <c r="CM8" s="48"/>
      <c r="CN8" s="48"/>
      <c r="CO8" s="48"/>
      <c r="CP8" s="48"/>
      <c r="CQ8" s="48"/>
      <c r="CR8" s="48"/>
      <c r="CS8" s="48"/>
      <c r="CT8" s="48"/>
      <c r="CU8" s="48"/>
      <c r="CV8" s="48"/>
      <c r="CW8" s="48"/>
      <c r="CX8" s="48"/>
      <c r="CY8" s="48"/>
      <c r="CZ8" s="48"/>
      <c r="DA8" s="48"/>
      <c r="DB8" s="48"/>
      <c r="DC8" s="48"/>
      <c r="DD8" s="48"/>
      <c r="DE8" s="48"/>
      <c r="DF8" s="48"/>
      <c r="DG8" s="48"/>
      <c r="DH8" s="48"/>
      <c r="DI8" s="48"/>
      <c r="DJ8" s="48"/>
      <c r="DK8" s="48"/>
      <c r="DL8" s="48"/>
      <c r="DM8" s="48"/>
      <c r="DN8" s="48"/>
      <c r="DO8" s="48"/>
      <c r="DP8" s="48"/>
      <c r="DQ8" s="48"/>
      <c r="DR8" s="48"/>
      <c r="DS8" s="48"/>
      <c r="DT8" s="48"/>
      <c r="DU8" s="48"/>
      <c r="DV8" s="48"/>
      <c r="DW8" s="48"/>
      <c r="DX8" s="48"/>
      <c r="DY8" s="48"/>
      <c r="DZ8" s="48"/>
      <c r="EA8" s="48"/>
      <c r="EB8" s="48"/>
      <c r="EC8" s="48"/>
      <c r="ED8" s="48"/>
      <c r="EE8" s="48"/>
      <c r="EF8" s="48"/>
      <c r="EG8" s="48"/>
      <c r="EH8" s="48"/>
      <c r="EI8" s="48"/>
      <c r="EJ8" s="48"/>
      <c r="EK8" s="48"/>
      <c r="EL8" s="48"/>
      <c r="EM8" s="48"/>
      <c r="EN8" s="48"/>
      <c r="EO8" s="48"/>
      <c r="EP8" s="48"/>
      <c r="EQ8" s="48"/>
      <c r="ER8" s="48"/>
      <c r="ES8" s="48"/>
      <c r="ET8" s="48"/>
      <c r="EU8" s="48"/>
      <c r="EV8" s="48"/>
      <c r="EW8" s="48"/>
      <c r="EX8" s="48"/>
      <c r="EY8" s="48"/>
      <c r="EZ8" s="48"/>
      <c r="FA8" s="48"/>
      <c r="FB8" s="48"/>
      <c r="FC8" s="48"/>
      <c r="FD8" s="48"/>
      <c r="FE8" s="48"/>
      <c r="FF8" s="48"/>
      <c r="FG8" s="48"/>
      <c r="FH8" s="48"/>
      <c r="FI8" s="48"/>
      <c r="FJ8" s="48"/>
      <c r="FK8" s="48"/>
      <c r="FL8" s="48"/>
      <c r="FM8" s="48"/>
      <c r="FN8" s="48"/>
      <c r="FO8" s="48"/>
      <c r="FP8" s="48"/>
      <c r="FQ8" s="48"/>
      <c r="FR8" s="48"/>
      <c r="FS8" s="48"/>
      <c r="FT8" s="48"/>
      <c r="FU8" s="48"/>
      <c r="FV8" s="48"/>
      <c r="FW8" s="48"/>
      <c r="FX8" s="48"/>
      <c r="FY8" s="48"/>
      <c r="FZ8" s="48"/>
      <c r="GA8" s="48"/>
      <c r="GB8" s="48"/>
      <c r="GC8" s="48"/>
      <c r="GD8" s="48"/>
      <c r="GE8" s="48"/>
      <c r="GF8" s="48"/>
      <c r="GG8" s="48"/>
      <c r="GH8" s="48"/>
      <c r="GI8" s="48"/>
      <c r="GJ8" s="48"/>
      <c r="GK8" s="48"/>
      <c r="GL8" s="48"/>
      <c r="GM8" s="48"/>
      <c r="GN8" s="48"/>
      <c r="GO8" s="48"/>
      <c r="GP8" s="48"/>
      <c r="GQ8" s="48"/>
      <c r="GR8" s="48"/>
      <c r="GS8" s="48"/>
      <c r="GT8" s="48"/>
      <c r="GU8" s="48"/>
      <c r="GV8" s="48"/>
      <c r="GW8" s="48"/>
      <c r="GX8" s="48"/>
      <c r="GY8" s="48"/>
      <c r="GZ8" s="48"/>
      <c r="HA8" s="48"/>
      <c r="HB8" s="48"/>
      <c r="HC8" s="48"/>
      <c r="HD8" s="48"/>
      <c r="HE8" s="48"/>
      <c r="HF8" s="48"/>
      <c r="HG8" s="48"/>
      <c r="HH8" s="48"/>
      <c r="HI8" s="48"/>
      <c r="HJ8" s="48"/>
      <c r="HK8" s="48"/>
      <c r="HL8" s="48"/>
      <c r="HM8" s="48"/>
      <c r="HN8" s="48"/>
      <c r="HO8" s="48"/>
      <c r="HP8" s="48"/>
      <c r="HQ8" s="48"/>
      <c r="HR8" s="48"/>
      <c r="HS8" s="48"/>
      <c r="HT8" s="48"/>
      <c r="HU8" s="48"/>
      <c r="HV8" s="48"/>
      <c r="HW8" s="48"/>
      <c r="HX8" s="48"/>
      <c r="HY8" s="48"/>
      <c r="HZ8" s="48"/>
      <c r="IA8" s="48"/>
      <c r="IB8" s="48"/>
      <c r="IC8" s="48"/>
      <c r="ID8" s="48"/>
      <c r="IE8" s="48"/>
      <c r="IF8" s="48"/>
      <c r="IG8" s="48"/>
      <c r="IH8" s="48"/>
      <c r="II8" s="48"/>
      <c r="IJ8" s="48"/>
      <c r="IK8" s="48"/>
      <c r="IL8" s="48"/>
      <c r="IM8" s="48"/>
      <c r="IN8" s="48"/>
      <c r="IO8" s="48"/>
      <c r="IP8" s="48"/>
      <c r="IQ8" s="48"/>
      <c r="IR8" s="48"/>
      <c r="IS8" s="48"/>
      <c r="IT8" s="48"/>
      <c r="IU8" s="48"/>
      <c r="IV8" s="48"/>
    </row>
    <row r="9" spans="1:256" s="5" customFormat="1" x14ac:dyDescent="0.25">
      <c r="X9" s="61"/>
    </row>
    <row r="10" spans="1:256" s="5" customFormat="1" x14ac:dyDescent="0.25"/>
    <row r="11" spans="1:256" s="5" customFormat="1" x14ac:dyDescent="0.25"/>
    <row r="12" spans="1:256" s="5" customFormat="1" x14ac:dyDescent="0.25"/>
    <row r="13" spans="1:256" s="5" customFormat="1" x14ac:dyDescent="0.25"/>
    <row r="14" spans="1:256" s="5" customFormat="1" x14ac:dyDescent="0.25"/>
    <row r="15" spans="1:256" s="5" customFormat="1" x14ac:dyDescent="0.25"/>
    <row r="16" spans="1:256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</sheetData>
  <mergeCells count="6">
    <mergeCell ref="C7:D7"/>
    <mergeCell ref="N7:P7"/>
    <mergeCell ref="B5:J5"/>
    <mergeCell ref="C8:D8"/>
    <mergeCell ref="N8:P8"/>
    <mergeCell ref="K6:L6"/>
  </mergeCells>
  <pageMargins left="0.7" right="0.7" top="0.75" bottom="0.75" header="0.3" footer="0.3"/>
  <pageSetup paperSize="9" orientation="portrait" horizontalDpi="360" verticalDpi="36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2C3B-5A34-484F-BAB0-0F5581804EB4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FEBRERO</vt:lpstr>
      <vt:lpstr>MAYO</vt:lpstr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COMPINA Karina Garcia</dc:creator>
  <cp:keywords/>
  <dc:description/>
  <cp:lastModifiedBy>Sebastian Girales</cp:lastModifiedBy>
  <cp:revision/>
  <dcterms:created xsi:type="dcterms:W3CDTF">2024-07-03T16:26:36Z</dcterms:created>
  <dcterms:modified xsi:type="dcterms:W3CDTF">2026-05-20T16:49:30Z</dcterms:modified>
  <cp:category/>
  <cp:contentStatus/>
</cp:coreProperties>
</file>